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出品 年月" sheetId="1" state="visible" r:id="rId2"/>
    <sheet name="料金表" sheetId="2" state="visible" r:id="rId3"/>
    <sheet name="URL" sheetId="3" state="visible" r:id="rId4"/>
    <sheet name="推奨拡張機能" sheetId="4" state="visible" r:id="rId5"/>
    <sheet name="コンデションガイドライン" sheetId="5" state="visible" r:id="rId6"/>
  </sheets>
  <definedNames>
    <definedName function="false" hidden="true" localSheetId="0" name="_xlnm._FilterDatabase" vbProcedure="false">'出品 年月'!$A$2:$AN$150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<sst xmlns="http://schemas.openxmlformats.org/spreadsheetml/2006/main" count="9392" uniqueCount="5610">
  <si>
    <t xml:space="preserve"> GameName</t>
  </si>
  <si>
    <t xml:space="preserve">重複すると赤くなる</t>
  </si>
  <si>
    <t xml:space="preserve">https://mnrate.com/</t>
  </si>
  <si>
    <t xml:space="preserve">http://mnsearch.com/item?kwd=</t>
  </si>
  <si>
    <t xml:space="preserve">http://www.ebay.com/itm/</t>
  </si>
  <si>
    <t xml:space="preserve">本日のレート</t>
  </si>
  <si>
    <t xml:space="preserve">https://www.post.japanpost.jp/int/download/charges.pdf</t>
  </si>
  <si>
    <t xml:space="preserve">作業を担当した方は名前と日付を入れて下さい。日付はCtrl+: で入力できます。MS系とは違うので、注意！</t>
  </si>
  <si>
    <t xml:space="preserve">№</t>
  </si>
  <si>
    <t xml:space="preserve">日付</t>
  </si>
  <si>
    <t xml:space="preserve">商品名</t>
  </si>
  <si>
    <t xml:space="preserve">ASINコード</t>
  </si>
  <si>
    <t xml:space="preserve">JANコード</t>
  </si>
  <si>
    <t xml:space="preserve">仕入れURL</t>
  </si>
  <si>
    <t xml:space="preserve">仕入
価格</t>
  </si>
  <si>
    <t xml:space="preserve">仕入
送料</t>
  </si>
  <si>
    <t xml:space="preserve">発送
重量</t>
  </si>
  <si>
    <t xml:space="preserve">縦 (cm)</t>
  </si>
  <si>
    <t xml:space="preserve">横(cm)</t>
  </si>
  <si>
    <t xml:space="preserve">高さ(cm)</t>
  </si>
  <si>
    <t xml:space="preserve">eBay URL</t>
  </si>
  <si>
    <t xml:space="preserve">eBay
最安価格($)</t>
  </si>
  <si>
    <t xml:space="preserve">eBay
出品価格($)</t>
  </si>
  <si>
    <t xml:space="preserve">eBay
出品価格(\)</t>
  </si>
  <si>
    <t xml:space="preserve">期待利益
（北米）</t>
  </si>
  <si>
    <t xml:space="preserve">期待利益
（欧州）</t>
  </si>
  <si>
    <t xml:space="preserve">利益率
（北米）</t>
  </si>
  <si>
    <t xml:space="preserve">eBay
手数料</t>
  </si>
  <si>
    <t xml:space="preserve">2割増
重量</t>
  </si>
  <si>
    <t xml:space="preserve">1割増
サイズ</t>
  </si>
  <si>
    <t xml:space="preserve">国際郵便
種別</t>
  </si>
  <si>
    <t xml:space="preserve">国際
送料
（北米）</t>
  </si>
  <si>
    <t xml:space="preserve">国際
送料
（欧州）</t>
  </si>
  <si>
    <t xml:space="preserve">諸経費</t>
  </si>
  <si>
    <t xml:space="preserve">リサ
ーチ
担当</t>
  </si>
  <si>
    <t xml:space="preserve">作業
日</t>
  </si>
  <si>
    <t xml:space="preserve">出品
担当</t>
  </si>
  <si>
    <t xml:space="preserve">経過
日数</t>
  </si>
  <si>
    <t xml:space="preserve">備考・作業メモ</t>
  </si>
  <si>
    <t xml:space="preserve">記入
者</t>
  </si>
  <si>
    <t xml:space="preserve">例</t>
  </si>
  <si>
    <t xml:space="preserve">ベイブレードバースト B-33 ベイスタジアム スタンダードタイプ ブラック</t>
  </si>
  <si>
    <t xml:space="preserve">B01BORSVI0</t>
  </si>
  <si>
    <t xml:space="preserve">4904810847250</t>
  </si>
  <si>
    <t xml:space="preserve">http://www.ebay.com/itm/163055168708</t>
  </si>
  <si>
    <t xml:space="preserve">鈴木</t>
  </si>
  <si>
    <t xml:space="preserve">佐藤</t>
  </si>
  <si>
    <t xml:space="preserve">モータルコンバット2</t>
  </si>
  <si>
    <t xml:space="preserve">B000068IAW</t>
  </si>
  <si>
    <t xml:space="preserve">https://www.ebay.com/itm/Mortal-Kombat-II-2-Super-Famicom-SFC-SNES-Nintendo-Japan-Box-Manual-CIB/143490232459?hash=item2168af308b:g:ItYAAOSwQpNeJlNi</t>
  </si>
  <si>
    <t xml:space="preserve">eパケ</t>
  </si>
  <si>
    <t xml:space="preserve">野添</t>
  </si>
  <si>
    <t xml:space="preserve">コットン２</t>
  </si>
  <si>
    <t xml:space="preserve">B000069SLD</t>
  </si>
  <si>
    <t xml:space="preserve">クレオパトラフォーチュン</t>
  </si>
  <si>
    <t xml:space="preserve">B000069U6P</t>
  </si>
  <si>
    <t xml:space="preserve">Batman Returns Nintendo Super Famicom SFC Konami Used Japan Boxed Manual F/S</t>
  </si>
  <si>
    <t xml:space="preserve">B000068HYN</t>
  </si>
  <si>
    <t xml:space="preserve">https://www.ebay.com/itm/Batman-Returns-Super-Famicom-SFC-SNES-Japan-Free-Shipping/164016316294?hash=item2630225f86:g:wcsAAOSw8o1eDu5a</t>
  </si>
  <si>
    <t xml:space="preserve">Popeye the Wicked Witch Seabuck Super Famicom SFC Used Japan Cartridge only F/S</t>
  </si>
  <si>
    <t xml:space="preserve">B002GE2VNC</t>
  </si>
  <si>
    <t xml:space="preserve">https://www.ebay.com/itm/Super-Famicom-Games-SFC-Popeye-TESTED-660939/164078524094?hash=item2633d796be:g:f~wAAOSwrzBeQ5wg</t>
  </si>
  <si>
    <t xml:space="preserve">Willie Wombat Sega Saturn SS Hudson Used Japan NTSC-J Retro Game 1997 Boxed F/S</t>
  </si>
  <si>
    <t xml:space="preserve">B000069U4W</t>
  </si>
  <si>
    <t xml:space="preserve">https://www.ebay.com/itm/Sega-Saturn-Games-Willy-Wombat-TESTED-S0483/163749876990?hash=item262040d4fe:g:fwgAAOSw7E1dEEiD</t>
  </si>
  <si>
    <t xml:space="preserve">CAPCOM VS SNK2 Millionaire Fight SEGA Dreamcast DC Used Japan  2001 NTSC-J F/S</t>
  </si>
  <si>
    <t xml:space="preserve">B00005QXH1</t>
  </si>
  <si>
    <t xml:space="preserve">https://www.ebay.com/itm/Dream-Cast-Games-Capcom-Vs-Snk-2-TESTED-D0008/163692091738?hash=item261ccf195a:g:HJAAAOSwH59c3QrQ</t>
  </si>
  <si>
    <t xml:space="preserve">Lupu-Pupu Cube Lupu☆Sarada Sony Play Station PS1Datam Polystar Used Japan F/S</t>
  </si>
  <si>
    <t xml:space="preserve">B00005OVEN</t>
  </si>
  <si>
    <t xml:space="preserve">https://www.ebay.com/itm/PlayStation-1-PS1-Games-Lup-Salad-TESTED-P0146/163836910853?hash=item262570dd05:g:uloAAOSwlQhdZilc</t>
  </si>
  <si>
    <t xml:space="preserve">PC Engine Konami HU card PCE "PC Genjin 3" Hadson Used Japan Cartridge only F/S</t>
  </si>
  <si>
    <t xml:space="preserve">B0000ZPTNS</t>
  </si>
  <si>
    <t xml:space="preserve">https://www.ebay.com/itm/PC-Engine-HU-card-PCE-PC-Genjin-3-TESTED-H0017/163784197144?hash=item26224c8418:g:oMQAAOSwoyhdMoQZ</t>
  </si>
  <si>
    <t xml:space="preserve">InsectorX Nintendo Family Computer FC Taito Used Japan Cartridge only Tested F/S</t>
  </si>
  <si>
    <t xml:space="preserve">B000068I3G</t>
  </si>
  <si>
    <t xml:space="preserve">https://www.ebay.com/itm/Famicom-Games-FC-insectorX-TESTED-1034/163568408720?hash=item26156fd890:g:uAsAAOSwMexcdjn8</t>
  </si>
  <si>
    <t xml:space="preserve">Arthur and Astaroth's Nazo Makaimura The Incredible Toons Sega Saturn Used F/S</t>
  </si>
  <si>
    <t xml:space="preserve">B000069TC9</t>
  </si>
  <si>
    <t xml:space="preserve">https://www.ebay.com/itm/Sega-Saturn-Games-Nazo-Makaimura-Incredible-Toons-TESTED-S0536/163752814631?hash=item26206da827:g:pa8AAOSw1oJdEuzw</t>
  </si>
  <si>
    <t xml:space="preserve">Ghost Busters 2 Nintendo Family Computer FC Hal Labolatory Cartridge only F/S</t>
  </si>
  <si>
    <t xml:space="preserve">B003O03EO2</t>
  </si>
  <si>
    <t xml:space="preserve">https://www.ebay.com/itm/Famicom-Games-FC-Ghost-Busters-2-TESTED-F0043/164057623293?hash=item263298aafd:g:-CcAAOSwm8ZeM9E7</t>
  </si>
  <si>
    <t xml:space="preserve">Paper Boy Nintendo Family Computer FC Altron Used Japan Cartridge only F/S</t>
  </si>
  <si>
    <t xml:space="preserve">B000068IC0</t>
  </si>
  <si>
    <t xml:space="preserve">https://www.ebay.com/itm/Famicom-Games-FC-PAPER-BOY-TESTED-1252/163604560159?hash=item261797791f:g:pAYAAOSwzE5ckI-~</t>
  </si>
  <si>
    <t xml:space="preserve">Sagaia Nintendo Game boy GB Taito Used Japan Cartridge only NTSC-J 1991Rare F/S</t>
  </si>
  <si>
    <t xml:space="preserve">B000069U66</t>
  </si>
  <si>
    <t xml:space="preserve">https://www.ebay.com/itm/Gameboy-games-GB-GBC-Sagaia-TESTED-G0296/163908671001?hash=item2629b7d619:g:waYAAOSwZcxdqAYl</t>
  </si>
  <si>
    <t xml:space="preserve">小菅</t>
  </si>
  <si>
    <t xml:space="preserve">Last Gladiators Ver.9.7 Digital Pinball Sega Saturn SS Used Japan w/s Spine F/S</t>
  </si>
  <si>
    <t xml:space="preserve">B07XBJ1MTV</t>
  </si>
  <si>
    <t xml:space="preserve">https://www.ebay.com/itm/LAST-GLADIATORS-Ver-9-7-Digital-Pinball-Sega-Saturn-1765-ss/362949819970?hash=item54817ebe42:g:~PQAAOSwwYledED3</t>
  </si>
  <si>
    <t xml:space="preserve">Cosmo Police Galivan Nintendo Famicom Used Japan Cartridge Only Nichibutsu F/S</t>
  </si>
  <si>
    <t xml:space="preserve">B000068HB6</t>
  </si>
  <si>
    <t xml:space="preserve">https://www.ebay.com/itm/Famicom-Games-FC-Cosmo-Police-GALIVAN-TESTED-1076/163573477681?hash=item2615bd3131:g:zQgAAOSwd5xcedwH</t>
  </si>
  <si>
    <t xml:space="preserve">Donkey Komg illustrated edition Nintendo Famicom FC Used Rare F/S Cartrage Only</t>
  </si>
  <si>
    <t xml:space="preserve">B004L9S7PQ</t>
  </si>
  <si>
    <t xml:space="preserve">https://www.ebay.com/itm/Famicom-Games-FC-Donkey-Kong-TESTED-1336/163772834038?hash=item26219f20f6:g:TXYAAOSwsMZdJst1</t>
  </si>
  <si>
    <t xml:space="preserve">写真は以下のサイトから
https://page.auctions.yahoo.co.jp/jp/auction/s701651631
</t>
  </si>
  <si>
    <t xml:space="preserve">Soft Ball Heaven Nintendo Famicom FC Tonkin House Used Japan Cartridge Only F/S</t>
  </si>
  <si>
    <t xml:space="preserve">B003O19ATO</t>
  </si>
  <si>
    <t xml:space="preserve">https://www.ebay.com/itm/Famicom-Games-FC-Softball-Tengoku-TESTED-550360/164080006202?hash=item2633ee343a:g:H0IAAOSw2ZleROOp</t>
  </si>
  <si>
    <t xml:space="preserve">Battle City Nintendo Game Boy GB Nova Cartridge Only Used Japan Rare 1991F/S</t>
  </si>
  <si>
    <t xml:space="preserve">B000069SC6</t>
  </si>
  <si>
    <t xml:space="preserve">https://www.ebay.com/itm/Gameboy-games-GB-GBC-Battle-City-TESTED-G0186/163891214799?hash=item2628ad79cf:g:NnIAAOSwaZddlsOI</t>
  </si>
  <si>
    <t xml:space="preserve">Spartan X 2 Nintendo Famicom FC Irem Cartridge Only Used Japan Rare 1991F/S</t>
  </si>
  <si>
    <t xml:space="preserve">B000068HG5</t>
  </si>
  <si>
    <t xml:space="preserve">https://www.ebay.com/itm/Famicom-Games-FC-Spartan-X-2-TESTED-1339/163772837638?hash=item26219f2f06:g:0ZQAAOSw5uxdJs30</t>
  </si>
  <si>
    <t xml:space="preserve">Spartan X X2 Set Nintendo Famicom FC Cartrage Only Used Japan Tested Rare F/S</t>
  </si>
  <si>
    <t xml:space="preserve">Hand-on</t>
  </si>
  <si>
    <t xml:space="preserve">写真は以下のサイトを利用
https://page.auctions.yahoo.co.jp/jp/auction/d324530219</t>
  </si>
  <si>
    <t xml:space="preserve">Akumajo Densetsu CastleVania Nintendo Famicom FC Cartrage Only Used Japan F/S</t>
  </si>
  <si>
    <t xml:space="preserve">B000068HY3</t>
  </si>
  <si>
    <t xml:space="preserve">https://www.ebay.com/itm/Famicom-Games-FC-Akumajou-Densetsu-TESTED-1217/163602526099?hash=item2617786f93:g:x7AAAOSw~E9cjwYy</t>
  </si>
  <si>
    <t xml:space="preserve">Gunnac Nintendo Famicom FC Tonkin House Cartrage Only Used Japan NTSC-J F/S</t>
  </si>
  <si>
    <t xml:space="preserve">B000068HEU</t>
  </si>
  <si>
    <t xml:space="preserve">https://www.ebay.com/itm/Famicom-Games-FC-Gun-Nac-TESTED-550172/164062319516?hash=item2632e0539c:g:bIAAAOSwVR9eN8jw</t>
  </si>
  <si>
    <t xml:space="preserve">Star Wars Ⅱ2 Move Out! Rogue Squadron Nintendo 64 New Japan NTSC-J 1999 F/S</t>
  </si>
  <si>
    <t xml:space="preserve">B000069RYQ</t>
  </si>
  <si>
    <t xml:space="preserve">https://www.ebay.com/itm/Nintendo-64-Star-Wars-II-sortie-used/324106652337?hash=item4b76430ab1:g:4S0AAOSwIWxecV0m</t>
  </si>
  <si>
    <t xml:space="preserve">Rockman Megaman Dash Dash2 Value Pack Sony PSP Used Japan Boxed NTSC-J F/S</t>
  </si>
  <si>
    <t xml:space="preserve">B001KU7GCY</t>
  </si>
  <si>
    <t xml:space="preserve">https://www.ebay.com/itm/Rockman-Dash-1-2-Value-Pack-Sony-PSP-Japan-Import/184171500902?hash=item2ae17a1566:g:qywAAOSwKp1eR7uI</t>
  </si>
  <si>
    <t xml:space="preserve">BLAZBLUE CROSS TAG BATTLE Limited Box Sony PlayStaion 4 PS4 Used Japan Boxed F/S</t>
  </si>
  <si>
    <t xml:space="preserve">B079NVNPGT</t>
  </si>
  <si>
    <t xml:space="preserve">https://www.ebay.com/itm/BlazBlue-Cross-Tag-Battle-Limited-Edition-Nintendo-Switch-Japan-import/183741833058?hash=item2ac7dddf62:g:vjAAAOSw7kVbeWPz</t>
  </si>
  <si>
    <t xml:space="preserve">Dreamcast Wheel Controler Sega DC Used Japan Boxed Condition Good NTSC-J F/S</t>
  </si>
  <si>
    <t xml:space="preserve">B0001RBMYK</t>
  </si>
  <si>
    <t xml:space="preserve">https://www.ebay.com/itm/Sega-Dreamcast-Wheel-Controller/183791713816?hash=item2acad6fe18:g:CU8AAOSwzUxcxj5l</t>
  </si>
  <si>
    <t xml:space="preserve">The King of Fighters 2001 Sega Dreamcast DC Playmore Used Japan NTSC-J F/S</t>
  </si>
  <si>
    <t xml:space="preserve">B00006WLID</t>
  </si>
  <si>
    <t xml:space="preserve">https://www.ebay.com/itm/The-King-of-Fighters-2001-New-and-Sealed-Sega-Dreamcast-Japan-Import/184194014733?hash=item2ae2d19e0d:g:dfkAAOSwmIZeXOKN</t>
  </si>
  <si>
    <t xml:space="preserve">The Silver Case Playstation PS1 ASCII Suda5 Used Japan Import NTSC-J 1999 F/S</t>
  </si>
  <si>
    <t xml:space="preserve">B000069U2B</t>
  </si>
  <si>
    <t xml:space="preserve">https://www.ebay.com/itm/The-Silver-Case-Suda-51-Playstation-1-Japan-Import/184182615184?hash=item2ae223ac90:g:xM0AAOSwQLVeUhp2</t>
  </si>
  <si>
    <t xml:space="preserve">Mega Man Rockman X3 Japan Version Sony Play Station PS1 Capcom Used NTSC-J F/S</t>
  </si>
  <si>
    <t xml:space="preserve">B000069TCS</t>
  </si>
  <si>
    <t xml:space="preserve">https://www.ebay.com/itm/Mega-Man-Rockman-X3-Rare-Japanese-Version-Free-Shipping/223599073436?hash=item340f8b189c:g:rFwAAOSwOGFbC4HY</t>
  </si>
  <si>
    <t xml:space="preserve">Batsugun Sega Saturn SS Banpresto Used Japan Mint Tested Retro Games NTSC-J F/S</t>
  </si>
  <si>
    <t xml:space="preserve">B000069THX</t>
  </si>
  <si>
    <t xml:space="preserve">https://www.ebay.com/itm/Mint-SS-Sega-Saturn-Batsugun-JAPAN-F-S-Tasted-Working-Used-Very-Good-Japanese/392689013824?hash=item5b6e16d440:g:pREAAOSwPqpeSRkv</t>
  </si>
  <si>
    <t xml:space="preserve">Metal Slug Sony Play Station 2 PS2 SNK Playmore Used Japan Boxed NTSC-J 2006 F/S</t>
  </si>
  <si>
    <t xml:space="preserve">B000FA1CPW</t>
  </si>
  <si>
    <t xml:space="preserve">https://www.ebay.com/itm/324131254139?ul_noapp=true</t>
  </si>
  <si>
    <t xml:space="preserve">Shin Oh Ken SNK w/s Official Case NeoGeo Saurus NeoGeo CD Used Japan NTSC-J F/S</t>
  </si>
  <si>
    <t xml:space="preserve">B00QQ2AOCA</t>
  </si>
  <si>
    <t xml:space="preserve">https://www.ebay.com/itm/RAGNAGARD-SHIN-OH-KEN-Shinohken-w-Official-NEOGEO-CASE-SNK-Neo-Geo-CD/164001847410?hash=item262f459872:g:DWAAAOSwHr9eVUBb</t>
  </si>
  <si>
    <t xml:space="preserve">Club Nintendo Limited Game &amp; Watch Collection 1 + 2 Nintendo DS Used Japan F/S</t>
  </si>
  <si>
    <t xml:space="preserve">HAND-ON</t>
  </si>
  <si>
    <t xml:space="preserve">https://www.ebay.com/itm/Club-Nintendo-Limited-DS-Game-amp-Watch-Collection-1-2-Nintendo-DS-NDS-tested-work-/183968585278?hash=item2ad561d63e%3Ag%3AGM8AAOSw43dddDQw&amp;nma=true&amp;si=LHS28vuDcYdr5WJ12r8iXq0oawQ%253D&amp;orig_cvip=true&amp;nordt=true&amp;rt=nc&amp;_trksid=p2047675.l2557</t>
  </si>
  <si>
    <t xml:space="preserve">サイトは以下を使ってください
https://www.mercari.com/jp/items/m37823225981</t>
  </si>
  <si>
    <t xml:space="preserve">Strikers 1945 Sega Saturn SS Psikyo Used Japan 1997 Shooter NTSC-J Rare F/S</t>
  </si>
  <si>
    <t xml:space="preserve">B000069TL9</t>
  </si>
  <si>
    <t xml:space="preserve">https://www.ebay.com/itm/VG-STRIKER-1945-Sega-Saturn-SS-NTSC-J-Japan-IMPORT-Tested-works-F-S/184180986901?hash=item2ae20ad415:g:4JUAAOSwGDJeUIaK</t>
  </si>
  <si>
    <t xml:space="preserve">Megami Tensei 1 2 Set Digital Devil Story Nintendo Famicom Used Japan NTSC-J F/S</t>
  </si>
  <si>
    <t xml:space="preserve">https://www.ebay.com/itm/LOT-MEGAMI-TENSEI-1-2-DIGITAL-DEVIL-STORY-Nintendo-Famicom-NES-NTSC-J-FC-Japan/184240355655?hash=item2ae594b947:g:j3wAAOSwoJ5eiakb</t>
  </si>
  <si>
    <t xml:space="preserve">写真は以下のサイトからとってください
https://www.mercari.com/jp/items/m12247991631</t>
  </si>
  <si>
    <t xml:space="preserve">Pocket Monster Heart Gold Silver Soul Set Nintendo DS Used Japan NTSC-J F/S</t>
  </si>
  <si>
    <t xml:space="preserve">https://www.ebay.com/itm/Nintendo-NDS-Pokemon-Heart-Gold-Soul-Silver-Japan-import-NTSC-J-Tested-Works-F-S/183952562964?hash=item2ad46d5b14:g:gbsAAOSwVlRdel-2</t>
  </si>
  <si>
    <t xml:space="preserve">PC Engine Konami HU card PCE "PC Genjin 2" Hadson Used Japan Boxed 1991 F/S</t>
  </si>
  <si>
    <t xml:space="preserve">B0000ZPTI8</t>
  </si>
  <si>
    <t xml:space="preserve">https://www.ebay.com/itm/VG-PC-Genjin-2-PC-Engine-Hu-CARD-PCE-import-JAPAN-NTSC-J-F-S-w-Track-/183926806562?hash=item2ad2e45822%3Ag%3AbecAAOSwcYVdXqCc&amp;nma=true&amp;si=LHS28vuDcYdr5WJ12r8iXq0oawQ%253D&amp;orig_cvip=true&amp;nordt=true&amp;rt=nc&amp;_trksid=p2047675.l2557</t>
  </si>
  <si>
    <t xml:space="preserve">Kyuuyaku Megami Tensei Nintendo Super Famicom SFC Atlus Used Japan 1995 F/S</t>
  </si>
  <si>
    <t xml:space="preserve">B000068HQ4</t>
  </si>
  <si>
    <t xml:space="preserve">https://www.ebay.com/itm/VG-Kyuyaku-Megami-Tensei-1-2-Super-Famicom-SFC-SNES-NTSC-J-Japan-import-F-S-/184028970214?hash=item2ad8fb3ce6%3Ag%3AqhUAAOSw1B5dxmSh&amp;nma=true&amp;si=LHS28vuDcYdr5WJ12r8iXq0oawQ%253D&amp;orig_cvip=true&amp;nordt=true&amp;rt=nc&amp;_trksid=p2047675.l2557</t>
  </si>
  <si>
    <t xml:space="preserve">JoJo's Bizarre Adventure Eyes of Heaven Sony Play Station 3 PS3 Used Japan F/S</t>
  </si>
  <si>
    <t xml:space="preserve">B015C2TYM0</t>
  </si>
  <si>
    <t xml:space="preserve">https://www.ebay.com/itm/PS3-JoJos-Bizarre-Adventure-eyes-of-heaven-NTSC-J-Standard-Edition-From-JAPAN/184148539353?hash=item2ae01bb7d9:g:2GAAAOSwpz9eLvhG</t>
  </si>
  <si>
    <t xml:space="preserve">Super Bomberman 1 2 3 4 5 Nintendo Super Famicom SFC Hudson Cartrage Only F/S</t>
  </si>
  <si>
    <t xml:space="preserve">Hand-ON</t>
  </si>
  <si>
    <t xml:space="preserve">https://www.ebay.com/itm/Lot-of-5-Super-Bomberman-1-2-3-4-5-Nintendo-Super-Famicom-SFC-SNES-Japan-Tested/392688517432?hash=item5b6e0f4138:g:vuoAAOSw6-5eSKpK</t>
  </si>
  <si>
    <t xml:space="preserve">Gate Of Thunder PC Engine CD Rom PCI NEC Hudson Used Japan Tasted Working F/S</t>
  </si>
  <si>
    <t xml:space="preserve">B0000ZPTUG</t>
  </si>
  <si>
    <t xml:space="preserve">https://www.ebay.com/itm/GATE-OF-THUNDER-PC-ENGINE-CD-ROM-PCI-NEC-Very-Good-JPN-F-S-Tasted-Working/392737449002?hash=item5b70f9e42a:g:KYEAAOSw0UNegeCT</t>
  </si>
  <si>
    <t xml:space="preserve">Square Millennium Collection Chrono Cross Sony Play Station PS1 Used Japan F/S</t>
  </si>
  <si>
    <t xml:space="preserve">B00005OVCQ</t>
  </si>
  <si>
    <t xml:space="preserve">https://www.ebay.com/itm/Square-Millennium-Collection-Chrono-Cross-Mint-SS-Tasted-Working-JPN-F-S-Used/392689164808?hash=item5b6e192208:g:8D0AAOSw~hZeSTqT</t>
  </si>
  <si>
    <t xml:space="preserve">EMS</t>
  </si>
  <si>
    <t xml:space="preserve">Crash Card Fighters SNK VS Capcom NeoGeo Pocket Capcom Supporters Ver Used Japan</t>
  </si>
  <si>
    <t xml:space="preserve">B00014ARW6</t>
  </si>
  <si>
    <t xml:space="preserve">https://www.ebay.com/itm/Card-Fighters-Clash-SNK-vs-Capcom-Version-NeoGeo-Pocket-Color-Very-Good-JPN-F-S/392741011580?hash=item5b7130407c:g:-wUAAOSwe-hefg~y</t>
  </si>
  <si>
    <t xml:space="preserve">Makaimura For Wonder Swan WS Bandai Used Japan 1991 Boxed Manual Tested F/S</t>
  </si>
  <si>
    <t xml:space="preserve">B00014AT8I</t>
  </si>
  <si>
    <t xml:space="preserve">https://www.ebay.com/itm/Makaimura-Wonder-Swan-WS-Wonder-Swan-BANDAI-F-S-JAPAN/392729997189?hash=item5b70882f85:g:GloAAOSwUvBecKfI</t>
  </si>
  <si>
    <t xml:space="preserve">Akumajo Dracula X the circle of blood PC Engine HE System Konami Used Japan F/S</t>
  </si>
  <si>
    <t xml:space="preserve">B0000ZPSXO</t>
  </si>
  <si>
    <t xml:space="preserve">https://www.ebay.com/itm/Akumajo-Dracula-X-Rondo-of-Blood-Castlevania-PC-Engine-JPN-F-S-Tested-Original/392668914772?hash=item5b6ce42454:g:LfQAAOSwoaNeOAb1</t>
  </si>
  <si>
    <t xml:space="preserve">Gakkyu ou Yamazaki Nintendo Gameboy Color GC Koei Used Japan Retro Game F/S</t>
  </si>
  <si>
    <t xml:space="preserve">B00005OUSU</t>
  </si>
  <si>
    <t xml:space="preserve">https://www.ebay.com/itm/New-Gakkyuu-ou-Yamazaki-gameboy-Color-JAPAN-used-Very-Good-F-S-KOEI-Video-Game/392670515278?hash=item5b6cfc904e:g:AMcAAOSwQZFeOZji</t>
  </si>
  <si>
    <t xml:space="preserve">Doubutsu no Mori Nintendo 64 Animal Crossing w/s Controler Pack Used Japan F/S</t>
  </si>
  <si>
    <t xml:space="preserve">B0000687AI</t>
  </si>
  <si>
    <t xml:space="preserve">https://www.ebay.com/itm/Doubutsu-no-Mori-Nintendo-64-Controller-pack-included-F-S-Animal-Crossing/392693637468?hash=item5b6e5d615c:g:DsEAAOSw8YdeTSfc</t>
  </si>
  <si>
    <t xml:space="preserve">King of Fighters 2 Neogeo NG AES Game Used Japan Boxed 1992 Very Good NTSC-J F/S</t>
  </si>
  <si>
    <t xml:space="preserve">B00014B0HW</t>
  </si>
  <si>
    <t xml:space="preserve">https://www.ebay.com/itm/King-of-Monsters-2-AES-Game-NEOGEO-NG-VERY-GOOD-F-S-JAPAN/392733508693?hash=item5b70bdc455:g:5skAAOSwJVJedJ8F</t>
  </si>
  <si>
    <t xml:space="preserve">Metal Slug 2nd Mission NeoGeo Pocket NPC SNK Used Japan 2000 Boxed Manual F/S</t>
  </si>
  <si>
    <t xml:space="preserve">B00014AS5M</t>
  </si>
  <si>
    <t xml:space="preserve">https://www.ebay.com/itm/METAL-SLUG-2ND-MISSION-NeoGeo-Pocket-Color-RARE-SNK-Boxed-very-good-Japan-f-s/392737410295?hash=item5b70f94cf7:g:VIgAAOSwdHNeedf0</t>
  </si>
  <si>
    <t xml:space="preserve">Doremi Fantasy Nintendo Super Famicom SFC Hudson Used Japan Cartrage Only F/S</t>
  </si>
  <si>
    <t xml:space="preserve">B000068I21</t>
  </si>
  <si>
    <t xml:space="preserve">https://www.ebay.com/itm/DoReMi-Fantasy-Mint-SF-Famicon-Tasted-Working-JPN-F-S-Used-Very-Good-Japanese/392762013121?hash=item5b7270b5c1:g:4P4AAOSwZexeSRlA</t>
  </si>
  <si>
    <t xml:space="preserve">Land Stalker Emperor Treasure Mega Drive MD Used Japan w/s Manual Boxed F/S</t>
  </si>
  <si>
    <t xml:space="preserve">B000148JH6</t>
  </si>
  <si>
    <t xml:space="preserve">https://www.ebay.com/itm/Land-Stalker-Emperor-Treasure-MD-Mega-Drive-Mint-SS-Tasted-Working-JPN-F-S-Used/392762013120?hash=item5b7270b5c0:g:TNwAAOSwtYxeSRk7</t>
  </si>
  <si>
    <t xml:space="preserve">Geppy-X 70's Robbot Anime Aroma Playstation PS1Sony Used Japan Import F/S</t>
  </si>
  <si>
    <t xml:space="preserve">B000092PMK</t>
  </si>
  <si>
    <t xml:space="preserve">https://www.ebay.com/itm/70s-Robot-Anime-Geppy-X-Playstation-1-Japanese-Import-PS1-JP-Japan-US-Seller-B/143563254148?hash=item216d096984:g:10kAAOSwI5FeeUOa</t>
  </si>
  <si>
    <t xml:space="preserve">Virtual On Twin Stick Set Sega Saturn SS Used Japan Controler &amp; Cartrage F/S</t>
  </si>
  <si>
    <t xml:space="preserve">写真は以下のサイトから
https://www.mercari.com/jp/items/m11126599575/?_s=U2FsdGVkX18oYetDjLRdHmQjP7_zWpk19a1GRIHqJRdgFNTalsxnzD9wnex5eGeQBoQ0vm4SXrUaqk46Qu49h2q1D2QC2AurgrakK3FT4ZzVJVcl42ipO6u64jJQJE40</t>
  </si>
  <si>
    <t xml:space="preserve">Ouran High school Host Club Limited Edition Play Station 2 Used Japan PS2 F/S</t>
  </si>
  <si>
    <t xml:space="preserve">B000N5BQOG</t>
  </si>
  <si>
    <t xml:space="preserve">https://www.ebay.com/itm/Used-PS2-Ouran-Koukou-Host-Bu-Limited-Edition-Japan-Import/202898199747?hash=item2f3dacd4c3:g:r-MAAOSwPeReOnEI</t>
  </si>
  <si>
    <t xml:space="preserve">Puyo Puyo Fever Sega Dreamcast DC Used Japan Puzzle 1995 Retro Game Boxed F/S</t>
  </si>
  <si>
    <t xml:space="preserve">B0006U8ONY</t>
  </si>
  <si>
    <t xml:space="preserve">https://www.ebay.com/itm/Dreamcast-DC-Puyo-Puyo-Fever-Brand-New-Japan/174028415111?hash=item2884e6e087:g:WVUAAOSwsddefLiL</t>
  </si>
  <si>
    <t xml:space="preserve">Twinkle Star Sprites Sega Saturn SS Used Japan 1997 Shooter Boxed Manual F/S</t>
  </si>
  <si>
    <t xml:space="preserve">B000069SRM</t>
  </si>
  <si>
    <t xml:space="preserve">https://www.ebay.com/itm/Sega-Saturn-TWINKLE-STAR-SPRITES-Japan-very-good-condition/174214042190?hash=item288ff7524e:g:mOAAAOSwDwNeZRFF</t>
  </si>
  <si>
    <t xml:space="preserve">Super Puzzle Fighter ⅡX For Matching Service Sega Dreamcast DC Used Japan F/S</t>
  </si>
  <si>
    <t xml:space="preserve">B00006LJTU</t>
  </si>
  <si>
    <t xml:space="preserve">https://www.ebay.com/itm/Used-T-1250M-Capcom-Super-Puzzle-Fighter-IIX-for-Matching-Service-Dreamcast-Obi/293488534560?epid=1000513907&amp;hash=item445547a420:g:5TcAAOSw7wZeUULz</t>
  </si>
  <si>
    <t xml:space="preserve">Trigger Heart Exelica Limited Edition Sega Dreamcast DC 2007 Japan Import F/S</t>
  </si>
  <si>
    <t xml:space="preserve">B000LILSLQ</t>
  </si>
  <si>
    <t xml:space="preserve">https://www.ebay.com/itm/TRIGGER-HEARTS-EXELICA-ENHANCED-Dreamcast-DC-JAPAN-TRIGGER-HEART-EXELICA-ENHANCE/272640164394?hash=item3f7a9ec22a:g:MoIAAOxyrUZRz9aC</t>
  </si>
  <si>
    <t xml:space="preserve">Marvel Super Heroes Sega Saturn SS Capcom Japan Used Japan w/s Manual Boxed F/S</t>
  </si>
  <si>
    <t xml:space="preserve">B000069TD3</t>
  </si>
  <si>
    <t xml:space="preserve">https://www.ebay.com/itm/Marvel-Super-Heroes-Sega-Saturn-Japan-CAPCOM/323769045307?hash=item4b6223913b:g:60wAAOSwInJcqUyv</t>
  </si>
  <si>
    <t xml:space="preserve">Steam Heart's Sega Saturn SS TGL Used Japan Boxed w/s Manual 1998 Tested F/S</t>
  </si>
  <si>
    <t xml:space="preserve">B000092P8U</t>
  </si>
  <si>
    <t xml:space="preserve">https://www.ebay.com/itm/Sega-Saturn-Steam-Hearts-Hearts-Import-Tested-Excellent-Complete-US-Seller-jp/372934055401?hash=item56d49a15e9:g:VtAAAOSw-s5eMafL</t>
  </si>
  <si>
    <t xml:space="preserve">Sunsoft Collection Playstation2 PS2 Sony NEOGEO Online Collection Used Japan F/S</t>
  </si>
  <si>
    <t xml:space="preserve">B00170KDSQ</t>
  </si>
  <si>
    <t xml:space="preserve">https://www.ebay.com/itm/Playstation2-PS2-Sunsoft-Collection-NEOGEO-Online-Japan-very-good-condition/174134883360?hash=item288b3f7420:g:cmIAAOSwEPRefLog</t>
  </si>
  <si>
    <t xml:space="preserve">The Legend of Zelda: Breath of the Wild Nintendo Official Guide Book Game SWITCH</t>
  </si>
  <si>
    <t xml:space="preserve">https://www.ebay.com/itm/The-Legend-of-Zelda-Breath-of-the-Wild-Nintendo-Official-Guide-Book-Game-SWITCH/173854691362?hash=item287a8c1022:g:aLQAAOSwC81awZPI</t>
  </si>
  <si>
    <t xml:space="preserve">Akumajou Dracula Apocalypse Castlevania Mokushiroku Nintendo 64 N64 Japan F/S</t>
  </si>
  <si>
    <t xml:space="preserve">B000069TYN</t>
  </si>
  <si>
    <t xml:space="preserve">https://www.ebay.com/itm/CASTLEVANIA-AKUMAJO-DRACULA-Mokushiroku-Nintendo-64-JAPAN/402058384080?hash=item5d9c8c12d0%3Ag%3AtE0AAOSwgZteMjbc&amp;LH_BIN=1&amp;LH_ItemCondition=4</t>
  </si>
  <si>
    <t xml:space="preserve">Neo Cherry Master NeoGeo Pocket Color NGP Used Japan Import Tested Boxed F/S</t>
  </si>
  <si>
    <t xml:space="preserve">B00014ARH6</t>
  </si>
  <si>
    <t xml:space="preserve">https://www.ebay.com/itm/Neo-Cherry-Master-Neo-Geo-Pocket-Color-game-BOXED-JPN-F-S-Tasted-Working/392737393254?hash=item5b70f90a66:g:kNcAAOSwe-ReedJb</t>
  </si>
  <si>
    <t xml:space="preserve">Bakuretsu Muteki Bangaioh Nintendo 64 N64 Used Japan Cartrage Only Tested F/S</t>
  </si>
  <si>
    <t xml:space="preserve">B000069RVY</t>
  </si>
  <si>
    <t xml:space="preserve">https://www.ebay.com/itm/Bakuretsu-Muteki-Bangaioh-Nintendo-64-Very-Good-NTSC-J-F-S-Tasted-Working-N64/392748832817?hash=item5b71a79831:g:LcUAAOSw3ytehzco</t>
  </si>
  <si>
    <t xml:space="preserve">Yo-Kai Watch 4 Nintendo Switch Level 5 Used Japan Boxed Tested Working 2019 F/S</t>
  </si>
  <si>
    <t xml:space="preserve">B07PRXHMQF</t>
  </si>
  <si>
    <t xml:space="preserve">https://www.ebay.com/itm/USED-Nintnedo-Switch-Yo-kai-watch-4-Japan-import/264387187969?epid=6032788390&amp;hash=item3d8eb45501:g:b1gAAOSwlxddHfL0</t>
  </si>
  <si>
    <t xml:space="preserve">SEGA AGES 2500 Vol.29 Monster World Complete Collection PS2 Used Jpn Tested F/S</t>
  </si>
  <si>
    <t xml:space="preserve">B000MJUNE2</t>
  </si>
  <si>
    <t xml:space="preserve">https://www.ebay.com/itm/SEGA-AGES-2500-Vol-29-Monster-World-Complete-CollectionTasted-Working-JPN-Used/392762013110?hash=item5b7270b5b6:g:JLsAAOSwOX1eSU7U</t>
  </si>
  <si>
    <t xml:space="preserve">Death Throttle Escape from the Isolated City Sega Saturn SS Media Quest Used F/S</t>
  </si>
  <si>
    <t xml:space="preserve">B000069S1I</t>
  </si>
  <si>
    <t xml:space="preserve">https://www.ebay.com/itm/Death-Throttle-Scratches-SEGA-Saturn-SS-Japan-Import-US-Seller-G6181-RARE/163752272542?hash=item262065629e:g:5XoAAOSwhBBdEmuz</t>
  </si>
  <si>
    <t xml:space="preserve">Image Fight &amp; XMultiPly Arcade Gears AG Sony PlayStation PS1 Used Japan F/S</t>
  </si>
  <si>
    <t xml:space="preserve">B00006LJOS</t>
  </si>
  <si>
    <t xml:space="preserve">https://www.ebay.com/itm/Arcade-Gears-Image-Fight-X-Multiply-Playstation-1-Japanese-Import-US-Seller/143408086712?hash=item2163c9beb8:g:qGMAAOSwupVdn9G2</t>
  </si>
  <si>
    <t xml:space="preserve">Clock Tower Nintendo Super Famicom SFC Cartrage Only Used Japan Import F/S</t>
  </si>
  <si>
    <t xml:space="preserve">B000068HAR</t>
  </si>
  <si>
    <t xml:space="preserve">https://www.ebay.com/itm/Super-Famicom-Games-SFC-Clock-Tower-TESTED-660331/163942258052?hash=item262bb85584:g:K4EAAOSw~XFdy5Nw</t>
  </si>
  <si>
    <t xml:space="preserve">Nintendo 2DS LL Tobidase Animal Crossing Amiibo + Pack Set Brand New Japan F/S</t>
  </si>
  <si>
    <t xml:space="preserve">B07F6GBQQD</t>
  </si>
  <si>
    <t xml:space="preserve">https://www.ebay.com/itm/New-Nintendo-2DS-LL-Tobidase-Animal-Crossing-amiibo-pack-Brand-NEW-Japanese/392762013159?hash=item5b7270b5e7:g:B8IAAOSwmnFeT8Gj</t>
  </si>
  <si>
    <t xml:space="preserve">Nintendo DS Oideyo Animal Crossing Brand Used Japan Import Boxed w/s manual F/S</t>
  </si>
  <si>
    <t xml:space="preserve">B0002FQD8G</t>
  </si>
  <si>
    <t xml:space="preserve">https://www.ebay.com/itm/NEW-Nintendo-DS-Animal-Crossing-Wild-World-Game-Software-Japan-Import-Free-Ship/312514724858?epid=1500495561&amp;hash=item48c35443fa:g:H-EAAOSw9bpcfTUj</t>
  </si>
  <si>
    <t xml:space="preserve">Gun Frontier Argade Gears AG Sega Saturn SS Used Japan Boxed Tested Working F/S</t>
  </si>
  <si>
    <t xml:space="preserve">B000069SOQ</t>
  </si>
  <si>
    <t xml:space="preserve">https://www.ebay.com/itm/Brand-Gun-Frontier-Arcade-Gears-Sega-Saturn-Soft/174228720722?hash=item2890d74c52:g:GioAAOSwOlBeeL1J</t>
  </si>
  <si>
    <t xml:space="preserve">PuLiRuLa Arcade Gears AG Sony PlayStation PS1Xing Used Japan 1997 Tested F/S</t>
  </si>
  <si>
    <t xml:space="preserve">B000069SOL</t>
  </si>
  <si>
    <t xml:space="preserve">https://www.ebay.com/itm/PuLiRuLa-Arcade-Gears-Sega-Saturn-Japan-Import-Japanese-Pu-Li-Ru-La-game-Used/353034403776?hash=item52327d7fc0:g:HQ0AAOSw5j9ehyqZ</t>
  </si>
  <si>
    <t xml:space="preserve">The King of Fighters 2000 NeoGeo NG Used Japan Import Boxed Tested Working F/S</t>
  </si>
  <si>
    <t xml:space="preserve">B00014B0PY</t>
  </si>
  <si>
    <t xml:space="preserve">https://www.ebay.com/itm/King-Of-Fighters-2000-Neo-Geo-AES-NTSC-J/174206558092?hash=item288f851f8c%3Ag%3ABncAAOSw2y1eWssb&amp;LH_BIN=1</t>
  </si>
  <si>
    <t xml:space="preserve">ADK Damashii Tamashii PlayStation2 PS2 2D Shooter Used Japan SNK Playmore F/S</t>
  </si>
  <si>
    <t xml:space="preserve">B001HN6FOY</t>
  </si>
  <si>
    <t xml:space="preserve">https://www.ebay.com/itm/Playstation2-PS2-ADK-DAMASHII-TAMASHII-2D-Shooter-Japan-very-good-condition/173984465162?epid=70572364&amp;hash=item288248410a:g:osQAAOSwbl9eKBKf</t>
  </si>
  <si>
    <t xml:space="preserve">Dragon Quest Slime Wireless Controler For Nintendo Switch Hori Used Japan F/S</t>
  </si>
  <si>
    <t xml:space="preserve">B07SY9KBH9</t>
  </si>
  <si>
    <t xml:space="preserve">https://www.ebay.com/itm/USED-Hori-Dragon-Quest-Slime-Controller-for-Nintendo-Switch-JAPAN-import-Japanes/133179738925?hash=item1f02218b2d%3Ag%3AUkcAAOSwFDpdbpkE&amp;LH_BIN=1&amp;LH_ItemCondition=4</t>
  </si>
  <si>
    <t xml:space="preserve">Nintendo 3DS Animal Crossing Happy Home Designer w/s NFC Reader / Writer Set F/S</t>
  </si>
  <si>
    <t xml:space="preserve">B012BYUHKK</t>
  </si>
  <si>
    <t xml:space="preserve">https://www.ebay.com/itm/Used-3DS-Animal-Crossing-Happy-Home-Designer-Nintendo-3ds-NFC-Reader/153596627493?epid=1939703241&amp;hash=item23c3128a25:g:XtIAAOSwu05bQJ1F</t>
  </si>
  <si>
    <t xml:space="preserve">Magical Adventure 1 2 3 Set Nintendo Super Famicom SFC Capcom Cartrage Only F/S</t>
  </si>
  <si>
    <t xml:space="preserve">https://www.ebay.com/itm/SALE-MickeyS-Magical-Adventure-Mickey-And-Minnie-39-S-2-No-78190/233559615388?hash=item36613ce79c:g:njcAAOSwMLNeljfz</t>
  </si>
  <si>
    <t xml:space="preserve">写真は以下のサイトから使用
https://www.mercari.com/jp/items/m62078002743/?_s=U2FsdGVkX189xF9fS9uGBfs9NuEm18kFDdVJTXOCc3V4A7n9mwk_weCTn-8NerkrQjZG9Rw3rE0xifDoTtrwquePbzeFmDPNoDVglpsuDevH2sLaaUIJLa5vTKTLUVVj</t>
  </si>
  <si>
    <t xml:space="preserve">Taito Memories Joukan Vol.1 PalyStation 2 PS2 Used Japan NTSC-J 2005 Boxed F/S</t>
  </si>
  <si>
    <t xml:space="preserve">B0009NUOPY</t>
  </si>
  <si>
    <t xml:space="preserve">https://www.ebay.com/itm/Taito-Memories-Joukan-PS2-video-games-used/233391306376?hash=item365734b688:g:f-kAAOSw-RNdwSFo</t>
  </si>
  <si>
    <t xml:space="preserve">Phykyo Shooting Strikers 1945 Ⅰ &amp; Ⅱ PlayStation2 PS2 Taito Used Japan Boxed F/S</t>
  </si>
  <si>
    <t xml:space="preserve">B00028EW68</t>
  </si>
  <si>
    <t xml:space="preserve">https://www.ebay.com/itm/Strikers-1945-I-II-Sony-Playstation-2-Japan/232998883375?epid=1140029030&amp;hash=item363fd0d02f:g:ivoAAOSwRNtb5TY2</t>
  </si>
  <si>
    <t xml:space="preserve">Eternal Hits Taito Memories II first volume PlayStation 2 PS2 Used Japan F/S</t>
  </si>
  <si>
    <t xml:space="preserve">B0017P1QUU</t>
  </si>
  <si>
    <t xml:space="preserve">https://www.ebay.com/itm/Eternal-Hits-Taito-Memories-II-MZ-Mint-PS2-Tasted-Working-JPN-F-S-Used-Very-Good/392762020959?hash=item5b7270d45f:g:Y9MAAOSwi1ZeSnSP</t>
  </si>
  <si>
    <t xml:space="preserve">Sega Ages Vol. 27:  Panzer Dragoon PlayStation 2 PS2 Used Japan Import Boxed F/S</t>
  </si>
  <si>
    <t xml:space="preserve">B000EGNC82</t>
  </si>
  <si>
    <t xml:space="preserve">https://www.ebay.com/itm/Used-PS2-Sega-Ages-Vol-27-Panzer-Dragoon-Japan-Import-Free-Shipping/121570190762?epid=110480531&amp;hash=item1c4e25e5aa:g:qRQAAOSwstxU3vPO</t>
  </si>
  <si>
    <t xml:space="preserve">Sega Ages Vol. 23: Sega Memorial Selection Used Japan Import Boxed 2005 F/S</t>
  </si>
  <si>
    <t xml:space="preserve">B000BPI5LU</t>
  </si>
  <si>
    <t xml:space="preserve">https://www.ebay.com/itm/SEGA-MEMORIAL-SELECTION-PS2-JAPAN/401549244730?hash=item5d7e33393a%3Ag%3AskYAAOxyxpxQ5mk%7E&amp;LH_BIN=1&amp;LH_ItemCondition=4</t>
  </si>
  <si>
    <t xml:space="preserve">Phykyo Shooting Collection Vol.3: Sol Divide / Dragon Blaze Used Japan 2005 F/S</t>
  </si>
  <si>
    <t xml:space="preserve">B0006ZL2BK</t>
  </si>
  <si>
    <t xml:space="preserve">https://www.ebay.com/itm/Saikyo-Shooting-Collection-Vol-3-Sorudibaido-Dragon-Blaze-F-S-Tested-Working-PS2/392762029628?epid=110636123&amp;hash=item5b7270f63c:g:fogAAOSwVvZeakUl</t>
  </si>
  <si>
    <t xml:space="preserve">Animal Crossing amiibo Festival Nintendo Wii U w/s Shizue, Kent And 3 cards F/S</t>
  </si>
  <si>
    <t xml:space="preserve">B0160YPI92</t>
  </si>
  <si>
    <t xml:space="preserve">https://www.ebay.com/itm/Animal-Crossing-amiibo-Festival-Shizue-3-card-Kent-limited-fiber-cloth-Wii-U/392762022514?hash=item5b7270da72:g:Z2gAAOSwW-ZeT8Gx</t>
  </si>
  <si>
    <t xml:space="preserve">Sega Ages Vol. 22: Advanced Daisenryaku PlayStation 2 PS2 Used Japan Import F/S</t>
  </si>
  <si>
    <t xml:space="preserve">B000BPI5MO</t>
  </si>
  <si>
    <t xml:space="preserve">https://www.ebay.com/itm/Advanced-Daisenryaku-SEGA-AGES-PS2-Import-Japan/173852327316?hash=item287a67fd94%3Ag%3AWGQAAOSwEupZg%7Euw&amp;LH_BIN=1&amp;LH_ItemCondition=4</t>
  </si>
  <si>
    <t xml:space="preserve">JoJo's Bizarre Adventure Nintendo Super Famicom SFC Used Japan w/s Manual F/S</t>
  </si>
  <si>
    <t xml:space="preserve">B000068GXA</t>
  </si>
  <si>
    <t xml:space="preserve">https://www.ebay.com/itm/Jojo-s-Bizarre-Adventure-Nintendo-Super-Famicom-Japan/233273740566?hash=item365032cd16:g:pm4AAMXQobdQ7n3q</t>
  </si>
  <si>
    <t xml:space="preserve">Zero Fatal Frame Nuregarasu no Miko Nintendo Wii U Used Japan 2014 Boxed F/S</t>
  </si>
  <si>
    <t xml:space="preserve">B00LWY22E0</t>
  </si>
  <si>
    <t xml:space="preserve">https://www.ebay.com/itm/Nintendo-Wii-U-Zero-Nuregarasu-no-Miko-Fatal-Frame-5-Action-Adventur-USED/283675906879?epid=212077688&amp;hash=item420c66d33f:g:ezkAAOSwztddLBHp</t>
  </si>
  <si>
    <t xml:space="preserve">Zero Fatal Frame Shinku no Chou Crimson Butterfly Nintendo Wii Used Japan F/S</t>
  </si>
  <si>
    <t xml:space="preserve">B007CEKS3Q</t>
  </si>
  <si>
    <t xml:space="preserve">https://www.ebay.com/itm/Zero-Scarlet-Butterfly-Wii-NEW/143443237499?hash=item2165e21a7b%3Ag%3AZ9YAAOSwb5Zdz5Ag&amp;LH_BIN=1</t>
  </si>
  <si>
    <t xml:space="preserve">Zero Fatal Frame Irezumi no Koe Play Station 2 PS2 Used Japan Boxed NTSC-J F/S</t>
  </si>
  <si>
    <t xml:space="preserve">B0009NUP94</t>
  </si>
  <si>
    <t xml:space="preserve">https://www.ebay.com/itm/PS2-Fatal-Frame-Zero-Japan-F-S/272204873525?hash=item3f60acbf35%3Ag%3A1tUAAOSw9mFWG2R5&amp;LH_BIN=1</t>
  </si>
  <si>
    <t xml:space="preserve">Espgaluda Sony PlayStation 2 PS2 Arika Used Japan Import 2004 Tested Working F/S</t>
  </si>
  <si>
    <t xml:space="preserve">B0001TXPAW</t>
  </si>
  <si>
    <t xml:space="preserve">https://www.ebay.com/itm/Espgaluda-PlayStation-2-PS2-Cave-Arika-Shooter-Japanese-F-S/174131216381?epid=1100449171&amp;hash=item288b077ffd:g:ZokAAOSwR7Rekmlr</t>
  </si>
  <si>
    <t xml:space="preserve">Street Fighter Zero Zero2 Set Sega Saturn SS Capcom Used Japan Import Boxed F/S</t>
  </si>
  <si>
    <t xml:space="preserve">https://www.ebay.com/itm/Sega-Saturn-Street-Fighter-ZERO-ZERO-2-set-Japan-SS/232013608755?hash=item360516b733:g:NQ4AAOSwqfNXiKDh</t>
  </si>
  <si>
    <t xml:space="preserve">写真は以下のサイトから
https://www.mercari.com/jp/items/m98334497356/?_s=U2FsdGVkX19C2jv3Ff4WJFGX8cc8Q0vHPdMY_5mjDBLAqna0IzfV3--pzmkQTlUwH7SM0PfwN3A9PJWrXXw0hgoMt_gdCoJFsUlpAX0G8fSh79C5wCCRKJfgseX7LNJg</t>
  </si>
  <si>
    <t xml:space="preserve">Namco Musium Arcade Hits! Sony PlayStation 2 PS2 Used Japan Import Boxed F/S</t>
  </si>
  <si>
    <t xml:space="preserve">B000BX0GF0</t>
  </si>
  <si>
    <t xml:space="preserve">https://www.ebay.com/itm/PS2-Namco-Museum-Arcade-Hits-Japan-F-S/371509247296?hash=item567fad3d40:g:f8YAAOSwPgxVTdC2</t>
  </si>
  <si>
    <t xml:space="preserve">Lennus Memory of Ancient Machines Nintendo Super Famicom SFC Used Japan F/S</t>
  </si>
  <si>
    <t xml:space="preserve">B000068HV8</t>
  </si>
  <si>
    <t xml:space="preserve">https://www.ebay.com/itm/LENNUS-Ref-ccc-Super-Famicom-Nintendo-Imoprt-sf/362361140176?hash=item545e6833d0:g:O8wAAOSwOQ9bKyYO</t>
  </si>
  <si>
    <t xml:space="preserve">Shining Force Gods Heritage Sega Mega Drive Genesis MD Used Japan Import F/S</t>
  </si>
  <si>
    <t xml:space="preserve">B000147T22</t>
  </si>
  <si>
    <t xml:space="preserve">https://www.ebay.com/itm/Mega-Drive-Genesis-Software-Shining-Force-Gods-Heritage/283835260205?hash=item4215e65d2d:g:DK4AAOSwUAVehfsz</t>
  </si>
  <si>
    <t xml:space="preserve">Raiden III Sony PlyaStation 2 PS2 Used Japan Import Retro Game NTSC-J 2005 F/S</t>
  </si>
  <si>
    <t xml:space="preserve">B000A41FMI</t>
  </si>
  <si>
    <t xml:space="preserve">https://www.ebay.com/itm/Used-PS2-TAITO-Raiden-III-SONY-PLAYSTATION-2-JAPAN-IMPORT/112263343977?hash=item1a236aaf69:g:4YcAAOSw5cNYc2iI</t>
  </si>
  <si>
    <t xml:space="preserve">Capcom Generation Vol. 5 The Fighters Sega Saturn SS Used Japan Import 1998 F/S</t>
  </si>
  <si>
    <t xml:space="preserve">B000069TEJ</t>
  </si>
  <si>
    <t xml:space="preserve">https://www.ebay.com/itm/Sega-Saturn-Games-Capcom-Generation-5-Street-Fighter-II-2-TESTED-S0116/163634568705?hash=item2619615e01:g:HfMAAOSwkXtcps9m</t>
  </si>
  <si>
    <t xml:space="preserve">F-ZERO X Nintendo 64 N64 Used Japan Import Tasted Working Retro Game F/S 1998</t>
  </si>
  <si>
    <t xml:space="preserve">B000069RYJ</t>
  </si>
  <si>
    <t xml:space="preserve">https://www.ebay.com/itm/Excellent-F-Zero-X-REG-Card-Japan-N64-Nintendo-64/183825950727?epid=1500335529&amp;hash=item2acce16807:g:yaIAAOSwAepc6xne</t>
  </si>
  <si>
    <t xml:space="preserve">YU GI OH 6 Nintendo Gameboy Advance GBA Duel Monsters EXPERT 2 Used Japan F/S</t>
  </si>
  <si>
    <t xml:space="preserve">B00005UKT0</t>
  </si>
  <si>
    <t xml:space="preserve">https://www.ebay.com/itm/Gameboy-Advance-YU-GI-OH-6-Duel-Monsters-EXPERT-2-Cartridge-Only-Nintendo-gba/303050375643?hash=item468f35c1db:g:y1YAAOSwH1pcV-lR</t>
  </si>
  <si>
    <t xml:space="preserve">Rainbow Skies PlayStation 4 PS4 Nipponichi Used Japan Import 2018 Tested F/S</t>
  </si>
  <si>
    <t xml:space="preserve">B07GWHC3J6</t>
  </si>
  <si>
    <t xml:space="preserve">https://www.ebay.com/itm/USED-Rainbow-Skies-PS4/254435047916?hash=item3b3d82b9ec:g:IsUAAOSw6IVd3ciJ</t>
  </si>
  <si>
    <t xml:space="preserve">The King of Fighters EX2 Howling Blood Nintendo Gameboy Advance GBA Used JPN F/S</t>
  </si>
  <si>
    <t xml:space="preserve">B00007B4D0</t>
  </si>
  <si>
    <t xml:space="preserve">https://www.ebay.com/itm/The-King-of-Fighters-EX2-Howling-Blood-Nintendo-Game-Boy-Advance-Japan-Import/184238182453?hash=item2ae5739035:g:1ZEAAOSwS7FcjZK1</t>
  </si>
  <si>
    <t xml:space="preserve">-U- Underwater Unit Sony PlayStation2 PS2 Irem Used Japan Import Boxed 2002 F/S</t>
  </si>
  <si>
    <t xml:space="preserve">B000063X20</t>
  </si>
  <si>
    <t xml:space="preserve">https://www.ebay.com/itm/Used-PS2-U-Underwater-Unit-IREM-SONY-PLAYSTATION-JAPAN-IMPORT/401242140289?epid=1822312668&amp;hash=item5d6be52e81:g:1-IAAOSw4GVYT7i1</t>
  </si>
  <si>
    <t xml:space="preserve">Rally Chase Neo Geo NG CD-Rom ADK Used Japan Boxed w/s Manual 1994 Tested F/S</t>
  </si>
  <si>
    <t xml:space="preserve">B00014B1FI</t>
  </si>
  <si>
    <t xml:space="preserve">https://www.ebay.com/itm/RALLY-CHASE-Trash-Rally-SNK-ADCD-003-Neo-Geo-CD-Japan/123378639970?hash=item1cb9f0a462:g:XE4AAOSwWtBbob-I</t>
  </si>
  <si>
    <t xml:space="preserve">Ganbare Goemon Shin Sedai Shuumei Sony PlayStation PS1Used Japan Action Game F/S</t>
  </si>
  <si>
    <t xml:space="preserve">B004S5JKQI</t>
  </si>
  <si>
    <t xml:space="preserve">https://www.ebay.com/itm/PlayStation-1-PS1-Ganbare-Goemon-Shin-Sedai-Shuumei-Action-Game-Japan-F-S/174173062948?epid=56264013&amp;hash=item288d860724:g:SFYAAOSw6PpeMCxv</t>
  </si>
  <si>
    <t xml:space="preserve">Chelnov Sega Mega Drive MD DataEast Used Japan Import Boxed w/s Manual 1992 F/S</t>
  </si>
  <si>
    <t xml:space="preserve">B000148J7Q</t>
  </si>
  <si>
    <t xml:space="preserve">https://www.ebay.com/itm/CHELNOV-The-Atomic-Runner-MD-Sega-Megadrive-JAPAN/324116993287?hash=item4b76e0d507:g:8pMAAOSw9dtefcKm</t>
  </si>
  <si>
    <t xml:space="preserve">Panzer Bandit Sony PlayStation PS1 Banpresto Used Japan Import Action Game F/S</t>
  </si>
  <si>
    <t xml:space="preserve">B000069TIK</t>
  </si>
  <si>
    <t xml:space="preserve">https://www.ebay.com/itm/USED-PANZER-BANDIT-BANPRESTO-PlayStation-video-game-soft-Tracking/323896894983?hash=item4b69c26607:g:jrIAAOSwLABeL5NT</t>
  </si>
  <si>
    <t xml:space="preserve">God Panic PCEngine HE System Teichiku Super CD-ROM Used Japan Import F/S 1994</t>
  </si>
  <si>
    <t xml:space="preserve">B0000ZPQ8G</t>
  </si>
  <si>
    <t xml:space="preserve">https://www.ebay.com/itm/GOD-PANIC-TEICHIKU-Spine-Card-NEC-PC-ENGINE-SUPER-CD-ROM-JAPAN/324117778176?hash=item4b76eccf00:g:6NgAAOSw6N9eft~u</t>
  </si>
  <si>
    <t xml:space="preserve">Image Fight2 Ⅱ PCEngine HESystem Irem Super CD-ROM Used Japan Import Shooter F/S</t>
  </si>
  <si>
    <t xml:space="preserve">B0000ZPPGY</t>
  </si>
  <si>
    <t xml:space="preserve">https://www.ebay.com/itm/IMAGE-FIGHT-II-2-Irem-Spine-Card-NEC-PC-ENGINE-SUPER-CD-ROM-JAPAN/324117780009?hash=item4b76ecd629:g:NokAAOSw3NlefuAs</t>
  </si>
  <si>
    <t xml:space="preserve">Real Bout 2 The New Comers SNK Neo Geo NG CDRom Used JAPAN Import Fighting F/S</t>
  </si>
  <si>
    <t xml:space="preserve">B00014B1G2</t>
  </si>
  <si>
    <t xml:space="preserve">https://www.ebay.com/itm/REAL-BOUT-2-THE-NEWCOMERS-Registration-Card-SNK-Neo-Geo-CD-JAPAN/324117800096?hash=item4b76ed24a0:g:5KsAAOSwsEtefuiv</t>
  </si>
  <si>
    <t xml:space="preserve">League Bowling SNK Neo Geo NG  CDRom Used Japan Import 1994 Boxed w/s Manual F/S</t>
  </si>
  <si>
    <t xml:space="preserve">B00014B1GC</t>
  </si>
  <si>
    <t xml:space="preserve">https://www.ebay.com/itm/SNK-Neo-Geo-CD-Soft-League-Bowling-Case-Manual-Spine-cover-Used/183873439263?hash=item2acfb6061f:g:72EAAOSwLVNdIUxb</t>
  </si>
  <si>
    <t xml:space="preserve">Far East of Eden Tengai Makyo Shinden SNK Neo Geo CDRom Hudson Used Japan F/S</t>
  </si>
  <si>
    <t xml:space="preserve">B00014B0AY</t>
  </si>
  <si>
    <t xml:space="preserve">https://www.ebay.com/itm/FAR-EAST-OF-EDEN-SHINDEN-131-Neo-Geo-CD-SNK-nc/303304945399?hash=item469e622ef7:g:nJIAAOSw2CFdkup2</t>
  </si>
  <si>
    <t xml:space="preserve">PachiSlot Aruze Oohanabi SNK NEO GEO POCKET COLOR Include Console Used Japan F/S</t>
  </si>
  <si>
    <t xml:space="preserve">B002OXSRI8</t>
  </si>
  <si>
    <t xml:space="preserve">https://www.ebay.com/itm/CONSOLE-NEO-GEO-POCKET-COLOR-Pachislot-Azure-SNK-Japan/324128078285?hash=item4b7789f9cd:g:6PcAAOSw4wVejExp</t>
  </si>
  <si>
    <t xml:space="preserve">Perfect Dark Nintendo 64 N64 Without Memory Pack Used Japan Import 2000 F/S</t>
  </si>
  <si>
    <t xml:space="preserve">B000069RZ2</t>
  </si>
  <si>
    <t xml:space="preserve">https://www.ebay.com/itm/Perfect-Dark-Nintendo-64-N64-JP-Japan-Import-Rare-Rareware/123843870110?epid=1698&amp;hash=item1cd5ab7d9e:g:xOkAAOSwdEhdDvZZ</t>
  </si>
  <si>
    <t xml:space="preserve">Wardnar No Mori Special Sega MegaDrive MD Visco Used Japan Import 1991 Boxed F/S</t>
  </si>
  <si>
    <t xml:space="preserve">B000148KPC</t>
  </si>
  <si>
    <t xml:space="preserve">https://www.ebay.com/itm/Mega-Drive-WARDNER-NO-MORI-Sega-155-md/312971244735?hash=item48de8a34bf:g:nH4AAOSwD9JeL65u</t>
  </si>
  <si>
    <t xml:space="preserve">Gauntlet Sega Mega Drive MD Tengen Used Japan Import Boxed w/s Manual 1993 F/S</t>
  </si>
  <si>
    <t xml:space="preserve">B000147VUM</t>
  </si>
  <si>
    <t xml:space="preserve">https://www.ebay.com/itm/GAUNTLET-registration-Card-Sega-Megadrive-MD-JAPAN/324130415612?hash=item4b77ada3fc:g:fdIAAOSwgrJejp-J</t>
  </si>
  <si>
    <t xml:space="preserve">Elemental Master Sega MegaDrive MD Techno Soft Used Japan 1990 Boxed F/S</t>
  </si>
  <si>
    <t xml:space="preserve">B000147VRA</t>
  </si>
  <si>
    <t xml:space="preserve">https://www.ebay.com/itm/ELEMENTAL-MASTER-MD-Sega-Megadrive-JAPAN/324100635506?hash=item4b75e73b72:g:Vh4AAOSwW8leaZjo</t>
  </si>
  <si>
    <t xml:space="preserve">Rainbow Island Extra SEGA MegaDrive MD Used Japan Import Boxed Manual 1990 F/S</t>
  </si>
  <si>
    <t xml:space="preserve">B000148KFC</t>
  </si>
  <si>
    <t xml:space="preserve">https://www.ebay.com/itm/RAINBOW-ISLANDS-EXTRA-Registration-Card-Sega-Megadrive-MD-JAPAN/324130432578?hash=item4b77ade642:g:wPsAAOSw6LZejqkS</t>
  </si>
  <si>
    <t xml:space="preserve">El Viento Sega Megadrive MD WolfTeam Used Japan Import Action Game Tested F/S</t>
  </si>
  <si>
    <t xml:space="preserve">B000147VQQ</t>
  </si>
  <si>
    <t xml:space="preserve">https://www.ebay.com/itm/EL-VIENTO-Sega-Mega-Drive-1817-md/362817554961?hash=item54799c8a11:g:ItEAAOSwPfBd0l9E</t>
  </si>
  <si>
    <t xml:space="preserve">HELL FIRE Hellfire Sega Megadrive MD Masaya Used Japan Import Shooter F/S</t>
  </si>
  <si>
    <t xml:space="preserve">B000148IX6</t>
  </si>
  <si>
    <t xml:space="preserve">https://www.ebay.com/itm/HELL-FIRE-Hellfire-Sega-Megadrive-MD-JAPAN/324130437227?hash=item4b77adf86b:g:mAcAAOSwWkFejqwv</t>
  </si>
  <si>
    <t xml:space="preserve">Burning Force Sega MegaDrive MD Namco Used Japan Import Boxed w/s Manual F/S</t>
  </si>
  <si>
    <t xml:space="preserve">B000148AUM</t>
  </si>
  <si>
    <t xml:space="preserve">https://www.ebay.com/itm/BURNING-FORCE-Namco-Registration-Card-Sega-Megadrive-MD-JAPAN/324130442945?hash=item4b77ae0ec1:g:7joAAOSwIOdejq8J</t>
  </si>
  <si>
    <t xml:space="preserve">Ghost Busters Sega MegaDrive MD Used Japan Import 1990 Boxed w/s Manual F/S</t>
  </si>
  <si>
    <t xml:space="preserve">B000147Z6W</t>
  </si>
  <si>
    <t xml:space="preserve">https://www.ebay.com/itm/GHOSTBUSTERS-Sega-Megadrive-MD-JAPAN/324130443305?hash=item4b77ae1029:g:bP0AAOSwGdZejq8y</t>
  </si>
  <si>
    <t xml:space="preserve">Gods Blessing on this Wonderful World!: The Labyrinth of Hope PS4 Used Japan F/S</t>
  </si>
  <si>
    <t xml:space="preserve">B07KH6SZ1F</t>
  </si>
  <si>
    <t xml:space="preserve">https://www.ebay.com/itm/Used-PS4-Bless-you-for-this-wonderful-world-Japan-Import/293459580858?hash=item44538dd7ba:g:ztEAAOSwHMleOR2q</t>
  </si>
  <si>
    <t xml:space="preserve">Re: Life is Diffirent World From Zero: Death or Kiss PS4 Used Japan Import F/S</t>
  </si>
  <si>
    <t xml:space="preserve">B01LZQJ03A</t>
  </si>
  <si>
    <t xml:space="preserve">https://www.ebay.com/itm/PS4-Sengokuhime-7-Sen-un-Tsuranuku-Kuren-no-Ishi-4562106781598/114171700688?hash=item1a9529e5d0:g:i4UAAOSwGIVeiLFL</t>
  </si>
  <si>
    <t xml:space="preserve">KonoSuba: The Labyrinth of Hope Limited Edition PlayStation4 PS4 Used Japan F/S</t>
  </si>
  <si>
    <t xml:space="preserve">B07KH8RNBB</t>
  </si>
  <si>
    <t xml:space="preserve">https://www.ebay.com/itm/USED-PS4-Kono-Subarashii-Sekai-ni-Shukufuku-wo-Limited-Edition-JAPAN-Japanese/143362358771?hash=item21610ffdf3:g:K54AAOSwH9VdXtwb</t>
  </si>
  <si>
    <t xml:space="preserve">Shin Sakura Taisen Sony PlayStation4 PS4 Sega Games Used Japan Import Boxed F/S</t>
  </si>
  <si>
    <t xml:space="preserve">B07VMDWYB2</t>
  </si>
  <si>
    <t xml:space="preserve">https://www.ebay.com/itm/New-Shin-Sakura-Taisen-Project-Chinese-Sakura-Wars-PS4-Game-SEGA-PlayStation-4/313023839344?hash=item48e1acbc70:g:RmwAAOSw6VteNDWA</t>
  </si>
  <si>
    <t xml:space="preserve">Biohazard Revelation 2 Sony PlayStaion4 PS4 Capcom Used Japan Import Tested F/S</t>
  </si>
  <si>
    <t xml:space="preserve">B00QGFS4TC</t>
  </si>
  <si>
    <t xml:space="preserve">https://www.ebay.com/itm/BIOHAZARD-REVELATIONS-2-PS-VITA-Resident-Evil/322904916085?hash=item4b2ea20075:g:8Z4AAOSwUlFardcE</t>
  </si>
  <si>
    <t xml:space="preserve">Metal Wolf Chaos Xbox From Software Used Japan Import Tested Working Boxed F/S</t>
  </si>
  <si>
    <t xml:space="preserve">B00070Q1YM</t>
  </si>
  <si>
    <t xml:space="preserve">https://www.ebay.com/itm/Metal-Wolf-Chaos-JAPAN-for-NTSC-J-XBOX-Video-GAME-LIVE-From-SOFTWARE-USED-CASE/283304359491?epid=56254575&amp;hash=item41f6417643:g:1jQAAOSwZ4RcFDcB</t>
  </si>
  <si>
    <t xml:space="preserve">Captain Tsubasa J Get In The Tomorrow Sony PlayStaion PS1Bandai Used Japan F/S</t>
  </si>
  <si>
    <t xml:space="preserve">B000069S02</t>
  </si>
  <si>
    <t xml:space="preserve">https://www.ebay.com/itm/USED-PS1-PS-PlayStation-1-Captain-Tsubasa-J-Get-In-The-Tomorrow/254321465834?hash=item3b36bd99ea:g:KhAAAOSwqWtdSEnm</t>
  </si>
  <si>
    <t xml:space="preserve">Mamorukun Curse Has Been Cursed wa Norowarete Shimatta PS3 Used Japan Boxed F/S</t>
  </si>
  <si>
    <t xml:space="preserve">B004ELBEEC</t>
  </si>
  <si>
    <t xml:space="preserve">https://www.ebay.com/itm/Mamorukun-Curse-Has-Been-Cursed-wa-Norowarete-Shimatta-PS3-JAPAN-F-S/352653397749?hash=item521bc7cef5:g:g5YAAOSwOyxcyPH8</t>
  </si>
  <si>
    <t xml:space="preserve">Gang-Way Monsters Sony PlayStation PS1Used Japan Import Tested Working Boxed F/S</t>
  </si>
  <si>
    <t xml:space="preserve">B00005OVPI</t>
  </si>
  <si>
    <t xml:space="preserve">https://www.ebay.com/itm/PS1-PS-PlayStation-1-gang-way-Monsters/323794603283?hash=item4b63a98d13:g:z0gAAOSwE6VcyarP</t>
  </si>
  <si>
    <t xml:space="preserve">Chiki Chiki Boys Sega Mega Drive MD Genesis Used Japan Import 1992 Boxed F/S</t>
  </si>
  <si>
    <t xml:space="preserve">B000148J80</t>
  </si>
  <si>
    <t xml:space="preserve">https://www.ebay.com/itm/Chiki-Chiki-Boys-Genesis-Sega-Megadrive-Box-From-Japan/223616050600?hash=item34108e25a8:g:09cAAOSwMa9dS8pM</t>
  </si>
  <si>
    <t xml:space="preserve">Dead Or Alive Xtreme 3 Scarlet Sony PlayStation4 PS4 Koei Tecmo Japan Import F/S</t>
  </si>
  <si>
    <t xml:space="preserve">B07KPGJTMT</t>
  </si>
  <si>
    <t xml:space="preserve">https://www.ebay.com/itm/DEAD-OR-ALIVE-Xtreme-3-Scarlet-PS4/383499917464?hash=item594a605898:g:Lc8AAOSwWWxeko8U</t>
  </si>
  <si>
    <t xml:space="preserve">Mushihimesama Futari Ver 1.5 Microsoft Xbox360 Cave Used Japan Import 2009 F/S</t>
  </si>
  <si>
    <t xml:space="preserve">B002LZTX0K</t>
  </si>
  <si>
    <t xml:space="preserve">https://www.ebay.com/itm/Hatsune-Miku-project-DIVA-Future-Tone-DX-PS4-PlayStation-4-Japan-used/114175174264?hash=item1a955ee678:g:JBEAAOSwZyJdS9l6</t>
  </si>
  <si>
    <t xml:space="preserve">SD Gundam G Generation Genesis Nintendo Switch Bandai Namco Used Japan 2018 F/S</t>
  </si>
  <si>
    <t xml:space="preserve">B0792P3CJ5</t>
  </si>
  <si>
    <t xml:space="preserve">https://www.ebay.com/itm/USED-Nintendo-Switch-SD-Gundam-G-Generation-Genesis-for-Nintendo-Switch-JAPAN/143523040072?epid=13033923278&amp;hash=item216aa3cb48%3Ag%3AaRgAAOSw8hhaxs2q&amp;LH_BIN=1&amp;LH_ItemCondition=4</t>
  </si>
  <si>
    <t xml:space="preserve">Naruto Shippuden Narutimate Storm Trilogy for Nintendo Switch Used Japan F/S</t>
  </si>
  <si>
    <t xml:space="preserve">B07B41QWVG</t>
  </si>
  <si>
    <t xml:space="preserve">https://www.ebay.com/itm/Used-Nintendo-Switch-NARUTO-Shippuden-Ultimate-Ninja-Storm-Trilogy-Japan-Import/303009793246?hash=item468cca84de:g:A0oAAOSwwtdcJNYW</t>
  </si>
  <si>
    <t xml:space="preserve">Pokemon Leaf Green w/s Wireless Adapter Nintendo Gameboy Advance GBA Japan F/S</t>
  </si>
  <si>
    <t xml:space="preserve">B0001AE25I</t>
  </si>
  <si>
    <t xml:space="preserve">https://www.ebay.com/itm/NINTENDO-Pokemon-Leaf-Green-With-Wireless-Adapter-GameBoy-Advance-Software/333573038358?hash=item4daa80a116:g:XCoAAOSwov5eku53</t>
  </si>
  <si>
    <t xml:space="preserve">Mother2: Gieg's Counterattack Nintendo Super FamicomJapan Boxed w/s Manual F/S</t>
  </si>
  <si>
    <t xml:space="preserve">B000065V6Q</t>
  </si>
  <si>
    <t xml:space="preserve">https://www.ebay.com/itm/Mother-2-Earthbound-Super-Famicom-SFC-SNES-JAPAN-Game-JP-Free-Shipping-Very-Good/352877378063?hash=item5229217a0f:g:sLsAAOSw2O1eCsRo</t>
  </si>
  <si>
    <t xml:space="preserve">Mugen no Frontier Exceed Super Robot Taisen OG Saga Nintendo DS Limited Edition</t>
  </si>
  <si>
    <t xml:space="preserve">B002S51SBU</t>
  </si>
  <si>
    <t xml:space="preserve">https://www.ebay.com/itm/Mugen-no-Frontier-Super-Robot-Taisen-OG-Saga-DS-NDS-JP-EXCEED-Limited-edition/401751818797?epid=66317610&amp;hash=item5d8a46422d:g:BbIAAOSwkjZcuFxo</t>
  </si>
  <si>
    <t xml:space="preserve">Yo-Kai Watch 3 Sushi Tempura Busters T Pack Nintendo 3DS Used Japan Boxed F/S</t>
  </si>
  <si>
    <t xml:space="preserve">B01M64246F</t>
  </si>
  <si>
    <t xml:space="preserve">https://www.ebay.com/itm/Used-3DS-Specter-watch-3-sushi-tempura-Busters-T-pack-Japan-Ver/173941290539?epid=2081277287&amp;hash=item287fb5762b:g:f2EAAOSwGj5bMzlb</t>
  </si>
  <si>
    <t xml:space="preserve">Kuon Sony PlayStation2 PS2 From Software Used Japan Import  NTSC-J 2004 F/S</t>
  </si>
  <si>
    <t xml:space="preserve">B0001GQ8MC</t>
  </si>
  <si>
    <t xml:space="preserve">https://www.ebay.com/itm/PS2-Kuon-PlayStation2-Japan-Game-Japanese/173873674544?hash=item287badb930:g:i7QAAOSweeZZ4Yxt&amp;autorefresh=true</t>
  </si>
  <si>
    <t xml:space="preserve">Capcom Design Works Art Book Japanese Game Illustrations Black Dragon SNK F/S</t>
  </si>
  <si>
    <t xml:space="preserve">https://www.ebay.com/itm/Capcom-Design-Works-Art-Book/324132351035?epid=1801838950&amp;hash=item4b77cb2c3b:g:zmQAAOSwni1ekRvK</t>
  </si>
  <si>
    <t xml:space="preserve">Super Mario Maker Nintendo Wii U Used Japan Import Boxed w/s Manual 2015 F/S</t>
  </si>
  <si>
    <t xml:space="preserve">B012RDUHPK</t>
  </si>
  <si>
    <t xml:space="preserve">https://www.ebay.com/itm/Super-Mario-Maker-Wii-U-JP-GAME-9000012569671/202820458180?epid=1540702541&amp;hash=item2f390a96c4:g:0hkAAOSwy~JdyiAc</t>
  </si>
  <si>
    <t xml:space="preserve">Shiei no Sona Refrain What a Beautiful Memories Used Japan Import Boxed F/S</t>
  </si>
  <si>
    <t xml:space="preserve">B00H97BQF0</t>
  </si>
  <si>
    <t xml:space="preserve">https://www.ebay.com/itm/Xbox360-Shiei-no-Sona-Refrain-Japan-Import-With-tracking-F-S/303497743761?hash=item46a9e00d91:g:n3QAAOSw6INeUxgE</t>
  </si>
  <si>
    <t xml:space="preserve">Mushihimesama HD Limited Edition Xbox360 Cave Used Japan Import NTSC-J 2012 F/S</t>
  </si>
  <si>
    <t xml:space="preserve">B007G53766</t>
  </si>
  <si>
    <t xml:space="preserve">https://www.ebay.com/itm/Mushihimesama-HD-Limited-Edition-Japan-Import-Xbox-360-Japanese-Cave-US-Seller/133193486845?hash=item1f02f351fd:g:CDMAAOSwiDRdmNth</t>
  </si>
  <si>
    <t xml:space="preserve">Ketsui: Kizuna Jigoku Tachi Extra Normal Edition Used Japan Import NTSC-J F/S</t>
  </si>
  <si>
    <t xml:space="preserve">B001C3MKTI</t>
  </si>
  <si>
    <t xml:space="preserve">https://www.ebay.com/itm/KETSUI-KIZUNA-JIGOKU-TACHI-EXTRA-Microsoft-Xbox-360-JAPAN/324108824872?epid=73021617&amp;hash=item4b76643128:g:AUgAAOSwi6BedHIu</t>
  </si>
  <si>
    <t xml:space="preserve">Gohketsuji Ichizoku Bonnou Kaihou PlayStation2 PS2 Used Japan Import NTSC-J F/S</t>
  </si>
  <si>
    <t xml:space="preserve">B000CQCOLA</t>
  </si>
  <si>
    <t xml:space="preserve">https://www.ebay.com/itm/Playstation2-PS2-SHIN-GOUKETSUJI-ICHIZOKU-BONNOU-KAIHOU-Japan-very-good/173987361873?hash=item2882747451:g:DG0AAOSw1p1eAPN4</t>
  </si>
  <si>
    <t xml:space="preserve">New Edition Crimson Empire PS Vita Used Japan Import Video Game QUINROSE F/S</t>
  </si>
  <si>
    <t xml:space="preserve">B00O1QQWVU</t>
  </si>
  <si>
    <t xml:space="preserve">https://www.ebay.com/itm/QUINROSE-PS-VITA-Software-New-Edition-Crimson-Empire-Japan/333573038915?hash=item4daa80a343:g:LHgAAOSwSvNeku6f</t>
  </si>
  <si>
    <t xml:space="preserve">Yoru no Nai Kuni 2 Shingetsu no Hanayome Sony PlayStation4 PS4 Used Japan F/S</t>
  </si>
  <si>
    <t xml:space="preserve">B01KWYZPS0</t>
  </si>
  <si>
    <t xml:space="preserve">https://www.ebay.com/itm/Used-PS4-Bride-of-the-night-for-no-country-2-to-the-new-moon-Japan-Import/123089080893?hash=item1ca8ae523d:g:lFYAAOSwef9a2aqB</t>
  </si>
  <si>
    <t xml:space="preserve">Senran Kagura Estival Versus The girls' choice. Sakura Edition Used Japan F/S</t>
  </si>
  <si>
    <t xml:space="preserve">B01AHXYMXK</t>
  </si>
  <si>
    <t xml:space="preserve">https://www.ebay.com/itm/USED-Senran-Kagura-ESTIVAL-VERSUS-girls-of-selection-Sakura-EDITION-PS4/223956920355?hash=item3424df6823:g:JhcAAOSwLllee4fx</t>
  </si>
  <si>
    <t xml:space="preserve">Pokemon Pokken Tournament DX Nintendo Switch Used Japan Import 2017 Boxed F/S</t>
  </si>
  <si>
    <t xml:space="preserve">B07213YKXT</t>
  </si>
  <si>
    <t xml:space="preserve">https://www.ebay.com/itm/USED-Pop-fist-POKKEN-TOURNAMENT-DX-Switch-JAPAN-F-S-w-tracking/223966616174?epid=9003017199&amp;hash=item3425735a6e:g:6EUAAOSwpXteh9Jc</t>
  </si>
  <si>
    <t xml:space="preserve">New Minna no Golf Sony PlayStation4 PS4 Used Japan Import Video Game 2017 F/S</t>
  </si>
  <si>
    <t xml:space="preserve">B06ZYNVD1L</t>
  </si>
  <si>
    <t xml:space="preserve">https://www.ebay.com/itm/PS4-soft-Everyones-GOLF-w-tracking-From-JAPAN-Free-Shipping-Brand-New/183875761338?hash=item2acfd974ba:g:2e8AAOSwjm5dJA-r</t>
  </si>
  <si>
    <t xml:space="preserve">NieR: AutoMata Sony PlayStation4 PS4 Square Enix Used Japan Import 2017 F/S</t>
  </si>
  <si>
    <t xml:space="preserve">B01LYS572Y</t>
  </si>
  <si>
    <t xml:space="preserve">https://www.ebay.com/itm/Used-PS4-Nier-automata-Japan-Ver/173941295427?hash=item287fb58943:g:m3YAAOSw~BhbEPHo</t>
  </si>
  <si>
    <t xml:space="preserve">Koihime Embu Sony PlayStation4 PS4 Used Japan Import Video Game 2016 Working F/S</t>
  </si>
  <si>
    <t xml:space="preserve">B010NDJZEA</t>
  </si>
  <si>
    <t xml:space="preserve">https://www.ebay.com/itm/Used-PS4-Koihime-Enbu-Import-Japan/302177165368?hash=item465b29a038:g:x84AAOSwux5YYNAw</t>
  </si>
  <si>
    <t xml:space="preserve">Tales of Eternia Premium Box(Disk, Strap, Clock, Book, Mascots) Japan Import F/S</t>
  </si>
  <si>
    <t xml:space="preserve">B000069SA1</t>
  </si>
  <si>
    <t xml:space="preserve">https://www.ebay.com/itm/Tales-of-Eternia-Premium-Box-Japan-PS1-PlayStation-1-Games/163995991828?hash=item262eec3f14:g:5PYAAOSwLJdd-xqa</t>
  </si>
  <si>
    <t xml:space="preserve">Persona 2 Eternal Punishment Deluxe Pack PlayStation PS1 Used Japan Import F/S </t>
  </si>
  <si>
    <t xml:space="preserve">B000069TKX</t>
  </si>
  <si>
    <t xml:space="preserve">https://www.ebay.com/itm/Persona-2-Eternal-Punishment-Deluxe-Pack-Limited-Watch-PS1-PlayStation-Japan-F-S/293437720090?hash=item445240461a:g:R6cAAOSw9wxeiJCi</t>
  </si>
  <si>
    <t xml:space="preserve">Kekkyoku Nankyoku Daibouken Anterctic Adventure MSX Used Japan Import Boxed F/S</t>
  </si>
  <si>
    <t xml:space="preserve">https://www.ebay.com/itm/MSX-KEKKYOKU-NANKYOKU-Antarctic-ADVENTURE-w-Manual-Boxed-Very-Good-Japan-Tested/392765271568?hash=item5b72a26e10:g:3psAAOSwZRFemFxG</t>
  </si>
  <si>
    <t xml:space="preserve">Crisis Force Nintendo Famicom FC NSC Used Japan 1991 Shooter Cartrage Only F/S</t>
  </si>
  <si>
    <t xml:space="preserve">B000068HYC</t>
  </si>
  <si>
    <t xml:space="preserve">https://www.ebay.com/itm/Nintendo-FAMILY-COMPUTER-CRISIS-FORCE-vertically-scrolling-shooter-KONAMI-FC-NES/254551085387?epid=61634254&amp;hash=item3b446d514b:g:XCEAAOSwzAxee4Dk</t>
  </si>
  <si>
    <t xml:space="preserve">Rabbit Sega Saturn SS Used Japan Import Tested Working Tested Working F/S 1997</t>
  </si>
  <si>
    <t xml:space="preserve">B000069SGO</t>
  </si>
  <si>
    <t xml:space="preserve">https://www.ebay.com/itm/SS-Sega-Saturn-Games-RABBIT-Sega-Saturn-Boxed-Very-Good-Japan-F-S-Tested-Working/392767517845?hash=item5b72c4b495:g:lPcAAOSwqUtemozv</t>
  </si>
  <si>
    <t xml:space="preserve">The King of Fighters KOF Best Selection Sega Saturn SS Used Japan Import F/S</t>
  </si>
  <si>
    <t xml:space="preserve">B000092PBT</t>
  </si>
  <si>
    <t xml:space="preserve">https://www.ebay.com/itm/The-King-of-Fighters-KOF-Best-Collection-95-97-Sega-Saturn-Japan-Import-SS-NTSC/323798284983?hash=item4b63e1bab7:g:afQAAOSwvKRczvOj</t>
  </si>
  <si>
    <t xml:space="preserve">Gunstar Heroes Sega Mega Drive MD Used Japan Import Shooter 1993 Video Game F/S</t>
  </si>
  <si>
    <t xml:space="preserve">B000147VUC</t>
  </si>
  <si>
    <t xml:space="preserve">https://www.ebay.com/itm/GUNSTAR-HEROES-Mega-Drive-SEGA-GENESIS-Import-Japan/153845103540?hash=item23d1e1fbb4:g:r00AAOSwedNeXnqs</t>
  </si>
  <si>
    <t xml:space="preserve">Rushing Beat Super Famicom SFC SNES Used Japan Import NTSC-J Tested Working F/S</t>
  </si>
  <si>
    <t xml:space="preserve">B000068H1Z</t>
  </si>
  <si>
    <t xml:space="preserve">https://www.ebay.com/itm/VG-RUSHING-BEAT-SFC-Super-Famicom-SNES-NTSC-J-JAPAN-CIB-Tested-works/184248362253?hash=item2ae60ee50d:g:3rwAAOSwuSxekRPk</t>
  </si>
  <si>
    <t xml:space="preserve">Sengoku Cannon : Segoku Ace Episode 3 PSP Xnauts Psikyo Used Japan Import</t>
  </si>
  <si>
    <t xml:space="preserve">B0009MYVPY</t>
  </si>
  <si>
    <t xml:space="preserve">https://www.ebay.com/itm/PSP-Sengoku-Cannon-Sengoku-Ace-Episode-III-Japan-Import/323448318925?epid=1043800788&amp;hash=item4b4f05abcd:g:xFEAAOSwhfFbnTSD</t>
  </si>
  <si>
    <t xml:space="preserve">Zero gunner 2 Sega Dream Cast DC Psikyo Used Japan import Boxed Tested Working </t>
  </si>
  <si>
    <t xml:space="preserve">B00006LJGS</t>
  </si>
  <si>
    <t xml:space="preserve">https://www.ebay.com/itm/USED-DC-Zero-Gunner-2-JAPAN-SEGA-Dreamcast-import-Japanese-game/143359804163?hash=item2160e90303:g:dSMAAOSwgWtdWnf~</t>
  </si>
  <si>
    <t xml:space="preserve">G-Taste Mahjong Psikyo Best Sony PlayStation 2 PS2 Used Japan Import Boxed 2003</t>
  </si>
  <si>
    <t xml:space="preserve">B0000DJUDW</t>
  </si>
  <si>
    <t xml:space="preserve">https://www.ebay.com/itm/Used-PS2-G-Taste-Mahjong-Import-Japan/301970801524?hash=item464edcc374:g:A-4AAOSw7ehXTVwK</t>
  </si>
  <si>
    <t xml:space="preserve">Strider Hiryu Sega Mega Drive MD Used Japan Boxed w/s Manual Tested Working 1994</t>
  </si>
  <si>
    <t xml:space="preserve">B0001488K4</t>
  </si>
  <si>
    <t xml:space="preserve">https://www.ebay.com/itm/Strider-MD-Mega-Drive-Mint-SS-Tasted-Working-JPN-F-S-Used-Very-Good-Japanese/392762018876?hash=item5b7270cc3c:g:0DcAAOSwsmdeSRbB</t>
  </si>
  <si>
    <t xml:space="preserve">Tsubasa Gami Giga Wing Generations PlayStation2 PS2 Taito Japan Import NTSC-J</t>
  </si>
  <si>
    <t xml:space="preserve">B0007MSMG0</t>
  </si>
  <si>
    <t xml:space="preserve">https://www.ebay.com/itm/Tsubasa-God-Giga-Wing-Generations-Mint-PS2-Tasted-Working-JPN-F-S-Used-Japanese/392762021444?hash=item5b7270d644:g:srAAAOSwURheSnSX</t>
  </si>
  <si>
    <t xml:space="preserve">Ryu Ga Gotoku 0: Chikai no Basyo PlayStation4 PS4 Used Japan Import Tested 2016</t>
  </si>
  <si>
    <t xml:space="preserve">B01B73YVZ8</t>
  </si>
  <si>
    <t xml:space="preserve">https://www.ebay.com/itm/PS4-Ryu-Ga-Gotoku-0-Japan-Import-Japanese-Game/173848287614?hash=item287a2a597e:g:XMUAAOSwak5Zv875</t>
  </si>
  <si>
    <t xml:space="preserve">Gomora Speed PC Engine Hu Card Used Japan Import Tested Working 1990 Boxed</t>
  </si>
  <si>
    <t xml:space="preserve">B0000ZPOM4</t>
  </si>
  <si>
    <t xml:space="preserve">https://www.ebay.com/itm/GOMOLA-SPEED-PC-Engine-Japan-Video-Game-Japanese/173848125542?hash=item287a27e066:g:vawAAOSwD5ZZ2CVv</t>
  </si>
  <si>
    <t xml:space="preserve">Gundam Versus PlayStation4 PS4 Bandai Used Japan Import Tested Working 2017</t>
  </si>
  <si>
    <t xml:space="preserve">B06Y1P4MHC</t>
  </si>
  <si>
    <t xml:space="preserve">https://www.ebay.com/itm/PS4-GUNDAM-VERSUS-Premium-G-Sound-Edition-PlayStation-4-Japanese-Game-Japan/173872891040?hash=item287ba1c4a0:g:z5wAAOSw1JVZ6DU~</t>
  </si>
  <si>
    <t xml:space="preserve">Genkai Totsuki Moero Crystal PlayStation Vita Compile Heart Used Japan Import </t>
  </si>
  <si>
    <t xml:space="preserve">B00ZW4D1F0</t>
  </si>
  <si>
    <t xml:space="preserve">https://www.ebay.com/itm/PS-Vita-Genkai-Totsuki-Moero-Crystal-Japan-Import-Game-Japanese/173872891585?hash=item287ba1c6c1:g:QrEAAOSwufpZw0KK</t>
  </si>
  <si>
    <t xml:space="preserve">Alice In Diamond Country Wonderful Mirror World PSP Japan Import Video Game 2013</t>
  </si>
  <si>
    <t xml:space="preserve">B00BSOT652</t>
  </si>
  <si>
    <t xml:space="preserve">https://www.ebay.com/itm/PSP-Alice-in-the-diamond-country-Wonderful-Mirror-World-Japan-Game/173872892512?hash=item287ba1ca60:g:VygAAOSwIylZwxvl</t>
  </si>
  <si>
    <t xml:space="preserve">Soul Sacrifice Delta PlayStation Vita Sony Used Japan Import 2014 Boxed Tested</t>
  </si>
  <si>
    <t xml:space="preserve">B00HEZCTBW</t>
  </si>
  <si>
    <t xml:space="preserve">https://www.ebay.com/itm/PS-Vita-SOUL-SACRIFICE-DELTA-Japan-Game-Japanese/173872893434?hash=item287ba1cdfa:g:D4QAAOSwV4BZw0-T</t>
  </si>
  <si>
    <t xml:space="preserve">Sengoku Basara HD Collection PlayStation3 PS3 Capcom Used Japan 2012 NTSC-J</t>
  </si>
  <si>
    <t xml:space="preserve">B0081XMWKO</t>
  </si>
  <si>
    <t xml:space="preserve">https://www.ebay.com/itm/PS3-Sengoku-Basara-HD-Collection-Japan-Game-Japanese/173872894107?hash=item287ba1d09b:g:GikAAOSwQkZZw12k</t>
  </si>
  <si>
    <t xml:space="preserve">Psyvariar 2 Ultimate Final shooting PlayStation2 PS2 Success Used Japan NTSC-J</t>
  </si>
  <si>
    <t xml:space="preserve">B0003H2RA6</t>
  </si>
  <si>
    <t xml:space="preserve">https://www.amazon.co.jp/gp/offer-listing/B0003H2RA6/ref=sr_1_1?s=videogames&amp;keywords=%E3%82%B5%E3%82%A4%E3%83%B4%E3%82%A1%E3%83%AA%E3%82%A2+%E3%82%A2%E3%83%AB%E3%83%86%E3%82%A3%E3%83%A1%E3%83%83%E3%83%88+%E3%83%95%E3%82%A1%E3%82%A4%E3%83%8A%E3%83%AB&amp;qid=1587705552&amp;__mk_ja_JP=%E3%82%AB%E3%82%BF%E3%82%AB%E3%83%8A&amp;sr=1-1&amp;dchild=1</t>
  </si>
  <si>
    <t xml:space="preserve">Hatsune Miku and Future Stars Project Mirai Nintendo 3DS Used Japan Import 2012</t>
  </si>
  <si>
    <t xml:space="preserve">B005MWBUZA</t>
  </si>
  <si>
    <t xml:space="preserve">https://www.ebay.com/itm/3DS-Hatsune-Miku-and-Future-Stars-Project-Mirai-Japan-Game-Japanese/173872898657?hash=item287ba1e261:g:MA4AAOSwX0NZw2Fz</t>
  </si>
  <si>
    <t xml:space="preserve">Shinigami to Shoujo Sony PSP Takuyo Used Japan import Boxed Tested Working 2011</t>
  </si>
  <si>
    <t xml:space="preserve">B00509CK9K</t>
  </si>
  <si>
    <t xml:space="preserve">https://www.ebay.com/itm/PSP-Shinigami-to-Shoujo-Japan-Import-Game-Japanese/173872898917?hash=item287ba1e365:g:eLYAAOSwRkRZww8A</t>
  </si>
  <si>
    <t xml:space="preserve">Final Fantasy 3 FF3 PSP SquareEnix Used Japan Import 2012 Boxed Tested Working</t>
  </si>
  <si>
    <t xml:space="preserve">B008AS6ZGM</t>
  </si>
  <si>
    <t xml:space="preserve">https://www.ebay.com/itm/PSP-Final-Fantasy-III-Japanese-English-Subtitles-FF3/173847555970?hash=item287a1f2f82:g:X~oAAOSwDKpZoqie</t>
  </si>
  <si>
    <t xml:space="preserve">Bokandesuyo Time Bokan Series PlayStation PS1 Bampresto Used Japan 1998 NTSC-J</t>
  </si>
  <si>
    <t xml:space="preserve">B000069TJJ</t>
  </si>
  <si>
    <t xml:space="preserve">https://www.ebay.com/itm/USED-PS1-PS-It-is-Time-Bokan-series-Aircraft-Carrier-Japan-Import-Game-204/193128567699?hash=item2cf75c1393:g:pNEAAOSw481djvkP</t>
  </si>
  <si>
    <t xml:space="preserve">Killer 7 Nintendo GameCube GC Capcom Used Japan Import 2005 NTSC-J Video Game</t>
  </si>
  <si>
    <t xml:space="preserve">B00007GZAZ</t>
  </si>
  <si>
    <t xml:space="preserve">https://www.ebay.com/itm/Capcom-Killer7-Cero-Rating-Z-Dol-P-Gk7J-Game-Cube-Software/174234186521?epid=1700479976&amp;hash=item28912ab319:g:IAIAAOSwm-degBFROSwCCRcHJ6l</t>
  </si>
  <si>
    <t xml:space="preserve">Yo-Kai Watch 3 Sukiyaki w/s Medal Nintendo 3DS Used Japan Import 2016 Boxed </t>
  </si>
  <si>
    <t xml:space="preserve">B01N9ELY7W</t>
  </si>
  <si>
    <t xml:space="preserve">https://www.ebay.com/itm/USED-Specter-watch-3-sukiyaki-privilege-specter-Dream-medal-awakening-Enmameda/223973581199?hash=item3425dda18f:g:t0MAAOSwX1ZekMbM</t>
  </si>
  <si>
    <t xml:space="preserve">PS4 Naruto Shippuden Narutimate Ultimate Ninja Storm 4 Road to Boruto Japan</t>
  </si>
  <si>
    <t xml:space="preserve">B01LZR9S8L</t>
  </si>
  <si>
    <t xml:space="preserve">https://www.ebay.com/itm/New-PS4-Naruto-Shippuden-Narutimate-Ultimate-Ninja-Storm-4-Road-to-Boruto-Japan/183776161516?epid=2108969826&amp;hash=item2ac9e9aeec:g:cbwAAOSw32lY2ldF</t>
  </si>
  <si>
    <t xml:space="preserve">To Love Ru Trouble: True Princess PS Vita Furyu Used Japan Import 2015 Tested</t>
  </si>
  <si>
    <t xml:space="preserve">B010NGZXMU</t>
  </si>
  <si>
    <t xml:space="preserve">https://www.ebay.com/itm/7-14-Days-to-USA-Vita-To-LOVE-Ru-Trouble-Darkness-True-Princess-Japanese-Version/112360736863?epid=1142197856&amp;hash=item1a2938c85f:g:p44AAOSw44BYii6K</t>
  </si>
  <si>
    <t xml:space="preserve">Senran Kagura 2 Nintendo 3DS Merverous Used Japan Import 2012 Boxed Tested</t>
  </si>
  <si>
    <t xml:space="preserve">B007VM3Z70</t>
  </si>
  <si>
    <t xml:space="preserve">https://www.ebay.com/itm/USED-Senran-Kagura-Burst-Guren-of-girls-3DS-JAPAN-F-S-w-tracking/223956010566?epid=212076388&amp;hash=item3424d18646:g:gXAAAOSwYcdeei9v</t>
  </si>
  <si>
    <t xml:space="preserve">Genkai Tokki Seven Pirates Normal Edition PS Vita Compile Heart Used Japan 2016</t>
  </si>
  <si>
    <t xml:space="preserve">B01E75VS3G</t>
  </si>
  <si>
    <t xml:space="preserve">https://www.ebay.com/itm/NEW-PS-VITA-Genkai-Tokki-Seven-Pirates-JAPAN-OFFICIAL-IMPORT-FREE-SHIPPING/162880930116?epid=1975831234&amp;hash=item25ec75c144:g:Cw8AAOSwk~pacvFJ</t>
  </si>
  <si>
    <t xml:space="preserve">Fairy Fencer F: Limited Edition Sony PlayStation3 PS3 Used Japan Import 2013</t>
  </si>
  <si>
    <t xml:space="preserve">B00D41P548</t>
  </si>
  <si>
    <t xml:space="preserve">https://www.ebay.com/itm/PS3-PlayStation-3-Fairy-fencer-F-Limited-Edition-From-Japan-Japanese-Game/173843299735?hash=item2879de3d97:g:DzYAAOSwIDJZyaFG</t>
  </si>
  <si>
    <t xml:space="preserve">Criminal Girls 2 PS Vita PSV Nihonichi Software Used Japan Import 2015 Tested</t>
  </si>
  <si>
    <t xml:space="preserve">B01292L4MY</t>
  </si>
  <si>
    <t xml:space="preserve">https://www.ebay.com/itm/PS-Vita-Criminal-Girls-2-Japan-Game-Japanese/173874063108?epid=1542268208&amp;hash=item287bb3a704:g:aoYAAOSwq4hZ41rJ</t>
  </si>
  <si>
    <t xml:space="preserve">Hungry Ghosts Sony PlayStation 2 PS2 Used Japan Import 2003 NTSC-J Video Game</t>
  </si>
  <si>
    <t xml:space="preserve">B00009N2K0</t>
  </si>
  <si>
    <t xml:space="preserve">https://www.ebay.com/itm/PS2-Hungry-Ghosts-PlayStation2-From-Japan-Game-Japanese/173843742836?hash=item2879e50074:g:E80AAOSwyNhZyiaG</t>
  </si>
  <si>
    <t xml:space="preserve">Necronomicon Degital Pinball Sega Saturn SS Kaze Used Japan Import 1996 Tested</t>
  </si>
  <si>
    <t xml:space="preserve">B000069T5U</t>
  </si>
  <si>
    <t xml:space="preserve">https://www.ebay.com/itm/Used-Sega-Saturn-Digital-Pinball-Necronomicon-Japan-Import-A/301304306477?epid=56253980&amp;hash=item462722db2d:g:3OEAAOSwPgxVLQw3</t>
  </si>
  <si>
    <t xml:space="preserve">PC Genjin Sony PlayStation 2 PS2 Hudson Selection Used Japan Import 2003 NTSC-J</t>
  </si>
  <si>
    <t xml:space="preserve">B0000DG182</t>
  </si>
  <si>
    <t xml:space="preserve">https://www.ebay.com/itm/PS2-Hudson-Selection-PC-Genjin-PlayStation2-From-Japan-Game-Japanese/173843712748?epid=1501672144&amp;hash=item2879e48aec:g:x6MAAOSwynlZyirb</t>
  </si>
  <si>
    <t xml:space="preserve">Ecco The Dolphin Sega DreamCast DC Used Japan Import 2001Video Game Tested</t>
  </si>
  <si>
    <t xml:space="preserve">B000069TAM</t>
  </si>
  <si>
    <t xml:space="preserve">https://www.ebay.com/itm/Dreamcast-Ecco-the-Dolphin-From-Japan-Japanese-Game/173843599659?hash=item2879e2d12b:g:HekAAOSwH4FZygd8</t>
  </si>
  <si>
    <t xml:space="preserve">Castlevania: Curse of Darkness Akumajo Dracula Sony PlayStaion 2 Japan NTSC-J</t>
  </si>
  <si>
    <t xml:space="preserve">B000B8IR8I</t>
  </si>
  <si>
    <t xml:space="preserve">https://www.ebay.com/itm/PS2-Castlevania-Curse-of-Darkness-Akumajo-Dracula-PlayStation2-Japan-Game/173843598371?hash=item2879e2cc23:g:5KoAAOSwmoVZygqs</t>
  </si>
  <si>
    <t xml:space="preserve">Tetris 64 Nintendo 64 N64 Seta Used Japan Import 1998 Retro Game Tested Working</t>
  </si>
  <si>
    <t xml:space="preserve">B000069T01</t>
  </si>
  <si>
    <t xml:space="preserve">https://www.ebay.com/itm/USED-Seta-Tetris-64-NINTENDO-64-Video-Games-Toy-New-Japan-Puzzle-F-S-MINT/383343582229?hash=item59410edc15:g:WhwAAOSwWNZeCBSq</t>
  </si>
  <si>
    <t xml:space="preserve">Taisyo Mononoke Ibunroku Sony PlayStation2 PS2 Gust Used Japan Import NTSC-J</t>
  </si>
  <si>
    <t xml:space="preserve">B00007L4X0</t>
  </si>
  <si>
    <t xml:space="preserve">https://www.ebay.com/itm/PS2-Taisho-Mononoke-Ibunroku-PlayStation2-From-Japan-Japanese-Game/173843344588?epid=56279187&amp;hash=item2879deeccc:g:VwYAAOSw1TRZybcR</t>
  </si>
  <si>
    <t xml:space="preserve">The Legend of Heroes: Sen no Kiseki III Sony PlayStation 4 PS4 Used Japan Import</t>
  </si>
  <si>
    <t xml:space="preserve">B071VL2PF7</t>
  </si>
  <si>
    <t xml:space="preserve">https://www.ebay.com/itm/Used-PS4-Locus-III-of-The-Legend-of-Heroes-blende-Japan-Import/292530914562?epid=2209784942&amp;hash=item441c338502:g:vj0AAOSwNhpa2ap~</t>
  </si>
  <si>
    <t xml:space="preserve">Dairantou Smash Brothers Nintendo 64 N64 Used Japan Import 1999 Video Game</t>
  </si>
  <si>
    <t xml:space="preserve">B00005QHNZ</t>
  </si>
  <si>
    <t xml:space="preserve">https://www.ebay.com/itm/DAIRANTO-SMASH-BROTHERS-Nintendo-64-Japan-Game/173848424005?hash=item287a2c6e45:g:dSAAAOSwstJZV2uM</t>
  </si>
  <si>
    <t xml:space="preserve">Dynamite Deka Sega Saturn SS Used Japan Import 1997 NTSC-JVideo Game Tested</t>
  </si>
  <si>
    <t xml:space="preserve">B000069T89</t>
  </si>
  <si>
    <t xml:space="preserve">https://www.ebay.com/itm/DYNAMITE-DEKA-Spine-Sega-Saturn-ss/362938787452?epid=56244873&amp;hash=item5480d6667c:g:GqsAAOSwltNeZbvN</t>
  </si>
  <si>
    <t xml:space="preserve">Caladrius Blaze Normal Edition Sony PlayStation3 PS3 Used Japan Import 2014</t>
  </si>
  <si>
    <t xml:space="preserve">B00ITIR1CK</t>
  </si>
  <si>
    <t xml:space="preserve">https://www.ebay.com/itm/PS3-JAPAN-Caladrius-BLAZE/173848428449?hash=item287a2c7fa1:g:xM8AAOSwstJZUdaW</t>
  </si>
  <si>
    <t xml:space="preserve">Nitroplus Nitro+ Blasterz Heroines Infinite Duel PlayStation3 PS3 Merverous JPN</t>
  </si>
  <si>
    <t xml:space="preserve">B01193F78Q</t>
  </si>
  <si>
    <t xml:space="preserve">https://www.ebay.com/itm/PS3-Nitroplus-Nitro-Blasterz-Heroines-Infinite-Duel-PlayStation3-Japan-New-JPN/173862246076?hash=item287aff56bc:g:AEkAAOSwGtRXziXH</t>
  </si>
  <si>
    <t xml:space="preserve">Rockman Exe 5 DS: Twin Leaders Nintendo DS Capcom Used Japan 2005 Video Game</t>
  </si>
  <si>
    <t xml:space="preserve">B0009Q0DKM</t>
  </si>
  <si>
    <t xml:space="preserve">https://www.ebay.com/itm/Used-Nintendo-DS-Rockman-EXE-5-DS-Twin-Leads-Japan-Import-Free-Shipping/122307321967?epid=1502901861&amp;hash=item1c7a15a06f:g:cTkAAOSwe-FU4wYC</t>
  </si>
  <si>
    <t xml:space="preserve">Battle Gear 3 Sony PlayStation 2 PS2 Taito Used Japan Import 2003 Racing Game</t>
  </si>
  <si>
    <t xml:space="preserve">B0000E5SET</t>
  </si>
  <si>
    <t xml:space="preserve">https://www.ebay.com/itm/PS2-Battle-Gear-3-Japan-Import-Playstation-2-Japan-Import-Game-Japanese-MINT/223974598680?hash=item3425ed2818:g:vzYAAOSwTAhekjkl</t>
  </si>
  <si>
    <t xml:space="preserve">Track Mania TM Turbo Sony PlayStation4 PS4 UBISoft Used Japan Import 2016 NTSC-J</t>
  </si>
  <si>
    <t xml:space="preserve">B01AKXWRLG</t>
  </si>
  <si>
    <t xml:space="preserve">https://www.ebay.com/itm/PS4-TrackMania-Track-Mania-Turbo-Japan-PlayStation-4-Game-Region-Free-Game/173849697901?hash=item287a3fde6d:g:PXYAAOSw3Z9aqP5L</t>
  </si>
  <si>
    <t xml:space="preserve">Atelier Escha &amp; Logy Plus Alchemists of the Dusk Sky PlayStation Vita Japan Used</t>
  </si>
  <si>
    <t xml:space="preserve">B00OKC5ZEA</t>
  </si>
  <si>
    <t xml:space="preserve">https://www.ebay.com/itm/Used-PS-Vita-Atelier-Escha-Logy-Alchemists-of-the-Dusk-Sky-Plus-Japan-Import/291436174457?hash=item43daf31c79:g:4l0AAOSw9N1V0Vox</t>
  </si>
  <si>
    <t xml:space="preserve">Tomoyo After: It's a Wonderful Life CS Edition Play Station 3 PS3 Used Japan</t>
  </si>
  <si>
    <t xml:space="preserve">B008W19MIK</t>
  </si>
  <si>
    <t xml:space="preserve">https://www.ebay.com/itm/PS3-Tomoyo-After-Its-a-Wonderful-Life-CS-Edition-Japanese-Game-Japan-Anime/173849700041?hash=item287a3fe6c9:g:xpwAAOSwIWxaqLtE</t>
  </si>
  <si>
    <t xml:space="preserve">VOEZ Nintendo Switch FlyhighWorks Used Japan Import Rhythm Game 2018 Region Free</t>
  </si>
  <si>
    <t xml:space="preserve">B077DBTL6Q</t>
  </si>
  <si>
    <t xml:space="preserve">https://www.ebay.com/itm/Nintendo-Switch-VOEZ-Japan-Rhythm-Game-Anime-Japanese-Region-Free/173849700800?hash=item287a3fe9c0:g:Wn0AAOSwC2JaqRSO</t>
  </si>
  <si>
    <t xml:space="preserve">Brothers Conflict Precious Baby Playstation Vita IdeaFactory Used Japan Import</t>
  </si>
  <si>
    <t xml:space="preserve">B019GUXLFU</t>
  </si>
  <si>
    <t xml:space="preserve">https://www.ebay.com/itm/PS-Vita-BROTHERS-CONFLICT-Precious-Baby-Japan-Game-Anime-PlayStation/173849700977?hash=item287a3fea71:g:MkEAAOSwdjRaqQyY</t>
  </si>
  <si>
    <t xml:space="preserve">Wangan Midnight PlayStation3 The Best PS3 Used Japan Import  NTSC-J 2008 Racing</t>
  </si>
  <si>
    <t xml:space="preserve">B001951QJY</t>
  </si>
  <si>
    <t xml:space="preserve">https://www.ebay.com/itm/Used-PS3-Wangan-Midnight-PLAYSTATION-3-the-Best-Japan-Ver/173941287991?epid=1600585695&amp;hash=item287fb56c37:g:3voAAOSwOhFbQyO8</t>
  </si>
  <si>
    <t xml:space="preserve">Winning Post 8 2018 PlayStation 4 PS4 KoeiTecmo Used Japan 2018 Region Free</t>
  </si>
  <si>
    <t xml:space="preserve">B077YPHQHK</t>
  </si>
  <si>
    <t xml:space="preserve">https://www.ebay.com/itm/USED-PS4-Winning-Post-8-2018-JAPAN-Sony-PlayStation-4-import-game-Horse-Racing/133023841060?hash=item1ef8d6bb24:g:R4AAAOSwg1JcHFSb</t>
  </si>
  <si>
    <t xml:space="preserve">The Three Kingdoms Sangokushi 13 XboxOne Kosei Used Japan 2016 Simulation Game</t>
  </si>
  <si>
    <t xml:space="preserve">B0160LVNQC</t>
  </si>
  <si>
    <t xml:space="preserve">https://www.ebay.com/itm/Xbox-One-Romance-of-the-Three-Kingdoms-Sangokushi-13-Japan-Game-XboxOne/173849701536?hash=item287a3feca0:g:QFIAAOSw9iNaqM1A</t>
  </si>
  <si>
    <t xml:space="preserve">Game Tengoku CuisinMix Special PlayStation4 PS4 KadokawaGames Used Japan 2018</t>
  </si>
  <si>
    <t xml:space="preserve">B07GYWBNV3</t>
  </si>
  <si>
    <t xml:space="preserve">https://www.ebay.com/itm/PS4-Tengoku-The-Game-Paradise-CruisinMix-Cruisin-Mix-Japan-Anime-PlayStation-4/173849702500?hash=item287a3ff064:g:EgcAAOSwacVaqQX1</t>
  </si>
  <si>
    <t xml:space="preserve">High School D×D Normal Edition Nintendo 3DS KadokawaGames Used Japan 2013 Import</t>
  </si>
  <si>
    <t xml:space="preserve">B00DS5TNWU</t>
  </si>
  <si>
    <t xml:space="preserve">https://www.ebay.com/itm/Nintendo-3DS-HIGH-SCHOOL-DxD-Japan-F-S/232589328455?hash=item3627678047:g:oMQAAOSwhpZaKTvj</t>
  </si>
  <si>
    <t xml:space="preserve">BAYONETTA 2 Nintendo Switch Used Japan Import 2018 Boxed Action Game Region Free</t>
  </si>
  <si>
    <t xml:space="preserve">B0785FM1PD</t>
  </si>
  <si>
    <t xml:space="preserve">https://www.ebay.com/itm/Nintendo-Switch-BAYONETTA-2-Japan-Game-Region-Free-Japanese/173849705801?epid=3012708685&amp;hash=item287a3ffd49:g:gLAAAOSwyO1aqPv5</t>
  </si>
  <si>
    <t xml:space="preserve">Shallie no Atelier The Alchemist of the Twilight Sea PlayStation Vita Koei Japan</t>
  </si>
  <si>
    <t xml:space="preserve">B018I2LHXU</t>
  </si>
  <si>
    <t xml:space="preserve">https://www.ebay.com/itm/PS-Vita-Shallie-no-Atelier-Alchemists-of-the-Dusk-Sea-Plus-Japan-PSV-F-S/372220450108?hash=item56aa11553c:g:6J0AAOSwU91agW5D</t>
  </si>
  <si>
    <t xml:space="preserve">Kingdom Hearts HD 1.5 + 2.5 PlayStation4 PS4 SquareEnix Japan 2017 RolePlay Game</t>
  </si>
  <si>
    <t xml:space="preserve">B01M72H6WZ</t>
  </si>
  <si>
    <t xml:space="preserve">https://www.ebay.com/itm/Used-PS4-Kingdom-Hearts-HD-1-5-2-5-remix-Japan-Import/302710985254?epid=2084210172&amp;hash=item467afb1226:g:yRAAAOSwzpFa2ap-</t>
  </si>
  <si>
    <t xml:space="preserve">The Legend of Heroes Sora no Kiseki SC Evolution PlayStation Vita Japan Import</t>
  </si>
  <si>
    <t xml:space="preserve">B015SXH6HS</t>
  </si>
  <si>
    <t xml:space="preserve">https://www.ebay.com/itm/PS-Vita-The-Legend-of-Heroes-Trails-in-the-Sky-SC-Evolution-Japan-Game-Anime/173849710420?hash=item287a400f54:g:DoQAAOSwuWJaqQov</t>
  </si>
  <si>
    <t xml:space="preserve">Sword Art On Line Fatal Bullet Normal Edition PlayStation4 PS4 Bandai Used Japan</t>
  </si>
  <si>
    <t xml:space="preserve">B075WQBXPG</t>
  </si>
  <si>
    <t xml:space="preserve">https://www.ebay.com/itm/PS4-Sword-Art-Online-Fatal-Bullet-PlayStation-4/323836869533?epid=16012097539&amp;hash=item4b662e7b9d:g:i1UAAOSwTIlclBsR</t>
  </si>
  <si>
    <t xml:space="preserve">Yahari Game Demo Ore no Seishun Love Come Ha Machigatteiru &amp; Zoku Set PS4 Japan</t>
  </si>
  <si>
    <t xml:space="preserve">B073RN2BLD</t>
  </si>
  <si>
    <t xml:space="preserve">https://www.ebay.com/itm/PS4-Yahari-game-demo-ore-sumire-love-kome-wa-Japan-PlayStation-4-F-S/273880673157?hash=item3fc48f6b85:g:VEgAAOSwznNc-2iH</t>
  </si>
  <si>
    <t xml:space="preserve">Tokyo Ghoul Jail Sony PlayStation Vita BandaiNamco Used Japan 2015 Video Game</t>
  </si>
  <si>
    <t xml:space="preserve">B012A722LU</t>
  </si>
  <si>
    <t xml:space="preserve">https://www.ebay.com/itm/PS-Vita-Tokyo-Ghoul-JAIL-Japan-PSV-F-S/273024662735?epid=1241893358&amp;hash=item3f9189bccf:g:Hs4AAOSw4EhaWx0D</t>
  </si>
  <si>
    <t xml:space="preserve">Under Night In-Birth Exe: Late st PlayStation 4 PS4 ArcSystem Used Japan 2017</t>
  </si>
  <si>
    <t xml:space="preserve">B0718YPDVG</t>
  </si>
  <si>
    <t xml:space="preserve">https://www.ebay.com/itm/Ps4-Under-Night-In-Birth-Exe-Late-St/123849225205?epid=8003598251&amp;hash=item1cd5fd33f5:g:SoUAAOSwPB9dOS82</t>
  </si>
  <si>
    <t xml:space="preserve">Aikatsu! My No.1 Stage! Nintendo 3DS BandaiNamco Used Japan 2015 Video Game</t>
  </si>
  <si>
    <t xml:space="preserve">B010AZE5VE</t>
  </si>
  <si>
    <t xml:space="preserve">https://www.ebay.com/itm/Nintendo-3DS-Aikatsu-My-No-1-Stage-Japan-F-S/232945455744?epid=1342210530&amp;hash=item363ca19280:g:F-YAAOSwdU9brzpw</t>
  </si>
  <si>
    <t xml:space="preserve">Tales of Fantasia Nintendo Super Famicom SFC Namco Used Japan Boxed RolePlaying</t>
  </si>
  <si>
    <t xml:space="preserve">B000068H51</t>
  </si>
  <si>
    <t xml:space="preserve">https://www.ebay.com/itm/TALES-of-PHANTASIA-Nintendo-Super-Famicom-SFC-namco-Japan-Import-SNES/192499065445?epid=56238148&amp;hash=item2cd1d6a265:g:C1UAAOSw1cdbssu5</t>
  </si>
  <si>
    <t xml:space="preserve">Berserk Millennium Falcon Hen Seima Senki  PlayStation2 PS2 Sammy Japan Import</t>
  </si>
  <si>
    <t xml:space="preserve">B0002TB698</t>
  </si>
  <si>
    <t xml:space="preserve">https://www.ebay.com/itm/Berserk-Millennium-Falcon-PS2-Playstation-2-Japan-Import-Rare-Used/231961454958?epid=1300342754&amp;hash=item3601fae96e:g:uFAAAOSwdsFXTE7S</t>
  </si>
  <si>
    <t xml:space="preserve">Samurai Spirits six games PlayStation2 PS2 SNK Playmore Used Japan Import Boxed</t>
  </si>
  <si>
    <t xml:space="preserve">B0018TNQEE</t>
  </si>
  <si>
    <t xml:space="preserve">https://www.ebay.com/itm/PS2-NEOGEO-online-collection-Samurai-Spirits-Sixth-game-Import-Japan/173851076907?hash=item287a54e92b:g:TcMAAOSwrFJZ0bit</t>
  </si>
  <si>
    <t xml:space="preserve">Rui ha Romo wo Yobu Limited Edition PlayStation Vita 5pb. Used Japan Import</t>
  </si>
  <si>
    <t xml:space="preserve">B00DS5WJEE</t>
  </si>
  <si>
    <t xml:space="preserve">https://www.ebay.com/itm/Rui-wa-Tomo-wo-Yobu-Limited-Edition-PS-Vita-PlayStation-Vita-Japan-Game-Japanese/173851967844?hash=item287a628164:g:d1EAAOSwuaFZ4fpL</t>
  </si>
  <si>
    <t xml:space="preserve">Super Heroine Senki Normal Edition PlayStation3 PS3 BandaiNamco Japan Import</t>
  </si>
  <si>
    <t xml:space="preserve">B00GD8PO3G</t>
  </si>
  <si>
    <t xml:space="preserve">https://www.ebay.com/itm/Used-PS3-Super-Heroine-Senki-Import-Japan-Free-Shipping/291355457846?epid=1223999617&amp;hash=item43d6237936:g:unkAAOSwa39UuHiM</t>
  </si>
  <si>
    <t xml:space="preserve">Luminous Arc Infinity PlayStation Vita Marverous Used Japan Import 2015 Boxed</t>
  </si>
  <si>
    <t xml:space="preserve">B00VJSCNXO</t>
  </si>
  <si>
    <t xml:space="preserve">https://www.ebay.com/itm/Used-PS-Vita-Luminous-Arc-Infinity-Import-Japan/302013914955?hash=item46516e9f4b:g:i1QAAOSw2zlXh1~r</t>
  </si>
  <si>
    <t xml:space="preserve">Saki Mahjang Roof-Top Box PlayStation Portable PSP Used Japan Import Table Game</t>
  </si>
  <si>
    <t xml:space="preserve">B002YK587O</t>
  </si>
  <si>
    <t xml:space="preserve">https://www.ebay.com/itm/Saki-Mahjong-Portable-PSP-Import-Japan-limited-1/173852416597?hash=item287a695a55:g:OjsAAOSwj99aIkvv</t>
  </si>
  <si>
    <t xml:space="preserve">Initial D Sega Saturn SS Koudansya Used Japan Import 1998 Racing Game Tested</t>
  </si>
  <si>
    <t xml:space="preserve">B000092P91</t>
  </si>
  <si>
    <t xml:space="preserve">https://www.ebay.com/itm/Sega-Saturn-Initial-D-Koudou-Saisoku-Densetsu-Japan-Driving-Game-SS-Sega-Saturn/164134950670?hash=item263734970e:g:aIUAAOSwBiNed1-Z</t>
  </si>
  <si>
    <t xml:space="preserve">Alice in Wonderdream NEC PC Engine HuCard Face Used Japan Import Boxed 1993</t>
  </si>
  <si>
    <t xml:space="preserve">B0000ZPPMS</t>
  </si>
  <si>
    <t xml:space="preserve">https://www.ebay.com/itm/ALICE-IN-WONDERDREAM-PC-Engine-HuCARD-Turbografx-16/173853610279?hash=item287a7b9127:g:MJoAAOSwWD1ZrMI9</t>
  </si>
  <si>
    <t xml:space="preserve">Giga Wing Sega DreamCast DC Capcom Used Japan Import Shooter Game Boxed 1999</t>
  </si>
  <si>
    <t xml:space="preserve">B000069TDW</t>
  </si>
  <si>
    <t xml:space="preserve">https://www.ebay.com/itm/Used-Dreamcast-Giga-Wing-Japan-Import-Free-Shipping/301644728697?hash=item463b6d4979:g:2oEAAOSwl8NVY-Fs</t>
  </si>
  <si>
    <t xml:space="preserve">Image Fight PCEngine HuCard Irem Used Japan Import 1990 Tested Working Boxed</t>
  </si>
  <si>
    <t xml:space="preserve">B0000ZPP46</t>
  </si>
  <si>
    <t xml:space="preserve">https://www.ebay.com/itm/NEC-PC-Engine-Image-Fight-JAPAN-GAME-Work-11161/173848448407?hash=item287a2ccd97:g:0HQAAOSwqI1dZ1mP</t>
  </si>
  <si>
    <t xml:space="preserve">Rockman 2 Megaman PlayStation PS1 Used Japan Import 1999 Action Game NTSC-J</t>
  </si>
  <si>
    <t xml:space="preserve">B00005OUKX</t>
  </si>
  <si>
    <t xml:space="preserve">https://www.ebay.com/itm/PS1-ROCKMAN-2-Megaman-No-Back-sheet-bnc-Playstation-Japan-Game-p1/302434502558?hash=item466a80479e:g:XOAAAOSwlnZZp7fM</t>
  </si>
  <si>
    <t xml:space="preserve">Pocket Monster Pikachu Nintendo Gameboy GB Used Japan Import 1998 NTSC-J Boxed</t>
  </si>
  <si>
    <t xml:space="preserve">B00003L9KV</t>
  </si>
  <si>
    <t xml:space="preserve">https://www.ebay.com/itm/Poket-Monster-Pikachu-Yellow-GameBoy-JP-GAME-9000012440499/202787668676?hash=item2f371642c4:g:vyoAAOSwJwVdjWHI</t>
  </si>
  <si>
    <t xml:space="preserve">Prince of Persia Nintendo Super Famicom SFC Masya Used Japan Import NTSC-J Boxed</t>
  </si>
  <si>
    <t xml:space="preserve">B000068I5I</t>
  </si>
  <si>
    <t xml:space="preserve">https://www.ebay.com/itm/Prince-of-Persia-Nintendo-Super-Famicom-Box-and-Manual-Included/362980574147?epid=214706374&amp;hash=item54835403c3:g:2psAAOSwiiZepoKs</t>
  </si>
  <si>
    <t xml:space="preserve">2020 Super Baseball Neogeo CD SNK Used Japan Import Tested Working Boxed 1995</t>
  </si>
  <si>
    <t xml:space="preserve">B00014B0EU</t>
  </si>
  <si>
    <t xml:space="preserve">https://www.ebay.com/itm/2020-Super-Baseball-NCD-SNK-Neogeo-CD-Japan-New/323775407865?hash=item4b6284a6f9:g:p38AAOSwJ6lahrrK</t>
  </si>
  <si>
    <t xml:space="preserve">Segata Sanshiro Shinken Yugi Sega Saturn SS Used Japan Import Boxed 1998 Variety</t>
  </si>
  <si>
    <t xml:space="preserve">B07SLWMB52</t>
  </si>
  <si>
    <t xml:space="preserve">https://www.ebay.com/itm/Sega-Saturn-SEGATA-SANSIRO-Shinken-Yugi-Import-Japan-Game-ss/173853818608?hash=item287a7ebef0:g:n6cAAOSwTpldsku2</t>
  </si>
  <si>
    <t xml:space="preserve">Stranger of Sword City XboxOne Experience Used Japan Import 2016 RolePlaying</t>
  </si>
  <si>
    <t xml:space="preserve">B01ABDPP4G</t>
  </si>
  <si>
    <t xml:space="preserve">https://www.ebay.com/itm/Xbox-One-STRANGER-OF-SWORD-CITY-Japan-Japanese-Video-Game/173853867636?hash=item287a7f7e74:g:8~IAAOSwnfdZyFyP</t>
  </si>
  <si>
    <t xml:space="preserve">Golden Axe 3 Sega MegaDrive MD Genesis Used Japan Import 1993 Boxed Tested</t>
  </si>
  <si>
    <t xml:space="preserve">B000147Z7Q</t>
  </si>
  <si>
    <t xml:space="preserve">https://www.ebay.com/itm/Mega-Drive-MD-GENESIS-Japan-Golden-Axe-3-GENESIS/173853914210?hash=item287a803462:g:2WkAAOSw8GhZfpvd</t>
  </si>
  <si>
    <t xml:space="preserve">Sengoku Turb Sega DreamCast DC NEC Used Japan Import 1999 Action Roleplay Tested</t>
  </si>
  <si>
    <t xml:space="preserve">B00006LJJS</t>
  </si>
  <si>
    <t xml:space="preserve">https://www.ebay.com/itm/Dreamcast-SENGOKU-TURB-with-SPINE-CARD-Sega-dc/362444843208?epid=56251627&amp;hash=item54636568c8:g:CYoAAOSwtb1brJrN</t>
  </si>
  <si>
    <t xml:space="preserve">Y's Wanderers From Ys Sega MegaDrive MD Genesis Used Japan Import 1991 Boxed</t>
  </si>
  <si>
    <t xml:space="preserve">B000147OM2</t>
  </si>
  <si>
    <t xml:space="preserve">https://www.ebay.com/itm/Ys-3-SEGA-Mega-Drive-MD-GENESIS-Japan/173854870232?hash=item287a8ecad8:g:WAUAAOSwarNZrirH</t>
  </si>
  <si>
    <t xml:space="preserve">Daraius Burst Chronicle Saviours Normal Edition PlayStation4 PS4 Japan Import</t>
  </si>
  <si>
    <t xml:space="preserve">B01N6GOMCD</t>
  </si>
  <si>
    <t xml:space="preserve">https://www.ebay.com/itm/PS4-DARIUS-BURST-CHRONICLE-SAVIOURS-Normal-Edition-From-Japan/173854932102?hash=item287a8fbc86:g:4gAAAOSwHHtZjYyW</t>
  </si>
  <si>
    <t xml:space="preserve">The Legend of Zelda Breathe of The Wild Nintendo Switch Used Japan Import 2017</t>
  </si>
  <si>
    <t xml:space="preserve">B01N12HJHQ</t>
  </si>
  <si>
    <t xml:space="preserve">https://www.ebay.com/itm/Nintendo-Switch-The-Legend-of-Zelda-Breath-of-the-Wild-Japan-Japanese-Game/173854981693?hash=item287a907e3d:g:VJ4AAOSwv-ZZ5vuc</t>
  </si>
  <si>
    <t xml:space="preserve">Aladdin Nintendo Super Famicom SFC Capcom Used Japan Boxed w/s Manual Tested</t>
  </si>
  <si>
    <t xml:space="preserve">B000068HLV</t>
  </si>
  <si>
    <t xml:space="preserve">https://www.ebay.com/itm/Aladdin-Nintendo-Super-Famicom-Japan/233448596627?hash=item365a9ee493:g:YHYAAOSwxYxU0elv</t>
  </si>
  <si>
    <t xml:space="preserve">SD GUNDAM V Sakusen Shidou Nintendo Super Famicom SFC Angel Boxed w/s Manual</t>
  </si>
  <si>
    <t xml:space="preserve">B000068IBJ</t>
  </si>
  <si>
    <t xml:space="preserve">https://www.ebay.com/itm/SFC-SNES-ANGEL-BANDAI-SD-Kidou-Senshi-Gundam-V-Sakusen-Shidou-Strategy-start/163574107167?hash=item2615c6cc1f:g:6gwAAOSwo8NcejvQ</t>
  </si>
  <si>
    <t xml:space="preserve">Area88 Nintendo Super Famicom SFC Capcom Shooter Used Japan Boxed w/s Manual</t>
  </si>
  <si>
    <t xml:space="preserve">B000068HLR</t>
  </si>
  <si>
    <t xml:space="preserve">https://www.ebay.com/itm/Nintendo-Super-Famicom-AREA-88-Ref-1801-sf/362703293019?hash=item5472cd0a5b:g:~dEAAOSwJWddMC5t</t>
  </si>
  <si>
    <t xml:space="preserve">Tiny Toon Adventures Nintendo Super Famicom SFC Konami Action Boxed w/s Manual</t>
  </si>
  <si>
    <t xml:space="preserve">B000068HYO</t>
  </si>
  <si>
    <t xml:space="preserve">https://www.ebay.com/itm/TINY-TOON-ADVENTURES-Ref-ccc-Super-Famicom-Nintendo-sf/302632915047?epid=214758323&amp;hash=item467653d067:g:zG4AAOSwYDZafVP4</t>
  </si>
  <si>
    <t xml:space="preserve">Ganmare Goemon 3 Nintendo Super Famicom SFC Konami Used Japan Tested Working</t>
  </si>
  <si>
    <t xml:space="preserve">B000068HZ2</t>
  </si>
  <si>
    <t xml:space="preserve">https://www.ebay.com/itm/GANBARE-GOEMON-3-Karakuri-Ref-ccc-Super-Famicom-Nintendo-sf/311765804689?hash=item4896b0a691:g:dOAAAOSwbzxcj0YA</t>
  </si>
  <si>
    <t xml:space="preserve">Nosferatu Nintendo Super Famicom SFC Seta Cartrage Only Used Japan Tested Works</t>
  </si>
  <si>
    <t xml:space="preserve">B000068HGQ</t>
  </si>
  <si>
    <t xml:space="preserve">https://www.ebay.com/itm/SFC-Super-Famicom-NOSFERATU-Without-Box-Super-Famicom-Very-Good-Japan-Tested/392780388202?epid=214758333&amp;hash=item5b7389176a:g:Hw0AAOSwwgVeqOl8</t>
  </si>
  <si>
    <t xml:space="preserve">Ganbare Goemon Yukihime Kyushutu Emaki SFC Used Japan Boxed w/s Manual Action</t>
  </si>
  <si>
    <t xml:space="preserve">B002BJUT4A</t>
  </si>
  <si>
    <t xml:space="preserve">https://www.ebay.com/itm/GANBARE-GOEMON-Yukihime-Ref-ccc-Super-Famicom-Nintendo-sf/302170565555?hash=item465ac4ebb3:g:bVEAAOSwAS5c9gN8</t>
  </si>
  <si>
    <t xml:space="preserve">Yu Yu Hakusho 2 Kakutou Chapter of Fighting Super Famicom SFC Used Japan Boxed</t>
  </si>
  <si>
    <t xml:space="preserve">B000068H4U</t>
  </si>
  <si>
    <t xml:space="preserve">https://www.ebay.com/itm/YU-YU-HAKUSHO-2-Kakuto-Super-Famicom-Nintendo-sf/311752403083?hash=item4895e4288b:g:pGQAAOSw2xRYQSMo</t>
  </si>
  <si>
    <t xml:space="preserve">Batman Nintendo Famicom FC Used Japan Import Boxed w/s Manual Tested Working</t>
  </si>
  <si>
    <t xml:space="preserve">B003O1SQCQ</t>
  </si>
  <si>
    <t xml:space="preserve">https://www.ebay.com/itm/Nintendo-Famicom-Batman-FC-NES-SunSoft-Japan-JP-Game-Import/174234651709?hash=item289131cc3d:g:dtsAAOSwN1pegMEY</t>
  </si>
  <si>
    <t xml:space="preserve">The Wing Of Madoola Nintendo Famicom Used Japan Import Action Boxed w/s Manual</t>
  </si>
  <si>
    <t xml:space="preserve">B000068H58</t>
  </si>
  <si>
    <t xml:space="preserve">https://www.ebay.com/itm/THE-WING-OF-MADOOLA-Ref-189-Famicom-Nintendo-Import-Boxed-fc/361855190963?hash=item54404007b3:g:lAYAAOSw241YU2Ka</t>
  </si>
  <si>
    <t xml:space="preserve">The King Of Fighters 98 Ultimate Match PlayStation2 PS2 Used Japan NTSC-J 2008</t>
  </si>
  <si>
    <t xml:space="preserve">B00170M6S6</t>
  </si>
  <si>
    <t xml:space="preserve">https://www.ebay.com/itm/Used-PS2-NEOGEO-Online-Collection-The-King-of-Fighters-98-Ultimate-Match-Japan/122001914252?epid=1000505901&amp;hash=item1c67e1798c:g:u-gAAOSw6btXTVvK</t>
  </si>
  <si>
    <t xml:space="preserve">SNK VS CAPCOM Chaos PlayStaion2 PS2 SNK Used Japan Import NTSC-J 2003 Boxed</t>
  </si>
  <si>
    <t xml:space="preserve">B0000EJUUX</t>
  </si>
  <si>
    <t xml:space="preserve">https://www.ebay.com/itm/UsedGame-PS2-SNK-vs-Capcom-Chaos-Japan-Import-FreeShipping/281873094656?epid=1102871218&amp;hash=item41a0f21800:g:42IAAOSwIFtaIL3O</t>
  </si>
  <si>
    <t xml:space="preserve">The King Of Fighters XIII PlayStation3 PS3 SNKPlaymore Used Japan 2011Fighting</t>
  </si>
  <si>
    <t xml:space="preserve">B0058ROYB6</t>
  </si>
  <si>
    <t xml:space="preserve">https://www.ebay.com/itm/The-King-of-Fighters-XIII-PS3-PlayStation-3-Japanese-Ver/232919197204?epid=1600481476&amp;hash=item363b10e614:m:mlfBO7gvL8zXE3mR5WEMk8A</t>
  </si>
  <si>
    <t xml:space="preserve">The King Of Fighters XII PlayStaion3 PS3 SNKPlaymore Used Japan Import 2009</t>
  </si>
  <si>
    <t xml:space="preserve">B002H9WIUC</t>
  </si>
  <si>
    <t xml:space="preserve">https://www.ebay.com/itm/The-King-of-Fighters-XII-SNK-Playmore-PS3-Japan-Import-NEW-sealed-BLJS-10045/313039386082?epid=211998347&amp;hash=item48e299f5e2:g:oJMAAOSwyWhefdNU</t>
  </si>
  <si>
    <t xml:space="preserve">The King Of Fighters Maximum Impact2 PlayStation2 PS2 SNK Used Japan NTSC-J 2006</t>
  </si>
  <si>
    <t xml:space="preserve">B000EIRXGM</t>
  </si>
  <si>
    <t xml:space="preserve">https://www.ebay.com/itm/KOF-King-of-Fighters-MAXIMUM-IMPACT-2-PlayStation-Japanese-Ver/332796404603?hash=item4d7c36237b:g:Df4AAOSwCf9bkjqE</t>
  </si>
  <si>
    <t xml:space="preserve">The King Of Fighters XI PlayStation2 PS2 SNKPlaymore Used Japan Import NTSC-J</t>
  </si>
  <si>
    <t xml:space="preserve">B000FA1CPM</t>
  </si>
  <si>
    <t xml:space="preserve">https://www.ebay.com/itm/THE-KING-OF-FIGHTERS-XI-PlayStation-2-Japanese-Version/232919197173?epid=1900404796&amp;hash=item363b10e5f5:g:Rj4AAOSwaeJbkjqJ</t>
  </si>
  <si>
    <t xml:space="preserve">Capcom Fighting Jam PlayStations2 PS2 Capcom Used Japan Import Fighting NTSC-J</t>
  </si>
  <si>
    <t xml:space="preserve">B000654XY8</t>
  </si>
  <si>
    <t xml:space="preserve">https://www.ebay.com/itm/Capcom-Fighting-Jam-PS2-CAPCOM-Sony-Playstation-2-From-Japan/192884489770?hash=item2ce8cfbe2a:g:MCgAAOSwnO1dtDN~</t>
  </si>
  <si>
    <t xml:space="preserve">Street Fighter Zero: Fighters Generation PlayStation2 Used Japan Import NTSC-J</t>
  </si>
  <si>
    <t xml:space="preserve">B000EXKNZK</t>
  </si>
  <si>
    <t xml:space="preserve">https://www.ebay.com/itm/Used-PS2-Street-Fighter-Zero-Fighters-Generation-Japan-Import-Free-Shipping/301553758121?hash=item4636012fa9:g:oJAAAOSwBLlU-Ye1</t>
  </si>
  <si>
    <t xml:space="preserve">Hyper Street Fighter ⅡThe Anniversary Edition PlayStation2 Capcom Japan NTSC-J</t>
  </si>
  <si>
    <t xml:space="preserve">B0000E5SEO</t>
  </si>
  <si>
    <t xml:space="preserve">https://www.ebay.com/itm/Used-PS2-Hyper-Street-Fighter-II-The-Anniversary-Edition-Japan-Import-A/121588529283?epid=56256573&amp;hash=item1c4f3db883:g:Z94AAOSwPhdU43b3</t>
  </si>
  <si>
    <t xml:space="preserve">NeoGeo Battle Coliseum PlayStation2 PS2 SNK Used Japan Import 2005 NTSC-J Boxed</t>
  </si>
  <si>
    <t xml:space="preserve">B000BNQUT6</t>
  </si>
  <si>
    <t xml:space="preserve">https://www.ebay.com/itm/Used-PS2-NeoGeo-Battle-Coliseum-Japan-Import-Free-Shipping/301529083060?hash=item463488acb4:g:QGgAAOSwPYZU3vOl</t>
  </si>
  <si>
    <t xml:space="preserve">Garo Mark of The Wolves PlayStation2 PS2 SNKPlaymore Used Japan Import NTSC-J</t>
  </si>
  <si>
    <t xml:space="preserve">B0007XQ48M</t>
  </si>
  <si>
    <t xml:space="preserve">https://www.ebay.com/itm/PS2-NeoGeo-online-collection-Garou-Mark-Of-The-Wolves-PlayStation-2-Japan-F-S/272987636659?epid=1424546553&amp;hash=item3f8f54c3b3:g:k88AAOSwyi9aN6Ar</t>
  </si>
  <si>
    <t xml:space="preserve">The King of Fighters Nests Hen PlayStation2 PS2 SNK NeoGeo Online Japan NTSC-J </t>
  </si>
  <si>
    <t xml:space="preserve">B000FA3GFQ</t>
  </si>
  <si>
    <t xml:space="preserve">https://www.ebay.com/itm/The-King-of-Fighters-NESTS-Hen-NEOGEO-online-collection/223142510435?epid=56285347&amp;hash=item33f4547f63:g:vnkAAOSwMzVbmTRs</t>
  </si>
  <si>
    <t xml:space="preserve">Fatal Fury Battle Archives 1 PlayStation2 PS2 SNK NeoGeo Online Japan NTSC-J </t>
  </si>
  <si>
    <t xml:space="preserve">B000FMNMU8</t>
  </si>
  <si>
    <t xml:space="preserve">https://www.ebay.com/itm/Used-PS2-NEOGEO-Online-Collection-Fatal-Fury-Battle-Archives-1-Import-Japan/302187848348?epid=1303637492&amp;hash=item465bcca29c:g:JTUAAOSwNsdXTVu8</t>
  </si>
  <si>
    <t xml:space="preserve">Castle of Shikigami / Shikigami no Shiro2 PlayStation2 Taito Japan Import NTSC-J</t>
  </si>
  <si>
    <t xml:space="preserve">B0000YTRWI</t>
  </si>
  <si>
    <t xml:space="preserve">https://www.ebay.com/itm/formula-God-of-castle-II-PS2-Taito-Sony-Playstation-2-From-Japan/223926551140?hash=item3423100264:g:GHwAAOSwq-BeKcJ9</t>
  </si>
  <si>
    <t xml:space="preserve">Kisou Ryouhei GunHound EX PlayStation Portable PSP G.rev Used Japan Import Boxed</t>
  </si>
  <si>
    <t xml:space="preserve">B009A6VCZ2</t>
  </si>
  <si>
    <t xml:space="preserve">https://www.ebay.com/itm/PlayStation-Portable-PSP-Import-Japan-Kisou-Ryouhei-Gunhound-EX/173855251870?hash=item287a949d9e:g:RHgAAOSwf3BZ0uc9</t>
  </si>
  <si>
    <t xml:space="preserve">Sword Art Online Infinity Moment First Limited Edition PSP BandaiNamco Japan </t>
  </si>
  <si>
    <t xml:space="preserve">B009WKZKCW</t>
  </si>
  <si>
    <t xml:space="preserve">https://www.ebay.com/itm/W-Tracking-S1-PSP-Sword-Art-Online-Infinity-Moment-First-Limite-Edition-Japan/112303390425?hash=item1a25cdbed9:g:ba8AAOSwGtRX0uWy</t>
  </si>
  <si>
    <t xml:space="preserve">Psyvariar Complete Edition PlayStation2 PS2 Success Used Japan Import NTSC-J</t>
  </si>
  <si>
    <t xml:space="preserve">B00005V8WK</t>
  </si>
  <si>
    <t xml:space="preserve">https://www.ebay.com/itm/Psyvariar-Playstation-2-PS2-Complete-Edition-SHMUP/122771867508?hash=item1c95c60774:g:HbAAAOSwHYpZ74Zr</t>
  </si>
  <si>
    <t xml:space="preserve">Dai Gyakuten Saiban 1 &amp; 2 Limited Edition Nintendo 3DS Capcom Used Japan 2017</t>
  </si>
  <si>
    <t xml:space="preserve">B071Y3JL3V</t>
  </si>
  <si>
    <t xml:space="preserve">https://www.ebay.com/itm/3DS-Dai-Gyakuten-Saiban-1-2-Limited-Naruhodo-Ryunosuke-no-Bouken-to-Kakugo/254234563230?epid=7004520291&amp;hash=item3b318f929e:g:KCAAAOSwx79c3t8J</t>
  </si>
  <si>
    <t xml:space="preserve">Nisekoi Yomeiri PlayStation Vita PSV Konami Used Japan Import 2014 Boxed Manual</t>
  </si>
  <si>
    <t xml:space="preserve">B00MF1RDR0</t>
  </si>
  <si>
    <t xml:space="preserve">https://www.ebay.com/itm/PS-Vita-Nisekoi-Yomeiri-Japan-PSV-F-S/232663088519?epid=211996297&amp;hash=item362bccfd87:g:zxIAAOSws2dagXZe</t>
  </si>
  <si>
    <t xml:space="preserve">Metal Slag X SNK Best Collection PlayStation PS1Japan Import NTSC-J Shooter</t>
  </si>
  <si>
    <t xml:space="preserve">B000067OW5</t>
  </si>
  <si>
    <t xml:space="preserve">https://www.ebay.com/itm/PS1-METAL-SLUG-X-SNK-Best-Collection-Playstation-PS-JAPAN-USED-F-S/192877107012?hash=item2ce85f1744:g:9J0AAOSwf0Rcoha5</t>
  </si>
  <si>
    <t xml:space="preserve">Chouzetu Rinjin Beraboman PC Engine Namco Used Japan Import 1997 Action Game </t>
  </si>
  <si>
    <t xml:space="preserve">B0000ZPNSE</t>
  </si>
  <si>
    <t xml:space="preserve">https://www.ebay.com/itm/Beravoman-NEAR-MINT-Condition-PC-Engine-Hu-PCE-Grafx-Beraboman-Japan-Game-pe/362352024931?hash=item545ddd1d63:g:SyYAAOSw4DJYgB0k</t>
  </si>
  <si>
    <t xml:space="preserve">Adventure Island 2 of Takahashi Meijin Nintendo Famicom Used Japan Import Action</t>
  </si>
  <si>
    <t xml:space="preserve">B000068I1C</t>
  </si>
  <si>
    <t xml:space="preserve">https://www.ebay.com/itm/Game-soft-Famicom-Adventure-island-2-of-Takahashi-expert-from-Japan/273094886315?hash=item3f95b943ab:g:5F0AAOSwlrBanBH2</t>
  </si>
  <si>
    <t xml:space="preserve">Capcom VS SNK2 Street Fighter 3 Value Pack PlayStation2 PS2 Used Japan NTSC-J</t>
  </si>
  <si>
    <t xml:space="preserve">B001ECQS9K</t>
  </si>
  <si>
    <t xml:space="preserve">https://www.ebay.com/itm/USED-PS2-CAPCOM-VS-SNK-2-Street-Fighter-III-Value-Pack-4976219026499/164167731044?epid=1702889758&amp;hash=item263928c764:g:o3AAAOSwngBenYk8</t>
  </si>
  <si>
    <t xml:space="preserve">Street Fighter 2 Dash PC Engine Hu Card 1990 Used Japan Fighting Tested Working</t>
  </si>
  <si>
    <t xml:space="preserve">B0000ZPLV8</t>
  </si>
  <si>
    <t xml:space="preserve">https://www.ebay.com/itm/NEC-PC-Engine-Street-Fighter-2-II-Dash-Hu-Card-Capcom-Japan-JP-U70/402042034311?hash=item5d9b929887:g:t38AAOSwWWdeI41U</t>
  </si>
  <si>
    <t xml:space="preserve">Column PC Engine HuCard Used Japan Import Puzzle Game 1989 Tested Working Boxed</t>
  </si>
  <si>
    <t xml:space="preserve">B0000ZPV3G</t>
  </si>
  <si>
    <t xml:space="preserve">https://www.ebay.com/itm/PC-Engine-HuCARD-Japan-Telenet-COLUMNS-NTSC-J/333452517714?hash=item4da351a152:g:yeQAAOSwM9xeAwq6</t>
  </si>
  <si>
    <t xml:space="preserve">Strip Fighter 2 PC Engine HuCard Used Japan Fighting Game Tested Working Boxed</t>
  </si>
  <si>
    <t xml:space="preserve">B0040QERO0</t>
  </si>
  <si>
    <t xml:space="preserve">https://www.ebay.com/itm/Strip-Fighter-2-PC-Engine-HuCard-Very-Good-JPN-F-S-Tasted-Working/392762036561?epid=1225247831&amp;hash=item5b72711151:g:0roAAOSwAPVeeeQ1</t>
  </si>
  <si>
    <t xml:space="preserve">Jim Power PC Engine HuCard Used Japan Tested Working Action Game 1988 Boxed</t>
  </si>
  <si>
    <t xml:space="preserve">B0000ZPNW0</t>
  </si>
  <si>
    <t xml:space="preserve">https://www.ebay.com/itm/JIM-POWER-PC-Engine-Japan-Video-Game-Japanese/173857229347?hash=item287ab2ca23:g:q0sAAOSwUCBeojRX</t>
  </si>
  <si>
    <t xml:space="preserve">Sqoon Nintendo Famicom FC Irem Used Japan Import 1986 Boxed w/s Manual Shooter</t>
  </si>
  <si>
    <t xml:space="preserve">B000068HFP</t>
  </si>
  <si>
    <t xml:space="preserve">https://www.ebay.com/itm/Game-soft-Famicom-SQOON-Box-and-with-an-instructions-from-Japan/273353794478?hash=item3fa527e3ae:g:~cMAAOSwX0xbSLym</t>
  </si>
  <si>
    <t xml:space="preserve">Kaizo Chojin Shubibinman PC Engine HuCard Masaya Used Japan Tested Working 1989</t>
  </si>
  <si>
    <t xml:space="preserve">B0000ZPUSW</t>
  </si>
  <si>
    <t xml:space="preserve">https://www.ebay.com/itm/KAIZO-CHOJIN-SHUBIBINMAN-PC-Engine-Hu-2797-pe/303387016626?hash=item46a3467db2:g:Qm0AAOSwh8pd5L6P</t>
  </si>
  <si>
    <t xml:space="preserve">Saint Seiya Ougon Densetsu Kanketuhen Nintendo Famicom FC Bandai Japan Action</t>
  </si>
  <si>
    <t xml:space="preserve">B000068GW8</t>
  </si>
  <si>
    <t xml:space="preserve">https://www.ebay.com/itm/SAINT-SEIYA-Final-Ogon-Densetsu-Ref-bcb-Famicom-NINTENDO-fc/311761114436?hash=item4896691544:g:M4QAAOSwLnBX9MKQ</t>
  </si>
  <si>
    <t xml:space="preserve">Shinrei Camera: Tsuiteru techou Nintendo 3DS Used Japan Import horror game Boxed</t>
  </si>
  <si>
    <t xml:space="preserve">B0069HR826</t>
  </si>
  <si>
    <t xml:space="preserve">https://www.ebay.com/itm/Nintendo-3DS-Notebook-that-had-psychic-camera-possessed-Japan-Ver/173941293544?hash=item287fb581e8:g:wH8AAOSwRTtbMkWd</t>
  </si>
  <si>
    <t xml:space="preserve">Ikenie no Yoru Nintendo Wii Marvelous Used Japan Import horror game Boxed Tested</t>
  </si>
  <si>
    <t xml:space="preserve">B004OVD3IW</t>
  </si>
  <si>
    <t xml:space="preserve">https://www.ebay.com/itm/Used-Ikenie-No-Yoru-Japan-Export/192891830288?hash=item2ce93fc010:g:2U8AAOSwwv1ctskz</t>
  </si>
  <si>
    <t xml:space="preserve">Calling: Black Incoming Call Nintendo Wii Used Japan Import Survival Horror Game</t>
  </si>
  <si>
    <t xml:space="preserve">B002GWVC4I</t>
  </si>
  <si>
    <t xml:space="preserve">https://www.ebay.com/itm/CALLING-Black-incoming-call-Nintendo-Wii/283830433396?hash=item42159cb674:g:TbMAAOSweIVegCJZ</t>
  </si>
  <si>
    <t xml:space="preserve">Legend Of Zelda Twilight Princess HD Nintedo WiiU Used Japan Import 2016 Boxed</t>
  </si>
  <si>
    <t xml:space="preserve">B017VTWUKK</t>
  </si>
  <si>
    <t xml:space="preserve">https://www.ebay.com/itm/USED-The-Legend-of-Zelda-Twilight-Princess-HD-Wii-U-JAPAN-F-S-w-tracking/223982082801?epid=1157788890&amp;hash=item34265f5af1:g:P~8AAOSwGfVem6N~</t>
  </si>
  <si>
    <t xml:space="preserve">Legend Of Zelda Skyword Sword Limited Edition Nintendo Wii Used Japan 2011</t>
  </si>
  <si>
    <t xml:space="preserve">B002C1ARK8</t>
  </si>
  <si>
    <t xml:space="preserve">https://www.ebay.com/itm/NEW-Wii-LEGEND-OF-ZELDA-Skyward-Sword-Limited-Edition-Japan-Import-Free-Shipping/112607448475?epid=1000603174&amp;hash=item1a37ed4d9b:g:W0YAAOSwagdXRrgs</t>
  </si>
  <si>
    <t xml:space="preserve">Star Fox Zero + Star Fox Guard Double Pack Nintendo WiiU Used Japan 2016 Shooter</t>
  </si>
  <si>
    <t xml:space="preserve">B01CG8TMXE</t>
  </si>
  <si>
    <t xml:space="preserve">https://www.ebay.com/itm/NEW-Wii-U-STAR-FOX-ZERO-GUARD-Limited-DOUBLE-PACK-JAPAN-amiibo-FS-w-Tracking/122818590324?hash=item1c988ef674:g:qdgAAOSwXj5XG2bK</t>
  </si>
  <si>
    <t xml:space="preserve">Bayonetta 2 Include Bayonetta 1 Nintendo WiiU Japan Import 2014 Action Game </t>
  </si>
  <si>
    <t xml:space="preserve">B009AP2VBW</t>
  </si>
  <si>
    <t xml:space="preserve">https://www.ebay.com/itm/Used-Wii-U-Bayonetta-2-Japan-Ver/173941286852?epid=211920791&amp;hash=item287fb567c4:g:EMYAAOSwuMNbZU-b</t>
  </si>
  <si>
    <t xml:space="preserve">Shin ・ Hokuto Musou Nintendo WiiU Used Japan Import Action Game 2013 Boxed</t>
  </si>
  <si>
    <t xml:space="preserve">B009URKWZM</t>
  </si>
  <si>
    <t xml:space="preserve">https://www.ebay.com/itm/Nintendo-Wiiu-True-Hokuto-Musou-Benefits-With-Special-Smartphone-Pouch/303541933068?hash=item46ac82540c:g:JWgAAOSwZDlemBXf</t>
  </si>
  <si>
    <t xml:space="preserve">ebayURLにはポーチが付いていますが
ソフトのみで大丈夫です</t>
  </si>
  <si>
    <t xml:space="preserve">Bokujou Monogatari: Yasuragi no Ki Nintendo Wii Japan Import Simuration Game</t>
  </si>
  <si>
    <t xml:space="preserve">B000FSBKZG</t>
  </si>
  <si>
    <t xml:space="preserve">https://www.ebay.com/itm/Wii-JAPANESE-Bokujou-Monogatari-2007-Nintendo-game-WORLD-FREE-POST/383115766581?hash=item59337aab35:g:JbEAAOSwfcddXjIP</t>
  </si>
  <si>
    <t xml:space="preserve">Forever Blue: Umi no Yobigoe Nintendo Wii Used Japan Import Adventure Game 2009</t>
  </si>
  <si>
    <t xml:space="preserve">B001HBIPLW</t>
  </si>
  <si>
    <t xml:space="preserve">https://www.mercari.com/jp/items/m78351630469/?_s=U2FsdGVkX1934AdHIAo8SZ5bqifko1msSyArgC-E1fwWbTbA94olyM-JENB6xUdYBzSexwwQf58KwskGlAaE00f2qCko7BXiFq9gZP9JGPx3tunIHZg-wy_GbHlayolX</t>
  </si>
  <si>
    <t xml:space="preserve">Hokuto no Ken 7: Seiken Densetsu Nintendo Super Famicom SFCJapan Import 1993</t>
  </si>
  <si>
    <t xml:space="preserve">B00006LJQT</t>
  </si>
  <si>
    <t xml:space="preserve">https://www.ebay.com/itm/HOKUTO-NO-KEN-7-Fist-of-North-Star-Super-Famicom-Nintendo-Toei-sf/311763192381?epid=56248085&amp;hash=item489688ca3d:g:628AAOSwux5YV52A</t>
  </si>
  <si>
    <t xml:space="preserve">Dangeon Explorer 2 Ⅱ PCEngine HuCard Namco 1992 Action RolePlaying Used Japan</t>
  </si>
  <si>
    <t xml:space="preserve">B0000ZPTWO</t>
  </si>
  <si>
    <t xml:space="preserve">https://www.ebay.com/itm/DUNGEON-EXPLORER-2-Hudson-Soft-PC-Engine-Turbo-Duo-CD-ROM-Japan/153697501035?hash=item23c915bf6b:g:0lwAAOSwAGxdsnOw</t>
  </si>
  <si>
    <t xml:space="preserve">Street Fighter 2 Turbo Set Super Famicom SFC Fighting Game Used Japan Boxed</t>
  </si>
  <si>
    <t xml:space="preserve">https://www.ebay.com/itm/SNES-Street-Fighter-2-II-Set-Turbo-Super-Lot-of-3-Box-Famicom-SFC-GAME-JAPAN-JP/184044681780?hash=item2ad9eafa34:g:5t4AAOSwcDBeOOJ1</t>
  </si>
  <si>
    <t xml:space="preserve">写真はこれを使ってください
https://www.mercari.com/jp/items/m63389938435/?_s=U2FsdGVkX1-MN_GMZi15ODjR6Sxs-KDISzlu2W8x1pJi0uqBaYhBLLjLkGxlTiduVObiYzYsiSxWEm6aAMBougqDwCBsuTbeQyVabjJIz_OOwFWijkijqP50I03DJrU6</t>
  </si>
  <si>
    <t xml:space="preserve">Donkey Kong 1 2 3 Set Nintendo Super Famicom SFC Used Japan Import Boxed</t>
  </si>
  <si>
    <t xml:space="preserve">https://www.ebay.com/itm/Donkey-Kong-3-Super-Famicom/133320087259?hash=item1f0a7f16db:g:4lMAAOSwK8BeMnE1</t>
  </si>
  <si>
    <t xml:space="preserve">https://www.mercari.com/jp/items/m32196480775/?_s=U2FsdGVkX18FSoeoysc4jZeWm1UA2om7Wm1042d6IYgDwRLw9yE0C41lPN1aS0mzwUaBuJ78iAfTHyqmCYxTJn_K1xe0LhbsFRUWhgCEnFOgvosRuPRMTnFRh1wCK4m1</t>
  </si>
  <si>
    <t xml:space="preserve">Altered Beast Juohki Ju Oh Ki PCEngine CDRom Used Japan Import 1995 Action Game</t>
  </si>
  <si>
    <t xml:space="preserve">B0000ZPQUO</t>
  </si>
  <si>
    <t xml:space="preserve">https://www.ebay.com/itm/Altered-Beast-Juohki-Ju-Oh-Ki-Very-Good-CD-ROM-NEC-PC-Engine-From-Japan/193191777254?hash=item2cfb2093e6:g:fg8AAOSwzttdv7so</t>
  </si>
  <si>
    <t xml:space="preserve">Psyco Breake PlayStation4 PS4 Bethesda Used Japan Import Survival Horror Game </t>
  </si>
  <si>
    <t xml:space="preserve">B00LLYPV7G</t>
  </si>
  <si>
    <t xml:space="preserve">https://www.ebay.com/itm/Psycho-break-PS4-From-Japan/184252661730?epid=211982805&amp;hash=item2ae6507fe2:g:IUEAAOSwTppelThQ</t>
  </si>
  <si>
    <t xml:space="preserve">Ryu ga Gotoku Ishin PlayStation 4 PS4 Sega Used Japan Import Action Game 2015</t>
  </si>
  <si>
    <t xml:space="preserve">B014UMUKXA</t>
  </si>
  <si>
    <t xml:space="preserve">https://www.ebay.com/itm/Used-PS4-Yakuza-Restoration-New-price-version-Japan-Import/292530914486?hash=item441c3384b6:g:pNIAAOSwhI1a2ap7</t>
  </si>
  <si>
    <t xml:space="preserve">Chaos Field New Order PlayStation2 PS2 MileStone NTSC-J Japan Import Shooter</t>
  </si>
  <si>
    <t xml:space="preserve">B000BPL65C</t>
  </si>
  <si>
    <t xml:space="preserve">https://www.ebay.com/itm/PS2-Chaos-Field-New-Order-PlayStation-2-Japan-Import-Japanese-Game/173857677904?epid=56252042&amp;hash=item287ab9a250:g:AB0AAOSwvR5aCkQU</t>
  </si>
  <si>
    <t xml:space="preserve">Darius Plus PCEngine HuCard Used Japan Import 1994 Shooter Boxed Tested Working</t>
  </si>
  <si>
    <t xml:space="preserve">B0000ZPRHQ</t>
  </si>
  <si>
    <t xml:space="preserve">https://www.ebay.com/itm/DARIUS-plus-NEC-PC-Engine-HuCARD-Turbografx-16-JAPAN/173857967447?hash=item287abe0d57:g:0eUAAOSwgQRZbBHR</t>
  </si>
  <si>
    <t xml:space="preserve">Dodonpachi Saidaijouou Xbox360 Cave Used Japan Import Shooter Tested Working</t>
  </si>
  <si>
    <t xml:space="preserve">B00BS5MPM2</t>
  </si>
  <si>
    <t xml:space="preserve">https://www.ebay.com/itm/Dodonpachi-Xbox-360-Xbox360-Japan-DoDonPachi-SaiDaiOuJou/143444824494?epid=1307749155&amp;hash=item2165fa51ae:g:0oMAAOSw-udd0XQf</t>
  </si>
  <si>
    <t xml:space="preserve">Pikumin2 Nintendo GameCube GC Used Japan Import Action Game Boxed w/s Manual</t>
  </si>
  <si>
    <t xml:space="preserve">B00009KAPM</t>
  </si>
  <si>
    <t xml:space="preserve">https://www.ebay.com/itm/Game-Cube-Pikmin-2-Nintendo-Gamecube-GC-JAPAN-JP-JPN/184059597114?hash=item2adace913a:g:s0cAAOSwzwxd4B~U</t>
  </si>
  <si>
    <t xml:space="preserve">After Burner Sega Saturn SS Used Japan Import Shooter 1996 Tested Working Boxed</t>
  </si>
  <si>
    <t xml:space="preserve">B000069T83</t>
  </si>
  <si>
    <t xml:space="preserve">https://www.ebay.com/itm/Used-Sega-Saturn-Sega-Ages-After-Burner-II-Japan-Import-A/291408619630?epid=5536&amp;hash=item43d94ea86e:g:sOwAAOSwstxVBqFy</t>
  </si>
  <si>
    <t xml:space="preserve">Psycho Dream Nintendo Super Famicom SFC Used Japan Import Action Game 1992</t>
  </si>
  <si>
    <t xml:space="preserve">B000068I6K</t>
  </si>
  <si>
    <t xml:space="preserve">https://www.ebay.com/itm/PSYCHO-DREAM-Super-Famicom-Nintendo-051-sf/362888051265?hash=item547dd03a41:g:wT0AAOSwgqZeJVuy</t>
  </si>
  <si>
    <t xml:space="preserve">The King of Fighters 95 Sega Saturn SS SNK Used Japan Import Fighting Tested</t>
  </si>
  <si>
    <t xml:space="preserve">B000069T04</t>
  </si>
  <si>
    <t xml:space="preserve">https://www.ebay.com/itm/The-King-of-Fighters-95-Sega-Saturn-Segasaturn-Japan-Ntsc-Inv-3303/324071789675?epid=56222311&amp;hash=item4b742f146b:g:7DEAAOSwy2BeRRH7</t>
  </si>
  <si>
    <t xml:space="preserve">Power Smash 2 Sega Dream Cast DC Used Japan Import Tennis Game Tested Working</t>
  </si>
  <si>
    <t xml:space="preserve">B00006LJTC</t>
  </si>
  <si>
    <t xml:space="preserve">https://www.ebay.com/itm/POWER-SMASH-2-Dreamcast-Sega-Video-Game-Japan-Japanese/173858506632?hash=item287ac64788:g:U4MAAOSwF71Z2Zq6</t>
  </si>
  <si>
    <t xml:space="preserve">Magic The Gathering Sega DreamCast DC Used Japan Import Table Game 2001Boxed </t>
  </si>
  <si>
    <t xml:space="preserve">B000069TAT</t>
  </si>
  <si>
    <t xml:space="preserve">https://www.ebay.com/itm/MAGIC-THE-GATHERING-Dreamcast-Sega-dc/313042593657?epid=56239711&amp;hash=item48e2cae779:g:1I4AAOSwPjNegu~e</t>
  </si>
  <si>
    <t xml:space="preserve">Power Stone 2 Sega DreamCast DC Capcom Used Japan Import Fighting Game 2000</t>
  </si>
  <si>
    <t xml:space="preserve">B00006641V</t>
  </si>
  <si>
    <t xml:space="preserve">https://www.ebay.com/itm/Power-Stone-2-Dreamcast-Sega-CAPCOM-Video-Game/274340670791?epid=12012588817&amp;hash=item3fdffa6d47:g:blIAAOSwY4NemvT1</t>
  </si>
  <si>
    <t xml:space="preserve">Lupin The 3rd Clhronicles (Fujiko Ver.) Master File Sage of Pyramid Set Saturn</t>
  </si>
  <si>
    <t xml:space="preserve">https://www.ebay.com/itm/LUPIN-THE-3RD-CHRONICLES-GIOCO-USATO-OTTIMO-STATO-VERSIONE-GIAPPONESE-VBC-62901/352659845985?hash=item521c2a3361:g:3y8AAOSwkYpc1Dnl</t>
  </si>
  <si>
    <t xml:space="preserve">写真は以下のサイトから
https://www.mercari.com/jp/items/m62748350318/?_s=U2FsdGVkX1_-NqELHJY_ke-CtjvzMbxprAqvmsTNs1CL3gGqGCAMQMuPbpiCiuL-hwgFAjlk0FEnAkKmwaIN4pD6PhcO81gfIbO6sgdxXoXH77ucekwFEzEVnoXnroDO</t>
  </si>
  <si>
    <t xml:space="preserve">Galaxy Fight Universal Warriors Sega Saturn SS Sunsoft Used Japan Action Game</t>
  </si>
  <si>
    <t xml:space="preserve">B000069SBG</t>
  </si>
  <si>
    <t xml:space="preserve">https://www.ebay.com/itm/GALAXY-FIGHT-Sega-Saturn-Video-Game-software-Japan-Sunsoft-Japanese-39/193286952741?epid=1740695672&amp;hash=item2d00ccd725:g:dgEAAOSwwUJeEbTR</t>
  </si>
  <si>
    <t xml:space="preserve">Real Bout Fatal Fury Sega Saturn SS w/s Expantion RAM SNK Used Japan Import</t>
  </si>
  <si>
    <t xml:space="preserve">B000069T08</t>
  </si>
  <si>
    <t xml:space="preserve">https://www.ebay.com/itm/REAL-BOUT-FATAL-FURY-with-Ram-Sega-Saturn-0585-ss/312938029364?epid=56253919&amp;hash=item48dc8f6134:g:4ZYAAOSwMTFePOIz</t>
  </si>
  <si>
    <t xml:space="preserve">Ultraman Hikari no Kyojin Densetsu Sega Saturn SS Used Japan Import 1996 Action</t>
  </si>
  <si>
    <t xml:space="preserve">B000069S0G</t>
  </si>
  <si>
    <t xml:space="preserve">https://www.ebay.com/itm/Ultraman-Hikari-no-Kyojin-Densetsu-1999-New-Factory-Sealed-Japan-Saturn-Import/192309660699?epid=56241162&amp;hash=item2cc68c8c1b:g:bJkAAOSwrNlZv0jB</t>
  </si>
  <si>
    <t xml:space="preserve">Galgun PlayStation 3 PS3 Alchemist Used Japan Import Shooter Boxed w/s Manual</t>
  </si>
  <si>
    <t xml:space="preserve">B0079GABXY</t>
  </si>
  <si>
    <t xml:space="preserve">https://www.ebay.com/itm/PS3-Gal-Gun-Galgun-Japan-PlayStation-3-F-S/232560193301?hash=item3625aaef15:g:OSQAAOSwvR5aCUUz</t>
  </si>
  <si>
    <t xml:space="preserve">Gegege no Kitarou Youkai Daigekisen Used Japan Import Action Game Boxed 2008</t>
  </si>
  <si>
    <t xml:space="preserve">B001BRTHDC</t>
  </si>
  <si>
    <t xml:space="preserve">https://www.ebay.com/itm/W-Tracking-Number-Nintendo-DS-Gegege-no-Kitarou-Youkai-Daigekisen-Japanese-B/112824700478?epid=66621891&amp;hash=item1a44e04e3e:g:u6wAAOSwNMVaiu9r</t>
  </si>
  <si>
    <t xml:space="preserve">Ultimate Hits NieR Replicant PlayStation3 PS3 Used Japan Action Roleplaying 2011</t>
  </si>
  <si>
    <t xml:space="preserve">B004LVO474</t>
  </si>
  <si>
    <t xml:space="preserve">https://www.ebay.com/itm/NieR-Replicant-Ultimate-Hits-Japan-Import/153621736072?hash=item23c491aa88:g:t4QAAOSwQ8xdZzsn</t>
  </si>
  <si>
    <t xml:space="preserve">Sengoku Basara 4 Sumeragi Best Price PlayStation4 PS4 Used Japan Import Action</t>
  </si>
  <si>
    <t xml:space="preserve">B01GH8WTHK</t>
  </si>
  <si>
    <t xml:space="preserve">https://www.ebay.com/itm/Used-PS4-Sengoku-BASARA-4-Sumeragi-Best-Price-Japan-Ver/173941295459?epid=1773058079&amp;hash=item287fb58963:g:IuUAAOSw9hRa3IVd</t>
  </si>
  <si>
    <t xml:space="preserve">Taiko no Tatsujin WiiU Version Nintendo Namco Software Single 2013 Rhythm Game</t>
  </si>
  <si>
    <t xml:space="preserve">B00F5VG4L8</t>
  </si>
  <si>
    <t xml:space="preserve">https://www.ebay.com/itm/Taiko-no-Tatsujin-Wii-U-Shonen-Software-Single-Version-Wii-U-JAPAN/333407556906?epid=15034416151&amp;hash=item4da0a3952a:g:94kAAOSwFiNd26Cf</t>
  </si>
  <si>
    <t xml:space="preserve">Chaos;Child XboxOne 5pb. Used Japan Import 2014 Adventure Game Boxed w/s Manual</t>
  </si>
  <si>
    <t xml:space="preserve">B00MQM4ISK</t>
  </si>
  <si>
    <t xml:space="preserve">https://www.ebay.com/itm/CHAOS-CHILD-Xbox-One-5pb-Microsoft-From-Japan/192862650651?epid=1834591256&amp;hash=item2ce782811b:g:68MAAOSwaPNb8Vna</t>
  </si>
  <si>
    <t xml:space="preserve">Densha de Go! Ryojou hen PlayStation2 PS2 Taito Used Japan Import Simuration</t>
  </si>
  <si>
    <t xml:space="preserve">B000067OZS</t>
  </si>
  <si>
    <t xml:space="preserve">https://www.ebay.com/itm/PS2-Densha-De-Go-Ryojou-hen-Import-Japan-TAITO-BEST/173860657096?hash=item287ae717c8:g:89UAAOSw1BlZXghw</t>
  </si>
  <si>
    <t xml:space="preserve">Biohazard Revelations 2 PlayStaion Vita PSV Capcom Used Japan Survival Horror</t>
  </si>
  <si>
    <t xml:space="preserve">B012LY4ET0</t>
  </si>
  <si>
    <t xml:space="preserve">https://www.ebay.com/itm/PS-Vita-BIOHAZARD-Resident-Evil-Revelations-2-Japan-PSV-F-S/273008674183?hash=item3f9095c587:g:bV4AAOSw~HBaTMTZ</t>
  </si>
  <si>
    <t xml:space="preserve">Biohazard HD Remaster Edition PlayStation3 PS3 Used Japan Survival Horror 2014</t>
  </si>
  <si>
    <t xml:space="preserve">B00MGHDAGG</t>
  </si>
  <si>
    <t xml:space="preserve">https://www.ebay.com/itm/PS3-Resident-Evil-HD-Remaster-PlayStation-3-the-Best-Japan/173860789132?hash=item287ae91b8c:g:3K0AAOSwTZtZoqpW</t>
  </si>
  <si>
    <t xml:space="preserve">Super Real Mahjong P7 Sega Saturn SS Seta 1998 Used Japan Import Table Game </t>
  </si>
  <si>
    <t xml:space="preserve">B000069SZZ</t>
  </si>
  <si>
    <t xml:space="preserve">https://www.ebay.com/itm/Sega-Saturn-SUPER-REAL-MAHJONG-P7-Sega-Saturn-Video-Game-Japan-Japanese/173860807202?hash=item287ae96222:g:kV4AAOSwAVxZ202s</t>
  </si>
  <si>
    <t xml:space="preserve">Front Mission 1st PlayStation PS1 SquareEnix Used Simuration PolePlaying NTSC-J</t>
  </si>
  <si>
    <t xml:space="preserve">B0000BZZLB</t>
  </si>
  <si>
    <t xml:space="preserve">https://www.ebay.com/itm/PS1-FRONT-MISSION-1st-Playstation-PS-Japan-Game-Japanese/173860815249?epid=56249735&amp;hash=item287ae98191:g:lH4AAOSw~05Z22cJ</t>
  </si>
  <si>
    <t xml:space="preserve">Namco Musium Vol.1 2 3  Set PlayStation PS1 Used Japan Video Game NTSC-J</t>
  </si>
  <si>
    <t xml:space="preserve">https://www.ebay.com/itm/Namco-Museum-Vol-1-2-3-4-5-Encore-Bundle-COMPLETE-Tested-PS1-PlayStation-1/402244526059?hash=item5da7a45feb:g:~ncAAOSwFz9epNmC</t>
  </si>
  <si>
    <t xml:space="preserve">写真は以下のサイトから
https://www.mercari.com/jp/items/m55445653375/?_s=U2FsdGVkX18Ey1thREoOMmUc3wRg6oUfMeXHTPxNpblL65XM_Duy6TRYLL0PQcfuBB2r7TQ1OjCJ4HlpV_7DNkZtNbmd2DD2-VOaYpN4APKS7Ia50Pwf1DXIFIrh9gkz</t>
  </si>
  <si>
    <t xml:space="preserve">Namco Musium Vol.4 PlayStation PS1 Used Japan 1996 Video Game NTSC-J Boxed</t>
  </si>
  <si>
    <t xml:space="preserve">B000069S9I</t>
  </si>
  <si>
    <t xml:space="preserve">https://www.ebay.com/itm/PS1-NAMCO-MUSEUM-VOL-4-with-SPINE-CARD-Playstation-PS-Japan-Video-Game-p1/361896530546?epid=1881&amp;hash=item5442b6d272:g:kX4AAOSw241YlD9U</t>
  </si>
  <si>
    <t xml:space="preserve">Namco Musium Vol.5 PlayStation PS1 Used Japan 1997 Video Game NTSC-J Boxed</t>
  </si>
  <si>
    <t xml:space="preserve">B000069S9J</t>
  </si>
  <si>
    <t xml:space="preserve">https://www.ebay.com/itm/PS1-NAMCO-MUSEUM-VOL-5-Playstation-PS-Japan-Game-Japanese/173860823312?hash=item287ae9a110:g:VRoAAOSwyjJZ22kT</t>
  </si>
  <si>
    <t xml:space="preserve">Super Puzzle Fighter ⅡＸ PlayStation PS1 Capcom Used Japan Import NTSC-J 1996</t>
  </si>
  <si>
    <t xml:space="preserve">B000069TCC</t>
  </si>
  <si>
    <t xml:space="preserve">https://www.ebay.com/itm/SUPER-PUZZLE-FIGHTER-II-X-2-PS1-Playstation-PS-Japan-Video-Game-p1/303002331672?hash=item468c58aa18:g:~WQAAOSwwPRcGgvl</t>
  </si>
  <si>
    <t xml:space="preserve">Guardian Heroes Sega Saturn SS Used Japan Import 1996 Fighting Roleplaying Game</t>
  </si>
  <si>
    <t xml:space="preserve">B000069T6P</t>
  </si>
  <si>
    <t xml:space="preserve">https://www.ebay.com/itm/GUARDIAN-HEROES-bbc-Sega-Saturn-ss/312187871185?hash=item48afd8dfd1:g:VuYAAOSw3GVbSDWj</t>
  </si>
  <si>
    <t xml:space="preserve">Gradius Delux Pack Sega Saturn SS Used Japan Import 1996 Shooter Game Boxed</t>
  </si>
  <si>
    <t xml:space="preserve">B000069TX7</t>
  </si>
  <si>
    <t xml:space="preserve">https://www.ebay.com/itm/Sega-Saturn-GRADIUS-DELUXE-PACK-with-Paper-Craft-SegaSaturn-Japan-JP-SS/164137314843?epid=56237050&amp;hash=item263758aa1b:g:8SMAAOSwf1ReeiIy</t>
  </si>
  <si>
    <t xml:space="preserve">Shining Force Ⅲ Scenario 2 Sega Saturn SS Used Japan Simuration RolePlaying Game</t>
  </si>
  <si>
    <t xml:space="preserve">B000069T9A</t>
  </si>
  <si>
    <t xml:space="preserve">https://www.ebay.com/itm/Sega-Saturn-SHINING-FORCE-III-3-Scenario-2-Nerawareta-with-SPINE-ss/302964180307?epid=1639461708&amp;hash=item468a128553:g:TN0AAOSwn91b8nxX</t>
  </si>
  <si>
    <t xml:space="preserve">Puyo Puyo Box PlayStation PS1 Used Japan Import NTSC-J 2000 Puzzle Game Boxed</t>
  </si>
  <si>
    <t xml:space="preserve">B00005OVGK</t>
  </si>
  <si>
    <t xml:space="preserve">https://www.ebay.com/itm/PS1-PUYO-PUYO-BOX-Playstation-PS-Japan-Game-Japanese/173860834567?hash=item287ae9cd07:g:YJIAAOSwfrxZ22Xi</t>
  </si>
  <si>
    <t xml:space="preserve">Boku ha Koukuu Knaseikan AirPort Hero 3D Haneda With JAL Used Simuration Game</t>
  </si>
  <si>
    <t xml:space="preserve">B007KWRI4C</t>
  </si>
  <si>
    <t xml:space="preserve">https://www.ebay.com/itm/Boku-wa-Kouku-kanseikan-Airport-Hero-3D-Haneda-with-JAL-Nintendo-3DS-FREE-Ship/283736228582?epid=1907764712&amp;hash=item420fff42e6:g:UrAAAOSw0rddgJjt</t>
  </si>
  <si>
    <t xml:space="preserve">Hyakka Hyakurou Sengoku Ninpou Chou PlayStation Vita Used Japan Action Game</t>
  </si>
  <si>
    <t xml:space="preserve">B017GSV6IS</t>
  </si>
  <si>
    <t xml:space="preserve">https://www.ebay.com/itm/Used-PS-Vita-Hyakka-Hyakurou-Sengoku-Ninpou-Chou-Import-Japan/302013914885?hash=item46516e9f05:g:xkwAAOSww9VXh1~m</t>
  </si>
  <si>
    <t xml:space="preserve">Boku ha Koukuu Knaseikan AirPort Hero 3D Haneda All Stars Used Simuration Game</t>
  </si>
  <si>
    <t xml:space="preserve">B00U8KDQ9O</t>
  </si>
  <si>
    <t xml:space="preserve">https://www.ebay.com/itm/USED-Air-Traffic-Controller-Airport-Hero-3D-Haneda-ALL-STARS-3DS-JAPAN-F-S/223973704828?epid=1441865822&amp;hash=item3425df847c:g:iUMAAOSwWu5ekPDH</t>
  </si>
  <si>
    <t xml:space="preserve">Steins; Gate Octets in Transposition Space Windows PC Game Adventure Japanese</t>
  </si>
  <si>
    <t xml:space="preserve">B005HKIOLA</t>
  </si>
  <si>
    <t xml:space="preserve">https://www.ebay.com/itm/STEINS-GATE-Octet-Windows-PC-Game-Command-Input-Expression-Adventure-Japanese/173861354492?hash=item287af1bbfc:g:PVQAAOSwc~BZjZAw</t>
  </si>
  <si>
    <t xml:space="preserve">Attack on Titan Shingeki no Kyojin PlayStation 3 PS3 Used japan Import Action</t>
  </si>
  <si>
    <t xml:space="preserve">B017JP7NXA</t>
  </si>
  <si>
    <t xml:space="preserve">https://www.ebay.com/itm/USED-PS3-Attack-on-Titan-Shingeki-no-Kyojin-Koei-Tecmo-Games-165/193313719209?hash=item2d026543a9:g:kRIAAOSwB5NeKp17</t>
  </si>
  <si>
    <t xml:space="preserve">Biohazard 3 Last Escape Sega DreamCast DC Capcom Used Japan Survival Horror</t>
  </si>
  <si>
    <t xml:space="preserve">B000069TF2</t>
  </si>
  <si>
    <t xml:space="preserve">https://www.ebay.com/itm/Biohazard-3-w-spine-Sega-Dreamcast-Japan/333243494924?hash=item4d96dc320c:g:0x4AAOSwpdpVdnxC</t>
  </si>
  <si>
    <t xml:space="preserve">Doraemon Let's Play in Minidoland Nintendo GameCube GC Epoch Used Japan Action</t>
  </si>
  <si>
    <t xml:space="preserve">B00009XBSV</t>
  </si>
  <si>
    <t xml:space="preserve">https://www.ebay.com/itm/Doraemon-Lets-Play-in-Mini-LanD-JAPAN-GS-DOL-GDAJ-JPN-GameCube-NEW/272334313196?hash=item3f6863d6ec:g:7T8AAOSwaB5XqD25</t>
  </si>
  <si>
    <t xml:space="preserve">Ooedo Black Smith PlayStation Vita Used Nihonichi Japan Import Simuration Game</t>
  </si>
  <si>
    <t xml:space="preserve">B00M1M83ZY</t>
  </si>
  <si>
    <t xml:space="preserve">https://www.ebay.com/itm/PS-Vita-Oedo-BlackSmith-Japan-Game-Japanese/173862239781?hash=item287aff3e25:g:tUgAAOSwNsRZ4~7Y</t>
  </si>
  <si>
    <t xml:space="preserve">Azure Striker Armed Blue Gunvolt Striker Pack Limited Edition Nintendo Switch</t>
  </si>
  <si>
    <t xml:space="preserve">B072PPFLTD</t>
  </si>
  <si>
    <t xml:space="preserve">https://www.ebay.com/itm/Nintendo-Switch-Azure-Striker-Armed-Blue-Gunvolt-Striker-Pack-Limited-japan-used/113976902552?hash=item1a898d8398:g:BFAAAOSwM6Zd08GZ</t>
  </si>
  <si>
    <t xml:space="preserve">Star Soldier PlayStation Portable PSP Hudson Used Japan Import Shooter 2005</t>
  </si>
  <si>
    <t xml:space="preserve">B0009MYVPO</t>
  </si>
  <si>
    <t xml:space="preserve">https://www.ebay.com/itm/USED-PSP-STAR-SOLDIER-Portable-PlayStation-Japan-Import-Game-46/193195443839?epid=56273657&amp;hash=item2cfb58867f:g:8~wAAOSw4iNepXxQ</t>
  </si>
  <si>
    <t xml:space="preserve">Densya de Go Final PlayStaion2 PS2 Used Japan Import Simuration Game NTSC-J</t>
  </si>
  <si>
    <t xml:space="preserve">B0001TXT3K</t>
  </si>
  <si>
    <t xml:space="preserve">https://www.ebay.com/itm/PS2-Densha-De-Go-FINAL-Import-Japan-NTSC-Japan/173862243007?hash=item287aff4abf:g:6K8AAOSwOzxZrbEF</t>
  </si>
  <si>
    <t xml:space="preserve">Densya de Go! Pocket Toukaidou Line PSP Taito Used Jaoan Import 2006 Simuration</t>
  </si>
  <si>
    <t xml:space="preserve">B000FMPQ9S</t>
  </si>
  <si>
    <t xml:space="preserve">https://www.ebay.com/itm/Taito-4988611206409-Go-By-Train-Pocket-Tokaido-Line-Psp-Software/313064445669?hash=item48e41856e5:g:KSUAAOSwvFtepPAd</t>
  </si>
  <si>
    <t xml:space="preserve">Ninja Gaiden Black Xbox Tecmo Used Japan Import 2005 Action Adventure Game Boxed</t>
  </si>
  <si>
    <t xml:space="preserve">B000A6CIH2</t>
  </si>
  <si>
    <t xml:space="preserve">https://www.ebay.com/itm/NINJA-GAIDEN-Xbox-X-box-Import-Japan-NINJA-GAIDEN-Black/173862620345?hash=item287b050cb9:g:-J0AAOSw9V1ad7PD</t>
  </si>
  <si>
    <t xml:space="preserve">.hack Sekai no Mukouni + Versus Hybrid Pack The World Edition PS3 Used Japan</t>
  </si>
  <si>
    <t xml:space="preserve">B007NDJHF6</t>
  </si>
  <si>
    <t xml:space="preserve">https://www.ebay.com/itm/PS3-hack-Sekai-No-Mukou-Ni-Versus-Hybrid-Pack-The-World-Edition-Japan-Game/173862719212?hash=item287b068eec:g:Z5sAAOSwk~NZwkhL</t>
  </si>
  <si>
    <t xml:space="preserve">Dragon Quest Monsters Jorker 3 Nintendo 3DS Used Japan SquareEnix Roleplaying </t>
  </si>
  <si>
    <t xml:space="preserve">B01M06HRTT</t>
  </si>
  <si>
    <t xml:space="preserve">https://www.ebay.com/itm/Nintendo-3DS-Dragon-Quest-Monsters-Joker-3-Professional-Japan-Japanese-Game/173862872102?hash=item287b08e426:g:tQoAAOSwynRZyGR5</t>
  </si>
  <si>
    <t xml:space="preserve">Sega Ages 2500 Vol.8 Virtua Racing Flat Out PlayStation2 PS2 Racing Used Japan</t>
  </si>
  <si>
    <t xml:space="preserve">B00014N7PK</t>
  </si>
  <si>
    <t xml:space="preserve">https://www.ebay.com/itm/Virtua-Racing-Japan-Import-Playstation2-PS2/202741097657?epid=1101587506&amp;hash=item2f344fa4b9:g:U44AAOSwfjZdN~Xu</t>
  </si>
  <si>
    <t xml:space="preserve">ShiningForce Ⅲ Scenario1 2 3 Set Sega Saturn SS Simuration RolePlayinng Boxed</t>
  </si>
  <si>
    <t xml:space="preserve">https://www.ebay.com/itm/Lot-3-Sega-Saturn-Shining-Force-III-3-Scenario-1-2-3-AUTHENTIC-set-SS-Japan-Game/233404992453?hash=item3658058bc5:g:0JgAAOSwIJNeSyvA</t>
  </si>
  <si>
    <t xml:space="preserve">写真は以下からとって下さい
https://www.mercari.com/jp/items/m88076885518/?_s=U2FsdGVkX18a6KE166XfEyik5QHKkVpLdHmACVuitKiHP5tmmL-812OA7EiyAEnCeqfNn_dKufiY9aKs7EbrIx_xPuMTfbWPI65oQIrVvh-mDJHjU1ua2r0XAQnnhbxy</t>
  </si>
  <si>
    <t xml:space="preserve">Azel Panzer Dragoon RPG Sega Saturn SS Used Japan Import 1998 RolePlaying Boxed</t>
  </si>
  <si>
    <t xml:space="preserve">B000092PFW</t>
  </si>
  <si>
    <t xml:space="preserve">https://www.ebay.com/itm/AZEL-PANZER-DRAGOON-RPG-Sega-Saturn-ss/311773294505?hash=item489722efa9:g:ncUAAOSwhyZbvXi8</t>
  </si>
  <si>
    <t xml:space="preserve">Sega Rally Championship Plus Sega Saturn SS Used Japan Racing Game Boxed 1996</t>
  </si>
  <si>
    <t xml:space="preserve">B000069T86</t>
  </si>
  <si>
    <t xml:space="preserve">https://www.ebay.com/itm/SEGA-RALLY-CHAMPIONSHIP-PLUS-Sega-Saturn-ss/303212021704?hash=item4698d847c8:g:3ZwAAOSwPNxdHaix</t>
  </si>
  <si>
    <t xml:space="preserve">King of Fighters '99 Evolution Dream Cast Used Japan Import Fighting Game 2000</t>
  </si>
  <si>
    <t xml:space="preserve">B00006LJRL</t>
  </si>
  <si>
    <t xml:space="preserve">https://www.ebay.com/itm/Dreamcast-THE-KING-OF-FIGHTERS-99-EVOLUTION-KOF-Spine-Sega-dc/312854592357?hash=item48d7963b65:g:QUwAAOSwRBFd1gvF</t>
  </si>
  <si>
    <t xml:space="preserve">Hokuto no Ken 4 Nintendo Famicom FC Used Japan Import Action Game 1991 Boxed</t>
  </si>
  <si>
    <t xml:space="preserve">B000068HCT</t>
  </si>
  <si>
    <t xml:space="preserve">https://www.ebay.com/itm/Game-soft-Famicom-Hokuto-no-ken-4-Box-and-with-an-instructions-from-Japan/273367510127?hash=item3fa5f92c6f:g:RR0AAOSwVc5bU8~O</t>
  </si>
  <si>
    <t xml:space="preserve">Panzer Dragoon Ⅱ ZWEI Sega Saturn SS Used Japan Import Shooter 1996 Boxed</t>
  </si>
  <si>
    <t xml:space="preserve">B000069T74</t>
  </si>
  <si>
    <t xml:space="preserve">https://www.ebay.com/itm/PANZER-DRAGOON-2-ZWEI-GS-9049-Sega-Saturn/283774502593?hash=item42124746c1:g:ao4AAOSwh~xePMqW</t>
  </si>
  <si>
    <t xml:space="preserve">Hokuto no Ken 3 Fist of Nothern Star Nintendo Famicom FC Used Japan Import 1989</t>
  </si>
  <si>
    <t xml:space="preserve">B000068HCO</t>
  </si>
  <si>
    <t xml:space="preserve">https://www.ebay.com/itm/HOKUTO-NO-KEN-3-Fist-of-the-North-Star-Famicom-Nintenod-JAPAN-Game-fc/173863384091?epid=1540180297&amp;hash=item287b10b41b:g:sUYAAOSwgKpZt2AD</t>
  </si>
  <si>
    <t xml:space="preserve">Hokuto no Ken 1 2 Set Nintendo Famicom FC Used Japan Import Boxed Tested Working</t>
  </si>
  <si>
    <t xml:space="preserve">写真は以下より取ってください
https://www.mercari.com/jp/items/m10743829487/?_s=U2FsdGVkX19H2786uIXqDtDPiezmzvMT-bGsZfXyiAd-OZZU4Qsm9muxhFpNIRDBKKKGX9L3AX1G89_5bjuWXvfMwIyILP964C9DmZ6YobD5HiOQYQdPROXSs_kY9szf</t>
  </si>
  <si>
    <t xml:space="preserve">Super Mario RPG Super Famicom Nintendo Used Japan Import Roleplaying Boxed 1996</t>
  </si>
  <si>
    <t xml:space="preserve">B000068GVO</t>
  </si>
  <si>
    <t xml:space="preserve">https://www.ebay.com/itm/Super-Famicom-SUPER-MARIO-RPG-Nintendo-Japan-Boxed-Game/173863508322?hash=item287b129962:g:5LUAAOSw6nNZt48W</t>
  </si>
  <si>
    <t xml:space="preserve">Soul Blader Nintendo Super Famicom SFC Square Used Japan Roleplaying Boxed 1992</t>
  </si>
  <si>
    <t xml:space="preserve">B000068HWG</t>
  </si>
  <si>
    <t xml:space="preserve">https://www.ebay.com/itm/SOUL-BLADER-Super-Famicom-Nintendo-Japan-Boxed-Game/173863528016?hash=item287b12e650:g:MG4AAOSwCY9Zt5qs</t>
  </si>
  <si>
    <t xml:space="preserve">Super Dimension Fortress Macross Do You Remember Love Hybrid Pack PS3 Used Japan</t>
  </si>
  <si>
    <t xml:space="preserve">B007NDJG98</t>
  </si>
  <si>
    <t xml:space="preserve">https://www.ebay.com/itm/PS3-Super-Dimension-Fortress-Macross-Do-You-Remember-Love-Hybrid-Pack-Japan-F-S/232558909541?epid=212076828&amp;hash=item3625975865:g:EzMAAOSwcj1aCAii</t>
  </si>
  <si>
    <t xml:space="preserve">Super Mario Cart Nintendo Super Famicom SFC Used Japan Racing Game 1992 Boxed</t>
  </si>
  <si>
    <t xml:space="preserve">B000068GVA</t>
  </si>
  <si>
    <t xml:space="preserve">https://www.ebay.com/itm/Nintendo-Super-Famicom-Super-Mario-Kart-Boxed-SFC-SNES-Japan-JP-Game/233506305261?hash=item365e0f74ed:g:q7UAAOSwNQReVKrY</t>
  </si>
  <si>
    <t xml:space="preserve">Chou Mahou Tairiku Wozz Nintendo Super Famicom SFC Used Japan Import Roleplaying</t>
  </si>
  <si>
    <t xml:space="preserve">B000068I7E</t>
  </si>
  <si>
    <t xml:space="preserve">https://www.ebay.com/itm/Cho-Maho-Tairiku-WOZZ-Super-Famicom-Nintendo-sf/362967024821?hash=item54828544b5:g:fAIAAOSwjAlekBIx</t>
  </si>
  <si>
    <t xml:space="preserve">Puyo Puyo 2 Two Sega MegaDrive MD Used Japan Import Puzzle Game Boxed w/s Manual</t>
  </si>
  <si>
    <t xml:space="preserve">B000148I86</t>
  </si>
  <si>
    <t xml:space="preserve">https://www.ebay.com/itm/SEGA-Mega-Drive-Puyopuyo2-NTSC-J/333374734545?hash=item4d9eaec0d1:g:jgUAAOSw93xdsuZG</t>
  </si>
  <si>
    <t xml:space="preserve">Okami Zekkeiban HD Remastered w/s Sound Track CD PlayStation3 PS3 Used Japan</t>
  </si>
  <si>
    <t xml:space="preserve">B00QLG661E</t>
  </si>
  <si>
    <t xml:space="preserve">https://www.ebay.com/itm/New-W-Tracking-Number-English-PS3-Okami-Zekkeiban-HD-Remastered-w-Soundtrack-CD/112346225860?hash=item1a285b5cc4:g:akgAAOSwXeJYMdbO</t>
  </si>
  <si>
    <t xml:space="preserve">Dragon Ball XenoVerse 2 Nintendo Switch Used Japan Import Action Game 2017</t>
  </si>
  <si>
    <t xml:space="preserve">B074ZDJCHH</t>
  </si>
  <si>
    <t xml:space="preserve">https://www.ebay.com/itm/Used-Nintendo-Switch-Dragon-Ball-Xenoverse-2-for-Nintendo-Switch-Japan-Import/303476637843?epid=2163073796&amp;hash=item46a89e0093:g:8H8AAOSw5j9ePP0Q</t>
  </si>
  <si>
    <t xml:space="preserve">Genkai Tokki Monster Monpiece PlayStaion Vita PSV Compile Used Japan Card Game</t>
  </si>
  <si>
    <t xml:space="preserve">B009X78J7W</t>
  </si>
  <si>
    <t xml:space="preserve">https://www.ebay.com/itm/W-Tracking-Number-w-Card-USED-PS-Vita-Genkai-Tokki-Monster-Monpiece-Japanese-Ver/112220254666?epid=211981805&amp;hash=item1a20d931ca:g:Oz0AAOSwi0RXww9y</t>
  </si>
  <si>
    <t xml:space="preserve">Ebikore+ Amagami PlayStation Vita PSV Kadokawa Used Japan Import Simuration Game</t>
  </si>
  <si>
    <t xml:space="preserve">B00HVPBCK4</t>
  </si>
  <si>
    <t xml:space="preserve">https://www.ebay.com/itm/PS-Vita-EbiKore-Amagami-import-Japan-PlayStation/173864235485?epid=200856203&amp;hash=item287b1db1dd:g:7WIAAOSwf15ZvRdE</t>
  </si>
  <si>
    <t xml:space="preserve">Bikkuriman World PCEngine HuCard Used Japan Import Action Roleplaying Game 1987</t>
  </si>
  <si>
    <t xml:space="preserve">B0000ZPSTI</t>
  </si>
  <si>
    <t xml:space="preserve">https://www.ebay.com/itm/BIKKURIMAN-WORLD-PC-Engine-Hu-PCE-Grafx-Hudson-Import-JAPAN-Video-Game/173864261357?hash=item287b1e16ed:g:E3gAAOSwLaZZuHvF</t>
  </si>
  <si>
    <t xml:space="preserve">X-Men VS Street Fighter Sega Saturn SS Capcom Used Japan Fighting Game 1998 </t>
  </si>
  <si>
    <t xml:space="preserve">B000069TDF</t>
  </si>
  <si>
    <t xml:space="preserve">https://www.ebay.com/itm/X-MEN-VS-STREET-FIGHTER-Sega-Saturn-Japan-Game/173864266926?hash=item287b1e2cae:g:qvoAAOSwbm9ZuHhy</t>
  </si>
  <si>
    <t xml:space="preserve">Musou Orochi 2 Ultimate Normal Version PSV Used Japan Import Action Game 2013</t>
  </si>
  <si>
    <t xml:space="preserve">B00DOU5KEO</t>
  </si>
  <si>
    <t xml:space="preserve">https://www.ebay.com/itm/PS-Vita-Musou-Warriors-OROCHI-2-Ultimate-Japan-PSV-F-S/232622693546?epid=211996957&amp;hash=item3629649caa:g:0YgAAOSwbIFaUh45</t>
  </si>
  <si>
    <t xml:space="preserve">Wizardry 6: forbidden brush Nintendo Super Famicom Ascii Used Japan Import Boxed</t>
  </si>
  <si>
    <t xml:space="preserve">B000068I0C</t>
  </si>
  <si>
    <t xml:space="preserve">https://www.ebay.com/itm/Ascii-Media-Works-With-Box-Theory-4988606100774-Wizardry-Super-Nes-Software/383464015029?epid=56257082&amp;hash=item59483c84b5:g:~swAAOSwt3tebjai</t>
  </si>
  <si>
    <t xml:space="preserve">Juwel Master Sega Mega Drive MD Used Japan Import Puzzle Game Boxed w/s Manual</t>
  </si>
  <si>
    <t xml:space="preserve">B0001484QM</t>
  </si>
  <si>
    <t xml:space="preserve">https://www.ebay.com/itm/JEWEL-MASTER-Ref-125-Mega-Drive-Sega-md/303283409881?hash=item469d1993d9:g:pKQAAOSwUiZdezVw</t>
  </si>
  <si>
    <t xml:space="preserve">Tako no Marine Sega Dream Cast DC Used Japan Puzzle Game Tested Working 2002</t>
  </si>
  <si>
    <t xml:space="preserve">B0000645MC</t>
  </si>
  <si>
    <t xml:space="preserve">https://www.ebay.com/itm/Dreamcast-TAKO-NO-MARINE-Unused-722-Dreamcast-Collection-Sega-dc/362946889681?hash=item54815207d1:g:-fsAAOSwNmhecGXv</t>
  </si>
  <si>
    <t xml:space="preserve">Bullet Soul w/s Soundtrack CD Xbox360 5pb. Used Japan Import Shooter 2011Boxed</t>
  </si>
  <si>
    <t xml:space="preserve">B0049P2ZU0</t>
  </si>
  <si>
    <t xml:space="preserve">https://www.ebay.com/itm/Xbox-360-BULLET-SOUL-microsoft-Xbox-360-Boxed-Very-Good-JPN-F-S-Tested-Working/392763808055?epid=93203897&amp;hash=item5b728c1937:g:lLMAAOSwNAJelyAj</t>
  </si>
  <si>
    <t xml:space="preserve">My Hero Academia Battle for All Nintendo 3DS BandaiNamco Action Game Used Japan</t>
  </si>
  <si>
    <t xml:space="preserve">B01CQL2GT8</t>
  </si>
  <si>
    <t xml:space="preserve">https://www.ebay.com/itm/My-Hero-Academia-Battle-for-All-Nintendo-3DS-Japanese-from-Japan-new/222640349436?epid=1666364585&amp;hash=item33d66620fc:g:knsAAOSwoAxZtLwn</t>
  </si>
  <si>
    <t xml:space="preserve">BokoMu no Tatsujin Sega DreamCast DC FujiCom Used Japan Import 2002 Variety</t>
  </si>
  <si>
    <t xml:space="preserve">B00005UP62</t>
  </si>
  <si>
    <t xml:space="preserve">https://www.ebay.com/itm/BOKOMU-NO-TATSUJIN-Sega-Dreamcast-Import-Japan-Video-Game/173864693350?hash=item287b24ae66:g:a~IAAOSwH6tZkYW1</t>
  </si>
  <si>
    <t xml:space="preserve">Blade Arcus From Shining EX Tomy's Premium Fan Box Brand New Japan Import 2015</t>
  </si>
  <si>
    <t xml:space="preserve">B012A47T2K</t>
  </si>
  <si>
    <t xml:space="preserve">https://www.ebay.com/itm/sega-PS3-Blade-Arcus-from-Shining-EX-Tonys-Premium-Fan-BOX-NEW-from-Japan/143522707130?hash=item216a9eb6ba:g:DCUAAOSw4-teN~MX</t>
  </si>
  <si>
    <t xml:space="preserve">Dodonpachi Daijouou Black Label Extra Xbox360 Genterprise Used Japan Shooter</t>
  </si>
  <si>
    <t xml:space="preserve">B001C3I4PM</t>
  </si>
  <si>
    <t xml:space="preserve">https://www.ebay.com/itm/Xbox360-Do-Don-Pachi-Daioujou-Black-Label-Extra-Japan-Game-Japanese/173865200185?epid=110471418&amp;hash=item287b2c6a39:g:Bk8AAOSwpKtZ4Kb6</t>
  </si>
  <si>
    <t xml:space="preserve">Oneechanbara VorteX Imichi wo Tsugu Monotachi Xbox360 D3Publisher Used Japan</t>
  </si>
  <si>
    <t xml:space="preserve">B000VO8NZ4</t>
  </si>
  <si>
    <t xml:space="preserve">https://www.ebay.com/itm/Xbox360-Oneechanbara-vorteX-Japan-Game-Japanese/173865203264?hash=item287b2c7640:g:vjwAAOSwJV1Z4KII</t>
  </si>
  <si>
    <t xml:space="preserve">OneechanbaraZ Kagura Xbox360  D3Publisher Used Japan 2012 Action Game Tested</t>
  </si>
  <si>
    <t xml:space="preserve">B005M0FE2M</t>
  </si>
  <si>
    <t xml:space="preserve">https://www.ebay.com/itm/NEW-Microsoft-Xbox-360-Oneechanbara-Z-Kagura-JAPAN-import-Japanese-xbox360-game/174033181350?epid=1600469168&amp;hash=item28852f9aa6:g:GtIAAOSwvg9XcOBY</t>
  </si>
  <si>
    <t xml:space="preserve">Utawarerumono Portable Limited EditionPlayStation Portable PSP Used Japan Boxed</t>
  </si>
  <si>
    <t xml:space="preserve">B001MYKLIY</t>
  </si>
  <si>
    <t xml:space="preserve">https://www.ebay.com/itm/PSP-Utawarerumono-Portable-Limited-Edition-Japan-Import-Game-Japanese/173865204735?hash=item287b2c7bff:g:sZQAAOSw1KNZwPop</t>
  </si>
  <si>
    <t xml:space="preserve">写真は以下のもの
https://www.mercari.com/jp/items/m89525615979/?_s=U2FsdGVkX19C7LtSKsN8mo38XwdC4rhm-kwrtxy6osP0Om_n9TfiKJhKnG7Q0yhAHi8j9UAL-kR4abuf9H2RS3K8vbTCW2sdC58MAOvsKfpyWxpLUMMcFLbvPeYr3ykh</t>
  </si>
  <si>
    <t xml:space="preserve">Phantom Breaker Extra Limited Edition Xbox360 Used Japan Import Fighting Game </t>
  </si>
  <si>
    <t xml:space="preserve">B00DTPA9MC</t>
  </si>
  <si>
    <t xml:space="preserve">https://www.ebay.com/itm/Xbox360-Phantom-Breaker-Extra-Limited-Edition-Japan-Anime-Game-Japanese/173865205557?hash=item287b2c7f35:g:mRsAAOSwmuNZ4J2y</t>
  </si>
  <si>
    <t xml:space="preserve">写真は以下のものを
https://www.mercari.com/jp/items/m93165156146/?_s=U2FsdGVkX1-h4BYoe-YTgl-A4l2LfYxL-SOfFqimRt7rHRDKpiPeDQrjW-lRtl90MGqpL4lZ-aOXaaloaCmqbDGakyLVwOqYWCYyn5gqCa43KcK-Jr_wYNOxk15H0kdI</t>
  </si>
  <si>
    <t xml:space="preserve">Burn Out Paradise The Ultimate Box Xbox360 Used Japan Import Racing Game 2009</t>
  </si>
  <si>
    <t xml:space="preserve">B001LNNO6W</t>
  </si>
  <si>
    <t xml:space="preserve">https://www.ebay.com/itm/Xbox360-Burnout-Paradise-The-Ultimate-Box-Japan-Game-Japanese/173865206041?hash=item287b2c8119:g:cSUAAOSw-PZZ4IcD</t>
  </si>
  <si>
    <t xml:space="preserve">Wrestle Kingdom Xbox360 Ukes Used Japan Import Fighting Game 2005 Boxed Tested</t>
  </si>
  <si>
    <t xml:space="preserve">B000BPJTMO</t>
  </si>
  <si>
    <t xml:space="preserve">https://www.ebay.com/itm/Xbox360-Wrestle-Kingdom-Japan-Game-Japanese/173865216367?epid=56235874&amp;hash=item287b2ca96f:g:ExwAAOSwEnlZ4Ilb</t>
  </si>
  <si>
    <t xml:space="preserve">Hunter X Hunter Wonder Adventure PSP BandaiNamco Used Japan Adventure Game 2012</t>
  </si>
  <si>
    <t xml:space="preserve">B007T4J3SA</t>
  </si>
  <si>
    <t xml:space="preserve">https://www.ebay.com/itm/PSP-HUNTER-X-HUNTER-Wonder-Adventure-Japan-PlayStation-Portable-F-S/372279544262?epid=1707757195&amp;hash=item56ad9709c6:g:FDAAAOSwYm5a1Fw~</t>
  </si>
  <si>
    <t xml:space="preserve">The Walking Dead PlayStation3 PS3 CyberFront Used Japan Import Tested Working</t>
  </si>
  <si>
    <t xml:space="preserve">B00EOM369M</t>
  </si>
  <si>
    <t xml:space="preserve">https://www.ebay.com/itm/PS3-Walking-Dead-PlayStation-3-Japan-F-S/232573532528?hash=item3626767970:g:WdkAAOSwUoNaF~8G</t>
  </si>
  <si>
    <t xml:space="preserve">Chaos Ring Ⅲ Prequel Trilogy PSP Used Japan Import RolePlaying Game 2014 Boxed</t>
  </si>
  <si>
    <t xml:space="preserve">B00MB6HWCK</t>
  </si>
  <si>
    <t xml:space="preserve">https://www.ebay.com/itm/Used-PS-Vita-Chaos-Rings-III-3-Prequel-Trilogy-Japan-Import-Free-Shipping/291436174435?epid=211985215&amp;hash=item43daf31c63:g:0zAAAOSwX~dWjIEX</t>
  </si>
  <si>
    <t xml:space="preserve">Top wo Nerae Gun Buster PlayStation2 PS2 Used Japan Import Adventure Game NTSC-J</t>
  </si>
  <si>
    <t xml:space="preserve">B0006JHQA2</t>
  </si>
  <si>
    <t xml:space="preserve">https://www.ebay.com/itm/PS2-Top-wo-Nerae-PlayStation-2-3D-Field-Japan-Import-Japanese-Game-Anime/173866336439?epid=1128579025&amp;hash=item287b3dc0b7:g:VnsAAOSwl9RaCkor</t>
  </si>
  <si>
    <t xml:space="preserve">Skip Beat PlayStation2 PS2 Genterprice Used Japan Import NTSC-J Boxed Tested</t>
  </si>
  <si>
    <t xml:space="preserve">B001U3ZCQ8</t>
  </si>
  <si>
    <t xml:space="preserve">https://www.ebay.com/itm/PS2-Skip-Beat-PlayStation-2-Japan-Import-Japanese-Game-Anime-Nakamura-Yoshiki/173866341167?hash=item287b3dd32f:g:gRsAAOSwQcJaCkbf</t>
  </si>
  <si>
    <t xml:space="preserve">OnePiece Kaizoku Musou 3  Welcome Price PlayStation4 Used Japan Action Game 2016</t>
  </si>
  <si>
    <t xml:space="preserve">B01M7V2QPI</t>
  </si>
  <si>
    <t xml:space="preserve">https://www.ebay.com/itm/PS4-One-Piece-Kaizoku-Musou-3-Best-Price-PlayStation-4-Japan-Game-Anime/173866354944?epid=2029737145&amp;hash=item287b3e0900:g:oO4AAOSwI8laCk7b</t>
  </si>
  <si>
    <t xml:space="preserve">Ikki tousen Eloquent Fist Limited Box PlayStation Portable PSP Used Japan 2008</t>
  </si>
  <si>
    <t xml:space="preserve">B0019JKTWA</t>
  </si>
  <si>
    <t xml:space="preserve">https://www.ebay.com/itm/PSP-Ikki-Tousen-Eloquent-Fist-limited-edition-Japan-Game-Japanese/173866359637?epid=1010965791&amp;hash=item287b3e1b55:g:3E0AAOSwHFxZ4sHY</t>
  </si>
  <si>
    <t xml:space="preserve">Yami Kara no Izanai Tenebrae 1 Limited Box PSP Used Japan Horror Adventure 2012</t>
  </si>
  <si>
    <t xml:space="preserve">B007OR6WNG</t>
  </si>
  <si>
    <t xml:space="preserve">https://www.ebay.com/itm/PSP-Yami-Kara-No-Izanai-TENEBRAE-I-Limited-Edition-Japan-Game-Japanese/173866360038?hash=item287b3e1ce6:g:4C0AAOSwtKtZ4gwC</t>
  </si>
  <si>
    <t xml:space="preserve">Himawari: Pebble in the Sky Portable DX Pack PSP Used Japan Import 2010 Boxed</t>
  </si>
  <si>
    <t xml:space="preserve">B00361FPQO</t>
  </si>
  <si>
    <t xml:space="preserve">https://www.ebay.com/itm/PSP-Himawari-Pebble-in-the-Sky-Portable-DX-Pack-Japan-Game-Japanese/173866360701?epid=110657543&amp;hash=item287b3e1f7d:g:srMAAOSw7ylZ4gZX</t>
  </si>
  <si>
    <t xml:space="preserve">Garaxy Force 2 Special Extended Edition PlayStation2 PS2 Japan Shooter NTSC-J</t>
  </si>
  <si>
    <t xml:space="preserve">B000PV9ZRI</t>
  </si>
  <si>
    <t xml:space="preserve">https://www.ebay.com/itm/UsedGame-PS2-Sega-Ages-2500-Vol-30-Galaxy-Force-II-Japan-Import-FreeShipping/272204313710?epid=1201846735&amp;hash=item3f60a4346e:g:u1kAAOSwLYBaHq63</t>
  </si>
  <si>
    <t xml:space="preserve">Grisaia no Kajitsu: Le Fruit De La Grisaia PSVita ProtoType Used Japan 2013</t>
  </si>
  <si>
    <t xml:space="preserve">B00D5OONZ6</t>
  </si>
  <si>
    <t xml:space="preserve">https://www.ebay.com/itm/PS-Vita-Grisaia-no-Kudamono-LE-FRUIT-DE-LA-GRISAIA-Japan-PSV-F-S/273066149845?epid=211982055&amp;hash=item3f9402c7d5:g:j1QAAOSw37BagV3N</t>
  </si>
  <si>
    <t xml:space="preserve">To Heart 2 Portable W Pack (To Heart Include) PSP Used Japan Simuration Game</t>
  </si>
  <si>
    <t xml:space="preserve">B0027A9WIW</t>
  </si>
  <si>
    <t xml:space="preserve">https://www.ebay.com/itm/PSP-To-Heart-2-Portable-Bundled-Pack-Japan-Game-Japanese/173866362824?epid=110601521&amp;hash=item287b3e27c8:g:dBwAAOSwoL5Z4hUc</t>
  </si>
  <si>
    <t xml:space="preserve">Shin Koihime Musou Otome Taisen Sangokushi Engi PlayStation3 PS3 Japan Fighting</t>
  </si>
  <si>
    <t xml:space="preserve">B00DS5WJEY</t>
  </si>
  <si>
    <t xml:space="preserve">https://www.ebay.com/itm/PS3-Shin-Koihime-Musou-Otome-Taisen-Sangokushi-Engi-PlayStation-3-Japan-F-S/272952618947?hash=item3f8d3e6fc3:g:EagAAOSwRbhaGAvA</t>
  </si>
  <si>
    <t xml:space="preserve">Rockman Dash: Hagane no Boukenshin Megaman PSP Used Japan Capcom RolePlaying</t>
  </si>
  <si>
    <t xml:space="preserve">B0009X979I</t>
  </si>
  <si>
    <t xml:space="preserve">https://www.ebay.com/itm/PSP-Rockman-Dash-Hagane-no-Boukenshin-Japan-Game-Japanese/173866364523?epid=1210951210&amp;hash=item287b3e2e6b:g:BlkAAOSwytxZ4sDQ</t>
  </si>
  <si>
    <t xml:space="preserve">Gurumin Super Price Set PSP Falcom Used Japan Import Action Game 2009 Boxed</t>
  </si>
  <si>
    <t xml:space="preserve">B002SNA5IY</t>
  </si>
  <si>
    <t xml:space="preserve">https://www.ebay.com/itm/PSP-Gurumin-Super-Price-Set-Japan-Game-Japanese/173866364704?epid=1626453924&amp;hash=item287b3e2f20:g:lswAAOSwtZ5Z4gGH</t>
  </si>
  <si>
    <t xml:space="preserve">Gunvari Collection Time Crisis PlayStation2 PS2 Shooter NTSC-J Used Japan 2002</t>
  </si>
  <si>
    <t xml:space="preserve">B000070G22</t>
  </si>
  <si>
    <t xml:space="preserve">https://www.ebay.com/itm/Gunvari-Collection-Time-Crisis-PS2-Namco-Sony-Playstation-2-From-Japan/192874712442?hash=item2ce83a8d7a:g:Bq0AAOSw7upcnuEn</t>
  </si>
  <si>
    <t xml:space="preserve">Shadow Hearts 2 Director's Cut PlayStation2 PS2 NTSC-J Aruze Japan RolePlaying</t>
  </si>
  <si>
    <t xml:space="preserve">B0007LKV7O</t>
  </si>
  <si>
    <t xml:space="preserve">https://www.ebay.com/itm/Shadow-Hearts-2-Directors-Cut-PlayStation2-the-Best-Japan-PS2-Japanese-Game/173866372037?epid=1010127281&amp;hash=item287b3e4bc5:g:T8cAAOSwdkZZ4W2Y</t>
  </si>
  <si>
    <t xml:space="preserve">Sega Ages 2500 Vol.31 Dennou Senki Virtual On PlayStation2 PS2 Used Japan NTSC-J</t>
  </si>
  <si>
    <t xml:space="preserve">B000U4GAK0</t>
  </si>
  <si>
    <t xml:space="preserve">https://www.ebay.com/itm/PS2-Dennou-Senki-Virtual-On-SEGA-AGES-2500-vol-31-Japan-F-S/272093824050?hash=item3f5a0e4432:g:C8EAAOSwL7VWiND4</t>
  </si>
  <si>
    <t xml:space="preserve">' &amp; ': Sora no Mukou De Sakimasu Youni PS3 5pb. Used Japan Import Adventure Game</t>
  </si>
  <si>
    <t xml:space="preserve">B00FIZRD48</t>
  </si>
  <si>
    <t xml:space="preserve">https://www.ebay.com/itm/PS3-To-Bloom-in-the-Next-Empty-PlayStation3-Japan-Game-Japanese/173866372211?hash=item287b3e4c73:g:b6MAAOSwazJZ4bRV</t>
  </si>
  <si>
    <t xml:space="preserve">Sekai De Ichiban NG na Koi: Full House First Limited Edition PSP Used Japan 2011</t>
  </si>
  <si>
    <t xml:space="preserve">B004UJOPHQ</t>
  </si>
  <si>
    <t xml:space="preserve">https://www.ebay.com/itm/PSP-Sekai-De-Ichiban-NG-na-Koi-Full-House-Limited-Edition-Japan-Game-Japanese/173866372232?hash=item287b3e4c88:g:LFEAAOSwFbJZ4sTn</t>
  </si>
  <si>
    <t xml:space="preserve">Thunder Force Ⅳ PlayStation2 PS2 Sega Used Japan Import NTSC-J Shooter 2008</t>
  </si>
  <si>
    <t xml:space="preserve">B001CFBSEE</t>
  </si>
  <si>
    <t xml:space="preserve">https://www.ebay.com/itm/PS2-Thunder-Force-VI-6-PlayStation-2-Japan-F-S/272987583709?epid=110512026&amp;hash=item3f8f53f4dd:g:QH0AAOSwfVhaN5rY</t>
  </si>
  <si>
    <t xml:space="preserve">To Love Ru Trouble Darkness True Princess First Limited Edition PSVita Japan</t>
  </si>
  <si>
    <t xml:space="preserve">B010NGZVGI</t>
  </si>
  <si>
    <t xml:space="preserve">https://www.ebay.com/itm/To-LOVE-Trouble-Darkness-True-Princess-Limited-Edition-PS-Vita-Japan-Game/173866374022?epid=1142190262&amp;hash=item287b3e5386:g:jW4AAOSwUSJZ4fj0</t>
  </si>
  <si>
    <t xml:space="preserve">RecoLove Gold Beach PSVita Kadokawa Used Japan Import 2016 Tested Working Boxed</t>
  </si>
  <si>
    <t xml:space="preserve">B01ESVEI72</t>
  </si>
  <si>
    <t xml:space="preserve">https://www.ebay.com/itm/Used-PS-Vita-Rekolove-Gold-Beach-Japan-Import/122288832447?epid=1576939006&amp;hash=item1c78fb7fbf:g:448AAOSwjDZYZNet</t>
  </si>
  <si>
    <t xml:space="preserve">La Pucelle Ragnarok First Limited Edition PSP Used Japan Import Roleplaying Game</t>
  </si>
  <si>
    <t xml:space="preserve">B002MZYU2U</t>
  </si>
  <si>
    <t xml:space="preserve">https://www.ebay.com/itm/Used-PSP-La-Pucelle-Ragnarok-First-Print-Limited-Edition-Japan-Import-F-S/192870876742?epid=110639500&amp;hash=item2ce8000646:g:Mg4AAOSwBCdcmkiW</t>
  </si>
  <si>
    <t xml:space="preserve">Binary Star PlayStation Vita PSV Idea Factory Used Japan Import 2014 Boxed </t>
  </si>
  <si>
    <t xml:space="preserve">B00JX9CK8O</t>
  </si>
  <si>
    <t xml:space="preserve">https://www.ebay.com/itm/PS-Vita-Binary-Star-Japan-PSV-F-S/372210676269?epid=212039653&amp;hash=item56a97c322d:g:lyQAAOSw-RhacwB3</t>
  </si>
  <si>
    <t xml:space="preserve">Tomb Raider: Legend PlayStation2 PS2 Spike Used Japan ActionGame 2006 NTSC-J</t>
  </si>
  <si>
    <t xml:space="preserve">B000J481QW</t>
  </si>
  <si>
    <t xml:space="preserve">https://www.ebay.com/itm/Tomb-Raider-Legend-PlayStation2-PS2-Japanese-Game/173866375937?epid=1423488018&amp;hash=item287b3e5b01:g:E2IAAOSwFbJZ4XMt</t>
  </si>
  <si>
    <t xml:space="preserve">Chou Jigen Geimu Neptune Rebirth2 Sisters Generation PS Vita Used Japan 2014</t>
  </si>
  <si>
    <t xml:space="preserve">B00GM7WJJK</t>
  </si>
  <si>
    <t xml:space="preserve">https://www.ebay.com/itm/New-Ultra-Next-Dimension-Geimu-Neputeyunu-Re-Birth2-Sisters-Genera-Japan-Export/192891844783?epid=212017970&amp;hash=item2ce93ff8af:g:52UAAOSw14hcttDU</t>
  </si>
  <si>
    <t xml:space="preserve">Corpse Party: Blood Covered Repeated Fear Limited Edition PSP Used Japan Horror</t>
  </si>
  <si>
    <t xml:space="preserve">B003JKK2JM</t>
  </si>
  <si>
    <t xml:space="preserve">https://www.ebay.com/itm/PSP-Corpse-Party-Blood-Covered-Repeated-Fear-Limited-Edition-Japan-Game/173866376757?epid=110320439&amp;hash=item287b3e5e35:g:bfoAAOSwEqtZ4sbl</t>
  </si>
  <si>
    <t xml:space="preserve">Root ReXX PS Vita Idea Factory Used Japan Import 2015 Love Adventure Game Boxed</t>
  </si>
  <si>
    <t xml:space="preserve">B00NM7EJG4</t>
  </si>
  <si>
    <t xml:space="preserve">https://www.ebay.com/itm/ROOT-REXX-PS-Vita-PlayStation-Vita-Japan-Game-Japanese/173866378869?hash=item287b3e6675:g:P9oAAOSwcWxZ4c6p</t>
  </si>
  <si>
    <t xml:space="preserve">Kaerazu no Mori PlayStation2 PS2 Used Japan Import Horror Game 2002 NTSC-J</t>
  </si>
  <si>
    <t xml:space="preserve">B00006L42E</t>
  </si>
  <si>
    <t xml:space="preserve">https://www.ebay.com/itm/Used-PS2-Kaerazu-no-Mori-Japan-Import-Free-Shipping/301529083394?hash=item463488ae02:g:5~AAAOSweW5U3vO8</t>
  </si>
  <si>
    <t xml:space="preserve">Garouden Break Blow Fist of Twist PlayStation2 PS2 Japan Fighting Game NTSC-J</t>
  </si>
  <si>
    <t xml:space="preserve">B000MKTRHU</t>
  </si>
  <si>
    <t xml:space="preserve">https://www.ebay.com/itm/PS2-Garouden-Break-Blow-Fist-or-Twist-PlayStation-2-Japan-F-S/272996249844?epid=1703422895&amp;hash=item3f8fd830f4:g:QXUAAOSwpzJaQPKw</t>
  </si>
  <si>
    <t xml:space="preserve">Suzukaze no Melt Days In The Sactuary PlayStation3 PS3 Used Japan Adventure Game</t>
  </si>
  <si>
    <t xml:space="preserve">B005QJ6JQE</t>
  </si>
  <si>
    <t xml:space="preserve">https://www.ebay.com/itm/PS3-Suzukaze-no-Melt-days-in-the-sanctuary-Japan-PlayStation-3-F-S/232560229200?epid=1507742605&amp;hash=item3625ab7b50:g:TKwAAOSwDkVaCUtl</t>
  </si>
  <si>
    <t xml:space="preserve">Sega 3D Reprinting Archives 1 2 3 Triple Pack Nintendo 3DS Used Japan 2016 Boxed</t>
  </si>
  <si>
    <t xml:space="preserve">B01LE7169G</t>
  </si>
  <si>
    <t xml:space="preserve">https://www.ebay.com/itm/Nintendo-3DS-Sega-3D-Classics-Collection-1-2-3-Triple-Pack-Archives-Japan-Game/173866871215?hash=item287b45e9af:g:-D8AAOSwVWFaqPQ~</t>
  </si>
  <si>
    <t xml:space="preserve">Love Tre Sweet Limited Edition Xbox360 Boost On Used Japan Dance Adventure Game</t>
  </si>
  <si>
    <t xml:space="preserve">B007OR6N44</t>
  </si>
  <si>
    <t xml:space="preserve">https://www.ebay.com/itm/Xbox360-Love-Tre-Sweet-Limited-Edition-Japan-Import-Japanese-Game/173867063839?hash=item287b48da1f:g:tUoAAOSwVaVZwMji</t>
  </si>
  <si>
    <t xml:space="preserve">SG/ZH School Girl/Zombie Hunter PlayStation4 PS4 D3 Publisher Japan Survival</t>
  </si>
  <si>
    <t xml:space="preserve">B01LRKDWJC</t>
  </si>
  <si>
    <t xml:space="preserve">https://www.ebay.com/itm/Used-PS4-SG-ZH-School-Girl-Zombie-Hunter-Japan-Import/292530914639?hash=item441c33854f:g:Bl8AAOSwo2la2aqD</t>
  </si>
  <si>
    <t xml:space="preserve">Poke Park 2 Beyond The World Nintendo Wii Pokemon Used Japan Action Adventure</t>
  </si>
  <si>
    <t xml:space="preserve">B005TESO1E</t>
  </si>
  <si>
    <t xml:space="preserve">https://www.ebay.com/itm/PokePark-2-Beyond-the-World-Japan-Import-Nintendo-Wii-Japanese-Version-Game/183747911292?epid=211996449&amp;hash=item2ac83a9e7c:g:qsoAAOSw1S9WgQt8</t>
  </si>
  <si>
    <t xml:space="preserve">Aquanaut's Holiday: Hidden Memory PlayStation3 PS3 Sony Used Japan Import 2008</t>
  </si>
  <si>
    <t xml:space="preserve">B001BWUENO</t>
  </si>
  <si>
    <t xml:space="preserve">https://www.ebay.com/itm/Sony-Interactive-Entertainment-Aquanauts-Holiday-Japan-Import/254292869528?hash=item3b35094198:g:o2oAAOSwxotdJrLY</t>
  </si>
  <si>
    <t xml:space="preserve">RahXephon Soukyuu Gensoukyoku PlayStation2 PS2 Used Japan Import NTSC-J Bandai</t>
  </si>
  <si>
    <t xml:space="preserve">B0000A1WKH</t>
  </si>
  <si>
    <t xml:space="preserve">https://www.ebay.com/itm/PS2-RahXephon-PlayStation-2-Bandai-Japan-Game-Anime-Japanese/173868466700?hash=item287b5e420c:g:kPwAAOSwFb5aCocx</t>
  </si>
  <si>
    <t xml:space="preserve">Sengoku Musou 4 Ⅱ PlayStation4 PS4 KoeiTecmo Japan Tactical Action Game 2015</t>
  </si>
  <si>
    <t xml:space="preserve">B00PXIWMTQ</t>
  </si>
  <si>
    <t xml:space="preserve">https://www.ebay.com/itm/Used-PS4-Sengoku-musou-4-II-Import-Japan/291982837763?epid=211996217&amp;hash=item43fb888803:g:Q-AAAOSw44BYYM3e</t>
  </si>
  <si>
    <t xml:space="preserve">Azure Striker Armed Blue Gunvolt Striker Pack Normal Edition Nintendo Switch</t>
  </si>
  <si>
    <t xml:space="preserve">B072LQVXRS</t>
  </si>
  <si>
    <t xml:space="preserve">https://www.ebay.com/itm/Nintendo-Switch-Azure-Striker-Armed-Blue-Gunvolt-Striker-Pack-Japan-Game-Anime/173868475415?hash=item287b5e6417:g:snYAAOSwySVaCtMN</t>
  </si>
  <si>
    <t xml:space="preserve">Oneechanbara Special PlayStation Portable PSP Used Japan Action Game D3PUBLISHER</t>
  </si>
  <si>
    <t xml:space="preserve">B004I8UVT0</t>
  </si>
  <si>
    <t xml:space="preserve">https://www.ebay.com/itm/Onechanbara-Special-Sony-PSP-Japan-Import/223030976903?hash=item33edaea187:g:3V0AAOSwQctbL9Td</t>
  </si>
  <si>
    <t xml:space="preserve">Refrain no Chika Meikyuu to Majo no Ryodan PS Vita Used Japan RolePlaying Game</t>
  </si>
  <si>
    <t xml:space="preserve">B016BODLFE</t>
  </si>
  <si>
    <t xml:space="preserve">https://www.ebay.com/itm/PS-Vita-Refrain-no-Chika-Meikyuu-to-Majo-no-Ryodan-Japan-PlayStation-Japan-Game/173868479548?hash=item287b5e743c:g:HdMAAOSwUn9aCtyR</t>
  </si>
  <si>
    <t xml:space="preserve">Yahari Game Demo Oreno Seishun Love Come ha Machigatteiru Zoku PS Vita Used</t>
  </si>
  <si>
    <t xml:space="preserve">B01DZML9G8</t>
  </si>
  <si>
    <t xml:space="preserve">https://www.ebay.com/itm/PS-Vita-Yahari-Game-demo-Ore-no-Seishun-Love-Come-wa-Machigatteiru-Zoku-PSV-F-S/273066230096?hash=item3f94040150:g:QZcAAOSwkvFagXA6</t>
  </si>
  <si>
    <t xml:space="preserve">White Album 2: Shiawase no Mukougawa PS Vita Used Japan Import 2013 Aquaplus</t>
  </si>
  <si>
    <t xml:space="preserve">B00G9QVCHE</t>
  </si>
  <si>
    <t xml:space="preserve">https://www.ebay.com/itm/PS-Vita-WHITE-ALBUM-2-Japan-Import-Game-Japanese/173871813939?epid=211988312&amp;hash=item287b915533:g:pAEAAOSwnwZZwgy6</t>
  </si>
  <si>
    <t xml:space="preserve">Shikigami no Shiro PlayStation2 PS2 Used Japan Import Taito Shooter 2002 Boxed</t>
  </si>
  <si>
    <t xml:space="preserve">B000065U0K</t>
  </si>
  <si>
    <t xml:space="preserve">https://www.ebay.com/itm/Used-PS2-The-Castle-of-Shikigami-Shikigami-No-Shiro-Japan-Import/301533417681?epid=111077294&amp;hash=item4634cad0d1:g:V4sAAOSwZjJU43bt</t>
  </si>
  <si>
    <t xml:space="preserve">Over Watch Origins Edition PlayStation4 PS4 Used Japan Import SquareEnix Shooter</t>
  </si>
  <si>
    <t xml:space="preserve">B017QSSHXU</t>
  </si>
  <si>
    <t xml:space="preserve">https://www.ebay.com/itm/Used-PS4-Over-Watch-Origins-Edition-Import-Japan/122284698977?hash=item1c78bc6d61:g:gCYAAOSw5cNYYMS8</t>
  </si>
  <si>
    <t xml:space="preserve">Cross Channel For All People PlayStation PS1 Used Japan Import School Adventure</t>
  </si>
  <si>
    <t xml:space="preserve">B00IOHF3D0</t>
  </si>
  <si>
    <t xml:space="preserve">https://www.ebay.com/itm/PS-Vita-CROSS-CHANNEL-For-all-people-PlayStation-Japan-Game-Anime-Japanese/173868484430?epid=211984326&amp;hash=item287b5e874e:g:bqUAAOSwkotaCpR1</t>
  </si>
  <si>
    <t xml:space="preserve">Whiteday Gakkou toiunano Meikyu PlayStation4 PS4 Used Japan Import Hooror Game</t>
  </si>
  <si>
    <t xml:space="preserve">B071WBL7LJ</t>
  </si>
  <si>
    <t xml:space="preserve">https://www.ebay.com/itm/USED-PS4-WHITEDAY-Gakkou-toiunano-Meikyu-JAPAN-Sony-PlayStation-4-WHITE-DAY-game/133001937869?hash=item1ef78883cd:g:VPgAAOSwtJNZqR5-</t>
  </si>
  <si>
    <t xml:space="preserve">Vampire DarkStalkers Collection PlayStation2 PS2 Capcom Japan Import fighting</t>
  </si>
  <si>
    <t xml:space="preserve">B0007Z3OLA</t>
  </si>
  <si>
    <t xml:space="preserve">https://www.ebay.com/itm/PS2-Vampire-DarkStalkers-Collection-PlayStation-2-Japan-F-S/232601012468?epid=56272177&amp;hash=item362819c8f4:g:npgAAOSwUwFaN51L</t>
  </si>
  <si>
    <t xml:space="preserve">Suugaku Rikiou Shokyu 7th Grade Junior High School 1st PSVita Used Japan 2013</t>
  </si>
  <si>
    <t xml:space="preserve">B009KDXWQW</t>
  </si>
  <si>
    <t xml:space="preserve">https://www.ebay.com/itm/PS-Vita-Suugaku-Rikiou-Shokyuu-Level-7th-grade-Chu-1-PlayStation-Japan-Game/173868496415?hash=item287b5eb61f:g:sQIAAOSwyYFaCpn1</t>
  </si>
  <si>
    <t xml:space="preserve">Ebikore Photo Kano Kiss PlayStation Vita Used Japan Import 2015 Simuration Game</t>
  </si>
  <si>
    <t xml:space="preserve">B00Q4MXWLM</t>
  </si>
  <si>
    <t xml:space="preserve">https://www.ebay.com/itm/Ebikore-Photo-Kano-Kiss-Japanese-Language-ver-Region-free-Playstation-PS-Vita/264370712213?epid=212037703&amp;hash=item3d8db8ee95:g:uaoAAOSwEC5dDIqw</t>
  </si>
  <si>
    <t xml:space="preserve">Illvelo Nintendo Wii MileStone Used Japan Shooter 2008 Tested Working Boxed</t>
  </si>
  <si>
    <t xml:space="preserve">B001EWDS02</t>
  </si>
  <si>
    <t xml:space="preserve">https://www.ebay.com/itm/UsedGame-Wii-Illvelo-Wii-Japan-Import-FreeShipping/281687603639?epid=211988262&amp;hash=item4195e3b9b7:g:coYAAOSwzRlaILm~</t>
  </si>
  <si>
    <t xml:space="preserve">Grisaia no Kajitsu Side Episode PlayStationVita Used Japan Import ProtoType</t>
  </si>
  <si>
    <t xml:space="preserve">B071RLW4CT</t>
  </si>
  <si>
    <t xml:space="preserve">https://www.ebay.com/itm/Used-PS-Vita-Fruit-of-Gurizaia-SIDE-EPISODE-Japan-Ver/173941302693?hash=item287fb5a5a5:g:PTUAAOSwtDdah-x2</t>
  </si>
  <si>
    <t xml:space="preserve">Initial D Street Stage PlayStation Portable PSP Used Japan Import Racing Game</t>
  </si>
  <si>
    <t xml:space="preserve">B000EHVQQ6</t>
  </si>
  <si>
    <t xml:space="preserve">https://www.ebay.com/itm/W-Tracking-Number-7-14-Days-to-USA-S1-PSP-Initial-D-Street-Stage-Japanese-Ver/112301339380?epid=56279769&amp;hash=item1a25ae72f4:g:AoUAAOSwx6pYoIx9</t>
  </si>
  <si>
    <t xml:space="preserve">Akumajou Dracula Castlevania X Chronicle PSP Konami Used Japan Import Action </t>
  </si>
  <si>
    <t xml:space="preserve">B000TKWVG2</t>
  </si>
  <si>
    <t xml:space="preserve">https://www.ebay.com/itm/CASTLEVANIA-AKUMAJO-DRACULA-X-chronicle-PSP-JAPAN/173868728624?hash=item287b624130:g:nScAAOSwc2FaGMMx</t>
  </si>
  <si>
    <t xml:space="preserve">SGGG Segagaga Sega Dreamcast DC Used Japan Import 2001Tested Working Boxed</t>
  </si>
  <si>
    <t xml:space="preserve">B000092PH4</t>
  </si>
  <si>
    <t xml:space="preserve">https://www.ebay.com/itm/Dreamcast-SGGG-Segagaga-Gaga-with-SPINE-Ref-1473-SEGA-dc/362591124173?epid=56250523&amp;hash=item546c1d7acd:g:hQIAAOSw~-Zckgoh</t>
  </si>
  <si>
    <t xml:space="preserve">OneeChanbara Z Kagura With Nonono! PlayStation3 PS3 Used Japan Import Action</t>
  </si>
  <si>
    <t xml:space="preserve">B00E9QQC1C</t>
  </si>
  <si>
    <t xml:space="preserve">https://www.ebay.com/itm/Used-PS3-Onechanbara-Z-Kagura-with-Nonono-Import-Japan-Free-Shipping/302342402492?epid=212038513&amp;hash=item466502f1bc:g:mTgAAOSwYGFUuHiO</t>
  </si>
  <si>
    <t xml:space="preserve">Jaleco Collection Vol.1 PlayStation PS1 Used Japan Import Archives 2003 Boxed</t>
  </si>
  <si>
    <t xml:space="preserve">B0000B3OXK</t>
  </si>
  <si>
    <t xml:space="preserve">https://www.ebay.com/itm/JALECO-COLLECTION-vol-1-PS-Playstation-Import-Japan/173869024568?hash=item287b66c538:g:kQgAAOSwnB1ZsA5I</t>
  </si>
  <si>
    <t xml:space="preserve">Katamri Tamashii No Vita PS Vita BandaiNamco Used Japan Import Tested Working</t>
  </si>
  <si>
    <t xml:space="preserve">B005N4JTSM</t>
  </si>
  <si>
    <t xml:space="preserve">https://www.ebay.com/itm/Used-PS-Vita-Katamari-Damacy-No-Vita-Japan-Import-Free-Shipping/301598809757?epid=212075418&amp;hash=item4638b09e9d:g:ra8AAOSwdsFXTOlr</t>
  </si>
  <si>
    <t xml:space="preserve">Cross Ange The Rondo of Angels and Dragons PSVita Japan Bamdai Shooter Action</t>
  </si>
  <si>
    <t xml:space="preserve">B00TPG1IJ2</t>
  </si>
  <si>
    <t xml:space="preserve">https://www.ebay.com/itm/Used-PS-Vita-Cross-Ange-Rondo-of-Angels-and-Dragons-tr-Japan-Import/292078182057?hash=item4401375ea9:g:2B4AAOSwuGZbsYZB</t>
  </si>
  <si>
    <t xml:space="preserve">Sega Ages 2500 Series Vol.3 Fantasy Zone PlayStation2 PS2 Japan Shooter NTSC-J</t>
  </si>
  <si>
    <t xml:space="preserve">B00009VGCI</t>
  </si>
  <si>
    <t xml:space="preserve">https://www.ebay.com/itm/Fantasy-Zone-SEGA-AGES-series-Vol-03-Sony-PS2-Japan-Import-NEW-sealed-SLPM-62366/311762768121?epid=111118379&amp;hash=item48968250f9:g:YKYAAOSwZ1hb9Z-w</t>
  </si>
  <si>
    <t xml:space="preserve">Shin HayariGami PSVita PSV Used Japan Nihinichi Software Horror Adventure Game</t>
  </si>
  <si>
    <t xml:space="preserve">B00JX8SQLK</t>
  </si>
  <si>
    <t xml:space="preserve">https://www.ebay.com/itm/Shin-Hayarigami-PSV-Vita-Japanese-version/114135627070?epid=211984406&amp;hash=item1a9303753e:g:C24AAOSwnexeW9Eb</t>
  </si>
  <si>
    <t xml:space="preserve">Initial D Extreme Stage PlayStation3 PS3 Sega Used Japan Import Racing Game</t>
  </si>
  <si>
    <t xml:space="preserve">B004UDMDYE</t>
  </si>
  <si>
    <t xml:space="preserve">https://www.ebay.com/itm/PS3-INITIAL-D-EXTREME-STAGE-Japan-PlayStation-3-F-S/232558897966?hash=item3625972b2e:g:fXgAAOSwk-1aCALt</t>
  </si>
  <si>
    <t xml:space="preserve">Biohazard Origins Collection Best Price PlayStation4 PS4 Japan Survival Horror</t>
  </si>
  <si>
    <t xml:space="preserve">B01MYESO6C</t>
  </si>
  <si>
    <t xml:space="preserve">https://www.ebay.com/itm/Biohazard-Origins-Collection-Best-Price-PS4-Japan/333409998906?hash=item4da0c8d83a:g:fxwAAOSwI45d2hX3</t>
  </si>
  <si>
    <t xml:space="preserve">CLANAD PlayStation3 PS3 Used Japan Import Prototype Love Adventure Game 2011</t>
  </si>
  <si>
    <t xml:space="preserve">B004LKSB3I</t>
  </si>
  <si>
    <t xml:space="preserve">https://www.ebay.com/itm/PS3-Clannad-Japan-Game-Japanese/173869886482?hash=item287b73ec12:g:KvgAAOSwkVZZ4xce</t>
  </si>
  <si>
    <t xml:space="preserve">Dragon's Dogma Online Limited Edition PlayStation4 PS4 Capcom Brand New Japan</t>
  </si>
  <si>
    <t xml:space="preserve">B00Z58C1RC</t>
  </si>
  <si>
    <t xml:space="preserve">https://www.ebay.com/itm/Dragons-Dogma-Online-Limited-Edition-PS4-Japan/333411105197?epid=1840530148&amp;hash=item4da0d9b9ad:g:hnIAAOSwWbRd2wg2</t>
  </si>
  <si>
    <t xml:space="preserve">新品の為、コンディションはNewでお願いいたします。</t>
  </si>
  <si>
    <t xml:space="preserve">Original story from FAIRY TAIL: Gekitotsu! Kardia Nintendo DS Used Japan Hudson </t>
  </si>
  <si>
    <t xml:space="preserve">B004MKM3MW</t>
  </si>
  <si>
    <t xml:space="preserve">https://www.ebay.com/itm/DS-Original-Story-from-Fairy-Tail-Gekitotsu-Kardia-Daiseidou-Japan-Game/173869888733?hash=item287b73f4dd:g:kVoAAOSwA91Z4tRJ</t>
  </si>
  <si>
    <t xml:space="preserve">Genkai Tokki: Moero Chronicle PlayStation Vita PSV Used Japan Import Roleplaying</t>
  </si>
  <si>
    <t xml:space="preserve">B00HIEKZ9M</t>
  </si>
  <si>
    <t xml:space="preserve">https://www.ebay.com/itm/Genkai-Tokki-Moero-Chronicle-PSV-Vita-Japanese-version/114135624302?epid=212077058&amp;hash=item1a93036a6e:g:JdwAAOSwhZleW9As</t>
  </si>
  <si>
    <t xml:space="preserve">Catherine Atlus Best Selection PlayStation3 PS3 Used Japan Import Horror Action</t>
  </si>
  <si>
    <t xml:space="preserve">B009X78MR4</t>
  </si>
  <si>
    <t xml:space="preserve">https://www.ebay.com/itm/PS3-Catherine-Best-Selection-PlayStation-3-Japan-Game-Japanese/173869891799?hash=item287b7400d7:g:eAUAAOSwB4BZ5Zve</t>
  </si>
  <si>
    <t xml:space="preserve">Neon Genesis Evangelion: Koutetsu no Girlfriend 2nd Portable Limited Edition PSP</t>
  </si>
  <si>
    <t xml:space="preserve">B001WAJYIG</t>
  </si>
  <si>
    <t xml:space="preserve">https://www.ebay.com/itm/PSP-Neon-Genesis-Evangelion-Koutetsu-no-Girlfriend-2nd-Portable-Limited-Edition/173869893593?hash=item287b7407d9:g:efoAAOSwmRZZ4srx</t>
  </si>
  <si>
    <t xml:space="preserve">Sonic The Hedgehog PlayStation3 PS3 Used Japan Import Adventure Action Game 2006</t>
  </si>
  <si>
    <t xml:space="preserve">B000FNMP3M</t>
  </si>
  <si>
    <t xml:space="preserve">https://www.ebay.com/itm/PS3-Sonic-The-Hedgehog-PlayStation-3-Japan-F-S/273178027323?epid=1642269474&amp;hash=item3f9aade53b:g:868AAOSwzvpa4FlO</t>
  </si>
  <si>
    <t xml:space="preserve">Goes! PlayStation Vita PSV Used Japan Import Love Adventure Game 2015 Boxed</t>
  </si>
  <si>
    <t xml:space="preserve">B01070XVRG</t>
  </si>
  <si>
    <t xml:space="preserve">https://www.ebay.com/itm/Goes-PS-Vita-Japan/333408678017?hash=item4da0b4b081:g:WfcAAOSwpeBd3OOH</t>
  </si>
  <si>
    <t xml:space="preserve">Summon Night 6: Lost Borders PlayStation4 PS4 Used Japan Bandai Simuration Game</t>
  </si>
  <si>
    <t xml:space="preserve">B019MKKEZO</t>
  </si>
  <si>
    <t xml:space="preserve">https://www.ebay.com/itm/PS-Vita-Summon-Night-6-Lost-Boundary-From-Japan-Japanese-Game-Anime/173843344343?epid=1458970752&amp;hash=item2879deebd7:g:vK4AAOSwS1VZycbd</t>
  </si>
  <si>
    <t xml:space="preserve">The King of Fighters XIV PlayStation4 PS4 SNK Used Japan Import Fighting Game</t>
  </si>
  <si>
    <t xml:space="preserve">B01ESIWBX8</t>
  </si>
  <si>
    <t xml:space="preserve">https://www.ebay.com/itm/THE-KING-OF-FIGHTERS-XIV-PS4/333410014992?epid=1772680351&amp;hash=item4da0c91710:g:sxoAAOSwm2pd2hnt</t>
  </si>
  <si>
    <t xml:space="preserve">Metal Gear Online PlayStation3 PS3 Konami Used Japan Import 2008 Online Game</t>
  </si>
  <si>
    <t xml:space="preserve">B001BAQFTS</t>
  </si>
  <si>
    <t xml:space="preserve">https://www.ebay.com/sch/i.html?_nkw=4988602142907&amp;_in_kw=1&amp;_ex_kw=&amp;_sacat=0&amp;_udlo=&amp;_udhi=&amp;_ftrt=901&amp;_ftrv=1&amp;_sabdlo=&amp;_sabdhi=&amp;_samilow=&amp;_samihi=&amp;_sadis=15&amp;_stpos=&amp;_sargn=-1%26saslc%3D1&amp;_salic=104&amp;LH_SubLocation=1&amp;_sop=15&amp;_dmd=1&amp;_ipg=200&amp;_fosrp=1</t>
  </si>
  <si>
    <t xml:space="preserve">Sengoku Hime 3:Tenka wo Kirisaku Hikari to Kage PSVita Used Japan Simuration</t>
  </si>
  <si>
    <t xml:space="preserve">B009X78B9I</t>
  </si>
  <si>
    <t xml:space="preserve">https://www.ebay.com/itm/Used-PS-Vita-Sengoku-Hime-3-Regular-Edition-Japan-Import-Free-Shipping/121626066286?epid=211998917&amp;hash=item1c517a7d6e:g:HDcAAOSwqu9VMeP5</t>
  </si>
  <si>
    <t xml:space="preserve">Princess Crown Sega Saturn SS Atlus Used Japan Import RolePlaying Game 1997</t>
  </si>
  <si>
    <t xml:space="preserve">B000069TLF</t>
  </si>
  <si>
    <t xml:space="preserve">https://www.ebay.com/itm/Sega-Saturn-PRINCESS-CROWN-JAPAN-Video-Game-ss-Japanese/173869914805?hash=item287b745ab5:g:cIwAAOSwi8xZ5YoH</t>
  </si>
  <si>
    <t xml:space="preserve">Kamen Rider: Battride War Sousei PlayStation3 PS3 Used Japan Import Action Game</t>
  </si>
  <si>
    <t xml:space="preserve">B017ASN9FM</t>
  </si>
  <si>
    <t xml:space="preserve">https://www.ebay.com/itm/PS3-Kamen-Rider-Battride-War-Sousei-PlayStation-3-Japan-Game-Japanese/173869918191?hash=item287b7467ef:g:9rQAAOSwRuFZ4yxx</t>
  </si>
  <si>
    <t xml:space="preserve">Saint Seiya Soldier's Soul PlayStation3 PS3 Bandai Used Japan Import Action Game</t>
  </si>
  <si>
    <t xml:space="preserve">B0104YEVM4</t>
  </si>
  <si>
    <t xml:space="preserve">https://www.ebay.com/itm/Saint-Seiya-Soldiers-Soul-Japanese-Ver/222296227043?epid=1340211505&amp;hash=item33c1e33ce3:g:RMEAAOSwx2dYEuRy</t>
  </si>
  <si>
    <t xml:space="preserve">Laburinth of Grisaia PlayStation Vita PSVita Used Japan Import 2014 Suspense</t>
  </si>
  <si>
    <t xml:space="preserve">B00M1J9B5I</t>
  </si>
  <si>
    <t xml:space="preserve">https://www.ebay.com/itm/PS-Vita-Labyrinth-of-Gurizaia-LE-LABYRINTHE-DE-LA-GRISAIA-Japan-PSV-F-S/273067821203?epid=211920491&amp;hash=item3f941c4893:g:rgsAAOSw37BaguxR</t>
  </si>
  <si>
    <t xml:space="preserve">Taisho × Taisyo Alice All in One PlaySation Vita PSVita Used Japan Adventure</t>
  </si>
  <si>
    <t xml:space="preserve">B01CDRC8E8</t>
  </si>
  <si>
    <t xml:space="preserve">https://www.ebay.com/itm/Used-PS-Vita-PSV-Taishou-x-Alice-all-in-one-Japan/282766827116?hash=item41d6375e6c:g:TukAAOSwSlBY25xX</t>
  </si>
  <si>
    <t xml:space="preserve">Collar × Malice Limited Edition PlayStationVita PSVita Used Japan Import 2016</t>
  </si>
  <si>
    <t xml:space="preserve">B01FFDZQXM</t>
  </si>
  <si>
    <t xml:space="preserve">https://www.ebay.com/itm/Collar-X-Malice-PS-Vita/333409890159?epid=237211641&amp;hash=item4da0c72f6f:g:PQUAAOSwJRld2fOV</t>
  </si>
  <si>
    <t xml:space="preserve">写真は以下のサイトから
https://www.mercari.com/jp/items/m17271984763/?_s=U2FsdGVkX19jQQ145p3JcPb3i7yKXi-4_nXRixPvFZcMuiVISWoAZWXCYixRuiJERd1hC6VB2bRqrl8wLcxZuXqWApId6rfIdu6_YDC0rYD2lVHN537JkgCa3oaLeXbz</t>
  </si>
  <si>
    <t xml:space="preserve">Need For Speed Most Wanted Xbox360 Electronic Arts Used Japan 2005 Racing Game </t>
  </si>
  <si>
    <t xml:space="preserve">B000BPIBAK</t>
  </si>
  <si>
    <t xml:space="preserve">https://www.ebay.com/itm/Need-for-Speed-Most-Wanted-Xbox-360-Japanese-Version-Japan/233184877701?hash=item364ae6dc85:g:tVcAAOSw4INcoVVX</t>
  </si>
  <si>
    <t xml:space="preserve">Imabikisou Kaimei Hen Nintendo Wii Sega Used Japan Import Horror Game 2008</t>
  </si>
  <si>
    <t xml:space="preserve">B0019D9OCC</t>
  </si>
  <si>
    <t xml:space="preserve">https://www.ebay.com/itm/Nintendo-Wii-Imabikisou-Kaimei-hen-japan-horror-Japanese-Game/173870085824?epid=66184898&amp;hash=item287b76f6c0:g:OZ8AAOSwXLpZv71j</t>
  </si>
  <si>
    <t xml:space="preserve">Stella Glow Nintendo 3DS Atlus Used Japan 2015 Simuration Roleplaying Game</t>
  </si>
  <si>
    <t xml:space="preserve">B00UHKAVD4</t>
  </si>
  <si>
    <t xml:space="preserve">https://www.ebay.com/itm/USED-STELLA-GLOW-3DS-JAPAN-F-S-w-tracking/223973704681?epid=1440458464&amp;hash=item3425df83e9:g:f-IAAOSwp7xekPDE</t>
  </si>
  <si>
    <t xml:space="preserve">Toradora Portable! Premium Limited PSP Bandai Used Japan Import Adventure Game</t>
  </si>
  <si>
    <t xml:space="preserve">B001P30BM8</t>
  </si>
  <si>
    <t xml:space="preserve">https://www.ebay.com/itm/PSP-ToraDora-Portable-Premium-Limited-Japan-Import-Game-Japanese/173870644161?hash=item287b7f7bc1:g:V3QAAOSwt5tZwjh2</t>
  </si>
  <si>
    <t xml:space="preserve">Phantom of Inferno PlayStation2 PS2 Used Japan Princess Soft Adventure NTSC-J</t>
  </si>
  <si>
    <t xml:space="preserve">B00007LL9Q</t>
  </si>
  <si>
    <t xml:space="preserve">https://www.ebay.com/itm/Used-Phantom-Phantom-Of-Inferno-Normal-Edition-Japan-Export/192890140088?hash=item2ce925f5b8:g:q~IAAOSwVbhctA-P</t>
  </si>
  <si>
    <t xml:space="preserve">Godzilla PlayStation3 PS3 Bandai Used Japan Action Game 2014 Tested Working</t>
  </si>
  <si>
    <t xml:space="preserve">B00MWRGIZU</t>
  </si>
  <si>
    <t xml:space="preserve">https://www.ebay.com/itm/Bandai-Godzilla-PS3-Japan-Import/264255444009?hash=item3d86da1429:g:o3sAAOSwyAdcmcGe</t>
  </si>
  <si>
    <t xml:space="preserve">Entaku no Seito First Print Limited Edition Xbox360 Experience Japan RolePlaying</t>
  </si>
  <si>
    <t xml:space="preserve">B004FGM5MG</t>
  </si>
  <si>
    <t xml:space="preserve">https://www.ebay.com/itm/Xbox360-Entaku-no-Seito-Students-of-Round-Japan-Import-Japanese-Game/173870761717?hash=item287b8146f5:g:Q-MAAOSwHZ1ZwJZV</t>
  </si>
  <si>
    <t xml:space="preserve">Super Mario Maker Nintendo 3DS Used Japan 2016 Action Game Boxed Tested Working</t>
  </si>
  <si>
    <t xml:space="preserve">B01LC99ERC</t>
  </si>
  <si>
    <t xml:space="preserve">https://www.ebay.com/itm/3DS-Super-Mario-Maker-Japan-Import-Japanese-Game/173870767558?hash=item287b815dc6:g:dVoAAOSwFYxZwJkP</t>
  </si>
  <si>
    <t xml:space="preserve">Muv-Luv Alternative Total Eclipse Limited Edition PS3 Japan 5pb. Love Adventure</t>
  </si>
  <si>
    <t xml:space="preserve">B009S4G6NO</t>
  </si>
  <si>
    <t xml:space="preserve">https://www.ebay.com/itm/PS3-Muv-Luv-Alternative-Total-Eclipse-Limited-Edition-Japan-import-Japanese-Game/173870822596?epid=211920751&amp;hash=item287b8234c4:g:7xMAAOSwTLlZwLHt</t>
  </si>
  <si>
    <t xml:space="preserve">Neon Genesis Evangelion Battle Orchestra Delux Pack PlayStation2 PS2 NTSC-J</t>
  </si>
  <si>
    <t xml:space="preserve">B000OA32OC</t>
  </si>
  <si>
    <t xml:space="preserve">https://www.ebay.com/itm/Neon-Genesis-Evangelion-Battle-Orchestra-DX-Pack/223142510407?hash=item33f4547f47:g:tvUAAOSwDOlbmTRs</t>
  </si>
  <si>
    <t xml:space="preserve">Otomedius Gorgeous Xbox360 Konami Used Japan Import Shooter 2008 Tested Working</t>
  </si>
  <si>
    <t xml:space="preserve">B0018B73UU</t>
  </si>
  <si>
    <t xml:space="preserve">https://www.ebay.com/itm/Xbox360-Otomedius-Gorgeous-Japan-Import-Japanese-Game/173870867639?epid=66302638&amp;hash=item287b82e4b7:g:YIQAAOSwVfxZwLxh</t>
  </si>
  <si>
    <t xml:space="preserve">Rain PlayStation3 PS3 Sony Used Japan Import Adventure Game 2014 Tested Working</t>
  </si>
  <si>
    <t xml:space="preserve">B00J7JRZLM</t>
  </si>
  <si>
    <t xml:space="preserve">https://www.ebay.com/itm/Used-Game-PS3-Rain-Japan-Import-Free-Shipping/303538404782?epid=56261292&amp;hash=item46ac4c7dae:g:wnYAAOSwyvJekkor</t>
  </si>
  <si>
    <t xml:space="preserve">Dear Girl Stories Hibiki: Hibiki Tokkun Daisakusen Limited Edition NintendoDS</t>
  </si>
  <si>
    <t xml:space="preserve">B002S529SG</t>
  </si>
  <si>
    <t xml:space="preserve">https://www.ebay.com/itm/DS-Dear-Girl-Stories-Hibiki-Hibiki-Tokkun-Daisakusen-Limited-Edition-Game/173871018493?hash=item287b8531fd:g:duwAAOSwEKNZwOpn</t>
  </si>
  <si>
    <t xml:space="preserve">7th Dragon 2020 Limited Edition PSP Sega Used Japan Import 2011 Roleplaying Game</t>
  </si>
  <si>
    <t xml:space="preserve">B005C8CHVA</t>
  </si>
  <si>
    <t xml:space="preserve">https://www.ebay.com/itm/PSP-7th-Dragon-2020-Limited-Edition-Japan-Game-Japanese/173871021227?hash=item287b853cab:g:FkUAAOSwCi9ZwPS2</t>
  </si>
  <si>
    <t xml:space="preserve">Ninja Gaiden Sigma Plus PSVita Tecmo Used Japan Import 2012 Action Game Boxed</t>
  </si>
  <si>
    <t xml:space="preserve">B005OUJNDG</t>
  </si>
  <si>
    <t xml:space="preserve">https://www.ebay.com/itm/PS-Vita-Ninja-Gaiden-Sigma-Plus-Japan-PSV-F-S/232619432865?hash=item362932dba1:g:CpkAAOSw4PxaTiZo</t>
  </si>
  <si>
    <t xml:space="preserve">Memories Off 6 T-Wave &amp; Next Relation Double Pack Xbox360 5pb. Japan Adventure</t>
  </si>
  <si>
    <t xml:space="preserve">B0029U2C5K</t>
  </si>
  <si>
    <t xml:space="preserve">https://www.ebay.com/itm/MEMORIES-OFF-6-T-WAVE-NEXT-RELATION-Double-Pack-5pb-Xbox-360-Japan/152934865913?epid=110457953&amp;hash=item239ba0dbf9:g:-yoAAOSw3Fpan2sv</t>
  </si>
  <si>
    <t xml:space="preserve">Biohazard Resident Evil Chronicles HD Selection PlayStation3 PS3 Capom Japan</t>
  </si>
  <si>
    <t xml:space="preserve">B0078KG61C</t>
  </si>
  <si>
    <t xml:space="preserve">https://www.ebay.com/itm/USED-PS3-Biohazard-Chronicles-HD-Selection-CAPCOM-PlayStation-52/193379370799?epid=114576528&amp;hash=item2d064f072f:g:LJsAAOSwTlVeaf8F</t>
  </si>
  <si>
    <t xml:space="preserve">Fire Emblem Shin Monsyou no Nazo Hikari to Kage no Eiyuu Nintendo 3DS Used Japan</t>
  </si>
  <si>
    <t xml:space="preserve">B003PGQ028</t>
  </si>
  <si>
    <t xml:space="preserve">https://www.ebay.com/itm/Used-Nintendo-DS-Fire-Emblem-Shin-Monshou-no-Nazo-Hikari-to-Kage-no-Eiyu-Japan62/193380739370?epid=92890004&amp;hash=item2d0663e92a:g:dosAAOSw5uZea16c</t>
  </si>
  <si>
    <t xml:space="preserve">Pyramid Intruder 3DO Taito Brand New Japan Shooter Tested Working Boxed 1995</t>
  </si>
  <si>
    <t xml:space="preserve">B00013YOH6</t>
  </si>
  <si>
    <t xml:space="preserve">https://www.ebay.com/itm/Panasonic-3DO-RYRAMID-INTRUDER-NEW-VERY-RARE/133380580466?hash=item1f0e1a2472:g:dDYAAOSw6rFeixq1</t>
  </si>
  <si>
    <t xml:space="preserve">Biohazard Revival Selection Xbox360 Capcom Used Japan 2011 Survival Horror Game</t>
  </si>
  <si>
    <t xml:space="preserve">B004TIZHW0</t>
  </si>
  <si>
    <t xml:space="preserve">https://www.ebay.com/itm/Xbox360-Biohazard-Revival-Selection-Japan-Import-Game-Japanese/173871644005?epid=211921041&amp;hash=item287b8ebd65:g:bEwAAOSwOrxZwbnW</t>
  </si>
  <si>
    <t xml:space="preserve">.hack//Link Zettai Houi Pack PSP Bandai 2010 Used Japan Import RolePlaying Game</t>
  </si>
  <si>
    <t xml:space="preserve">B001QCY0NY</t>
  </si>
  <si>
    <t xml:space="preserve">https://www.ebay.com/itm/Sony-Playstation-Portable-PSP-hack-LINK-Zettai-Houi-Pack-Box-Japan-JP-Game-U34/402035087759?epid=110449366&amp;hash=item5d9b28998f:g:DiMAAOSwmeNd0OQZ</t>
  </si>
  <si>
    <t xml:space="preserve">Game Center CX2: Arino no Chousenjou Nintendo DS Bandai Used Japan Variety Game </t>
  </si>
  <si>
    <t xml:space="preserve">B001TK328C</t>
  </si>
  <si>
    <t xml:space="preserve">https://www.ebay.com/itm/Nintendo-DS-Game-Center-CX-Arino-no-Chousenjou-2-Japan-NDS-F-S/372300246200?epid=71555024&amp;hash=item56aed2ecb8:g:L5gAAOSw7Kta8WXW</t>
  </si>
  <si>
    <t xml:space="preserve">Rei ChoAniki PlayStation Portable PSP Gunho Used Japan Import 2009 Shooter Game</t>
  </si>
  <si>
    <t xml:space="preserve">B001D5HS3S</t>
  </si>
  <si>
    <t xml:space="preserve">https://www.ebay.com/itm/PSP-Rei-Choaniki-Japan-PlayStation-Portable-F-S/273148553137?epid=110408871&amp;hash=item3f98ec27b1:g:ogAAAOSwi4dayhin</t>
  </si>
  <si>
    <t xml:space="preserve">Metroid Prime Pinball w/s Vibration Pack Nintendo 3DS Used Japan Import 2006</t>
  </si>
  <si>
    <t xml:space="preserve">B000C5ESO2</t>
  </si>
  <si>
    <t xml:space="preserve">https://www.ebay.com/itm/Brand-New-Nintendo-DS-Metroid-Prime-Pin-Ball-NTRRAP2J-JPN-Japanese-Import-Game/264716606270?epid=1100354661&amp;hash=item3da256db3e:g:WhUAAOSw1~BeXgMr</t>
  </si>
  <si>
    <t xml:space="preserve">Neo Contra PlayStation2 PS2 Konami Used Japan Import 2004 Shooter Boxed NTSC-J</t>
  </si>
  <si>
    <t xml:space="preserve">B0002YC54I</t>
  </si>
  <si>
    <t xml:space="preserve">https://www.ebay.com/itm/PS2-Neo-Contra-Japan-Import-Game-Japanese/173871699866?hash=item287b8f979a:g:KtUAAOSwNglZwcgm</t>
  </si>
  <si>
    <t xml:space="preserve">Metal Slug Complete PSP SNKPlaymore Used Japan Import Shooter 2007 Boxed</t>
  </si>
  <si>
    <t xml:space="preserve">B000JDSBOA</t>
  </si>
  <si>
    <t xml:space="preserve">https://www.ebay.com/itm/Used-PSP-Metal-Slug-Complete-Japan-Import-Free-shipping/121475399101?epid=111085461&amp;hash=item1c487f7dbd:g:XUAAAOSw~1FUU7rg</t>
  </si>
  <si>
    <t xml:space="preserve">Twinkle Crusaders GoGo! Limited Edition PSP Kadokawa Used Japan Import 2010</t>
  </si>
  <si>
    <t xml:space="preserve">B003A2J00G</t>
  </si>
  <si>
    <t xml:space="preserve">https://www.ebay.com/itm/PSP-Twinkle-Crusaders-GoGo-Special-Limited-Edition-Japan-Import-Game-Japanese/173871714054?epid=1210951073&amp;hash=item287b8fcf06:g:QF0AAOSwwrtZwdGM</t>
  </si>
  <si>
    <t xml:space="preserve">Ultra Street Fighter Ⅳ Collector's Pack PlayStation3 PS3 Used Japan Fighting</t>
  </si>
  <si>
    <t xml:space="preserve">B00JRNAMYK</t>
  </si>
  <si>
    <t xml:space="preserve">https://www.ebay.com/itm/PlayStation-3-Ultra-Street-Fighter-IV-4-Collectors-Package-PS3-Japan-CAPCOM/114201301489?epid=1030069269&amp;hash=item1a96ed91f1:g:4owAAOSwnhNd2kCy</t>
  </si>
  <si>
    <t xml:space="preserve">Hiyore! Nyarukosan Limited Box PSVita 5pb. Used Japan Import 2013 Card Game</t>
  </si>
  <si>
    <t xml:space="preserve">B00B2HR8PK</t>
  </si>
  <si>
    <t xml:space="preserve">https://www.ebay.com/itm/5pb-Haiyore-Nyaruko-San-Nafushigatai-Game-no-You-na-Mono-PS-Vita/283736227171?hash=item420fff3d63:g:PwsAAOSwBY5deH3W</t>
  </si>
  <si>
    <t xml:space="preserve">Neon Genesis Evangelion: 3rd Impact Sound Track Edition PSP Used Japan 2011</t>
  </si>
  <si>
    <t xml:space="preserve">B0056F3GG4</t>
  </si>
  <si>
    <t xml:space="preserve">https://www.ebay.com/itm/PSP-Neon-Genesis-Evangelion-3rd-Impact-Special-Limited-Edition-Japan-Game/173871751600?epid=1402869034&amp;hash=item287b9061b0:g:c4YAAOSwFb5aOash</t>
  </si>
  <si>
    <t xml:space="preserve">Hikari Shinwa: Paltena no Kagami Nintendo 3DS Used Japan Action Game 2012 Boxed</t>
  </si>
  <si>
    <t xml:space="preserve">B004K6L0G8</t>
  </si>
  <si>
    <t xml:space="preserve">https://www.ebay.com/itm/USED-3DS-Shin-Hikari-Shinwa-Palutena-no-Kagami-Japan-F-S/192713551061?epid=1901471987&amp;hash=item2cde9f6cd5:g:PXQAAOSwSrxbSK8X</t>
  </si>
  <si>
    <t xml:space="preserve">Captain Tsubasa: Gekitou no Kiseki Nintendo DS Konami Used Japan Import 2010</t>
  </si>
  <si>
    <t xml:space="preserve">B0038KXKQA</t>
  </si>
  <si>
    <t xml:space="preserve">https://www.ebay.com/itm/Used-Nintendo-DS-Captain-Tsubasa-Gekitou-no-Kiseki-Japan-Import-Free-Shipping/301532957831?epid=131571651&amp;hash=item4634c3cc87:g:G2wAAOSwPhdU4wYX</t>
  </si>
  <si>
    <t xml:space="preserve">The House of The Dead: Over Kill Nintendo Wii Sega Used Japan Shooter 2009</t>
  </si>
  <si>
    <t xml:space="preserve">B002DR46LM</t>
  </si>
  <si>
    <t xml:space="preserve">https://www.ebay.com/itm/Wii-House-of-the-Dead-Overkill-Japan-Import-Game-Japanese/173871804952?hash=item287b913218:g:fTIAAOSwIC1Zwf82</t>
  </si>
  <si>
    <t xml:space="preserve">Ultimate Marvel VS. Capcom 3 PSVita Capcom Used Japan Fighting Action Game 2011</t>
  </si>
  <si>
    <t xml:space="preserve">B005N4K6SY</t>
  </si>
  <si>
    <t xml:space="preserve">https://www.ebay.com/itm/PS-Vita-Ultimate-Marvel-vs-Capcom-3-Japan-PSV-F-S/232657695386?epid=211983505&amp;hash=item362b7ab29a:g:wCkAAOSwIUxaev89</t>
  </si>
  <si>
    <t xml:space="preserve">Ryusei no Rockman Leo &amp; Rockman 2: Berserk x Shinobi Set Nintendo 3DS Used Japan</t>
  </si>
  <si>
    <t xml:space="preserve">https://www.ebay.com/itm/DS-Ryuusei-no-RockMan-3-Red-Joker-Japan-Import-Game-Japanese/173871827583?hash=item287b918a7f:g:lHUAAOSwDZtZwgRX</t>
  </si>
  <si>
    <t xml:space="preserve">写真は以下のサイトを使用して下さい
https://www.mercari.com/jp/items/m21953413143/?_s=U2FsdGVkX1_dAKDIftZneg6gkwKFZffL5S2nY3v1Trbs2V-k40tokYlWzcoq-apsnZxQ-pIPVq8eS3Pw6EZpE_V4w9Mkqx_yQBsP9mpWJsYhCNgdNwiAHvU-nvVbaxxX</t>
  </si>
  <si>
    <t xml:space="preserve">Bakumatsu Roman: Last Blade1・2 PlayStation2 PS2 SNK Used Japan Fighting Game</t>
  </si>
  <si>
    <t xml:space="preserve">B00097D9ES</t>
  </si>
  <si>
    <t xml:space="preserve">https://www.ebay.com/itm/PS2-Bakumatsu-Roman-Last-Blade-2-in-1-Japan-Import-Game-Japanese/173871836432?epid=110537747&amp;hash=item287b91ad10:g:oTQAAOSwQiBZwgMB</t>
  </si>
  <si>
    <t xml:space="preserve">Nights into Dreams Nightopia Dream Pack PlayStation2 PS2 Sega Used Japan Action</t>
  </si>
  <si>
    <t xml:space="preserve">B000ZKYICG</t>
  </si>
  <si>
    <t xml:space="preserve">https://www.ebay.com/itm/PS2-NiGHTS-into-Dreams-Nightopia-Dream-Pack-Japan-Import-Game-Japanese/173871850143?hash=item287b91e29f:g:a~cAAOSwugtZwg5C</t>
  </si>
  <si>
    <t xml:space="preserve">Rozen Maiden Wechseln Die Welt Up Limited PS3 5pb. Used Japan Adventure Game</t>
  </si>
  <si>
    <t xml:space="preserve">B00EE217H0</t>
  </si>
  <si>
    <t xml:space="preserve">https://www.ebay.com/itm/PS3-Rozen-Maiden-Wechseln-Die-Welt-Up-Limited-JAPAN-Japanese-Game/173871897315?hash=item287b929ae3:g:IckAAOSwyXhZv6-G</t>
  </si>
  <si>
    <t xml:space="preserve">Yu-Gi-Oh! 5D's Tag Force 6 PSP Konami Used Japan 2011 Card Game Tested Working</t>
  </si>
  <si>
    <t xml:space="preserve">B005DD278M</t>
  </si>
  <si>
    <t xml:space="preserve">https://www.ebay.com/itm/PSP-Yu-Gi-Oh-5Ds-Tag-Force-6-Japan-PlayStation-Portable-F-S/232779057128?epid=108235194&amp;hash=item3632b687e8:g:RhgAAOSwJslbBSPu</t>
  </si>
  <si>
    <t xml:space="preserve">Melty Blood Actoress Again PlayStation2 PS2 Used Japan Fighting Game 2009 NTSC-J</t>
  </si>
  <si>
    <t xml:space="preserve">B00280N4FS</t>
  </si>
  <si>
    <t xml:space="preserve">https://www.ebay.com/itm/Used-PS2-Melty-Blood-Actress-Again-Japan-Import-Free-Shipping/301529083687?epid=80061162&amp;hash=item463488af27:g:Uw8AAOSwEeFU3vOy</t>
  </si>
  <si>
    <t xml:space="preserve">Dead Or Alive Extreme 3 Fortune PlayStation4 PS4 KoeiTecmo Used Japan 2016 Boxed</t>
  </si>
  <si>
    <t xml:space="preserve">B016MC8C8Q</t>
  </si>
  <si>
    <t xml:space="preserve">https://www.ebay.com/itm/Used-PS4-DEAD-OR-ALIVE-Xtreme-3-Fortune-Import-Japan/122284718829?epid=1543805980&amp;hash=item1c78bcbaed:g:H7YAAOSw5cNYYM3f</t>
  </si>
  <si>
    <t xml:space="preserve">Gear Rising Revengeance Premium Package Limited Edition PS3 Konami Used Japan</t>
  </si>
  <si>
    <t xml:space="preserve">B009CKQI1E</t>
  </si>
  <si>
    <t xml:space="preserve">https://www.ebay.com/itm/PS3-Metal-Gear-Rising-Revengeance-Premium-Package-Limited-Japan-import-Game/173871971314?epid=1739838414&amp;hash=item287b93bbf2:g:l9UAAOSwLiJZwjzp</t>
  </si>
  <si>
    <t xml:space="preserve">Hakuouki SSL: Sweet School Life Limited Edition PSVita Idea Factory Used Japan</t>
  </si>
  <si>
    <t xml:space="preserve">B00GLFV0AW</t>
  </si>
  <si>
    <t xml:space="preserve">https://www.ebay.com/itm/PS-Vita-Hakuouki-SSL-Sweet-School-Life-Limited-Edition-Japan-Import-Game/173871990596?epid=212020580&amp;hash=item287b940744:g:DecAAOSwOfBZwj-s</t>
  </si>
  <si>
    <t xml:space="preserve">Daisenryaku DS Great Strategy Nintendo DS Genki Used Japan Simuration Game 2006</t>
  </si>
  <si>
    <t xml:space="preserve">B000ESIHDA</t>
  </si>
  <si>
    <t xml:space="preserve">https://www.ebay.com/itm/Nintendo-DS-Daisenryaku-Japan-Import-Game-Japanese/173871997964?hash=item287b94240c:g:-HUAAOSw4P1ZwkGf</t>
  </si>
  <si>
    <t xml:space="preserve">Nikori no Suudoku 3D Vol. 2. Nintendo 3DS Hamster Used Japan Puzzle Game 2012</t>
  </si>
  <si>
    <t xml:space="preserve">B0072B3DZY</t>
  </si>
  <si>
    <t xml:space="preserve">https://www.ebay.com/itm/3DS-Nikoli-no-Sudoku-3D-Dai-ni-Shuu-8-tsu-no-Puzzle-de-1000-Mon-Japan-Game/173872005645?hash=item287b94420d:g:~zAAAOSwPfZZwkYP</t>
  </si>
  <si>
    <t xml:space="preserve">Red Seeds Profile PlayStation3 PS3 Marvelous Used Japan 2010 Horror Adventure</t>
  </si>
  <si>
    <t xml:space="preserve">B0031U0MIG</t>
  </si>
  <si>
    <t xml:space="preserve">https://www.ebay.com/itm/PS3-Red-Seeds-Profile-Japan-Import-Game-Japanese/173872008121?epid=109982127&amp;hash=item287b944bb9:g:5LIAAOSw1IlZwknf</t>
  </si>
  <si>
    <t xml:space="preserve">Never7: The End of Infinity Limited Edition PSP Cyber Front Japan Love Adventure</t>
  </si>
  <si>
    <t xml:space="preserve">B001N2LYZO</t>
  </si>
  <si>
    <t xml:space="preserve">https://www.ebay.com/itm/PSP-Never7-The-End-of-Infinity-Limited-Edition-Japan-Import-Game-Japanese/173872044274?hash=item287b94d8f2:g:F6QAAOSwHqRZwldU</t>
  </si>
  <si>
    <t xml:space="preserve">Twinbee Portable PSP Konami Used Japan 2007 Konami Shooter Boxed w/s Manual</t>
  </si>
  <si>
    <t xml:space="preserve">B000K6ZTVE</t>
  </si>
  <si>
    <t xml:space="preserve">https://www.ebay.com/itm/PSP-TwinBee-PORTABLE-Japan-PlayStation-Portable-F-S/232779053353?epid=211989504&amp;hash=item3632b67929:g:5JgAAOSwKDRbBSJo</t>
  </si>
  <si>
    <t xml:space="preserve">Tengai Makyou Collection PSP Hudson Used Japan Roleplaying 2008 Used Japan</t>
  </si>
  <si>
    <t xml:space="preserve">B0018B71KC</t>
  </si>
  <si>
    <t xml:space="preserve">https://www.ebay.com/itm/USED-PSP-PlayStationPortable-Tengai-Makyou-Collection-the-Best-51273JAPAN-IMPORT/254435244888?hash=item3b3d85bb58:g:p5oAAOSwDbBd3hE7</t>
  </si>
  <si>
    <t xml:space="preserve">Biohazard Aniversary Package PS3 Capcom Used Japan Survival Horror Game 2013</t>
  </si>
  <si>
    <t xml:space="preserve">B00AYSKMC4</t>
  </si>
  <si>
    <t xml:space="preserve">https://www.ebay.com/itm/PS3-Biohazard-Anniversary-Package-Japan-Import-Game-Japanese/173872086418?epid=212018220&amp;hash=item287b957d92:g:H7EAAOSw6~VZwl2G</t>
  </si>
  <si>
    <t xml:space="preserve">Gunpey-R Reverse PSP Bandai Used Japan Puzzle Game Boxed w/s Manual 2007</t>
  </si>
  <si>
    <t xml:space="preserve">B000GWNBGC</t>
  </si>
  <si>
    <t xml:space="preserve">https://www.ebay.com/itm/PSP-Gunpey-R-Japan-Import-Game-Japanese/173872093359?hash=item287b9598af:g:Gr8AAOSwfrJZwmRo</t>
  </si>
  <si>
    <t xml:space="preserve">Valkyria : Azure Revolution PSVita Used Japan Sega RolePlaying Game 2017 Boxed</t>
  </si>
  <si>
    <t xml:space="preserve">B01L1DIUUQ</t>
  </si>
  <si>
    <t xml:space="preserve">https://www.ebay.com/itm/PlayStation-PS-Vita-Valkyria-Azure-Revolution-From-Japan-Game-Japanese-Anime/173872292115?epid=2111480413&amp;hash=item287b98a113:g:yV0AAOSwM15Zyh26</t>
  </si>
  <si>
    <t xml:space="preserve">Tsumi to Batsu Sin And Panishment Nintendo 64 Used Japan Action Shooter Game</t>
  </si>
  <si>
    <t xml:space="preserve">B000069RZ0</t>
  </si>
  <si>
    <t xml:space="preserve">https://www.ebay.com/itm/Tsumi-to-batsu-Sin-and-Punishment-Nintendo-64-Boxed-Very-Good-Japan-F-S-Tested/392762055420?epid=56249643&amp;hash=item5b72715afc:g:YtYAAOSwCppejCO11</t>
  </si>
  <si>
    <t xml:space="preserve">OutRun2 SP First Print Limited Edition PS2 Used Japan Racing Game 1999 Boxed</t>
  </si>
  <si>
    <t xml:space="preserve">B000LILRK8</t>
  </si>
  <si>
    <t xml:space="preserve">https://www.ebay.com/itm/PS2-OutRun2-SP-First-Print-Limited-Edition-Japan-Import-Game-Japanese/173872885133?epid=110480541&amp;hash=item287ba1ad8d:g:E6EAAOSwwVpZwyVG</t>
  </si>
  <si>
    <t xml:space="preserve">Utsusemi no Meguri PSVita Matatabi Used Japan Adventure Game Boxed w/s Manual</t>
  </si>
  <si>
    <t xml:space="preserve">B06ZZXNVND</t>
  </si>
  <si>
    <t xml:space="preserve">https://www.ebay.com/itm/PS-Vita-Exploring-the-depression-Japan-PSV-F-S/372220457409?hash=item56aa1171c1:g:hucAAOSwMfhagXJn</t>
  </si>
  <si>
    <t xml:space="preserve">Dragon Ball Heroes Ultimate Mission w/s award card Nintendo 3DS Used Japan 2013</t>
  </si>
  <si>
    <t xml:space="preserve">B00AARWRCC</t>
  </si>
  <si>
    <t xml:space="preserve">https://www.ebay.com/itm/Nintendo-3DS-Dragon-Ball-Heroes-Ultimate-Mission-Japan-Game-Japanese/173872886447?epid=1144026623&amp;hash=item287ba1b2af:g:P9cAAOSwVNxZ59f1</t>
  </si>
  <si>
    <t xml:space="preserve">Ever17 The Out of Infinity Limited Edition PSP CyberFront Used Japan 2009 Boxed</t>
  </si>
  <si>
    <t xml:space="preserve">B001N2LZ08</t>
  </si>
  <si>
    <t xml:space="preserve">https://www.ebay.com/itm/PSP-Ever17-The-Out-of-Infinity-Premium-Edition-Limited-Edition-Japan-Game/173872888497?hash=item287ba1bab1:g:1UwAAOSwg0BZwxjR</t>
  </si>
  <si>
    <t xml:space="preserve">Densha de Go! Tikubetsu-hen Fukkatsu Shouwa no Yamanotesen Nintendo DS 2010</t>
  </si>
  <si>
    <t xml:space="preserve">B003KYSQBI</t>
  </si>
  <si>
    <t xml:space="preserve">https://www.ebay.com/itm/DS-Densha-de-Go-Tokubetsu-hen-Fukkatsu-Shouwa-no-Yamatesen-Japan-Japanese/173872889514?hash=item287ba1beaa:g:QmgAAOSwrP9ZwxL9</t>
  </si>
  <si>
    <t xml:space="preserve">Tales of Vesperia PlayStation3 PS3 Namco Used Japan RolePlaying Game 2009 Boxed</t>
  </si>
  <si>
    <t xml:space="preserve">B002OB3ST8</t>
  </si>
  <si>
    <t xml:space="preserve">https://www.ebay.com/itm/Used-PS3-Tales-of-Vesperia-Import-Japan-Free-Shipping/122276929983?epid=66640460&amp;hash=item1c7845e1bf:g:JmQAAOSwPZ5VSWmB</t>
  </si>
  <si>
    <t xml:space="preserve">Salamander Portable PSP Konami Used Japan Shooter 2008 Boxed w/s Manual </t>
  </si>
  <si>
    <t xml:space="preserve">B0012AZ6I8</t>
  </si>
  <si>
    <t xml:space="preserve">https://www.ebay.com/itm/Used-PSP-Salamander-Portable-Japan-Import-Free-shipping/291282902756?hash=item43d1d05ee4:g:VOIAAOSwabhUU7rc</t>
  </si>
  <si>
    <t xml:space="preserve">Love of Love Emperor of Love! PSVita EnterGram Used Japan Adventure Game 2017</t>
  </si>
  <si>
    <t xml:space="preserve">B06WGR76JD</t>
  </si>
  <si>
    <t xml:space="preserve">https://www.ebay.com/itm/PS-Vita-Love-of-Love-emperor-of-Love-PlayStation-Japan-Game-Japanese/173872890507?hash=item287ba1c28b:g:~AcAAOSwyXNZ6EnZ</t>
  </si>
  <si>
    <t xml:space="preserve">Dragon Quest 11 Ⅺ: Sugisarisi Toki wo Motomete PS4 Used Japan 2017 RolePlaying</t>
  </si>
  <si>
    <t xml:space="preserve">B06Y63281P</t>
  </si>
  <si>
    <t xml:space="preserve">https://www.ebay.com/itm/PS4-Dragon-Quest-XI-PlayStation-4-Japanese-Game-Japan/173872890719?hash=item287ba1c35f:g:1uYAAOSwTEBZ6Dtj</t>
  </si>
  <si>
    <t xml:space="preserve">Steins; Gate Double Pack First Limited Edition PSVita 5pb. Used Japan 2013</t>
  </si>
  <si>
    <t xml:space="preserve">B009ZP1KQY</t>
  </si>
  <si>
    <t xml:space="preserve">https://www.ebay.com/itm/PS-Vita-Playstation-Vita-Steins-Gate-Double-Pack-Set-Limited-Edition-japan-Game/173872893380?epid=212040473&amp;hash=item287ba1cdc4:g:xdUAAOSwRDtZwycK</t>
  </si>
  <si>
    <t xml:space="preserve">J-Stars Victory VS Anison Sound Edition PSVita Bandai Used Japan 2014 Action</t>
  </si>
  <si>
    <t xml:space="preserve">B00IP0UYNK</t>
  </si>
  <si>
    <t xml:space="preserve">https://www.ebay.com/itm/PS-Vita-J-Stars-Victory-Vs-Anison-Sound-Edition-Japan-Import-Game-Japanese/173872903952?hash=item287ba1f710:g:VbMAAOSwzilZwwv3</t>
  </si>
  <si>
    <t xml:space="preserve">Wangan Midnight PlayStation3 PS3 Genki Used Japan Racing Game Tested Working</t>
  </si>
  <si>
    <t xml:space="preserve">B000J0TDZ4</t>
  </si>
  <si>
    <t xml:space="preserve">https://www.ebay.com/itm/USED-PS3-PlayStation-3-Wangan-Midnight-Racing-00020-JAPAN-IMPORT/254364019318?epid=56238164&amp;hash=item3b3946ea76:g:jxEAAOSwxNpdgyVm</t>
  </si>
  <si>
    <t xml:space="preserve">PC Engine Best Collection Ginga Ojosama Densetsu PSP Hudson Used Japan 2008</t>
  </si>
  <si>
    <t xml:space="preserve">B0018B5A0A</t>
  </si>
  <si>
    <t xml:space="preserve">https://www.ebay.com/itm/PC-Engine-Best-Collection-Ginga-Ojosama-Densetsu-PSP-boxed-w-manual-Japan/392780305495?epid=110642807&amp;hash=item5b7387d457:g:OlkAAOSwIf9eqM~8</t>
  </si>
  <si>
    <t xml:space="preserve">Silent Hill HD Collection PlayStation3 PS3 Konami Used Japan Survival Horror</t>
  </si>
  <si>
    <t xml:space="preserve">B005JA47FU</t>
  </si>
  <si>
    <t xml:space="preserve">https://www.ebay.com/itm/Used-PS3-Silent-Hill-HD-Collection-Remastered-Import-Japan/291384614140?hash=item43d7e05cfc:g:~fgAAOSwpDdU43nz</t>
  </si>
  <si>
    <t xml:space="preserve">Densha de Go! Osaka Kanjousen hen PSP Taito Used Japan 2006 Tested Working</t>
  </si>
  <si>
    <t xml:space="preserve">B000E3WQ00</t>
  </si>
  <si>
    <t xml:space="preserve">https://www.ebay.com/itm/PSP-Densha-de-Go-Pocket-Osaka-Kanjousenhen-Japan-Import/173872980986?hash=item287ba323fa:g:GuoAAOSwtplZwxaD</t>
  </si>
  <si>
    <t xml:space="preserve">Macross 30: Ginga wo Tsunagu Utagoe Limited Edition PS3 Bandai Used Japan 2013</t>
  </si>
  <si>
    <t xml:space="preserve">B00A8E0KZS</t>
  </si>
  <si>
    <t xml:space="preserve">https://www.ebay.com/itm/PS3-Macross-30-Ginga-wo-Tsunagu-Utagoe-Limited-Edition-japan-Game-Japanese/173873488710?epid=1103838926&amp;hash=item287baae346:g:CT4AAOSwez5ZwwaB</t>
  </si>
  <si>
    <t xml:space="preserve">Secret of Mana Seiken Densetsu Collection Nintendo Switch Used Japan Roleplaying</t>
  </si>
  <si>
    <t xml:space="preserve">B06XR73KWR</t>
  </si>
  <si>
    <t xml:space="preserve">https://www.ebay.com/itm/Brand-new-Nintendo-Switch-SEIKEN-DENSETSU-Collection-JAPAN-with-Free-Shipping/202573079206?hash=item2f2a4be2a6:g:uhkAAOSwWz5cRrPf</t>
  </si>
  <si>
    <t xml:space="preserve">Tennis no Oji-Sama: Form the strongest Team PS2 Konami Used Japan Training Game</t>
  </si>
  <si>
    <t xml:space="preserve">B00029SR72</t>
  </si>
  <si>
    <t xml:space="preserve">https://www.ebay.com/itm/Used-PS2-Tennis-no-Oji-Sama-Form-the-strongest-Team-Japan-Import/301533418023?hash=item4634cad227:g:r~UAAOSwrklU43cB</t>
  </si>
  <si>
    <t xml:space="preserve">Sega Ages 2500 Vol.20 Space Harrier PS2 Used Japan Shooter 2005 NTSC-J Boxed</t>
  </si>
  <si>
    <t xml:space="preserve">B000A3DB1M</t>
  </si>
  <si>
    <t xml:space="preserve">https://www.ebay.com/itm/PS2-Sega-Ages-2500-Series-vol-20-Space-Harrier-II-PlayStation-2-Japan-Free-Ship/254272383120?hash=item3b33d0a890:g:lEYAAOSwOxFdDloY</t>
  </si>
  <si>
    <t xml:space="preserve">Taiko no Tatsujin DokoDon Mystery Adventure Nintendo 3DS Bandai Used Japan 2016</t>
  </si>
  <si>
    <t xml:space="preserve">B01CU4PEMM</t>
  </si>
  <si>
    <t xml:space="preserve">https://www.ebay.com/itm/Nintendo-3DS-Taiko-no-Tatsujin-Dokodon-Mystery-Adventure-Japan/173873991704?epid=1367509911&amp;hash=item287bb29018:g:b3wAAOSwevJZyF-b</t>
  </si>
  <si>
    <t xml:space="preserve">Tengai Makyou Ⅲ Namida Delux Pack PlayStation2 PS2 Hudson Used Japan 2005 NTSC-J</t>
  </si>
  <si>
    <t xml:space="preserve">B00076YLU2</t>
  </si>
  <si>
    <t xml:space="preserve">https://www.ebay.com/itm/Tengai-Makyo-deluxe-pack-III-NAMIDA-PS2-Import-Japan/173874012732?hash=item287bb2e23c:g:8y8AAOSwll1ac8vo</t>
  </si>
  <si>
    <t xml:space="preserve">Daisenpu Mega Drive MD Sega Used Japan Shooter 1990 Boxed w/s Manual </t>
  </si>
  <si>
    <t xml:space="preserve">B000148C1E</t>
  </si>
  <si>
    <t xml:space="preserve">https://www.ebay.com/itm/DAISENPU-Twin-Hawk-Mega-Drive-SEGA-md/362396890319?hash=item546089b4cf:g:zEkAAOSwa3BbWWar</t>
  </si>
  <si>
    <t xml:space="preserve">Kunio Kun no Dodge Ball Nintendo Super Famicom SFC Technos Used Japan 1993</t>
  </si>
  <si>
    <t xml:space="preserve">B000068HJZ</t>
  </si>
  <si>
    <t xml:space="preserve">https://www.ebay.com/itm/KUNIO-KUN-DODGEBALL-Dodge-Ball-Super-Famicom-Nintendo-Japan-Video-Game-Japanese/173874016426?hash=item287bb2f0aa:g:xHcAAOSwe2FZ2JZR</t>
  </si>
  <si>
    <t xml:space="preserve">Umi Hara Kawa Se Shun Second Edition Kanzen Ban Nintendo DS Genterprice Used </t>
  </si>
  <si>
    <t xml:space="preserve">B001OI24Z6</t>
  </si>
  <si>
    <t xml:space="preserve">https://www.ebay.com/itm/Nintendo-DS-Umihara-Kawase-Shun-Second-Edition-Kanzenban-Japan-Game-Japanese/173874019061?epid=1000500952&amp;hash=item287bb2faf5:g:h-8AAOSwxc5Zyi6q</t>
  </si>
  <si>
    <t xml:space="preserve">Valkyria Chronicles III Extra Edition PSP Sega Japan Simuration Roleplaying</t>
  </si>
  <si>
    <t xml:space="preserve">B005KGPW3O</t>
  </si>
  <si>
    <t xml:space="preserve">https://www.ebay.com/itm/Valkyria-Chronicles-III-Unrecorded-Extra-Edition-Japan-Import-ULJM05957/254419777981?hash=item3b3c99b9bd:g:J7gAAOSw509dy4i3</t>
  </si>
  <si>
    <t xml:space="preserve">Fate/Tiger Colosseum Upper Megamori Box PSP Capcom Used Japan Fighting Game</t>
  </si>
  <si>
    <t xml:space="preserve">B0018B5CZI</t>
  </si>
  <si>
    <t xml:space="preserve">https://www.ebay.com/itm/PSP-Fate-Tiger-Colosseum-Upper-Megamori-Box-Complete-set/173874035815?hash=item287bb33c67:g:rnwAAOSwouNZyhoT</t>
  </si>
  <si>
    <t xml:space="preserve">Fate/Tiger Colosseum Limited Edition PSP Capcom Used Japan Fighting Game 2007</t>
  </si>
  <si>
    <t xml:space="preserve">B000P6JORO</t>
  </si>
  <si>
    <t xml:space="preserve">https://www.ebay.com/itm/Fate-Tiger-Coliseum-Limited-Edition-PlayStation-Portable-Japan-Version/133351444894?epid=110491802&amp;hash=item1f0c5d919e:g:3osAAOSw3adeX5fN</t>
  </si>
  <si>
    <t xml:space="preserve">Devil Summoner Kuzunoha Raido vs. King Abaddon Plus PS2 Used Japan NTSC-J 2008</t>
  </si>
  <si>
    <t xml:space="preserve">B001DJ9G66</t>
  </si>
  <si>
    <t xml:space="preserve">https://www.ebay.com/itm/USED-Devil-Summoner-Kuzunoha-Raido-vs-King-Abaddon-Plus-Shin-Megami-Tensei-III/283869609926?epid=1137347303&amp;hash=item4217f27fc6:g:7OQAAOSwXuRessLJ</t>
  </si>
  <si>
    <t xml:space="preserve">Sorayume PlayStation2 PS2 Takuyo Used Japan 2008 Love Adventure Game NTSC-J</t>
  </si>
  <si>
    <t xml:space="preserve">B0016OJM1M</t>
  </si>
  <si>
    <t xml:space="preserve">https://www.ebay.com/itm/PS2-Sorayume-PlayStation2-Japan-Japanese-Game/173874039774?hash=item287bb34bde:g:Yb4AAOSw2OlZ4XpI</t>
  </si>
  <si>
    <t xml:space="preserve">Space Harrier Super 32X MegaDrive MD Used Japan Shooter 1994 Boxed w/s Manual</t>
  </si>
  <si>
    <t xml:space="preserve">B0001488MM</t>
  </si>
  <si>
    <t xml:space="preserve">https://www.ebay.com/itm/SPACE-HARRIER-Super-32X-Ref-089-Mega-Drive-Sega-md/303283396553?hash=item469d195fc9:g:exgAAOSwZ95dey-O</t>
  </si>
  <si>
    <t xml:space="preserve">The Legend of hiroes Sen no Kiseki 2 Limited Edition PSVita Falcom Used Japan </t>
  </si>
  <si>
    <t xml:space="preserve">B00K73QJU0</t>
  </si>
  <si>
    <t xml:space="preserve">https://www.ebay.com/itm/PS-Vita-The-Legend-of-hiroes-Sen-no-Kiseki-2-Limited-Edition-Japan-qv2/164178957080?epid=211993449&amp;hash=item2639d41318:g:kBQAAOSw8gBeqXC2</t>
  </si>
  <si>
    <t xml:space="preserve">Spectral vs. Generation SVG PlayStation2 PS2 Idea Factory Japan Fighting NTSC-J</t>
  </si>
  <si>
    <t xml:space="preserve">B000E5ELVK</t>
  </si>
  <si>
    <t xml:space="preserve">https://www.ebay.com/itm/PS2-Spectral-vs-Generation-Japan-Import-Game-Japanese/173874072780?hash=item287bb3cccc:g:nAsAAOSwZkNZwQ8e</t>
  </si>
  <si>
    <t xml:space="preserve">DaiSenryaku Perfect: Senjou no Hasha PS3 Used Japan Simuration Game 2014 Boxed</t>
  </si>
  <si>
    <t xml:space="preserve">B006VPL6UG</t>
  </si>
  <si>
    <t xml:space="preserve">https://www.ebay.com/itm/PS3-Daisenryaku-Perfect-Senjou-no-Hasha-PlayStation-3-Japan-Game-Japanese/173874073443?epid=211997099&amp;hash=item287bb3cf63:g:ReMAAOSw1LNZ4y7p</t>
  </si>
  <si>
    <t xml:space="preserve">Sonic All Star Racing Transfort PS3 Sega Used Japan 2014 Racing Game Boxed</t>
  </si>
  <si>
    <t xml:space="preserve">B00IFWSW3M</t>
  </si>
  <si>
    <t xml:space="preserve">https://www.ebay.com/itm/PS3-Sonic-All-Star-Racing-TRANSFORMED-Japan-Import-Game-Japanese/173874078865?epid=1526426602&amp;hash=item287bb3e491:g:8BsAAOSwEWJZwlwZ</t>
  </si>
  <si>
    <t xml:space="preserve">Nayuta no Kiseki Limited Edition PSP Falcom Used Japan Action Roleplaying Game</t>
  </si>
  <si>
    <t xml:space="preserve">B007RV0HWQ</t>
  </si>
  <si>
    <t xml:space="preserve">https://www.ebay.com/itm/Natoris-Trail-Nasataka-no-Kiseki-Drama-CD-Poms-Pass-Case-PSP-Japan/333432484877?hash=item4da21ff40d:g:8OsAAOSwSWRd71On</t>
  </si>
  <si>
    <t xml:space="preserve">Halo3 ODST Collector's Pack Xbox360 Microsoft Used Japan 2009 Shooter Boxed</t>
  </si>
  <si>
    <t xml:space="preserve">B002EL47KM</t>
  </si>
  <si>
    <t xml:space="preserve">https://www.ebay.com/itm/Xbox360-Halo-3-ODST-Collectors-Pack-Controller-Japan-Import-Game-Japanese/173874088040?epid=1200424367&amp;hash=item287bb40868:g:X6MAAOSwe2FZwlmn</t>
  </si>
  <si>
    <t xml:space="preserve">Kingdom Hearts 1 2 Final Mix1 2 Set PS2 Square Used Japan Roleplaying NTSC-J</t>
  </si>
  <si>
    <t xml:space="preserve">hand-on</t>
  </si>
  <si>
    <t xml:space="preserve">写真は以下のサイトから
https://www.mercari.com/jp/items/m41795808039/?_s=U2FsdGVkX18We7xsDN8CdK_IPgGq8SpchzgCtBYmGyBVQarsw6E-q9tcb9j9f5hvsdsHkDWF7hjXZVDQNsnOLZrMBkXTfO6YhNQ8keOChOGou3UjcvXRwXlvlNbnZBAb</t>
  </si>
  <si>
    <t xml:space="preserve">One Piece Unlimited World R Deluxe Edition PS4 Bandai Japan Action Adventure</t>
  </si>
  <si>
    <t xml:space="preserve">B071LD7JBC</t>
  </si>
  <si>
    <t xml:space="preserve">https://www.ebay.com/itm/ONE-PIECE-Unlimited-World-R-Deluxe-Edition-PS4-Japan/333406286538?hash=item4da09032ca:g:930AAOSwHf5d1jjF</t>
  </si>
  <si>
    <t xml:space="preserve">Persona Q 1 2 Set Nintendo 3DS Atlus Used Japan Roleplaying Game Tested Working</t>
  </si>
  <si>
    <t xml:space="preserve">写真は以下のサイトから
https://www.mercari.com/jp/items/m47328924837/?_s=U2FsdGVkX19sKxebAMfsJ7oX0iy4AXHC0fxY6tsXV3tBFihGNnmLql5WXPYKVYmhnm9Wa9vgDAl2m7P0B_UBeJzLHdmOazL2rVPbZF9oTkyLUr0gCS25F_Ni5LDdreeV</t>
  </si>
  <si>
    <t xml:space="preserve">Daytona USA 2001 DreamCast DC Sega Used Japan Racing Game 2000 Tested Working</t>
  </si>
  <si>
    <t xml:space="preserve">B00006LJT2</t>
  </si>
  <si>
    <t xml:space="preserve">https://www.ebay.com/itm/Dreamcast-DAYTONA-USA-2001-with-SPINE-CARD-SEGA-dc/362403624217?epid=1707984983&amp;hash=item5460f07519:g:nUsAAOSw9W5bYoRm</t>
  </si>
  <si>
    <t xml:space="preserve">Taiko no Tatsujin V version PSVita Used Japan Bandai 2015 Rhythm Game Boxed</t>
  </si>
  <si>
    <t xml:space="preserve">B00W6VTL42</t>
  </si>
  <si>
    <t xml:space="preserve">https://www.ebay.com/itm/PS-Vita-Taiko-no-Tatsujin-V-Version-Drum-Master-Japan-PSV-F-S/372182229209?epid=1740278910&amp;hash=item56a7ca20d9:g:nMkAAOSwmwtaS3Hs</t>
  </si>
  <si>
    <t xml:space="preserve">Sonic Force Nintendo Switch Used Japan Sega High-Speed Action Game 2017 Boxed</t>
  </si>
  <si>
    <t xml:space="preserve">B0751MWBXC</t>
  </si>
  <si>
    <t xml:space="preserve">https://www.ebay.com/itm/Nintendo-Switch-Sonic-Forces-Japan-Game-HAC-P-ABQLC-Japanese/173875435589?hash=item287bc89845:g:1ZEAAOSw8b1aCtCq</t>
  </si>
  <si>
    <t xml:space="preserve">Kono Oozora ni Tsubasa wo Hirogete CRUISE SIGN PSVita 5pb. Used Japan Boxed</t>
  </si>
  <si>
    <t xml:space="preserve">B00JX9JLVI</t>
  </si>
  <si>
    <t xml:space="preserve">https://www.ebay.com/itm/Used-PS-Vita-Kono-Oozora-ni-Tsubasa-wo-Hirogete-CRUISE-SIGN-Import-Japan/122045231995?hash=item1c6a76737b:g:uSYAAOSwv7da76ZH</t>
  </si>
  <si>
    <t xml:space="preserve">Wand of Fortune 2 FD Limited Edition PSP Idea Factory Used Japan 2012 Adventure</t>
  </si>
  <si>
    <t xml:space="preserve">B0093HP0CY</t>
  </si>
  <si>
    <t xml:space="preserve">https://www.ebay.com/itm/New-Wand-of-Fortune-II-FD-Limited-Edition-JPN/283333241738?hash=item41f7fa2b8a:g:YswAAOSwRTVaa1Wz</t>
  </si>
  <si>
    <t xml:space="preserve">Michinoku Hitou Koi Monogatari Sega Saturn SS Fog Used Japan Hanafuda 1997</t>
  </si>
  <si>
    <t xml:space="preserve">B000092P5N</t>
  </si>
  <si>
    <t xml:space="preserve">https://www.ebay.com/itm/Sega-Saturn-MICHINOKU-HITOU-KOI-MONOGATARI-SPECIAL-with-Spine-ss/361871921245?hash=item54413f505d:g:OugAAOSw9GhYbwAq</t>
  </si>
  <si>
    <t xml:space="preserve">Ginga Force Microsoft Xbox360 Qute Used Japan Shooter Tested Working Boxed </t>
  </si>
  <si>
    <t xml:space="preserve">B0089JVXMI</t>
  </si>
  <si>
    <t xml:space="preserve">https://www.ebay.com/itm/Xbox360-Ginga-Force-Japan-Game-Japanese/173920685387?epid=211981606&amp;hash=item287e7b0d4b:g:1UoAAOSwoVFZ4Kod</t>
  </si>
  <si>
    <t xml:space="preserve">No More Heroes 2: Desperate Struggle Limited Edition Nintendo Wii Used Japan</t>
  </si>
  <si>
    <t xml:space="preserve">B002BH3GLA</t>
  </si>
  <si>
    <t xml:space="preserve">https://www.ebay.com/itm/Wii-No-More-Heroes-2-Desperate-Struggle-Limited-Edition-Japan-Import-Game/173930050821?epid=1500455178&amp;hash=item287f09f505:g:9DEAAOSw1KNZwiB~</t>
  </si>
  <si>
    <t xml:space="preserve">Raiden Fighter Aces Microsoft Xbox360 Success Used Japan 2008 Shooter Boxed</t>
  </si>
  <si>
    <t xml:space="preserve">B0011Y14EK</t>
  </si>
  <si>
    <t xml:space="preserve">https://www.ebay.com/itm/Raiden-Fighter-Aces-Microsoft-Xbox-360-2-Disc-Japan-Japanese-NTSC-J-Region/274332817221?epid=211995937&amp;hash=item3fdf829745:g:YnAAAOSwqOxekHUVV</t>
  </si>
  <si>
    <t xml:space="preserve">Godzilla VS PlayStation4 PS4 Bandai Japan Bandai Action Game Tested Working</t>
  </si>
  <si>
    <t xml:space="preserve">B00WYI4ODU</t>
  </si>
  <si>
    <t xml:space="preserve">https://www.ebay.com/itm/GODZILLA-VS-PlayStation-4-PS4-BANDAI-Very-Good-Condition-JAPAN-F-S-Working/392769676433?hash=item5b72e5a491:g:KNYAAOSwel9enPwL</t>
  </si>
  <si>
    <t xml:space="preserve">Verytex Sega Mega Drive MD Asmik Used Japan Boxed w/s Manual tested Working</t>
  </si>
  <si>
    <t xml:space="preserve">B000147QQQ</t>
  </si>
  <si>
    <t xml:space="preserve">https://www.ebay.com/itm/VERYTEX-Asmik-Sega-Megadrive-MD-w-manual-boxed-very-good-Japan-Tested-Working/392780350319?epid=56237480&amp;hash=item5b7388836f:g:WC8AAOSwFLpeqNz9</t>
  </si>
  <si>
    <t xml:space="preserve">Railfan Taiwan High Speed Rail PlayStation3 PS3 Ongakukan Used Japan 2007 Boxed</t>
  </si>
  <si>
    <t xml:space="preserve">B000VPIQ0U</t>
  </si>
  <si>
    <t xml:space="preserve">https://www.ebay.com/itm/PS3-Railfan-Taiwan-High-Speed-Rail-Japan-PlayStation-3-F-S/272927200160?epid=110473378&amp;hash=item3f8bba93a0:g:Q~oAAOSwH2VaB~4k</t>
  </si>
  <si>
    <t xml:space="preserve">BeatMania IIDX Destorted PlayStation2 PS2 Used Japan Konami NTSC-J Rhythm Game</t>
  </si>
  <si>
    <t xml:space="preserve">B000RSVVIK</t>
  </si>
  <si>
    <t xml:space="preserve">https://www.ebay.com/itm/Used-PS2-Beatmania-IIDX-13-DistorteD-Import-Japan/122001914227?epid=80154881&amp;hash=item1c67e17973:g:Jz8AAOSwOtBXTVwK</t>
  </si>
  <si>
    <t xml:space="preserve">Type-0 Fighter Symbol Vol.2 Normal Edition PlayStation2 PS2 Taito Japan NTSC-J</t>
  </si>
  <si>
    <t xml:space="preserve">B000CMTQJM</t>
  </si>
  <si>
    <t xml:space="preserve">https://www.ebay.com/itm/Used-PS2-Type-0-fighter-Symbol-Vol-2-Normal-Edition-Import-Japan/291778344782?hash=item43ef58374e:g:-Z4AAOSw7ehXTVu7</t>
  </si>
  <si>
    <t xml:space="preserve">New Century Gpx Cyber Formula 4 PlayStation2 PS2 Sunrise Japan NTSC-J Racing</t>
  </si>
  <si>
    <t xml:space="preserve">B000TXCD7Q</t>
  </si>
  <si>
    <t xml:space="preserve">https://www.ebay.com/itm/Used-New-Century-Gpx-Cyber-Follower-Murat-Rod-To-The-Infinity-4-Japan-Export/192889521419?epid=1902959782&amp;hash=item2ce91c850b:g:HWEAAOSwclxcs1UH</t>
  </si>
  <si>
    <t xml:space="preserve">Key Board Mania Ⅱ 2ndMix &amp; 3rdMix PlayStation2 PS2 Konami Japan Rhythm NTSC-J</t>
  </si>
  <si>
    <t xml:space="preserve">B00005Y6QG</t>
  </si>
  <si>
    <t xml:space="preserve">https://www.ebay.com/itm/KeyboardMania-PS2-Import-Japan-II-2ndMIX-3rdMIX/173862620727?hash=item287b050e37:g:iZEAAOSwUDxaeADJ</t>
  </si>
  <si>
    <t xml:space="preserve">Sparkstaer Super Famicom SFC Konami Used Japan Cartrage Only Action Game 1994</t>
  </si>
  <si>
    <t xml:space="preserve">B000068HZ5</t>
  </si>
  <si>
    <t xml:space="preserve">https://www.ebay.com/itm/Super-Famicom-Sparkster-Japan-SNES-SFC-F-S/231717212739?hash=item35f36c1243:g:yo4AAOSwT5tWGgQp</t>
  </si>
  <si>
    <t xml:space="preserve">Demon's Blazon Makai Mura Monshou hen Super Famicom SFC Japan Capcom Action</t>
  </si>
  <si>
    <t xml:space="preserve">B000068HM4</t>
  </si>
  <si>
    <t xml:space="preserve">https://www.ebay.com/itm/Nintendo-SUPER-Famicom-Demons-Crest-Demons-Blazon-CAPCOM-tested-works-SFC-SNES/254563451932?hash=item3b452a041c:g:5GsAAOSwwolejSw-</t>
  </si>
  <si>
    <t xml:space="preserve">Teenage Mutant Ninja Turtles: Turtle in Time Super Famicom SFC Konami Japan</t>
  </si>
  <si>
    <t xml:space="preserve">B0011Z9HSY</t>
  </si>
  <si>
    <t xml:space="preserve">https://www.ebay.com/itm/Super-Famicom-TMNT-MUTANT-TURTLES-IN-TIME-Japan-SFC-F-S/231717213920?hash=item35f36c16e0:g:ajcAAOSwAYtWGgVb</t>
  </si>
  <si>
    <t xml:space="preserve">Hudson Selection Star Soldier PlayStation2 PS2 Used Japan 2003 Shooter NTSC-J</t>
  </si>
  <si>
    <t xml:space="preserve">B0000D0Y70</t>
  </si>
  <si>
    <t xml:space="preserve">https://www.ebay.com/itm/PS2-Hudson-Sellection-Vol-2-Star-soldier-Japan-F-S/272013870997?hash=item3f554a4795:g:704AAOSw5VFWG2kL</t>
  </si>
  <si>
    <t xml:space="preserve">Choaniki Sei naru Protein Densetsu PlayStation2 PS2 Used Japan Shooter NTSC-J</t>
  </si>
  <si>
    <t xml:space="preserve">B0000C0SSL</t>
  </si>
  <si>
    <t xml:space="preserve">https://www.ebay.com/itm/USED-PS2-Cho-Aniki-Legend-of-Protein-JAPAN-Sony-PlayStation-2-choaniki-import/133022920713?epid=109934455&amp;hash=item1ef8c8b009:g:dTMAAOSw4GVYHaJR</t>
  </si>
  <si>
    <t xml:space="preserve">The Rumble Fish PlayStation2 PS2 Sega Used Japan Fighting Game 2005 NTSC-J</t>
  </si>
  <si>
    <t xml:space="preserve">B0007CVYO2</t>
  </si>
  <si>
    <t xml:space="preserve">https://www.ebay.com/itm/PS2-The-Rumble-Fish-Japan-F-S/272093805746?hash=item3f5a0dfcb2:g:8D8AAOSwT5tWG2jH</t>
  </si>
  <si>
    <t xml:space="preserve">Wizardry Gaiden: Prisoners of the Battles PlayStation2 PS2 Taito Japan NTSC-J</t>
  </si>
  <si>
    <t xml:space="preserve">B000FS7UR8</t>
  </si>
  <si>
    <t xml:space="preserve">https://www.ebay.com/itm/PS2-Wizardry-Gaiden-Prisoners-of-the-Battles-Japan-F-S/231815480142?hash=item35f947834e:g:iFAAAOSwo0JWG10J</t>
  </si>
  <si>
    <t xml:space="preserve">Rockman X8 Megaman PlayStation2 PS2 Capcom Used Japan Action Game 2005 NTSC-J</t>
  </si>
  <si>
    <t xml:space="preserve">B0007GHOGU</t>
  </si>
  <si>
    <t xml:space="preserve">https://www.ebay.com/itm/Used-PS2-RockMan-X8-Japan-Import-Free-Shipping/291381737446?epid=110456224&amp;hash=item43d7b477e6:g:QsUAAOSwPYZU3vPP</t>
  </si>
  <si>
    <t xml:space="preserve">Silent Hill: Shuttered Memories PlayStation2 PS2 Japan Horror Adventure NTSC-J</t>
  </si>
  <si>
    <t xml:space="preserve">B0037V0428</t>
  </si>
  <si>
    <t xml:space="preserve">https://www.ebay.com/itm/UsedGame-PS2-Silent-Hill-Shattered-Memories-Japan-Import-FreeShipping/271618417348?epid=1000483050&amp;hash=item3f3db822c4:g:2DoAAOSwnTdaHqzZ</t>
  </si>
  <si>
    <t xml:space="preserve">Fatal Fury Battle Archives 2 PlayStation2 PS2 SNK NeoGeo Online Japan NTSC-J</t>
  </si>
  <si>
    <t xml:space="preserve">B000LPX2FY</t>
  </si>
  <si>
    <t xml:space="preserve">https://www.ebay.com/itm/USED-NEOGEO-online-collection-Fatal-Fury-Battle-Archives-2/283869609757?epid=110494935&amp;hash=item4217f27f1d:g:w-8AAOSwhkNessK6</t>
  </si>
  <si>
    <t xml:space="preserve">R-Type 3 Ⅲ The Third Lightning Used Japan Super Famicom SFC Irem Used japan </t>
  </si>
  <si>
    <t xml:space="preserve">B000068HGJ</t>
  </si>
  <si>
    <t xml:space="preserve">https://www.ebay.com/itm/Super-Famicom-R-TYPE-III-3-Third-Lightning-Japan-SFC-F-S-Japan-Import/162674362314?hash=item25e025c7ca:g:Mb4AAOSwxX1ZuzMw</t>
  </si>
  <si>
    <t xml:space="preserve">Metal Slug 6 PlayStation2 PS2 SNK Playmore Used Japan Action Game NTSC-J 2006</t>
  </si>
  <si>
    <t xml:space="preserve">B000FMLJBC</t>
  </si>
  <si>
    <t xml:space="preserve">https://www.ebay.com/itm/PS2-METAL-SLUG-6-Japan-F-S/231946575063?hash=item360117dcd7:g:ToIAAOSwstxVTdj1</t>
  </si>
  <si>
    <t xml:space="preserve">Tetsujin 28 Gou PlayStation2 PS2 Bandai Used Japan 2004 NTSC-J Action Game</t>
  </si>
  <si>
    <t xml:space="preserve">B00027X6BQ</t>
  </si>
  <si>
    <t xml:space="preserve">https://www.ebay.com/itm/PS2-Tetsujin-28-Gou-Japan-F-S/272246951607?hash=item3f632eceb7:g:94MAAOSw14xWG1wr</t>
  </si>
  <si>
    <t xml:space="preserve">Gimmick Nintendo Famicom FC SunSoft Used Japan Cartrage Only Tested Working</t>
  </si>
  <si>
    <t xml:space="preserve">B0031M1JEA</t>
  </si>
  <si>
    <t xml:space="preserve">https://www.ebay.com/itm/Nintendo-Famicom-Gimmick-FC-NES-Japan-F-S/231967183622?epid=1802837463&amp;hash=item3602525306:g:zOYAAOSwqBJXUiuV</t>
  </si>
  <si>
    <t xml:space="preserve">Yokai Watch 1 , 2 Honke , Ganso &amp; Shinuchi set Nintendo 3DS LevelFive Japan</t>
  </si>
  <si>
    <t xml:space="preserve">https://www.ebay.com/itm/Nintendo-3DS-Yokai-Watch-1-2-Honke-Ganso-Shinuchi-set-Japan-F-S/272295975170?hash=item3f661ad902:g:-9MAAOSw3mpXMIhV</t>
  </si>
  <si>
    <t xml:space="preserve">写真は以下のものを使用してください（1枚目のみ）
https://www.mercari.com/jp/items/m17456491668/?_s=U2FsdGVkX1_PB_xm2dIFtEnS5oWW3uCrmKTWOOIcyloWmy47w2P3F7Q-ecBxSRaY6TumdrZvQMavexSJO2a2e162SVOzUFmjhI-iiTrUYWWR2IptZcLS7cQC-8IXYe6U</t>
  </si>
  <si>
    <t xml:space="preserve">Waku Waku 7 Sega Saturn SS SunSoft Used Japan Fighting Game 1997 Boxed Tested</t>
  </si>
  <si>
    <t xml:space="preserve">B000069SBJ</t>
  </si>
  <si>
    <t xml:space="preserve">https://www.ebay.com/itm/Sega-Saturn-WAKU-WAKU-7-SEVEN-w-RAM-Fighter-Japan-SS/272301634879?hash=item3f6671353f:g:RUsAAOSww9VXgJQ4</t>
  </si>
  <si>
    <t xml:space="preserve">Thunder Force Gold Pack1 Sega Saturn SS TechnoSoft Used Japan Shooter Tested</t>
  </si>
  <si>
    <t xml:space="preserve">B000069S7O</t>
  </si>
  <si>
    <t xml:space="preserve">https://www.ebay.com/itm/Sega-Saturn-Thunder-Force-Gold-Pack-1-Japan-SS/371677845622?hash=item5689b9d876:g:etYAAOSwYSlXgJs-</t>
  </si>
  <si>
    <t xml:space="preserve">Burning Rangers Sega Saturn SS Used Japan 3D Action Game 1998 Boxed Tested</t>
  </si>
  <si>
    <t xml:space="preserve">B000069T92</t>
  </si>
  <si>
    <t xml:space="preserve">https://www.ebay.com/itm/Sega-Saturn-Burning-Rangers-Japan-SS/371680462092?hash=item5689e1c50c:g:xX8AAOSwyDxXhLaN</t>
  </si>
  <si>
    <t xml:space="preserve">Planet Joker Sega Saturn SS NAXAT Used Japan 1997 Shooter Boxed Tested Working</t>
  </si>
  <si>
    <t xml:space="preserve">B000069UEV</t>
  </si>
  <si>
    <t xml:space="preserve">https://www.ebay.com/itm/Sega-Saturn-Planet-Joker-Japan-SS/272307328438?hash=item3f66c815b6:g:E~wAAOSwUxNXh0-X</t>
  </si>
  <si>
    <t xml:space="preserve">Battle Garegga Sega Saturn SS Victor Used Japan 1998 Shooter Tested Working</t>
  </si>
  <si>
    <t xml:space="preserve">B000069SH4</t>
  </si>
  <si>
    <t xml:space="preserve">https://www.ebay.com/itm/Used-Sega-Saturn-Battle-Garegga-Electronic-Arts-Victor-JAPAN-OFFICIAL-IMPORT/163966012795?epid=1324560405&amp;hash=item262d22cd7b:g:SsUAAOSwnihd4Lw~</t>
  </si>
  <si>
    <t xml:space="preserve">Elevator Action Returns Sega Saturn SS Ving Used Japan Action Game 1997 Boxed</t>
  </si>
  <si>
    <t xml:space="preserve">B000069UGJ</t>
  </si>
  <si>
    <t xml:space="preserve">https://www.ebay.com/itm/Sega-Saturn-Elevator-Action2-Returns-Japan-Import/173852859438?epid=56231858&amp;hash=item287a701c2e:g:OtgAAOSwr9BeqT1l</t>
  </si>
  <si>
    <t xml:space="preserve">Astra SuperStars Sega Saturn SS SunSoft Used Japan Fighting Action Game 1998</t>
  </si>
  <si>
    <t xml:space="preserve">B000069SBL</t>
  </si>
  <si>
    <t xml:space="preserve">https://www.ebay.com/itm/Astra-Superstars-F-S-Tested-Working-Japan-SEGA-SATURN-SUNSOFT/392724239338?epid=56240920&amp;hash=item5b703053ea:g:rfEAAOSw2Fdemmes</t>
  </si>
  <si>
    <t xml:space="preserve">Ikaruga Sega Dreamcast DC ESP Shooter Used Japan Import 2002 Tested Working</t>
  </si>
  <si>
    <t xml:space="preserve">B00006B5NS</t>
  </si>
  <si>
    <t xml:space="preserve">https://www.ebay.com/itm/Sega-DreamCast-Ikaruga-Japan-DC-F-S/272657032428?hash=item3f7ba024ec:g:60EAAOSwjqVZCs~h</t>
  </si>
  <si>
    <t xml:space="preserve">Disgaea 5 Nintendo Switch Nipponichi Software Japan Simuration Roleplaying Game</t>
  </si>
  <si>
    <t xml:space="preserve">B01MTARRT0</t>
  </si>
  <si>
    <t xml:space="preserve">https://www.ebay.com/itm/Nintendo-Switch-Disagaea-5-Japan/233166892997?epid=543393857&amp;hash=item3649d46fc5:g:ZiQAAOSw4UpciijC</t>
  </si>
  <si>
    <t xml:space="preserve">Castlevania Chronicle Akumajo Dracula PlayStation PS1 Konami Used Japan Action</t>
  </si>
  <si>
    <t xml:space="preserve">B00005QBK7</t>
  </si>
  <si>
    <t xml:space="preserve">https://www.ebay.com/itm/PS1-Castlevania-Chronicle-Akumajo-Dracula-Japan-PS-PlayStation-1-F-S/232327352403?hash=item3617ca1053:g:S~EAAOSwK6RZEBPV</t>
  </si>
  <si>
    <t xml:space="preserve">Champion Jockey Special Nintendo Switch KoeiTecmo Used Japan Jockey Action Game</t>
  </si>
  <si>
    <t xml:space="preserve">B072NCGDCF</t>
  </si>
  <si>
    <t xml:space="preserve">https://www.ebay.com/itm/USED-Nintendo-Switch-Champion-Jockey-Special-JAPAN-import-Japanese-Horse-Racing/143463557502?hash=item216718297e:g:nLAAAOSwROld8U9ZZ</t>
  </si>
  <si>
    <t xml:space="preserve">Memories Off Complete PSVita 5pb. Used Japan 2013 Love Adventure Game Tested</t>
  </si>
  <si>
    <t xml:space="preserve">B00BIYSGA8</t>
  </si>
  <si>
    <t xml:space="preserve">https://www.ebay.com/itm/PS-Vita-Memories-Off-6-Complete-Japan-PSV-F-S/372673024025?hash=item56c50b1019:g:t9EAAOSwyL9c4QwH</t>
  </si>
  <si>
    <t xml:space="preserve">Memorie Off Innocent File PSVita Mages Used Japan Love Adventure Game Tested</t>
  </si>
  <si>
    <t xml:space="preserve">B077Y52CCH</t>
  </si>
  <si>
    <t xml:space="preserve">https://www.ebay.com/itm/PS-Vita-Memories-Off-Innocent-Fille-Japan-PSV-F-S/273308330228?hash=item3fa27228f4:g:l7sAAOSwOQ9bKPTr</t>
  </si>
  <si>
    <t xml:space="preserve">Hatsune Miku Project Diva Future Tone DX PS4 Sega Used Japan Rhythm Game 2017</t>
  </si>
  <si>
    <t xml:space="preserve">B073191YDM</t>
  </si>
  <si>
    <t xml:space="preserve">https://www.ebay.com/itm/PS4-Hatsune-Miku-project-DIVA-Future-Tone-DX-Japan-F-S/372644993517?hash=item56c35f59ed:g:DPMAAOSwuuRao9Q7</t>
  </si>
  <si>
    <t xml:space="preserve">Railfan PlayStation3 PS3 Taito Used Japan Train Drive Simuration Game 2006</t>
  </si>
  <si>
    <t xml:space="preserve">B000FSELLQ</t>
  </si>
  <si>
    <t xml:space="preserve">https://www.ebay.com/itm/Used-PS3-Railfan-Import-Japan-Free-Shipping/121545202563?epid=1900303819&amp;hash=item1c4ca89b83:g:WaUAAOSw-W5UuHiF</t>
  </si>
  <si>
    <t xml:space="preserve">Fate / Extra CCC PSP Marverous Used Japan Roleplaying Game 2013 Tested Working</t>
  </si>
  <si>
    <t xml:space="preserve">B00BMIXNSK</t>
  </si>
  <si>
    <t xml:space="preserve">https://www.ebay.com/itm/PSP-Fate-Extra-CCC-Japan-PlayStation-Portable-F-S/372313511251?epid=211980116&amp;hash=item56af9d5553:g:usoAAOSw-VtbBR~6</t>
  </si>
  <si>
    <t xml:space="preserve">DRAMAtical Murder Re:Code PSVita Digiturbo Used Japan Adventure Game Tested</t>
  </si>
  <si>
    <t xml:space="preserve">B00LIQQAI6</t>
  </si>
  <si>
    <t xml:space="preserve">https://www.ebay.com/itm/PS-Vita-DRAMAtical-Murder-re-code-Japan-PSV-F-S/273066240353?epid=211984515&amp;hash=item3f94042961:g:Ln0AAOSw2BxagXOJ</t>
  </si>
  <si>
    <t xml:space="preserve">Higurashi no Naku Koroni Iki PSV Kaga Used Japan 2015 Boxed Tested Working</t>
  </si>
  <si>
    <t xml:space="preserve">B00P8SWH6O</t>
  </si>
  <si>
    <t xml:space="preserve">https://www.ebay.com/itm/Higurashi-no-Naku-Koro-ni-Iki-PSV-Vita-Japanese-version/114135617188?epid=1837601818&amp;hash=item1a93034ea4:g:vwYAAOSwNYZeW82A</t>
  </si>
  <si>
    <t xml:space="preserve">Gregory Horror House Soul Collector PS2 Capcom Used Japan Horror Game Boxed</t>
  </si>
  <si>
    <t xml:space="preserve">B00009XBT2</t>
  </si>
  <si>
    <t xml:space="preserve">https://www.ebay.com/itm/Capcom-Gregory-Horror-Show-Playstation-2-Software/114221171599?hash=item1a981cc38f:g:MTAAAOSwN1JeumHb</t>
  </si>
  <si>
    <t xml:space="preserve">Xenoblade 2 Nintendo Switch Used Japan 2017 RolePlaying Game Tested Working</t>
  </si>
  <si>
    <t xml:space="preserve">B075LC4PSL</t>
  </si>
  <si>
    <t xml:space="preserve">https://www.ebay.com/itm/Nintendo-Switch-Xenoblade2-Japan-New/114020632492?hash=item1a8c28c7ac:g:880AAOSwyjNbWDVE</t>
  </si>
  <si>
    <t xml:space="preserve">Dragon Quest Heroes 1&amp;2 Nintendo Switch SquareEnix Ised Japan Tested Working</t>
  </si>
  <si>
    <t xml:space="preserve">B01N242UN2</t>
  </si>
  <si>
    <t xml:space="preserve">https://www.ebay.com/itm/Used-Nintendo-Switch-Dragon-Quest-Heroes-1-2-Japan-Ver/173941301284?hash=item287fb5a024:g:P-gAAOSw4P1avdt9</t>
  </si>
  <si>
    <t xml:space="preserve">Girls &amp; Panzer Dream Tank Match DX Nintendo Switch BandaiNamco Japan Action</t>
  </si>
  <si>
    <t xml:space="preserve">B07KZTBKJ7</t>
  </si>
  <si>
    <t xml:space="preserve">https://www.ebay.com/itm/New-Nintendo-Switch-Girls-und-Panzer-Dream-Tank-Match-DX-Japan-4573173343381/202632445845?hash=item2f2dd5bf95:g:PdUAAOSwUlFcRXwd</t>
  </si>
  <si>
    <t xml:space="preserve">Hagane Nintendo Super Famicom SFC Hudson Used Japan Action Game Cartrage Only</t>
  </si>
  <si>
    <t xml:space="preserve">B000068I1T</t>
  </si>
  <si>
    <t xml:space="preserve">https://www.ebay.com/itm/Nintendo-Super-Famicom-Hagane-Japan-SFC-SNES/371851852719?hash=item569418fbaf:g:hNkAAOSwA3dYjacu</t>
  </si>
  <si>
    <t xml:space="preserve">Collar × Malice PlayStationVita PSVita IdeaFactory Used Japan Adventure Game</t>
  </si>
  <si>
    <t xml:space="preserve">B01FFDZQYQ</t>
  </si>
  <si>
    <t xml:space="preserve">https://www.ebay.com/itm/Collar-X-Malice-PS-Vita-Free-Shipping-with-Tracking-number-New-from-Japan/202737321897?epid=1172572084&amp;hash=item2f341607a9:g:o5sAAOSwsIpdMceK</t>
  </si>
  <si>
    <t xml:space="preserve">Shin Sangoku Musou 7 Moushouden DX Nintendo Switch Used Japan Action Game</t>
  </si>
  <si>
    <t xml:space="preserve">B07JWYV7GD</t>
  </si>
  <si>
    <t xml:space="preserve">https://www.ebay.com/itm/Nintendo-Switch-Dynasty-Warriors-7with-Moushouden-DX-USED-gamesoft/223326426506?hash=item33ff4ad58a:g:PaoAAOSwqLlcPbjy</t>
  </si>
  <si>
    <t xml:space="preserve">Steam Prison: The Seven Virtures PSVita Dramaticcreate Used Japan Adventure</t>
  </si>
  <si>
    <t xml:space="preserve">B071GBDWD5</t>
  </si>
  <si>
    <t xml:space="preserve">https://www.ebay.com/itm/PS-Vita-Steam-Prison-Nanatsu-no-Bitoku-Japan-PSV-F-S/372630434772?hash=item56c28133d4:g:OjIAAOSwXq5cj0Y1</t>
  </si>
  <si>
    <t xml:space="preserve">Ketsui Kizuna Tachi Extra Limited Edition PS3 5pb. Used Japan Shooter Boxed</t>
  </si>
  <si>
    <t xml:space="preserve">B00BY020A8</t>
  </si>
  <si>
    <t xml:space="preserve">https://www.ebay.com/itm/KETSUI-KIZUNA-JIGOKU-TACHI-EXTRA-Limited-Ed-Cave-Sony-PlayStation-3-Japan/153400412236?epid=211984285&amp;hash=item23b760884c:g:ODkAAOSwv-Jce0HN</t>
  </si>
  <si>
    <t xml:space="preserve">Date A Live Rio Reincarnation HD PlayStation4 PS4 Compile Used Japan Adventure</t>
  </si>
  <si>
    <t xml:space="preserve">B0731BD6FS</t>
  </si>
  <si>
    <t xml:space="preserve">https://www.ebay.com/itm/PS4-Date-A-Live-Rio-Reincarnation-High-Definition-Japan-PlayStation-4-F-S/273834915208?epid=2234881285&amp;hash=item3fc1d53588:g:AtoAAOSwj39cz9eN</t>
  </si>
  <si>
    <t xml:space="preserve">Super Robot Taisen X PlayStation4 PS4 BandaiNamco Used Japan Simuration Game</t>
  </si>
  <si>
    <t xml:space="preserve">B0781YW27Q</t>
  </si>
  <si>
    <t xml:space="preserve">https://www.ebay.com/itm/Used-PS4-Super-Robot-Wars-X-Japan-Import/123089080849?hash=item1ca8ae5211:g:vjsAAOSwNhpa2ap9</t>
  </si>
  <si>
    <t xml:space="preserve">A-Train de Ikou Exp. PlayStation4 PS4 Artdink Used Japan Simuration Game Boxed</t>
  </si>
  <si>
    <t xml:space="preserve">B075N1M777</t>
  </si>
  <si>
    <t xml:space="preserve">https://www.ebay.com/itm/PS4-A-Train-de-Ikou-Exp-Ressha-de-ikou-Japan-F-S/273798401206?hash=item3fbfa80cb6:g:INwAAOSwSKZbOKj4</t>
  </si>
  <si>
    <t xml:space="preserve">Eve Burst Error R PSVita El Dia Used Japan 2016 Girls Adventure Game Boxed</t>
  </si>
  <si>
    <t xml:space="preserve">B01AT2JNJC</t>
  </si>
  <si>
    <t xml:space="preserve">https://www.ebay.com/itm/PS-Vita-EVE-Burst-error-R-Japan-PSV-F-S/273066244761?epid=1763329098&amp;hash=item3f94043a99:g:Zg8AAOSwjt5agXSo</t>
  </si>
  <si>
    <t xml:space="preserve">Code: Realize Shukuhukku no Mirai PSVita IdeaFactory Used Japan Adventure Game</t>
  </si>
  <si>
    <t xml:space="preserve">B01LAT6IF0</t>
  </si>
  <si>
    <t xml:space="preserve">https://www.ebay.com/itm/Used-PS-Vita-Code-Realize-Shukufuku-no-Mirai-Japan-Import/291985484826?epid=1789820939&amp;hash=item43fbb0ec1a:g:IQEAAOSwEzxYZNen</t>
  </si>
  <si>
    <t xml:space="preserve">Wizerdry New Age of Llylgamyn PlayStation PS1Used Japan Dungeon RolePlaying</t>
  </si>
  <si>
    <t xml:space="preserve">B000069SRD</t>
  </si>
  <si>
    <t xml:space="preserve">https://www.ebay.com/itm/PS1-WIZARDRY-New-Age-of-Llylgamyn-Japan-PS-PlayStation-1-F-S/272662557710?hash=item3f7bf4740e:g:D0IAAOSw-3FZECZW</t>
  </si>
  <si>
    <t xml:space="preserve">Idolish Seven Twelve Fantasista First Limited Edition PSVita BandaiNamco Used</t>
  </si>
  <si>
    <t xml:space="preserve">B0772RTH11</t>
  </si>
  <si>
    <t xml:space="preserve">https://www.ebay.com/itm/PS-Vita-Idolish-Seven-Twelve-Fantasia-First-Limited-Edition-Japan-Ver/123718297643?hash=item1cce2f682b:g:kT0AAOSwhnhbz96d</t>
  </si>
  <si>
    <t xml:space="preserve">Densha de Go! Pocket Yamanote Line PSP Taito Used Japan Train Simuration Game </t>
  </si>
  <si>
    <t xml:space="preserve">B000A41FLY</t>
  </si>
  <si>
    <t xml:space="preserve">https://www.ebay.com/itm/PSP-Densha-de-Go-Pocket-Yamanote-Line-Japan-PlayStation-Portable-F-S/273231862551?hash=item3f9de35b17:g:ryAAAOSwN2VbBSK6</t>
  </si>
  <si>
    <t xml:space="preserve">Darius 2 Sega Saturn SS Taito Used Japan Shooter 1996 Tested Working Boxed</t>
  </si>
  <si>
    <t xml:space="preserve">B000069U6H</t>
  </si>
  <si>
    <t xml:space="preserve">https://www.ebay.com/itm/Sega-Saturn-Darius-2-Japan-SS/371681298626?hash=item5689ee88c2:g:M9oAAOSwRgJXhfXe</t>
  </si>
  <si>
    <t xml:space="preserve">Mortal Kombat II Kanzen ban Sega Saturn SS Aklaim Used Japan Fighting Game </t>
  </si>
  <si>
    <t xml:space="preserve">B000069UK1</t>
  </si>
  <si>
    <t xml:space="preserve">https://www.ebay.com/itm/Sega-Saturn-Mortal-Kombat-II-Kanzen-ban-Japan-SS/371683149922?hash=item568a0ac862:g:E0oAAOSwbsBXiJ1h</t>
  </si>
  <si>
    <t xml:space="preserve">Train Simurator + Densha de Go! PlayStation2 PS2 Taito Used Japan NTSC-J Boxed</t>
  </si>
  <si>
    <t xml:space="preserve">B0000E5SDS</t>
  </si>
  <si>
    <t xml:space="preserve">https://www.ebay.com/itm/Used-PS2-Densha-de-Go-Tokyo-Express-Version-Taito-Best-Japan-Import/291384606069?epid=1243820728&amp;hash=item43d7e03d75:g:870AAOSwEeFU43b1</t>
  </si>
  <si>
    <t xml:space="preserve">The King of Dragons Super Famicom SFC Capcom Used Japan Action Cartrage Only</t>
  </si>
  <si>
    <t xml:space="preserve">B000068HM7</t>
  </si>
  <si>
    <t xml:space="preserve">https://www.ebay.com/itm/Nintendo-Super-Famicom-The-King-Of-Dragons-Japan-SFC-SNES/272538451651?hash=item3f748ebec3:g:AnkAAOSwLEtYjarq</t>
  </si>
  <si>
    <t xml:space="preserve">The Knights of Round Super Famicom SFC Used Japan Action Cartrage Only 1994</t>
  </si>
  <si>
    <t xml:space="preserve">B000068HM8</t>
  </si>
  <si>
    <t xml:space="preserve">https://www.ebay.com/itm/Nintendo-Super-Famicom-Knights-of-the-Round-Japan-SFC-SNES/371851860266?hash=item569419192a:g:Id4AAOSwLEtYjaxb</t>
  </si>
  <si>
    <t xml:space="preserve">Battle Zeque Den Super Famicom SFC Asmik Used Japan Cartrage Only Action Game</t>
  </si>
  <si>
    <t xml:space="preserve">B000068HVD</t>
  </si>
  <si>
    <t xml:space="preserve">https://www.ebay.com/itm/SFC-SNES-Asmic-Battle-Zeque-Den-Action-SHVC-ZQ-Super-Famicom-Nintendo/163694981624?epid=1624599029&amp;hash=item261cfb31f8:g:RYsAAOSw13Zc35dCC</t>
  </si>
  <si>
    <t xml:space="preserve">Tales of The Abyss Nintendo 3DS BandaiNamco Used Japan RolePlaying Game 2011</t>
  </si>
  <si>
    <t xml:space="preserve">B004QTQ2XU</t>
  </si>
  <si>
    <t xml:space="preserve">https://www.ebay.com/itm/Nintendo-3DS-Tales-of-the-Abyss-Japan-F-S/232232063872?epid=1900321000&amp;hash=item36121c1380:g:c5AAAOSw5cNYmYPV</t>
  </si>
  <si>
    <t xml:space="preserve">Dragon Ball Fusions Nintendo 3DS BandaiNamco Used Japan Action Game Boxed 2016</t>
  </si>
  <si>
    <t xml:space="preserve">B01G1JR1B4</t>
  </si>
  <si>
    <t xml:space="preserve">https://www.ebay.com/itm/Dragon-Ball-Fusions-3ds-Popular-Action-Adventure-Japan-New-Kids-Family-Trend/323540805027?epid=1572216529&amp;hash=item4b5488e5a3:g:k2AAAOSwDJNb5QPB</t>
  </si>
  <si>
    <t xml:space="preserve">Sonic Wings Super Famicom SFC VideoSystem Used Japan Shooter Cartrage Only</t>
  </si>
  <si>
    <t xml:space="preserve">B000068HO4</t>
  </si>
  <si>
    <t xml:space="preserve">https://www.ebay.com/itm/SONIC-WINGS-Nintendo-SNES-only-software-very-good-Japan-tested-working/392780305711?hash=item5b7387d52f:g:zJkAAOSwnexeqNAK</t>
  </si>
  <si>
    <t xml:space="preserve">Wolf Fang Kuuga 2001 PlayStation PS1 Xing Used Japan Action Game Boxed 1996</t>
  </si>
  <si>
    <t xml:space="preserve">B000069SOB</t>
  </si>
  <si>
    <t xml:space="preserve">https://www.ebay.com/itm/In-Stock-Wolf-Fang-Kuga-2001-Complete-Set-Japan-Playstation-1-PS1-VG/264453377112?hash=item3d92a64c58:g:ticAAOSwD5Jdb8xE</t>
  </si>
  <si>
    <t xml:space="preserve">Thunder Force V Perfect System PlayStation PS1Tecno  Used Japan Shooter 1998</t>
  </si>
  <si>
    <t xml:space="preserve">B000069S7Y</t>
  </si>
  <si>
    <t xml:space="preserve">https://www.ebay.com/itm/PS1-THUNDERFORCE-V-Perfect-system-Thunder-Force-5-Japan-PS-PlayStation-1-F-S/232327354639?hash=item3617ca190f:g:xewAAOSwhvFZEBT4</t>
  </si>
  <si>
    <t xml:space="preserve">Umineko no Naku Koro ni San: shinjitsu to Gensou no Yasoukyoku PS3 Used Japan</t>
  </si>
  <si>
    <t xml:space="preserve">B005LM0JYO</t>
  </si>
  <si>
    <t xml:space="preserve">https://www.ebay.com/itm/PS3-Umineko-no-Naku-Koro-ni-San-Shinjitsu-to-Gensou-no-Yasoukyoku-Japan-F-S/272927184136?hash=item3f8bba5508:g:cK4AAOSwzXxaB~v7</t>
  </si>
  <si>
    <t xml:space="preserve">Sly Cooper Collection PlayStation3 PS3 Sony Used Japan Action Game 2011 Boxed</t>
  </si>
  <si>
    <t xml:space="preserve">B004AM6C1K</t>
  </si>
  <si>
    <t xml:space="preserve">https://www.ebay.com/itm/PS3-Sly-Cooper-Collection-Japan-PlayStation-3-F-S/272927200937?epid=1000319167&amp;hash=item3f8bba96a9:g:T9sAAOSweExaB~5v</t>
  </si>
  <si>
    <t xml:space="preserve">Dungeons &amp; Dragons Chronicles Of Mystara D&amp;D PS3 Capcom Used Japan Action Game</t>
  </si>
  <si>
    <t xml:space="preserve">B00CYA1EH2</t>
  </si>
  <si>
    <t xml:space="preserve">https://www.ebay.com/itm/PS3-Dungeons-Dragons-Misutara-hero-Senki-over-Japan-PlayStation-3-F-S/372133716635?epid=1410042797&amp;hash=item56a4e5e29b:g:DOEAAOSwB3BaCAZR</t>
  </si>
  <si>
    <t xml:space="preserve">Sonic Generations Shiro no Jikuu PlayStation3 PS3 Sega Used Japan Action Game</t>
  </si>
  <si>
    <t xml:space="preserve">B005IVG04Q</t>
  </si>
  <si>
    <t xml:space="preserve">https://www.ebay.com/itm/PS3-Sonic-Generations-Shiro-no-Jikuu-Japan-PlayStation-3-F-S/272927245487?epid=1700492260&amp;hash=item3f8bbb44af:g:TaAAAOSwCzpaCAaL</t>
  </si>
  <si>
    <t xml:space="preserve">Combat Wings: The Greate Battle of WWⅡ PlayStation3 PS3 CyberFront Used Japan</t>
  </si>
  <si>
    <t xml:space="preserve">B00A0FO00Q</t>
  </si>
  <si>
    <t xml:space="preserve">https://www.ebay.com/itm/Used-PS3-Combat-Wings-The-Great-Battles-of-WWII-Import-Japan/301533428508?epid=1541275771&amp;hash=item4634cafb1c:g:pHIAAOSweW5U43oP</t>
  </si>
  <si>
    <t xml:space="preserve">Yuuki Tomona is a Hero Memory of Jukai PSVita Furyu Used Japan Action Game</t>
  </si>
  <si>
    <t xml:space="preserve">B00OCD1G7C</t>
  </si>
  <si>
    <t xml:space="preserve">https://www.ebay.com/itm/PS-Vita-Yuuki-Tomona-is-a-hero-Memory-of-Jukai-Japan-PSV-F-S/272966446334?hash=item3f8e116cfe:g:QXwAAOSwovNaI79D</t>
  </si>
  <si>
    <t xml:space="preserve">Mario Party Star Rush Nintendo 3DS Used Japan 2016 Variety Game Boxed Tested</t>
  </si>
  <si>
    <t xml:space="preserve">B01LC99EL8</t>
  </si>
  <si>
    <t xml:space="preserve">https://www.ebay.com/itm/Nintendo-3DS-Mario-Party-Star-Rush-Japan-F-S/272976790435?epid=1985841411&amp;hash=item3f8eaf43a3:g:L9AAAOSwsFpaLRQG</t>
  </si>
  <si>
    <t xml:space="preserve">Jewelry lost a thief more than during the Mysterious Joker Nintendo 3DS Used</t>
  </si>
  <si>
    <t xml:space="preserve">B00W52KMDG</t>
  </si>
  <si>
    <t xml:space="preserve">https://www.ebay.com/itm/Nintendo-3DS-Jewelry-lost-a-thief-more-than-during-the-Mysterious-Joker-Japan/372163580281?epid=1540685739&amp;hash=item56a6ad9179:g:iJcAAOSwCtJaLlvi</t>
  </si>
  <si>
    <t xml:space="preserve">Motion Gravure Series Hiroko Mori PlayStation PS2 Sony Used Japan Boxed NTSC-J</t>
  </si>
  <si>
    <t xml:space="preserve">B00008R8KW</t>
  </si>
  <si>
    <t xml:space="preserve">https://www.ebay.com/itm/Used-PS2-Motion-Gravure-Hiroko-Mori-Japan-Import-Free-Shipping/122717118910?epid=56259036&amp;hash=item1c9282a1be:g:uv4AAOSwnh9b9haG</t>
  </si>
  <si>
    <t xml:space="preserve">写真は以下のサイトから（4枚目は除きます）
https://www.mercari.com/jp/items/m92596983355/?_s=U2FsdGVkX19oppuQkDIZMQdf-ebm94dp7MfSGHP3SWDDq4qHd_qPvR9VhK4JdlaCOL6gFgcHQBcdc-APeZWg5vMn2zySqn9yFT7uo3gWYuUI08P7IKF5JnUgv-y1pQBT</t>
  </si>
  <si>
    <t xml:space="preserve">Shin Megami Tensei III: Nocturne Maniax PlayStation2 PS2 Used Japan NTSC-J</t>
  </si>
  <si>
    <t xml:space="preserve">B0000YTRVY</t>
  </si>
  <si>
    <t xml:space="preserve">https://www.ebay.com/itm/Used-PS2-Shin-Megami-Tensei-III-Nocturne-Maniax-Japan-Import-Free-Shipping/122388778883?epid=1604701819&amp;hash=item1c7ef08f83:g:waEAAOSwe-FU3vOz</t>
  </si>
  <si>
    <t xml:space="preserve">Gigantic Drive PlayStation2 PS2 Enix Used Japan Action Adventure Game NTSC-J </t>
  </si>
  <si>
    <t xml:space="preserve">B0000691M0</t>
  </si>
  <si>
    <t xml:space="preserve">https://www.ebay.com/itm/PS2-Gigantic-drive-PlayStation-2-Japan-F-S/272987600167?hash=item3f8f543527:g:tVkAAOSwEOpaN5w5</t>
  </si>
  <si>
    <t xml:space="preserve">Diabolik Lovers Lunatic Parade PSVita IdeaFactory Used Japan 2016 Adventure</t>
  </si>
  <si>
    <t xml:space="preserve">B0186UMZ2G</t>
  </si>
  <si>
    <t xml:space="preserve">https://www.ebay.com/itm/Used-PS-Vita-DIABOLIK-LOVERS-LUNATIC-PARADE-Import-Japan/302013914731?hash=item46516e9e6b:g:09oAAOSw0kNXh1~a</t>
  </si>
  <si>
    <t xml:space="preserve">Diabolik Lovers Limited V Edition PSVita IdeaFactory Used Japan Adventure Game</t>
  </si>
  <si>
    <t xml:space="preserve">B00F4Q3HSC</t>
  </si>
  <si>
    <t xml:space="preserve">https://www.ebay.com/itm/PS-Vita-DIABOLIK-LOVERS-LIMITED-V-EDITION-Japan-PSV-F-S/372180560737?hash=item56a7b0ab61:g:BukAAOSwFb5aSODZ</t>
  </si>
  <si>
    <t xml:space="preserve">The Legend of Heroes Ao no Kiseki Evolution PSVita Kadokawa Games Used Japan</t>
  </si>
  <si>
    <t xml:space="preserve">B00JK9JOS6</t>
  </si>
  <si>
    <t xml:space="preserve">https://www.ebay.com/itm/PS-Vita-The-Legend-of-Heroes-Ao-no-Kiseki-Evolution-Eiyuu-Densetsu-PSV-F-S/372182238076?epid=212075238&amp;hash=item56a7ca437c:g:xhgAAOSwvR5aS3Yv</t>
  </si>
  <si>
    <t xml:space="preserve">The Legend of Heroes Zero no Kiseki Evolution PSVita Kadokawa Games Used Japan</t>
  </si>
  <si>
    <t xml:space="preserve">B0088LXI8E</t>
  </si>
  <si>
    <t xml:space="preserve">https://www.ebay.com/itm/Used-PS-Vita-The-Legend-of-Heroes-Zero-no-Kiseki-Evolution-Japan-Import/301598809744?hash=item4638b09e90:g:4fUAAOSwrklVMeQM</t>
  </si>
  <si>
    <t xml:space="preserve">Diabolik Lovers Dark Fate PSVita IdeaFactory Used Japan Adventure Game Boxed</t>
  </si>
  <si>
    <t xml:space="preserve">B00O4XH214</t>
  </si>
  <si>
    <t xml:space="preserve">https://www.ebay.com/itm/PS-Vita-DIABOLIK-LOVERS-DARK-FATE-Japan-PSV-F-S/372183276188?epid=211923091&amp;hash=item56a7da1a9c:g:A24AAOSw~vpaTMFy</t>
  </si>
  <si>
    <t xml:space="preserve">Omega Labyrinth Z PSVita D3Publisher Used Japan 2017 RolePlaying Game Boxed</t>
  </si>
  <si>
    <t xml:space="preserve">B06XCXJJZ5</t>
  </si>
  <si>
    <t xml:space="preserve">https://www.ebay.com/itm/PS-Vita-Omega-labyrinth-Z-Japan-PSV-F-S/232620610924?epid=937142106&amp;hash=item362944d56c:g:0foAAOSwSPBaT4CN</t>
  </si>
  <si>
    <t xml:space="preserve">Bullet Girls 2 PSVita D3Publisher Used Japan Action Shooter Game 2016 Boxed</t>
  </si>
  <si>
    <t xml:space="preserve">B019GDQHGW</t>
  </si>
  <si>
    <t xml:space="preserve">https://www.ebay.com/itm/PS-Vita-Barrett-Girl-2-Japan-PSV-F-S/232630115858?epid=1462401277&amp;hash=item3629d5de12:g:-isAAOSwhcNaWxN0</t>
  </si>
  <si>
    <t xml:space="preserve">Wand of Fortune R PSVita IdeaFactory Used Japan Love Adventure Game Boxed</t>
  </si>
  <si>
    <t xml:space="preserve">B019VQ7CUE</t>
  </si>
  <si>
    <t xml:space="preserve">https://www.ebay.com/itm/PS-Vita-Wand-of-Fortune-R-Shipping-Japan-PSV-F-S/233231885110?hash=item364db42336:g:ShEAAOSwB4lc4Qn-</t>
  </si>
  <si>
    <t xml:space="preserve">Hanayaka Nari Waga Ichizoku Modern Nostalgie PSVita Used Japan Adventure Game</t>
  </si>
  <si>
    <t xml:space="preserve">B00RE3I4R2</t>
  </si>
  <si>
    <t xml:space="preserve">https://www.ebay.com/itm/PS-Vita-Hanayaka-Nari-Waga-Ichizoku-Modern-Nostalgie-Japan-PSV-F-S/273066243597?hash=item3f9404360d:g:UJEAAOSw9p9agXRN</t>
  </si>
  <si>
    <t xml:space="preserve">Cendrillion palikA Nintendo Switch IdeaFactory Used Japan 2018 Adventure Game</t>
  </si>
  <si>
    <t xml:space="preserve">B07G797JB8</t>
  </si>
  <si>
    <t xml:space="preserve">https://www.ebay.com/itm/Nintendo-Switch-Cendrillion-palikA-Japan-F-S/372642265994?hash=item56c335bb8a:g:Pp4AAOSwDQ1cekNA</t>
  </si>
  <si>
    <t xml:space="preserve">NG PlayStation4 PS4 Experience Used Japan Horror Game Boxed Tested Working</t>
  </si>
  <si>
    <t xml:space="preserve">B07KW39PY7</t>
  </si>
  <si>
    <t xml:space="preserve">https://www.ebay.com/itm/PS4-NG-Japan-PlayStation-4-F-S/233218534568?hash=item364ce86ca8:g:lykAAOSwYEBcz9VA</t>
  </si>
  <si>
    <t xml:space="preserve">Luckey Dog 1 PSVita ProtoType Used Japan Adventure Game Tested Working 2018</t>
  </si>
  <si>
    <t xml:space="preserve">B078J9HTHZ</t>
  </si>
  <si>
    <t xml:space="preserve">https://www.ebay.com/itm/PS-Vita-Lucky-Dog-1-Japan-PSV-F-S/232757703823?hash=item363170b48f:g:OAEAAOSwh5ha7WBO</t>
  </si>
  <si>
    <t xml:space="preserve">Fire Emblem Musou Premium Box Nintendo Switch Used Japan 2017 Simuration Game</t>
  </si>
  <si>
    <t xml:space="preserve">B071GQ49F3</t>
  </si>
  <si>
    <t xml:space="preserve">https://www.ebay.com/itm/Fire-Emblem-Musou-Premium-Box-Nintendo-Switch-Used-F-S-from-JAPAN-w-Tracking/263737732077?hash=item3d67fe6bed:g:c2UAAOSwZ3Ja5F9L</t>
  </si>
  <si>
    <t xml:space="preserve">Judge Eyes Shinigami no Yuigon PS4 Sega Used Japan Action Game Boxed Tested</t>
  </si>
  <si>
    <t xml:space="preserve">B07H7Q7LNZ</t>
  </si>
  <si>
    <t xml:space="preserve">https://www.ebay.com/itm/PS4-JUDGE-EYES-Shinigami-no-Yuigon-Japan-F-S/233124739743?epid=25031280944&amp;hash=item3647513a9f:g:QrgAAOSwepdcXACr</t>
  </si>
  <si>
    <t xml:space="preserve">Shin Sangoku Musou 7 Empires Nintendo Switch Koei Used Japan 2017 Action Game</t>
  </si>
  <si>
    <t xml:space="preserve">B0753VKGK5</t>
  </si>
  <si>
    <t xml:space="preserve">https://www.ebay.com/itm/Used-Nintendo-Switch-Dynasty-Warriors-7-Empires-Japan-Import/292527153654?hash=item441bfa21f6:g:xrgAAOSwL6la1cLT</t>
  </si>
  <si>
    <t xml:space="preserve">Young girl singing love at the end of this world YU-NO PS4 Adventure Used Japan</t>
  </si>
  <si>
    <t xml:space="preserve">B06XK8BCZ6</t>
  </si>
  <si>
    <t xml:space="preserve">https://www.ebay.com/itm/PS4-Young-girl-singing-love-at-the-end-of-this-world-YU-NO-Japan-F-S/372644993510?hash=item56c35f59e6:g:jYYAAOSwrptbDRaq</t>
  </si>
  <si>
    <t xml:space="preserve">Diabolik Lovers Chaos Lineage Nintendo Switch IdeaFactory Used Japan Adventure</t>
  </si>
  <si>
    <t xml:space="preserve">B07MGTMVFH</t>
  </si>
  <si>
    <t xml:space="preserve">https://www.ebay.com/itm/New-Nintendo-Switch-DIABOLIK-LOVERS-CHAOS-LINEAGE-Japan-4995857095957/283400682816?hash=item41fbff3d40:g:CAQAAOSwfjBceT5x</t>
  </si>
  <si>
    <t xml:space="preserve">Memories Off Yubikiri no Kioku PSVita 5pb. Used Japan Adventure Game Boxed</t>
  </si>
  <si>
    <t xml:space="preserve">B00BIYSI10</t>
  </si>
  <si>
    <t xml:space="preserve">https://www.ebay.com/itm/232622690265?epid=212039373&amp;hash=item3629648fd9:g:ObQAAOSwJRZaUh0H</t>
  </si>
  <si>
    <t xml:space="preserve">Movie Version Maho Shojo Madoka Magika Puella The Battle Pentagram PSVita Used</t>
  </si>
  <si>
    <t xml:space="preserve">B00FB01XLY</t>
  </si>
  <si>
    <t xml:space="preserve">https://www.ebay.com/itm/372187303895?epid=212020390&amp;hash=item56a8178fd7:g:-ioAAOSwLUpaUh6D</t>
  </si>
  <si>
    <t xml:space="preserve">Harukanaru Toki no Nakade 3 Ultimate PSVita KoeiTecmo Used Japan Love Adventure</t>
  </si>
  <si>
    <t xml:space="preserve">B01LX8V6JC</t>
  </si>
  <si>
    <t xml:space="preserve">https://www.ebay.com/itm/372189073695?epid=514787290&amp;hash=item56a832911f:g:1ykAAOSw4HNaVJMI</t>
  </si>
  <si>
    <t xml:space="preserve">Kujiragami no TearStilla PSVita Whirlpool Used Japan Import 2015 Video Game </t>
  </si>
  <si>
    <t xml:space="preserve">B00OYSYOHY</t>
  </si>
  <si>
    <t xml:space="preserve">https://www.ebay.com/itm/273017507130?epid=1174867848&amp;hash=item3f911c8d3a:g:LYQAAOSwJRZaVJON</t>
  </si>
  <si>
    <t xml:space="preserve">Occultic: Nine PSVita 5pb. Used Japan 2017 Adventure Game Boxed Tested Working</t>
  </si>
  <si>
    <t xml:space="preserve">B0756D74F6</t>
  </si>
  <si>
    <t xml:space="preserve">https://www.ebay.com/itm/302719009348?hash=item467b758244:g:xAMAAOSw-H1a4tZJ</t>
  </si>
  <si>
    <t xml:space="preserve">Asphalt: Injection PSVita Konami Used Japan Racing Game Boxed Tested Working</t>
  </si>
  <si>
    <t xml:space="preserve">B005JA44GM</t>
  </si>
  <si>
    <t xml:space="preserve">https://www.ebay.com/itm/372189231203?epid=211990254&amp;hash=item56a834f863:g:XyEAAOSwLwBaVL-e</t>
  </si>
  <si>
    <t xml:space="preserve">Flowers Natsu Hen Summer Le volume PSVita ProtoType Japan Mystery Adventure</t>
  </si>
  <si>
    <t xml:space="preserve">B01170O80O</t>
  </si>
  <si>
    <t xml:space="preserve">https://www.ebay.com/itm/PS-Vita-FLOWERS-Natsu-hen-Summer-Le-volume-Japan-PSV-F-S/232624909228?hash=item3629866bac:g:22YAAOSw9vlaVL~t</t>
  </si>
  <si>
    <t xml:space="preserve">Flowers Aki Hen Le volume sur Automne PSVita ProtoType Japan Mystery Adventure</t>
  </si>
  <si>
    <t xml:space="preserve">B01K41SMSQ</t>
  </si>
  <si>
    <t xml:space="preserve">https://www.ebay.com/itm/PS-Vita-FLOWERS-Aki-Hen-Autumn-Japan-PSV-F-S/273017690766?hash=item3f911f5a8e:g:eWoAAOSwiqFaVMA2</t>
  </si>
  <si>
    <t xml:space="preserve">Alia's Carnival! Sacramento PSVita Dramaticcreate Used Japan 2015 Boxed Tested</t>
  </si>
  <si>
    <t xml:space="preserve">B0118J4SB8</t>
  </si>
  <si>
    <t xml:space="preserve">https://www.ebay.com/itm/PS-Vita-ALIAs-CARNIVAL-Sacramento-Japan-PSV-F-S/372189233257?epid=1842210170&amp;hash=item56a8350069:g:~08AAOSwQwZaVMB6</t>
  </si>
  <si>
    <t xml:space="preserve">Hatsuru Koto Naki Mirai Yori PSVita ProtoType Used Japan Adventure Game Boxed</t>
  </si>
  <si>
    <t xml:space="preserve">B01LYGYYDY</t>
  </si>
  <si>
    <t xml:space="preserve">https://www.ebay.com/itm/PS-Vita-Hatsuru-Koto-Naki-Mirai-Yori-Japan-PSV-F-S/372189235368?epid=2076309047&amp;hash=item56a83508a8:g:rrEAAOSwoRBaVMEi</t>
  </si>
  <si>
    <t xml:space="preserve">New Love Plus + Nintendo 3DS Konami Used Japan Communication Game Boxed Tested</t>
  </si>
  <si>
    <t xml:space="preserve">B00GTE6VEK</t>
  </si>
  <si>
    <t xml:space="preserve">https://www.ebay.com/itm/Nintendo-3DS-NEW-LOVE-PLUS-Japan-F-S/232631353104?epid=131609255&amp;hash=item3629e8bf10:g:rhkAAOSwQdRaXJA8</t>
  </si>
  <si>
    <t xml:space="preserve">Miitopia Nintendo 3DS Used Japan Simuration Game Boxed Tested Working 2016</t>
  </si>
  <si>
    <t xml:space="preserve">B01N8PFLQJ</t>
  </si>
  <si>
    <t xml:space="preserve">https://www.ebay.com/itm/Nintendo-3DS-Miitopia-Japan-F-S/372195479687?hash=item56a8945087:g:aNMAAOSw8vNaXJFT</t>
  </si>
  <si>
    <t xml:space="preserve">Chou no Doku Hana no Kusari: Taishou Irokoi Ibun PSVita Used Japan Adventure</t>
  </si>
  <si>
    <t xml:space="preserve">B00GQTX8B2</t>
  </si>
  <si>
    <t xml:space="preserve">https://www.ebay.com/itm/PS-Vita-Chou-no-Doku-Hana-no-Kusari-Taishou-Irokoi-Ibun-Japan-PSV-F-S/232650828885?hash=item362b11ec55:g:79cAAOSwPkJacv9M</t>
  </si>
  <si>
    <t xml:space="preserve">Bad Apple Wars PSVita IdeaFactory Used Japan Love Adventure Game Boxed Tested</t>
  </si>
  <si>
    <t xml:space="preserve">B00ZQ1KMQ0</t>
  </si>
  <si>
    <t xml:space="preserve">https://www.ebay.com/itm/PS-Vita-BAD-APPLE-WARS-Japan-PSV-F-S/372210678775?hash=item56a97c3bf7:g:gDIAAOSwL9pacwFw</t>
  </si>
  <si>
    <t xml:space="preserve">Oretacni ni Tsubasa ha Nai Limited Edition PSVita 5pb. Used Japan Adventure</t>
  </si>
  <si>
    <t xml:space="preserve">B00GIBTARY</t>
  </si>
  <si>
    <t xml:space="preserve">https://www.ebay.com/itm/CD-YFB/402240624783?hash=item5da768d88f:g:skwAAOSwJ89dnFVI</t>
  </si>
  <si>
    <t xml:space="preserve">Moe Moe Daisensou Gendaiban ++ PSVita SystemSoft Japan Simuration Adventure</t>
  </si>
  <si>
    <t xml:space="preserve">B0081O12QS</t>
  </si>
  <si>
    <t xml:space="preserve">https://www.ebay.com/itm/PS-Vita-Moe-Moe-Daisensou-Japan-PSV-F-S/273053686679?epid=211985735&amp;hash=item3f93449b97:g:HrwAAOSw9vladZwe</t>
  </si>
  <si>
    <t xml:space="preserve">Shinobi Koi Utsutsu Kanmitsu Hana Emaki Limited Edition PSVita Japan Adventure</t>
  </si>
  <si>
    <t xml:space="preserve">B073J4Q65R</t>
  </si>
  <si>
    <t xml:space="preserve">https://www.ebay.com/itm/PSV-Shinobi-Koi-Utsutsu-Kanmitsu-Hana-Emaki-L-E-Sony-PS-Vita-Japan-Game-Track/183126559090?epid=2211841050&amp;hash=item2aa3318972:g:9MAAAOSwwlZaqQtyy</t>
  </si>
  <si>
    <t xml:space="preserve">Love Revenge PSVita TGL Used Japan Adventure Game Boxed Tested Working 2015</t>
  </si>
  <si>
    <t xml:space="preserve">B011NVDSKS</t>
  </si>
  <si>
    <t xml:space="preserve">https://www.ebay.com/itm/PS-Vita-Love-Revenge-Japan-PSV-F-S/232653218157?hash=item362b36616d:g:mAUAAOSwDApadZ3I</t>
  </si>
  <si>
    <t xml:space="preserve">Kokuchou no Psychedelica PSVita IdeaFactory Used Japan Adventure Game Boxed</t>
  </si>
  <si>
    <t xml:space="preserve">B00O4XHD2M</t>
  </si>
  <si>
    <t xml:space="preserve">https://www.ebay.com/itm/PS-Vita-Kokucho-Kokuchou-no-Psychedelica-Japan-PSV-F-S/273053697296?hash=item3f9344c510:g:lMwAAOSwDkVadZ7w</t>
  </si>
  <si>
    <t xml:space="preserve">Kimi wo Aogi Otome wa Hime ni PSVita EnterGram Used Japan 2016 Boxed Tested</t>
  </si>
  <si>
    <t xml:space="preserve">B01HPMUMTO</t>
  </si>
  <si>
    <t xml:space="preserve">https://www.ebay.com/itm/PS-Vita-You-look-up-to-the-maiden-to-the-princess-Japan-PSV-F-S/372212684818?hash=item56a99ad812:g:YwUAAOSw~kJadZ91</t>
  </si>
  <si>
    <t xml:space="preserve">Dead or Alive 5+ PSVita Tecmo Used Japan Fighting Game Tested Working Boxed</t>
  </si>
  <si>
    <t xml:space="preserve">B00ASUXP18</t>
  </si>
  <si>
    <t xml:space="preserve">https://www.ebay.com/itm/USED-PS-VITA-DEAD-OR-ALIVE-5-PLUS-Japan-Import-Game-242/193076862422?epid=1803896249&amp;hash=item2cf4471dd6:g:TAkAAOSwfM9dab1-</t>
  </si>
  <si>
    <t xml:space="preserve">Shiin PSVita Experience Used Japan Horror Game 2017 Boxed Tested Working </t>
  </si>
  <si>
    <t xml:space="preserve">B06WWQY414</t>
  </si>
  <si>
    <t xml:space="preserve">https://www.ebay.com/itm/PS-Vita-Shiin-Japan-PSV-F-S/372216158871?hash=item56a9cfda97:g:g8cAAOSwXOhaewA1</t>
  </si>
  <si>
    <t xml:space="preserve">STEINS;GATE Senkei Kosoku no Phenogram PSVita Used Japan Adventure Game boxed</t>
  </si>
  <si>
    <t xml:space="preserve">B00EOM8Y1M</t>
  </si>
  <si>
    <t xml:space="preserve">https://www.ebay.com/itm/PS-Vita-STEINS-GATE-Senkei-Kosoku-no-Phenogram-Japan-PSV-F-S/232663022469?hash=item362bcbfb85:g:5gEAAOSwIUxagV0t</t>
  </si>
  <si>
    <t xml:space="preserve">Grisaia no Rakuen: Le Eden La Grisaia PSVita ProtoType Used Japan Suspense Game</t>
  </si>
  <si>
    <t xml:space="preserve">B00O0XGDFE</t>
  </si>
  <si>
    <t xml:space="preserve">https://www.ebay.com/itm/Paradise-of-Gurizaia-Le-Eden-De-La-Grisaia-PlayStation-Vita/221995491540?epid=212021280&amp;hash=item33aff660d4:g:J-kAAOSwGotWmF3a</t>
  </si>
  <si>
    <t xml:space="preserve">Street Fighter X Tekken PSVita Capcom Used Japan Fighting Game Boxed Tested</t>
  </si>
  <si>
    <t xml:space="preserve">B005HLZG0G</t>
  </si>
  <si>
    <t xml:space="preserve">https://www.ebay.com/itm/PS-Vita-STREET-FIGHTER-X-Tekken-Japan-PSV-F-S/232663058603?hash=item362bcc88ab:g:ZW4AAOSwUg9agWrG</t>
  </si>
  <si>
    <t xml:space="preserve">Atelier Ayesha Plus PSVita Used Japan RolePlaying Game Boxed Tested Working</t>
  </si>
  <si>
    <t xml:space="preserve">B00HIUDVZ6</t>
  </si>
  <si>
    <t xml:space="preserve">https://www.ebay.com/itm/PS-Vita-Atelier-Ayesha-Plus-Japan-PSV-F-S/372220447244?epid=211984755&amp;hash=item56aa114a0c:g:Bd0AAOSw07VagWx~</t>
  </si>
  <si>
    <t xml:space="preserve">Silverio Vendetta: Verse of Orpeus PSVita Views Used Japan Boxed Tested Working</t>
  </si>
  <si>
    <t xml:space="preserve">B019W9MAE8</t>
  </si>
  <si>
    <t xml:space="preserve">https://www.ebay.com/itm/Used-PS-Vita-Silverio-Vendetta-Verse-of-Orpeus-Import-Japan/291818454327?hash=item43f1bc3d37:g:5B4AAOSwRgJXh1~s</t>
  </si>
  <si>
    <t xml:space="preserve">PriministAr PSVita EnterGram Used Japan Adventure Game Boxed Tested Working</t>
  </si>
  <si>
    <t xml:space="preserve">B01HPMUN7U</t>
  </si>
  <si>
    <t xml:space="preserve">https://www.ebay.com/itm/PS-Vita-PriministAr-Japan-PSV-F-S/273066238515?epid=1882488632&amp;hash=item3f94042233:g:EmwAAOSw-RFagXLk</t>
  </si>
  <si>
    <t xml:space="preserve">Chaos; Head Dual PSVita 5pb. Used Japan Adventure Game Boxed Tested Working</t>
  </si>
  <si>
    <t xml:space="preserve">B00KGU8XCQ</t>
  </si>
  <si>
    <t xml:space="preserve">https://www.ebay.com/itm/PS-Vita-CHAOS-HEAD-DUAL-Japan-PSV-F-S/372220459330?epid=1029461288&amp;hash=item56aa117942:g:SoYAAOSwG1NagXPJ</t>
  </si>
  <si>
    <t xml:space="preserve">PriministAr Limited Edition PSVita EnterGram Used Japan Adventire Game Boxed</t>
  </si>
  <si>
    <t xml:space="preserve">B01HPMUMW6</t>
  </si>
  <si>
    <t xml:space="preserve">https://www.ebay.com/itm/PSVITA-PriministAr-Free-Shipping-with-Tracking-number-New-from-Japan/202684368685?epid=1480783396&amp;hash=item2f30ee072d:g:a44AAOSw~hBc4ozP</t>
  </si>
  <si>
    <t xml:space="preserve">Danmachi Familia Myth Infinit Converte Limited Edition PS4 Used Japan Action</t>
  </si>
  <si>
    <t xml:space="preserve">B0776XY6NJ</t>
  </si>
  <si>
    <t xml:space="preserve">https://www.ebay.com/itm/PS4-Is-It-Wrong-to-Try-to-Pick-Up-Girls-in-a-Dungeon-Limited-Edition-japanese/313073083454?hash=item48e49c243e:g:zo8AAOSwbQVesKy9</t>
  </si>
  <si>
    <t xml:space="preserve">Jinrui no Minasama e PS4 Nipponichi Used Japan 2019 Adventure Game Boxed</t>
  </si>
  <si>
    <t xml:space="preserve">B07NPQ9V6R</t>
  </si>
  <si>
    <t xml:space="preserve">https://www.ebay.com/itm/Jinrui-no-Minasama-e-JAPAN-VERSION-for-PlayStation-4-FREE-SHIPPING/283636747823?epid=14029962491&amp;hash=item420a114e2f:g:F60AAOSwAEhdnBr2</t>
  </si>
  <si>
    <t xml:space="preserve">Shin Sakura Taisen First Limited Edition PS4 Sega Used Japan Action Adventure</t>
  </si>
  <si>
    <t xml:space="preserve">B07VPHLZ6P</t>
  </si>
  <si>
    <t xml:space="preserve">https://www.ebay.com/itm/Used-SEGA-PS4-Shin-Sakura-Taisen-Project-Sakura-Wars-Limited-Edition-Game-F-S/174208859921?epid=28035033567&amp;hash=item288fa83f11:g:x80AAOSwcw1eXbqA</t>
  </si>
  <si>
    <t xml:space="preserve">Azur Lane Crosswave Limited Edition PS4 Compile Used Japan Shooter Game 2019</t>
  </si>
  <si>
    <t xml:space="preserve">B07PYTN41F</t>
  </si>
  <si>
    <t xml:space="preserve">https://www.ebay.com/itm/PlayStation-4-Azur-Lane-Crosswave-Limited-Edition-included-Compiled-heart-USED/254554768744?hash=item3b44a58568:g:N8IAAOSwgj9egNoV</t>
  </si>
  <si>
    <t xml:space="preserve">KonoSuba: The Labyrinth of Hope Limited Edition PSVita EnterGram Used Japan</t>
  </si>
  <si>
    <t xml:space="preserve">B07KH95W1R</t>
  </si>
  <si>
    <t xml:space="preserve">https://www.ebay.com/itm/Kono-Subarashii-Sekai-ni-Syukufuku-wo-Limited-Edition-Japan-Import/254496544924?hash=item3b412d189c:g:0X0AAOSwqgFeMUDa</t>
  </si>
  <si>
    <t xml:space="preserve">Super Real Mahjong LOVE 2-7 Special Edition Nintendo Switch CityConnection Used</t>
  </si>
  <si>
    <t xml:space="preserve">B0832ZPRFZ</t>
  </si>
  <si>
    <t xml:space="preserve">https://www.ebay.com/itm/PSL-Nintendo-Switch-Super-Real-Mahjong-LOVE-2-7-Special-Edition-Japan-Tracking/383510579855?hash=item594b030a8f:g:v94AAOSwWepenH7P</t>
  </si>
  <si>
    <t xml:space="preserve">Kandagawa Jet Girls DX JetPack PS4 Kadokawa Used Japan Action Racing Game Boxed</t>
  </si>
  <si>
    <t xml:space="preserve">B07YBY6SM3</t>
  </si>
  <si>
    <t xml:space="preserve">https://www.ebay.com/itm/PS4-Kandagawa-Jet-Girls-DX-Jet-Pack-Soft-Anime-2-Soundtrack-Art-Book-Japan/383380608283?hash=item594343d51b:g:IFQAAOSwPqleJejA</t>
  </si>
  <si>
    <t xml:space="preserve">Atelier Ryza Premium Box PS4 KoeiTecmo Used Japan Adventure Game Boxed 2019</t>
  </si>
  <si>
    <t xml:space="preserve">B07SNCPBT3</t>
  </si>
  <si>
    <t xml:space="preserve">https://www.ebay.com/itm/Ps4-Atelier-Ryza-Premium-Box-Sony-Playstation-4-Video-Game-w-Tracking-New/223726887959?hash=item3417296417:g:XnoAAOSw6INduKsd</t>
  </si>
  <si>
    <t xml:space="preserve">Death end re;Quest2 Death end BOX PS4 Compile Used Japan horror-suspense Game</t>
  </si>
  <si>
    <t xml:space="preserve">B081STYD7G</t>
  </si>
  <si>
    <t xml:space="preserve">https://www.ebay.com/itm/New-PS4-Death-end-re-Quest-2-Death-end-BOX-Japan-PLJM-16576-4995857096367/283744416894?hash=item42107c347e:g:yIYAAOSw46BeHsSee</t>
  </si>
  <si>
    <t xml:space="preserve">Ys IX Monstrum NOX Limited Collector's BOX PS4 Falcom Used Japan Action Boxed</t>
  </si>
  <si>
    <t xml:space="preserve">B07SLCG8TG</t>
  </si>
  <si>
    <t xml:space="preserve">https://www.ebay.com/itm/PS4-Ys-IX-Monstrum-NOX-First-Limited-Collectors-BOX-Edition-2-Soundtrack-Novel/383311560713?hash=item593f264009:g:CnkAAOSwLIZd797u</t>
  </si>
  <si>
    <t xml:space="preserve">Kill la The Game: IF Limited Box Edition PS4 Arc System Used Japan Action Game</t>
  </si>
  <si>
    <t xml:space="preserve">B07PV84KC7</t>
  </si>
  <si>
    <t xml:space="preserve">https://www.ebay.com/itm/Kill-la-The-Game-IF-Limited-Box-Edition-japan-Import/254408186624?hash=item3b3be8db00:g:UlAAAOSwYYRdvTDa</t>
  </si>
  <si>
    <t xml:space="preserve">The Legend of Heroes Zero no Kiseki Kai PS4 Falcom Used Japan Roleplaying Game</t>
  </si>
  <si>
    <t xml:space="preserve">B084CBGNT5</t>
  </si>
  <si>
    <t xml:space="preserve">https://www.ebay.com/itm/New-PS4-The-Legend-of-Heroes-Zero-no-Kiseki-Kai-Japan-PLJM-16567-4956027128387/174226653783?hash=item2890b7c257:g:OV8AAOSwSQhedguP</t>
  </si>
  <si>
    <t xml:space="preserve">Dead or School PS4 Nanafushi Used Japan Action Game Boxed Tested Working 2019</t>
  </si>
  <si>
    <t xml:space="preserve">B07SK8HQYQ</t>
  </si>
  <si>
    <t xml:space="preserve">https://www.ebay.com/itm/PS4-DEAD-OR-SCHOOL-SONY-PS4-NEW-from-Japan-freeshipping/312792893942?epid=13032494995&amp;hash=item48d3e8c9f6:g:3GAAAOSwWbVdmEha</t>
  </si>
  <si>
    <t xml:space="preserve">Azur Lane Crosswave PS4 Falcom Used Japan Shooter Game Boxed Tested Working</t>
  </si>
  <si>
    <t xml:space="preserve">B07PYTN41D</t>
  </si>
  <si>
    <t xml:space="preserve">https://www.ebay.com/itm/PS4-Azur-Lane-Crosswave-Japan-PlayStation-4/174276625993?hash=item2893b24649:g:T0oAAOSwN9NdaOdH</t>
  </si>
  <si>
    <t xml:space="preserve">Aoki Tsubasa no Chevalier PSVita Experience Used Japan RolePlaying Game Boxed</t>
  </si>
  <si>
    <t xml:space="preserve">B07R3T2GFJ</t>
  </si>
  <si>
    <t xml:space="preserve">https://www.ebay.com/itm/Aoki-Tsubasa-no-Chevalier-PSV-Vita-Japanese-version/114135630224?hash=item1a93038190:g:3MsAAOSwsEpeW9IT</t>
  </si>
  <si>
    <t xml:space="preserve">Persona 5 Scramble the Phantom Striker Limited Edition PS4 Atlus Used Japan</t>
  </si>
  <si>
    <t xml:space="preserve">B07ZGTCTYL</t>
  </si>
  <si>
    <t xml:space="preserve">https://www.ebay.com/itm/Persona-5-Scramble-the-Phantom-Striker-Limited-Edition-Playstation-4-PS4-Atlus/223985550012?epid=5036143732&amp;hash=item34269442bc:g:CMMAAOSwkXBds-nYY</t>
  </si>
  <si>
    <t xml:space="preserve">Ys Celceta's Sea of Trees Kai PS4 Falcom Used Japan Action Roleplaying Game</t>
  </si>
  <si>
    <t xml:space="preserve">B07NG9KBSK</t>
  </si>
  <si>
    <t xml:space="preserve">https://www.ebay.com/itm/2019-PS4-Ys-Memories-of-Celceta-Kai-PLJM-16300-Japanese-Role-Playing-PC-Game/333379021103?hash=item4d9ef0292f:g:lFEAAOSwGpBduGeP</t>
  </si>
  <si>
    <t xml:space="preserve">13 Sentinels Aegis Rim Premium Box No Code PS4 Atlus Used Japan Simuration Game</t>
  </si>
  <si>
    <t xml:space="preserve">B07VGQ8TWF</t>
  </si>
  <si>
    <t xml:space="preserve">https://www.ebay.com/itm/13-Sentinels-Aegis-Rim-Premium-Box-PS4-boxed-no-codes-unused-Japan-c4/392793635165?hash=item5b7453395d:g:f1YAAOSw~zdet2Er</t>
  </si>
  <si>
    <t xml:space="preserve">Kizuna Iromeku Koi Iroha PS4 Used Japan DramaticCreate Used Japan Adventure</t>
  </si>
  <si>
    <t xml:space="preserve">B07PK1VDQ7</t>
  </si>
  <si>
    <t xml:space="preserve">https://www.ebay.com/itm/Kizuna-Kirameku-Koi-Iroha-JAPAN-VERSION-for-PlayStation-4-FREE-SHIPPING/283636747266?epid=20031425721&amp;hash=item420a114c02:g:1vsAAOSwncJdnBqn</t>
  </si>
  <si>
    <t xml:space="preserve">Siren1 2 Set PlayStation2 PS2 Sony Used Japan Survival Adventure Game Tested</t>
  </si>
  <si>
    <t xml:space="preserve">https://www.ebay.com/itm/lot-2-Siren-1-2-I-II-PlayStation-2-PS2-SET-2-games-Horror-SONY-JAPAN/353031751397?hash=item52325506e5:g:UMIAAOSwNjlehLW2</t>
  </si>
  <si>
    <t xml:space="preserve">写真は以下のサイトから
https://www.mercari.com/jp/items/m85054268946/?_s=U2FsdGVkX1-8XYAkd9qBp3puR1ZEUCrDhv0B7AnJeVzM54fuBHdbn5oyYcMxZOEnIR7gKbIetvoQusPL4WTDb99V-Fg8-vOsWXbJki8P5dloWUxbn3NJAIDkLXcDe_Km</t>
  </si>
  <si>
    <t xml:space="preserve">Blast Wind Sega Saturn SS Tecno Soft Used Japan Shooter Boxed Tested Working</t>
  </si>
  <si>
    <t xml:space="preserve">B000069S7R</t>
  </si>
  <si>
    <t xml:space="preserve">https://www.ebay.com/itm/Sega-Saturn-Blast-Wind-Ultimate-Destroyer-Japan-SS/274045960534?epid=56234892&amp;hash=item3fce698156:g:5fgAAOSwzeddnoO0</t>
  </si>
  <si>
    <t xml:space="preserve">Sonic Jam Sega Saturn SS Used Japan Action Game 1997 Boxed Tested Working</t>
  </si>
  <si>
    <t xml:space="preserve">B000069T8N</t>
  </si>
  <si>
    <t xml:space="preserve">https://www.ebay.com/itm/Used-Sega-Saturn-Sonic-Jam-JAPAN-OFFICIAL-IMPORT/163966025220?epid=1439171174&amp;hash=item262d22fe04:g:yYIAAOSwmeNd4MAL</t>
  </si>
  <si>
    <t xml:space="preserve">LoveR PS4 Kadokawa Used Japan Love Simuration Game 2019 Boxed Tested Working</t>
  </si>
  <si>
    <t xml:space="preserve">B07H8LMHW4</t>
  </si>
  <si>
    <t xml:space="preserve">https://www.ebay.com/itm/PS4-LoveR-4582350660500-Japanese-ver-from-Japan/114171683171?hash=item1a9529a163:g:3-sAAOSw9dteiK~7</t>
  </si>
  <si>
    <t xml:space="preserve">Yuuna and The Haunted Hot Springs Steam Dungeon PS4 Furyu Used Japan Jump </t>
  </si>
  <si>
    <t xml:space="preserve">B07F9Q9BGH</t>
  </si>
  <si>
    <t xml:space="preserve">https://www.ebay.com/itm/Used-PS4-Of-fluctuation-Zhuang-Kasoke-s-Yukemuri-Labyrinth-Japan-Import/123567405710?hash=item1cc530fa8e:g:Jb4AAOSwZddcJehd</t>
  </si>
  <si>
    <t xml:space="preserve">Kamigokuto Mary Skelter 2 Limited Edition PS4 Compile Used Japan RolePlaying</t>
  </si>
  <si>
    <t xml:space="preserve">B07BB317G7</t>
  </si>
  <si>
    <t xml:space="preserve">https://www.ebay.com/itm/The-Prisoner-Marys-Kelter-2-PS4-PlayStation-4-Limited-Edition-CD-Included/333228375033?hash=item4d95f57bf9:g:ceMAAOSwTBtc~dG~</t>
  </si>
  <si>
    <t xml:space="preserve">Onechanbara Origin PS4 D3Publisher Used Japan 2019 Action Game Tested Working</t>
  </si>
  <si>
    <t xml:space="preserve">B07X9KTMJ5</t>
  </si>
  <si>
    <t xml:space="preserve">https://www.ebay.com/itm/PS4-Sister-Chambara-ORIGIN-98506-Japanese-ver-from-Japan/114223421679?epid=8035074240&amp;hash=item1a983f18ef:g:ekQAAOSwSQxevRK4</t>
  </si>
  <si>
    <t xml:space="preserve">Dragon Quest Heroes Darkness Dragon And The World Tree PS4 SquareEnix Japan</t>
  </si>
  <si>
    <t xml:space="preserve">B00OZ2MPQG</t>
  </si>
  <si>
    <t xml:space="preserve">https://www.ebay.com/itm/Used-Dragon-Quest-Hirozu-Darkness-Dragon-And-The-World-Tree-Of-Th-Japan-Export/192890911445?epid=211996937&amp;hash=item2ce931bad5:g:fC0AAOSw5XJctV0B</t>
  </si>
  <si>
    <t xml:space="preserve">Genkai Tokki Castle Panzers PS4 Compile Used Japan Simuration Game Boxed Tested</t>
  </si>
  <si>
    <t xml:space="preserve">B071JRSNRC</t>
  </si>
  <si>
    <t xml:space="preserve">https://www.ebay.com/itm/PS4-Genkai-Tokki-Castle-panzers-Japan-F-S/233195866519?epid=2211194112&amp;hash=item364b8e8997:g:iRMAAOSwj2Ra99v2</t>
  </si>
  <si>
    <t xml:space="preserve">Wizards Symphony PS4 ArcSystem Used Japan Adventure Simuration Boxed Tested</t>
  </si>
  <si>
    <t xml:space="preserve">B07JP9QPMK</t>
  </si>
  <si>
    <t xml:space="preserve">https://www.ebay.com/itm/PS4-Wizards-Symphony-Japanese-Japan-Import-NEW/352757302377?hash=item5221f94469:g:pRcAAOSww69dV84b</t>
  </si>
  <si>
    <t xml:space="preserve">Tales of Beruseria PS4 BandaiNamco Used Japan RolePlaying Game Boxed Tested</t>
  </si>
  <si>
    <t xml:space="preserve">B01E6QIGIG</t>
  </si>
  <si>
    <t xml:space="preserve">https://www.ebay.com/itm/Used-PS4-Tales-of-Beruseria-Import-Japan/122284718827?epid=1376879589&amp;hash=item1c78bcbaeb:g:tvgAAOSwa~BYYM3e</t>
  </si>
  <si>
    <t xml:space="preserve">New Game -The Challenge Stage- Limited Edition PS4 5pb. Used Japan Adventure</t>
  </si>
  <si>
    <t xml:space="preserve">B01ITPT84G</t>
  </si>
  <si>
    <t xml:space="preserve">https://www.ebay.com/itm/Used-PS4-NEW-GAME-THE-CHALLENGE-STAGE-Limited-Edition-Japan-Ver/173645446972?epid=521191586&amp;hash=item286e133f3c:g:AhIAAOSwSatbEPHv</t>
  </si>
  <si>
    <t xml:space="preserve">Zettai Zetsumei Toshi 4 Plus Summer Memories PS4 Granzella Japan Adventure</t>
  </si>
  <si>
    <t xml:space="preserve">B07DY83XXW</t>
  </si>
  <si>
    <t xml:space="preserve">https://www.ebay.com/itm/PS4-Zettai-Zetsumei-Toshi-4-Plus-Summer-Memories-Japan-F-S/372654101847?epid=23024152435&amp;hash=item56c3ea5557:g:ozUAAOSwEphcAk8D</t>
  </si>
  <si>
    <t xml:space="preserve">Nora Princess and Stray Cat PSVita Harukaze Used Japan Love Adventure Game</t>
  </si>
  <si>
    <t xml:space="preserve">B0733DSHZ7</t>
  </si>
  <si>
    <t xml:space="preserve">https://www.ebay.com/itm/Nora-Princess-and-Stray-Cat-PS-Vita-SONY-PLAYSTATION-JAPANESE-Version/193013391138?hash=item2cf07e9f22:g:U4UAAOSwdmRdOaxf</t>
  </si>
  <si>
    <t xml:space="preserve">Dragon Quest Heroes II King of Twins and the End of Prophecy PS4 Used Japan</t>
  </si>
  <si>
    <t xml:space="preserve">B01C2GW200</t>
  </si>
  <si>
    <t xml:space="preserve">https://www.ebay.com/itm/Used-PS4-Dragon-Quest-Heroes-II-Futago-no-Oh-to-Yogen-no-Owari-Japan/291982837642?hash=item43fb88878a:g:mNIAAOSwA3dYYM3M</t>
  </si>
  <si>
    <t xml:space="preserve">Date A Live Twin Edition Rio Lincarnation PSVita Used Japan Adventure Game</t>
  </si>
  <si>
    <t xml:space="preserve">B00WG2GP4A</t>
  </si>
  <si>
    <t xml:space="preserve">https://www.ebay.com/itm/Used-PS-Vita-Date-A-Live-Twin-Edition-Rio-Lincarnation-Japan-Ver/173941301196?epid=1840215926&amp;hash=item287fb59fcc:g:klgAAOSw8mRaxZ99</t>
  </si>
  <si>
    <t xml:space="preserve">Code Vein PS4 BandaiNamco Used Japan Action Roleplaying Game Boxed Tested 2019</t>
  </si>
  <si>
    <t xml:space="preserve">B07DHXQ9VZ</t>
  </si>
  <si>
    <t xml:space="preserve">https://www.ebay.com/itm/USED-PS4-Grated-Draw-Code-Vein-Book-Privilege-Play-Station-Japan-Import/153911107403?hash=item23d5d11f4b:g:l5AAAOSw-2xepw1X</t>
  </si>
  <si>
    <t xml:space="preserve">Call of Duty World War Ⅱ PS4 Sony Used Japan Adventure Boxed Tested Working</t>
  </si>
  <si>
    <t xml:space="preserve">B07254346J</t>
  </si>
  <si>
    <t xml:space="preserve">https://www.ebay.com/itm/PS4-Call-of-Duty-World-War-15172-Japanese-ver-from-Japan/114223410785?hash=item1a983eee61:g:Q3YAAOSw11JevRA4</t>
  </si>
  <si>
    <t xml:space="preserve">Hatsujo Springle PS4 Whirlpool Used Japan Love Adventure Boxed Tested Working</t>
  </si>
  <si>
    <t xml:space="preserve">B07GVLPJ23</t>
  </si>
  <si>
    <t xml:space="preserve">https://www.ebay.com/itm/Primary-sprinkle-PS4-Japan/333451068781?hash=item4da33b856d:g:q3MAAOSwb~xeAZ6y</t>
  </si>
  <si>
    <t xml:space="preserve">Sakura Sakura Limited Edition PS4 EnterGram Used Japan Love Adventure Game</t>
  </si>
  <si>
    <t xml:space="preserve">B07FHFTD15</t>
  </si>
  <si>
    <t xml:space="preserve">https://www.ebay.com/itm/Sakura-Sakura-limited-edit-PlayStation-4-tapestry-Original-Sound-Track/233262498222?hash=item364f8741ae:g:3NgAAOSwFTddCklB</t>
  </si>
  <si>
    <t xml:space="preserve">Karumaruka Circle PS4 EnterGram Used Japan Adventure Game Boxed Tested Working</t>
  </si>
  <si>
    <t xml:space="preserve">B079TJMQC1</t>
  </si>
  <si>
    <t xml:space="preserve">https://www.ebay.com/itm/PS4-Karumaruka-Circle-Japan-F-S/233194950297?hash=item364b808e99:g:8Z0AAOSw6VNbCKy~</t>
  </si>
  <si>
    <t xml:space="preserve">Metal Gear Solid V: The Phantom Pain Special Edition PS4 Used Japan Adventure</t>
  </si>
  <si>
    <t xml:space="preserve">B00UA2AF44</t>
  </si>
  <si>
    <t xml:space="preserve">https://www.ebay.com/itm/Metal-Gear-Solid-V-The-Phantom-Pain-Special-Edition-Japan-Import/264368241404?epid=211999257&amp;hash=item3d8d933afc:g:5LkAAOSw1Z9dCfQ5</t>
  </si>
  <si>
    <t xml:space="preserve">Ace Combat 7: Skies Unknown PS4 BandaiNamco Used Japan Flight Shooter Boxed</t>
  </si>
  <si>
    <t xml:space="preserve">B07HHK766P</t>
  </si>
  <si>
    <t xml:space="preserve">https://www.ebay.com/itm/PS4-ACE-COMBAT-7-Skies-Unknown-4573173342667-Japanese-ver-from-Japan/114152964112?hash=item1a940c0010:g:BV8AAOSwMKFechc0</t>
  </si>
  <si>
    <t xml:space="preserve">LoveLive! School Idol Paradise Vol.1 Printemps First Limited Edit. PSVita Japan</t>
  </si>
  <si>
    <t xml:space="preserve">B00F2DWPO4</t>
  </si>
  <si>
    <t xml:space="preserve">https://www.ebay.com/itm/Love-Live-School-idol-paradise-vol-1-Printemps-Ltd-PlayStation-Vita-Japan/133351496009?epid=211991144&amp;hash=item1f0c5e5949:g:t3wAAOSw9QVeX7Ds</t>
  </si>
  <si>
    <t xml:space="preserve">Hello Lady! -Superior Dynamics- PS4 DramaticCreate Used Japan School Adventure</t>
  </si>
  <si>
    <t xml:space="preserve">B07PL3NFGL</t>
  </si>
  <si>
    <t xml:space="preserve">https://www.ebay.com/itm/Hello-Lady-Superior-Dynamis-JAPAN-ver-for-PlayStation-4-FREE-SHIPPING/283636748487?hash=item420a1150c7:g:j0gAAOSwKZtdnBs7</t>
  </si>
  <si>
    <t xml:space="preserve">Oni no Naku Kuni PS4 SquareEnix Used Japan Action RolePlaying Game Boxed</t>
  </si>
  <si>
    <t xml:space="preserve">B07RY6DVHV</t>
  </si>
  <si>
    <t xml:space="preserve">https://www.ebay.com/itm/PS4-Oni-no-Naku-Kuni-Oninaki-PlayStation-4/283719857447?hash=item420f057527:g:aWYAAOSw0CteAE3A</t>
  </si>
  <si>
    <t xml:space="preserve">Kingdom Come: Deliverance PS4 DMM Used Japan RolePlaying Game Boxed Tested</t>
  </si>
  <si>
    <t xml:space="preserve">B07Q65WZHT</t>
  </si>
  <si>
    <t xml:space="preserve">https://www.ebay.com/itm/Kingdom-Come-Deliverance-JAPAN-Regular-ed-for-PlayStation-4-FREE-SHIPPING/283636748376?hash=item420a115058:g:LdYAAOSwE9xdnBsw</t>
  </si>
  <si>
    <t xml:space="preserve">Attack on Titan 2: Final Battle PS4 KoeiTecmo Used Japan Action Game 2019</t>
  </si>
  <si>
    <t xml:space="preserve">B07Q3YDVD8</t>
  </si>
  <si>
    <t xml:space="preserve">https://www.ebay.com/itm/Used-PS4-Attack-on-Titan-2-Final-Battle-Japan-Import/293459580868?hash=item44538dd7c4:g:oMgAAOSwx0teORrR</t>
  </si>
  <si>
    <t xml:space="preserve">Eikoku Tantei English Detective Mysteria The Crown PSVita Used Japan Mystery</t>
  </si>
  <si>
    <t xml:space="preserve">B0168CI6SQ</t>
  </si>
  <si>
    <t xml:space="preserve">https://www.ebay.com/itm/PS-Vita-Eikoku-Tantei-English-Detective-Mysteria-The-Crown-Japan-PSV-F-S/273066245807?epid=1153813438&amp;hash=item3f94043eaf:g:WnEAAOSwYSxagXTr</t>
  </si>
  <si>
    <t xml:space="preserve">Dungeon Travelers 2-2 Yamiochi no Otome to Hajimari no Sho Premium Edit. PSVita</t>
  </si>
  <si>
    <t xml:space="preserve">B01M70Y7H2</t>
  </si>
  <si>
    <t xml:space="preserve">https://www.ebay.com/itm/Dungeon-Travelers-2-2-yamiochi-no-otome-to-hajimari-no-sho-PSV-premium-edition/283461936922?epid=720316671&amp;hash=item41ffa5e71a:g:Z7kAAOSw0rBbsNgh</t>
  </si>
  <si>
    <t xml:space="preserve">Wonderland of Gensokyo Lotus Labyrinth Limited Edition PS4 Unites Used Japan</t>
  </si>
  <si>
    <t xml:space="preserve">B07JBYYVQF</t>
  </si>
  <si>
    <t xml:space="preserve">https://www.ebay.com/itm/Wonderland-of-Gensokyo-Lotus-Labyrinth-PS4/333464185881?epid=28036011308&amp;hash=item4da403ac19:g:wjYAAOSwNd1eDveU</t>
  </si>
  <si>
    <t xml:space="preserve">Amnesia World PSVita IdeaFactory Used Japan Love Adventure Game Boxed Tested</t>
  </si>
  <si>
    <t xml:space="preserve">B00I0SUPLI</t>
  </si>
  <si>
    <t xml:space="preserve">https://www.ebay.com/itm/PS-Vita-AMNESIA-world-Japan-PSV-F-S/232663090847?hash=item362bcd069f:g:KscAAOSwIUxagXdc</t>
  </si>
  <si>
    <t xml:space="preserve">Air PSVita ProtoType Used Japan 2016 Boxed Tested Working Love Adventure Game</t>
  </si>
  <si>
    <t xml:space="preserve">B01HFUJVKC</t>
  </si>
  <si>
    <t xml:space="preserve">https://www.ebay.com/itm/PS-Vita-AIR-Japan-PSV-F-S/372220463806?hash=item56aa118abe:g:3ygAAOSwmzRagXe2</t>
  </si>
  <si>
    <t xml:space="preserve">New Atelier Rorona Story of the Beginning The Alchemist of Arland PSVita Japan</t>
  </si>
  <si>
    <t xml:space="preserve">B00EEY3910</t>
  </si>
  <si>
    <t xml:space="preserve">https://www.ebay.com/itm/PS-Vita-New-Atelier-Rorona-Story-of-the-Beginning-The-Alchemist-of-Arland-PSV/232663092176?hash=item362bcd0bd0:g:ePoAAOSwbP1agXgZ</t>
  </si>
  <si>
    <t xml:space="preserve">KLAP!! Kind Love and Punish PSVita IdeaFactory Used Japan Love Adventure Game</t>
  </si>
  <si>
    <t xml:space="preserve">B00W95H0TI</t>
  </si>
  <si>
    <t xml:space="preserve">https://www.ebay.com/itm/PS-Vita-KLAP-kind-Love-And-Punish-Japan-PSV-F-S/372220464929?epid=1940263161&amp;hash=item56aa118f21:g:vZ4AAOSw-31agXi-</t>
  </si>
  <si>
    <t xml:space="preserve">Dance With Devils PSVita Reject Used Japan Adventure Game Boxed Tested Working</t>
  </si>
  <si>
    <t xml:space="preserve">B01DEWADB6</t>
  </si>
  <si>
    <t xml:space="preserve">https://www.ebay.com/itm/PS-Vita-Dance-with-Devils-Japan-PSV-F-S/232663099070?hash=item362bcd26be:g:Y5gAAOSwYDZagXrR</t>
  </si>
  <si>
    <t xml:space="preserve">Shantae Curse of the Pirates Nintendo 3DS Intergrow Used Japan Action Game 2015</t>
  </si>
  <si>
    <t xml:space="preserve">B015X4WZNW</t>
  </si>
  <si>
    <t xml:space="preserve">https://www.ebay.com/itm/USED-Shanti-curse-of-the-Pirates-3DS-JAPAN-F-S-w-tracking/223973755126?hash=item3425e048f6:g:0Z0AAOSwvuxekQXq</t>
  </si>
  <si>
    <t xml:space="preserve">Kud Wafter Converted Version PSVita ProtoType Used Japan Love Adventure Game</t>
  </si>
  <si>
    <t xml:space="preserve">B00F9X11F6</t>
  </si>
  <si>
    <t xml:space="preserve">https://www.ebay.com/itm/PS-Vita-Kud-Wafter-Converted-Edition-Japan-PSV-F-S/232664280560?epid=211984905&amp;hash=item362bdf2df0:g:oUwAAOSwUg9aguoo</t>
  </si>
  <si>
    <t xml:space="preserve">Shiro to Kuro no Alice PSVita IdeaFactory Used Japan Adventure Game Boxed 2017</t>
  </si>
  <si>
    <t xml:space="preserve">B01MR9I4CR</t>
  </si>
  <si>
    <t xml:space="preserve">https://www.ebay.com/itm/PS-Vita-Shiro-to-Kuro-no-Alice-Japan-PSV-F-S/233231889884?hash=item364db435dc:g:~MsAAOSwRONc4QxO</t>
  </si>
  <si>
    <t xml:space="preserve">Pochi and Yoshi's Wool World Nintendo 3DS Used Japan Adventure Game Tested</t>
  </si>
  <si>
    <t xml:space="preserve">B01N8PDQ94</t>
  </si>
  <si>
    <t xml:space="preserve">https://www.ebay.com/itm/Nintendo-3DS-Poochy-and-Yoshis-Woolly-World-Japan-F-S/232668674995?hash=item362c223bb3:g:QP4AAOSwIStaiBLp</t>
  </si>
  <si>
    <t xml:space="preserve">Little Busters! Coverted Edition PSVita ProtoType Used Japan Love Adventure</t>
  </si>
  <si>
    <t xml:space="preserve">B005MNOC90</t>
  </si>
  <si>
    <t xml:space="preserve">https://www.ebay.com/itm/PS-Vita-Little-Busters-Converted-Edition-Japan-PSV-F-S/372225346258?epid=211986002&amp;hash=item56aa5c0ad2:g:4M0AAOSwj1haiBae</t>
  </si>
  <si>
    <t xml:space="preserve"> Idol Time PriPara Dream All-Star Live Nintendo 3DS Takara Used Japan Rhythm</t>
  </si>
  <si>
    <t xml:space="preserve">B075FFC8CT</t>
  </si>
  <si>
    <t xml:space="preserve">https://www.ebay.com/itm/USED-Idle-time-pre-para-Dream-All-Star-live-3DS-Cute-Girls-Popular-Japan-Kids/323572089721?hash=item4b56664379:g:CrMAAOSwt3hb~dxe</t>
  </si>
  <si>
    <t xml:space="preserve">Saenai Heroine no Sodatekata: Blessing Flowers PSVita 5pb. Used Japan Adventure</t>
  </si>
  <si>
    <t xml:space="preserve">B00SQPHPUO</t>
  </si>
  <si>
    <t xml:space="preserve">https://www.ebay.com/itm/PS-Vita-Saenai-Heroine-no-Sodatekata-Blessing-Flowers-Japan-PSV-F-S/372244662818?hash=item56ab82ca22:g:bQYAAOSw2Ptao9dq</t>
  </si>
  <si>
    <t xml:space="preserve">Important friends of the Harvest Moon three ri Nintendo 3DS Marverous Japan</t>
  </si>
  <si>
    <t xml:space="preserve">B01FFE2R2Y</t>
  </si>
  <si>
    <t xml:space="preserve">https://www.ebay.com/itm/Nintendo-3DS-Bokujou-Monogatari-Harvest-Moon-Japan-F-S/372248775979?hash=item56abc18d2b:g:MAYAAOSwsTdaqj2q</t>
  </si>
  <si>
    <t xml:space="preserve">Shirogane X Project PSVita TGL Used Japan Adventure Game Boxed Tested Working</t>
  </si>
  <si>
    <t xml:space="preserve">B019DLQV3Q</t>
  </si>
  <si>
    <t xml:space="preserve">https://www.ebay.com/itm/PS-Vita-Shirogane-x-Spirits-Japan-PSV-F-S/232706315715?hash=item362e6095c3:g:nA4AAOSwe1xas2GF</t>
  </si>
  <si>
    <t xml:space="preserve">Flowers Le Volume sur Hiver PSVita ProtoType Used Japan Adventure Game Boxed</t>
  </si>
  <si>
    <t xml:space="preserve">B078JF5JM3</t>
  </si>
  <si>
    <t xml:space="preserve">https://www.ebay.com/itm/NEW-Flowers-Le-Volume-sur-Hiver-PS-Vita-SONY-Playstation-Japanese-ver-PROTOTYPE/352676272055?hash=item521d24d7b7:g:174AAOSwWuRc7hHs#</t>
  </si>
  <si>
    <t xml:space="preserve">Dance Dance Revolution Extreme PlayStation2 PS2 Konami Used Japan NTSC-J Boxed</t>
  </si>
  <si>
    <t xml:space="preserve">B0000AKGN3</t>
  </si>
  <si>
    <t xml:space="preserve">https://www.ebay.com/itm/Used-PS2-Dance-Dance-Revolution-EXTREME-Japan-Ver/173941300313?hash=item287fb59c59:g:vjQAAOSwANpa0DqQ</t>
  </si>
  <si>
    <t xml:space="preserve">Ninokuni: Shiroki Seihai no Jooh All in One Edition PS3 Used Japan Roleplaying</t>
  </si>
  <si>
    <t xml:space="preserve">B0081O1114</t>
  </si>
  <si>
    <t xml:space="preserve">https://www.ebay.com/itm/PS3-Ninokuni-Shiroki-Seihai-no-Joou-All-in-one-Edition-Ni-no-kuni-PlayStation-3/372264377935?epid=1301571921&amp;hash=item56acaf9e4f:g:CkQAAOSwlJlavyp3</t>
  </si>
  <si>
    <t xml:space="preserve">Saint Seiya Soldiers' Soul PS4 BandaiNamco Used Japan Fighting Game Boxed 2015</t>
  </si>
  <si>
    <t xml:space="preserve">B0104YEVJC</t>
  </si>
  <si>
    <t xml:space="preserve">https://www.ebay.com/itm/USED-PS4-PlayStation-4-Saint-Seiya-Soldiers-Soul-49692-JAPAN-IMPORT/254383798816?hash=item3b3a74ba20:g:ydAAAOSwJPxd-EBP</t>
  </si>
  <si>
    <t xml:space="preserve">Ginsei Shogi: Kyoutendotou FuRaijin PSVita SilvarStar Used Japan Table Game</t>
  </si>
  <si>
    <t xml:space="preserve">B0087NFV88</t>
  </si>
  <si>
    <t xml:space="preserve">https://www.ebay.com/itm/Used-PS-Vita-Ginsei-Shogi-Kyoutendo-Toufuu-Raijin-Import-Japan/291818454360?hash=item43f1bc3d58:g:5MkAAOSwRgJXh1~w</t>
  </si>
  <si>
    <t xml:space="preserve">MotoGP 15 PlayStation3 PS3 InterGrow Used Japan Racing Game Tested Working</t>
  </si>
  <si>
    <t xml:space="preserve">B010SP7SO2</t>
  </si>
  <si>
    <t xml:space="preserve">https://www.ebay.com/itm/Used-PS3-MotoGP-15-Japan-Ver/173941288097?hash=item287fb56ca1:g:A00AAOSwtrJbQyO7</t>
  </si>
  <si>
    <t xml:space="preserve">Persona 2 Sin &amp;Punishment PSP Atlus Used Japan Adventure Game Tested Boxed</t>
  </si>
  <si>
    <t xml:space="preserve">写真は以下のサイトから
https://www.mercari.com/jp/items/m52029574222/?_s=U2FsdGVkX1-VHF_uZGt_UxAqWIfxU5tTdsH4NF6rKWp0zXYXAZcGAl-uZpH6M6pwURIt3W5isKhhhDNss22vkIa-89rWYR1Zj7XNaniyrQhkqfBXNaojPFfOgh8wFDgq</t>
  </si>
  <si>
    <t xml:space="preserve">Tengai Makyou: Daiyon no Mokushiroku PSP Hudson Used Japan RolePlaying Boxed</t>
  </si>
  <si>
    <t xml:space="preserve">B000FIBLFK</t>
  </si>
  <si>
    <t xml:space="preserve">https://www.ebay.com/itm/Used-PSP-Tengai-Makyou-Daishi-no-Mokushiroku-Japan-Import-Free-shipping/301375292881?epid=110632270&amp;hash=item462b5e05d1:g:X18AAOSwGWNUU7r4</t>
  </si>
  <si>
    <t xml:space="preserve">Railway Japan Route Kashima Seaside Railway Nintendo 3DS Sonic Powered Japan</t>
  </si>
  <si>
    <t xml:space="preserve">B00KX0NQJY</t>
  </si>
  <si>
    <t xml:space="preserve">https://www.ebay.com/itm/Nintendo-3DS-Railway-Japan-Route-Kashima-seaside-railway-Japan-F-S/273176019190?epid=1930319468&amp;hash=item3f9a8f40f6:g:AzYAAOSwl4Va3s4E</t>
  </si>
  <si>
    <t xml:space="preserve">Doraemon Nobita's Antarctic Kachikochi Adventure Nintendo 3DS FuRyu Used Japan</t>
  </si>
  <si>
    <t xml:space="preserve">B01MRTVKQ6</t>
  </si>
  <si>
    <t xml:space="preserve">https://www.ebay.com/itm/Nintendo-3DS-Doraemon-Nobita-of-Antarctic-Kachikochi-Adventure-Japan-F-S/273176038994?epid=599678750&amp;hash=item3f9a8f8e52:g:GzUAAOSwroBa3tAq</t>
  </si>
  <si>
    <t xml:space="preserve">Darius Burst PSP Taito Used Japan Shooter 2009 Boxed Tested Working</t>
  </si>
  <si>
    <t xml:space="preserve">B002MZYERG</t>
  </si>
  <si>
    <t xml:space="preserve">https://www.ebay.com/itm/PSP-DARIUS-BURST-Japan-PlayStation-Portable-F-S/372288424938?epid=78507708&amp;hash=item56ae1e8bea:g:vUQAAOSw72Na4ats</t>
  </si>
  <si>
    <t xml:space="preserve">ChuSingura46+1 V PSVita DramaticCreate Used Japan Boxed Tested Working 2015</t>
  </si>
  <si>
    <t xml:space="preserve">B00U78SO9E</t>
  </si>
  <si>
    <t xml:space="preserve">https://www.ebay.com/itm/PS-Vita-ChuSingura46-1-Japan-PSV-F-S/273189670285?epid=1438955884&amp;hash=item3f9b5f8d8d:g:-SwAAOSwbEZa6W0K</t>
  </si>
  <si>
    <t xml:space="preserve">Wagamama High Spec PSVita iMel Used Japan 2017 Boxed Tested Working</t>
  </si>
  <si>
    <t xml:space="preserve">B0713Q654X</t>
  </si>
  <si>
    <t xml:space="preserve">https://www.ebay.com/itm/PS-Vita-WAGAMAMA-HIGH-SPEC-Japan-PSV-F-S/232755162370?hash=item363149ed02:g:i~cAAOSwKiZa6sfC</t>
  </si>
  <si>
    <t xml:space="preserve">Shooting Star Rockman Megaman Black Ace Nintendo DS Capcom Used Japan Action</t>
  </si>
  <si>
    <t xml:space="preserve">B001ET6GTA</t>
  </si>
  <si>
    <t xml:space="preserve">https://www.ebay.com/itm/Nintendo-DS-Rockman-Megaman-Star-Force-3-Black-Ace-Japan-NDS-F-S/232760129114?hash=item363195b65a:g:GCYAAOSwL7ta8CwD</t>
  </si>
  <si>
    <t xml:space="preserve">To aru Majutsu no Index Railgun with figma Mikoto Misaka PSP ASCII Used Japan</t>
  </si>
  <si>
    <t xml:space="preserve">B003U2SE80</t>
  </si>
  <si>
    <t xml:space="preserve">https://www.ebay.com/itm/UsedGame-PSP-Toaru-Majutsu-no-Kinsho-Mokuroku-Limited-Edition-Japan-Import/273518634033?epid=110394654&amp;hash=item3faefb2431:g:ghYAAOSwTitbzHXc</t>
  </si>
  <si>
    <t xml:space="preserve">Warship Gunner 2 Portable PSP Koei Used Japan Naval Action Game Boxed Tested</t>
  </si>
  <si>
    <t xml:space="preserve">B002MZYU5W</t>
  </si>
  <si>
    <t xml:space="preserve">https://www.ebay.com/itm/PSP-Warship-Gunner-2-Portable-Japan-PlayStation-Portable-F-S/232780211073?epid=1200378887&amp;hash=item3632c82381:g:2aUAAOSwjzJbBmyB</t>
  </si>
  <si>
    <t xml:space="preserve">R-Type Tactics PSP Irem Used Japan 2007 Simuration Game Boxed Tested Working</t>
  </si>
  <si>
    <t xml:space="preserve">B000RP7N62</t>
  </si>
  <si>
    <t xml:space="preserve">https://www.ebay.com/itm/PSP-R-TYPE-TACTICS-Japan-PlayStation-Portable-F-S/372325456069?hash=item56b05398c5:g:by8AAOSwkjtbFlaP</t>
  </si>
  <si>
    <t xml:space="preserve">Princess Maker5 Portable PSP CyberFront Used Japan Simuration Game Boxed Tested</t>
  </si>
  <si>
    <t xml:space="preserve">B001C6Q01O</t>
  </si>
  <si>
    <t xml:space="preserve">https://www.ebay.com/itm/PSP-Princess-Maker-5-Japan-PlayStation-Portable-F-S/372326565837?hash=item56b06487cd:g:jJ4AAOSwrQxbF7xK</t>
  </si>
  <si>
    <t xml:space="preserve">Taito Memories Pocket PSP Used Japan Variety Game 2006 Boxed Tested Working</t>
  </si>
  <si>
    <t xml:space="preserve">B000BV44RI</t>
  </si>
  <si>
    <t xml:space="preserve">https://www.ebay.com/itm/Used-PSP-Taito-Memories-Pocket-Japan-Import-Free-shipping/301375292334?epid=1943728929&amp;hash=item462b5e03ae:g:WE4AAOSwyTZUU7ro</t>
  </si>
  <si>
    <t xml:space="preserve">Ikuze! GenSan: Yuuyake Daiku Monogatari PSP Irem Used Japan Action Game Boxed</t>
  </si>
  <si>
    <t xml:space="preserve">B0015454Y2</t>
  </si>
  <si>
    <t xml:space="preserve">https://www.ebay.com/itm/PSP-Ikuze-GenSan-Yuuyake-Daiku-Monogatari-Japan-PlayStation-Portable-F-S/372332870471?epid=109928982&amp;hash=item56b0c4bb47:g:AGsAAOSwp41bH2vo</t>
  </si>
  <si>
    <t xml:space="preserve">Air Traffic Controller Airport Hero Haneda PSP Sonic Powered Used Japan Boxed</t>
  </si>
  <si>
    <t xml:space="preserve">B003YDYZR4</t>
  </si>
  <si>
    <t xml:space="preserve">https://www.ebay.com/itm/PSP-Air-Traffic-Controller-Airport-Hero-Haneda-Japan-PlayStation-Portable-F-S/273286646575?epid=110317389&amp;hash=item3fa1274b2f:g:JxQAAOSwvDpbH22r</t>
  </si>
  <si>
    <t xml:space="preserve">Side Kicks! PSVita BunkaHousou Extend Used Japan Love Adventure Game Boxed</t>
  </si>
  <si>
    <t xml:space="preserve">B01MA534Y3</t>
  </si>
  <si>
    <t xml:space="preserve">https://www.ebay.com/itm/PS-Vita-Side-Kicks-Japan-PSV-F-S/273290985057?hash=item3fa1697e61:g:O3UAAOSwH4hbIOig</t>
  </si>
  <si>
    <t xml:space="preserve">Metal Max Xeno PSP Kadokawa Used Japan Roleplaying Game Boxed Tested Working</t>
  </si>
  <si>
    <t xml:space="preserve">B078JDV83R</t>
  </si>
  <si>
    <t xml:space="preserve">https://www.ebay.com/itm/METAL-MAX-Xeno-metal-Max-Zeno-PS-Vita-91209-972-fromJAPAN/164156736037?hash=item2638810225:g:vQYAAOSwhzZekMWw</t>
  </si>
  <si>
    <t xml:space="preserve">Xyanide PSP Ertain Used Japan 2007 Shooter Game Boxed Tested Working 2007</t>
  </si>
  <si>
    <t xml:space="preserve">B000VK5A54</t>
  </si>
  <si>
    <t xml:space="preserve">https://www.ebay.com/itm/PSP-Xyanide-Japan-PlayStation-Portable-NEW-F-S/273303864954?hash=item3fa22e067a:g:0Y8AAOSwz35bJhv1</t>
  </si>
  <si>
    <t xml:space="preserve">Uta no Prince-sama Repeat LOVE PSVita Boroccoli Used Japan 2017 Boxed Tested</t>
  </si>
  <si>
    <t xml:space="preserve">B01HGHZB6W</t>
  </si>
  <si>
    <t xml:space="preserve">https://www.ebay.com/itm/PlayStation-Vita-Uta-no-Prince-sama-Repeat-LOVE-Japanese-Ver-PS-VITA-broccoli/272823668526?hash=item3f858ecf2e:g:Ky8AAOSwr6xZo~6K</t>
  </si>
  <si>
    <t xml:space="preserve">Fate / Extella Link PSVita Barverous Used Japan Action Game 2017 Boxed Tested</t>
  </si>
  <si>
    <t xml:space="preserve">B078KHK41B</t>
  </si>
  <si>
    <t xml:space="preserve">https://www.ebay.com/itm/Marvelous-Fate-EXTELLA-LINK-PS4-Japanese-ver/254286370720?hash=item3b34a617a0:g:GswAAOSwMOxdHuoH</t>
  </si>
  <si>
    <t xml:space="preserve">Digimon Story Cyber Sleuth Hacker's Memory PSVita BandaiNamco Used Japan 2017</t>
  </si>
  <si>
    <t xml:space="preserve">B074N6WM1Q</t>
  </si>
  <si>
    <t xml:space="preserve">https://www.ebay.com/itm/PS-Vita-Digimon-Story-Cyber-Sleuth-Hackers-Memory-Japan-PSV-F-S/232851321595?hash=item36370532fb:g:qw0AAOSwMb1bTGey</t>
  </si>
  <si>
    <t xml:space="preserve">Neo Angelique Tears of Angel PSVita KoeiTecmo Used Japan Love Adventure Game</t>
  </si>
  <si>
    <t xml:space="preserve">B0756B6KYN</t>
  </si>
  <si>
    <t xml:space="preserve">https://www.ebay.com/itm/PS-Vita-Neo-Angelique-angel-of-tears-Japan-PSV-F-S/232906568320?hash=item363a503280:g:QssAAOSwuvVbg75A</t>
  </si>
  <si>
    <t xml:space="preserve">Kenka Bancho Otome PSVita ChunSoft Used Japan 2016 Love Adventure Game Boxed</t>
  </si>
  <si>
    <t xml:space="preserve">B01EKPBANQ</t>
  </si>
  <si>
    <t xml:space="preserve">https://www.ebay.com/itm/PS-Vita-Kenka-Bancho-Otome-Japan-PSV-F-S/273358796572?epid=1566367852&amp;hash=item3fa574371c:g:YTUAAOSwNURbTGmJ</t>
  </si>
  <si>
    <t xml:space="preserve">Kamigami no Asobi Infinite PSVita Broccoli Used Japan Love Adventure Game 2016</t>
  </si>
  <si>
    <t xml:space="preserve">B01EJ6N2CS</t>
  </si>
  <si>
    <t xml:space="preserve">https://www.ebay.com/itm/PS-Vita-Kamigami-no-Asobi-InFinite-Japan-PSV-F-S/273358798987?hash=item3fa574408b:g:Jt0AAOSwoHJbTGow</t>
  </si>
  <si>
    <t xml:space="preserve">Final Fantasy XV Delux Edition without DLC PS4 SquareEnix Japan RolePlaying</t>
  </si>
  <si>
    <t xml:space="preserve">B01DN9WFGG</t>
  </si>
  <si>
    <t xml:space="preserve">https://www.ebay.com/itm/Used-Final-Fantasy-Di-Xv-Deluxe-Edition-First-Production-Award-Ar-Japan-Export/192890911118?hash=item2ce931b98e:g:mlkAAOSwzqdctVz2</t>
  </si>
  <si>
    <t xml:space="preserve">Darkest Dungeon PSVita Kadokawa Used Japan Roleplaying Game Boxed Tested 2018</t>
  </si>
  <si>
    <t xml:space="preserve">B076CCFFQ1</t>
  </si>
  <si>
    <t xml:space="preserve">https://www.ebay.com/itm/PS-Vita-Darkest-Dungeon-Japan-PSV-F-S/273425727535?hash=item3fa971802f:g:63oAAOSwdPZbgSKx</t>
  </si>
  <si>
    <t xml:space="preserve">Karumaruka circle PSVita EnterGram Used Japan 2017 Adventure Game Tested 2017</t>
  </si>
  <si>
    <t xml:space="preserve">B06XGYJGMJ</t>
  </si>
  <si>
    <t xml:space="preserve">https://www.ebay.com/itm/PS-Vita-Karumaruka-circle-Japan-PSV-F-S/273428728818?epid=921876264&amp;hash=item3fa99f4bf2:g:PjwAAOSw899bg7ty</t>
  </si>
  <si>
    <t xml:space="preserve">Persona4 The Golden PSVita Atlus Used Japan RolePlaying Game Boxed Tested</t>
  </si>
  <si>
    <t xml:space="preserve">B005MNMGFW</t>
  </si>
  <si>
    <t xml:space="preserve">https://www.ebay.com/itm/Used-PS-Vita-Persona-4-The-Golden-Japan-Import-Free-Shipping/291971744542?epid=1238161461&amp;hash=item43fadf431e:g:iTQAAOSwYaFWeNuk</t>
  </si>
  <si>
    <t xml:space="preserve">Angelique Retour PSVita Koei Used Japan Adventure Game Boxed Tested Working</t>
  </si>
  <si>
    <t xml:space="preserve">B00YBOSX78</t>
  </si>
  <si>
    <t xml:space="preserve">https://www.ebay.com/itm/PS-Vita-Angelique-Retour-Japan-PSV-F-S/232906555185?epid=1241893269&amp;hash=item363a4fff31:g:OVsAAOSwylhbg7wl</t>
  </si>
  <si>
    <t xml:space="preserve">Gakuen Club PSVita DramaticCreate Used Japan Adventure Game 2017 Boxed Tested</t>
  </si>
  <si>
    <t xml:space="preserve">B07435WHWD</t>
  </si>
  <si>
    <t xml:space="preserve">https://www.ebay.com/itm/PS-Vita-Gakuen-Club-Hiimitsu-Night-Club-Japan-PSV-F-S/273428741022?hash=item3fa99f7b9e:g:KwkAAOSwDjFbg7y6</t>
  </si>
  <si>
    <t xml:space="preserve">Lovely × Cation 1 &amp; 2 PSVita 5pb. Used Japan Adventure Game 2015 Boxed Tested</t>
  </si>
  <si>
    <t xml:space="preserve">B00TF3TK1S</t>
  </si>
  <si>
    <t xml:space="preserve">https://www.ebay.com/itm/PS-Vita-LOVELY-CATION-1-2-Japan-PSV-F-S/273428743282?epid=1538985627&amp;hash=item3fa99f8472:g:zZAAAOSwM9xbg71l</t>
  </si>
  <si>
    <t xml:space="preserve">Slotter Mania V Gakuen Apocalypse High School of The Dead PSVita Used Japan</t>
  </si>
  <si>
    <t xml:space="preserve">B00E3LIUFO</t>
  </si>
  <si>
    <t xml:space="preserve">https://www.ebay.com/itm/PS-Vita-Slotter-Mania-V-Gakuen-Apocalypse-HIGH-SCHOOL-OF-THE-DEAD-PSV-Japan/372416021890?epid=211980966&amp;hash=item56b5b98582:g:zi8AAOSw4M9bg78D</t>
  </si>
  <si>
    <t xml:space="preserve">Amazons of the Starfrost PSVita ArcSystem Used Japan RolePlaying Game Boxed</t>
  </si>
  <si>
    <t xml:space="preserve">B00EU70MQ6</t>
  </si>
  <si>
    <t xml:space="preserve">https://www.ebay.com/itm/Nintendo-3DS-Seiso-of-Amazones-Japan-F-S/273466316244?epid=1228540786&amp;hash=item3fabdcd5d4:g:2g4AAOSwlgFbn2xc</t>
  </si>
  <si>
    <t xml:space="preserve">Tsuki ni Yorisou Otome no Sahou Hidamari no Hibi PS4 DramaticCreate Used Japan</t>
  </si>
  <si>
    <t xml:space="preserve">B073P1BKKB</t>
  </si>
  <si>
    <t xml:space="preserve">https://www.ebay.com/itm/PS4-Tsuki-ni-Yorisou-Otome-Sahou-Hidamari-Japan-PlayStation-4-F-S/372441323494?hash=item56b73b97e6:g:Or0AAOSwHShboewt</t>
  </si>
  <si>
    <t xml:space="preserve">Fate Extra PSP Marverous Used Japan RolePlaying Game 2010 Boxed Tested Working</t>
  </si>
  <si>
    <t xml:space="preserve">B002QXMV4W</t>
  </si>
  <si>
    <t xml:space="preserve">https://www.ebay.com/itm/7-14-Days-to-USA-Airmail-Delivery-USED-PSP-Fate-Extra-Japanese-Version/112438356723?hash=item1a2dd92af3:g:dFoAAOSw8d5ZPDz4</t>
  </si>
  <si>
    <t xml:space="preserve">Dance with Devils My Carol PSVita Rejet Used Japan 2018 Boxed Tested Working</t>
  </si>
  <si>
    <t xml:space="preserve">B0772WVJTY</t>
  </si>
  <si>
    <t xml:space="preserve">https://www.ebay.com/itm/PS-Vita-Dance-with-Devils-My-Carol-Japan-PSV-F-S/232944338617?epid=26014639148&amp;hash=item363c9086b9:g:lWYAAOSwsshbrfc8</t>
  </si>
  <si>
    <t xml:space="preserve">Runabout 3D Drive: Impossible Nintendo 3DS Rocket Used Japan 2012 Boxed Tested</t>
  </si>
  <si>
    <t xml:space="preserve">B005ZA34NA</t>
  </si>
  <si>
    <t xml:space="preserve">https://www.ebay.com/itm/Nintendo-3DS-Runabout-3D-Drive-Impossible-Japan-F-S/232945451453?epid=1328541822&amp;hash=item363ca181bd:g:hT4AAOSwkwdbrzkd</t>
  </si>
  <si>
    <t xml:space="preserve">Pachipara 3D ocean Story 2 With Agnes Lam Nintendo 3DS Irem Used Japan Boxed</t>
  </si>
  <si>
    <t xml:space="preserve">B008KX9I0C</t>
  </si>
  <si>
    <t xml:space="preserve">https://www.ebay.com/itm/Nintendo-3DS-Pachipara-3D-ocean-Story-2-With-Agnes-Lum-Japan-F-S/232946680400?hash=item363cb44250:g:FFkAAOSwWMNbsI91</t>
  </si>
  <si>
    <t xml:space="preserve">Sengoku Mudou: Sanadamaru Nintendo Switch KoeiTecmo Used Japan Action Game</t>
  </si>
  <si>
    <t xml:space="preserve">B07546NHMC</t>
  </si>
  <si>
    <t xml:space="preserve">https://www.ebay.com/itm/Nintendo-Switch-Samurai-Warriors-Spirit-of-Sanada-Sengoku-Musou-Sanada-Maru/233156974635?hash=item36493d182b:g:J-8AAOSwpUVcf4si</t>
  </si>
  <si>
    <t xml:space="preserve">World End Syndrome Nintendo Switch ArcSystem Used Japan Mystery Adventure</t>
  </si>
  <si>
    <t xml:space="preserve">B079M66WB9</t>
  </si>
  <si>
    <t xml:space="preserve">https://www.ebay.com/itm/Nintendo-Switch-World-End-Syndrome-Japan/273746777896?hash=item3fbc945728:g:vaIAAOSwXq5cf4uq</t>
  </si>
  <si>
    <t xml:space="preserve">Taiko no Tatsujin Nintendo Switch Version Used Japan Rhythm Game 2018 Boxed</t>
  </si>
  <si>
    <t xml:space="preserve">B07D2L6Z8T</t>
  </si>
  <si>
    <t xml:space="preserve">https://www.ebay.com/itm/Nintendo-Switch-Drum-Master-Taiko-No-Tatsujin-Japan/372619913695?hash=item56c1e0a9df:g:AIYAAOSwS0Jcf47n</t>
  </si>
  <si>
    <t xml:space="preserve">Catherine Full Body PlayStation4 PS4 Atlus Used Japan Adventure Game 2019 Boxed</t>
  </si>
  <si>
    <t xml:space="preserve">B07H8H61ZL</t>
  </si>
  <si>
    <t xml:space="preserve">https://www.ebay.com/itm/PS4-Catherine-Full-Body-Japan-F-S/233158143780?hash=item36494eef24:g:C80AAOSwlf5cgM8o</t>
  </si>
  <si>
    <t xml:space="preserve">Biohazard Re:2 PlayStation4 PS4 Capcom Used Japan Survival Adventure Game Boxed</t>
  </si>
  <si>
    <t xml:space="preserve">B07G8ZBY56</t>
  </si>
  <si>
    <t xml:space="preserve">https://www.ebay.com/itm/PS4-BIOHAZARD-RE-2-Japan-F-S/372620791687?hash=item56c1ee0f87:g:li0AAOSw2s1cgNBW</t>
  </si>
  <si>
    <t xml:space="preserve">Musou Orochi2 Ultimate PlayStation4 PS4 KoeiTecmo Used Japan Import Action Game</t>
  </si>
  <si>
    <t xml:space="preserve">B00J88WC8I</t>
  </si>
  <si>
    <t xml:space="preserve">https://www.ebay.com/itm/PS4-Warriors-Musou-OROCHI-2-Ultimate-Japan-F-S/372620795475?hash=item56c1ee1e53:g:WgcAAOSwmYFcgNLX</t>
  </si>
  <si>
    <t xml:space="preserve">Musou Orachi3 PlayStation4 PS4 KoeiTecmo Used Japan Import Action Game 2018</t>
  </si>
  <si>
    <t xml:space="preserve">B07DPT92NN</t>
  </si>
  <si>
    <t xml:space="preserve">https://www.ebay.com/itm/PS4-Musou-Orochi-3-Japan-F-S/233158158493?hash=item36494f289d:g:KpEAAOSww4JcgNP0</t>
  </si>
  <si>
    <t xml:space="preserve">Catherine FullBody Dynamite FullBody Box Without DLC PS4 Atlus Used Japan Boxed</t>
  </si>
  <si>
    <t xml:space="preserve">B07H8H6SZW</t>
  </si>
  <si>
    <t xml:space="preserve">https://www.ebay.com/itm/Atlus-Catherine-Full-Body-Dynamite-Full-Body-BOX-PS4-Japanese-Ver/254286360924?hash=item3b34a5f15c:g:brwAAOSw2fRdHubI</t>
  </si>
  <si>
    <t xml:space="preserve">Biohazard Re:3 Collecter's Edition PlayStation4 PS4 Capcom Used Japan Tested </t>
  </si>
  <si>
    <t xml:space="preserve">B082M9T77B</t>
  </si>
  <si>
    <t xml:space="preserve">https://www.ebay.com/itm/NEW-PS4-Resident-Evil-BIOHAZARD-RE-3-Japan-Z-Version-COLLECTORS-EDITION-EMS/164154089870?epid=15037776421&amp;hash=item263858a18e:g:aTcAAOSw76hejcfA</t>
  </si>
  <si>
    <t xml:space="preserve">Fate / Extra Moon-Type Box Limited Edition PSP Marverous Used Japan Roleplaying</t>
  </si>
  <si>
    <t xml:space="preserve">https://www.ebay.com/itm/Marvelous-Entertainment-Fate-Extra-Type-Moon-Box-Benefits-Only-Figma-Nero/224006226505?hash=item3427cfc249:g:7IwAAOSwAdFeuHaS</t>
  </si>
  <si>
    <t xml:space="preserve">Summer Lesson: Miyamoto Hikari Collection VR only PS4 Bandai Used Japan 2017</t>
  </si>
  <si>
    <t xml:space="preserve">B06XP9KM594573173316002</t>
  </si>
  <si>
    <t xml:space="preserve">https://www.ebay.com/itm/PS4-Summer-Lesson-Miyamoto-Hikari-Collection-VR-only-Japan-F-S/372620801935?epid=769230812&amp;hash=item56c1ee378f:g:GMoAAOSwzMlcgNS2</t>
  </si>
  <si>
    <t xml:space="preserve">Root Letter: Last Answer PS4 Kadokawa Used Japan Mystery Adventure 2018 Boxed</t>
  </si>
  <si>
    <t xml:space="preserve">B07HRY8399</t>
  </si>
  <si>
    <t xml:space="preserve">https://www.ebay.com/itm/PS4-Kadokawa-Games-Root-Letter-Last-Answer-Japan-F-S/273750556025?epid=25026142418&amp;hash=item3fbccdfd79:g:nsUAAOSwTmxcgite</t>
  </si>
  <si>
    <t xml:space="preserve">Ys VIII Lacrimosa of Dana PlayStation4 PS4 Falcom Used Japan RolePlaying Game</t>
  </si>
  <si>
    <t xml:space="preserve">B01NCZCB2H</t>
  </si>
  <si>
    <t xml:space="preserve">https://www.ebay.com/itm/PS4-Ys-VIII-8-Lacrimosa-of-DANA-Japan-PlayStation-4-F-S/233191388714?hash=item364b4a362a:g:9toAAOSwORRbeSyt</t>
  </si>
  <si>
    <t xml:space="preserve">Tales of Vesperia Remaster PlayStation4 PS4 BandaiNamco Used Japan RolePlaying</t>
  </si>
  <si>
    <t xml:space="preserve">B07H85GT1T</t>
  </si>
  <si>
    <t xml:space="preserve">https://www.ebay.com/itm/PS4-Tales-of-Vesperia-PlayStation-4-Japan-F-S/273765078744?hash=item3fbdab96d8:g:QN0AAOSwmU1cjhEb</t>
  </si>
  <si>
    <t xml:space="preserve">Usotsuki Hime to Moumoku Ouji PSVita Nipponichi Software Used Japan Action Game</t>
  </si>
  <si>
    <t xml:space="preserve">B079M8LTJK</t>
  </si>
  <si>
    <t xml:space="preserve">https://www.ebay.com/itm/PS-Vita-Usotsuki-Hime-to-Moumoku-Ouji-Japan-PSV-F-S/233171045795?hash=item364a13cda3:g:y54AAOSwAZxcj0Ws</t>
  </si>
  <si>
    <t xml:space="preserve">Harukanaru Toki no Naka de Ultimate PSVita KoeiTecmo Used Japan Adventure Game</t>
  </si>
  <si>
    <t xml:space="preserve">B075RDZTJ7</t>
  </si>
  <si>
    <t xml:space="preserve">https://www.ebay.com/itm/PS-Vita-Harukanaru-Toki-no-Naka-de-Ultimate-Japan-PSV-F-S/273766875326?hash=item3fbdc700be:g:uk8AAOSwShtcj0ac</t>
  </si>
  <si>
    <t xml:space="preserve">Attack on Titan 2 PSVita KoteiTecmo Used Jaoan Action Game Boxed Tested Working</t>
  </si>
  <si>
    <t xml:space="preserve">B077X7H4H6</t>
  </si>
  <si>
    <t xml:space="preserve">https://www.ebay.com/itm/PS-Vita-Attack-on-Titan-2-Japan-PSV-F-S/273766875855?hash=item3fbdc702cf:g:CzkAAOSwAvNcj0bw</t>
  </si>
  <si>
    <t xml:space="preserve">Steins; Gate PSVita 5pb. Used Japan Adventure Game Boxed Tested Working 2013</t>
  </si>
  <si>
    <t xml:space="preserve">B009ZP1IZ2</t>
  </si>
  <si>
    <t xml:space="preserve">https://www.ebay.com/itm/PS-Vita-Steins-Gate-Japan-PSV-F-S/273766876395?hash=item3fbdc704eb:g:5BkAAOSwWXhcj0dM</t>
  </si>
  <si>
    <t xml:space="preserve">Gal Gun Double Peace Biringal PSVita Inti Creates Used Japan Shooter Game Used</t>
  </si>
  <si>
    <t xml:space="preserve">B01MRA05E7</t>
  </si>
  <si>
    <t xml:space="preserve">https://www.ebay.com/itm/PS-Vita-Gal-Gun-Double-Peace-Japan-PSV-F-S/233171054363?hash=item364a13ef1b:g:DFEAAOSwfeZcj0eW</t>
  </si>
  <si>
    <t xml:space="preserve">Super Robot Taisen Wars T PlayStation4 PS4 BandaiNamco Used Japan Simuration</t>
  </si>
  <si>
    <t xml:space="preserve">B07LB1572J</t>
  </si>
  <si>
    <t xml:space="preserve">https://www.ebay.com/itm/PS4-Super-Robot-Taisen-Wars-T-Japan-F-S/273768443599?hash=item3fbddeeecf:g:5SUAAOSw0AFcgNI1</t>
  </si>
  <si>
    <t xml:space="preserve">Super Robot Wars Taisen T Premium Anime Song &amp; Sound Edition PS4 Used Japan</t>
  </si>
  <si>
    <t xml:space="preserve">B07L9ZFSSG</t>
  </si>
  <si>
    <t xml:space="preserve">https://www.ebay.com/itm/PS4-Super-Robot-Taisen-Wars-T-Premium-Anime-song-sound-edition-Japan/174275710682?hash=item2893a44eda:g:SmwAAOSw0VZdCfhP</t>
  </si>
  <si>
    <t xml:space="preserve">Devil May Cry PlayStation4 PS4 Used Japan Action RolePlaying Game Boxed Tested</t>
  </si>
  <si>
    <t xml:space="preserve">B07HCSX8RK</t>
  </si>
  <si>
    <t xml:space="preserve">https://www.ebay.com/itm/PlayStation4-Devil-May-Cry-5-Sony/283851828711?hash=item4216e32de7:g:m2kAAOSwxelemxNC</t>
  </si>
  <si>
    <t xml:space="preserve">CryStar PlayStation4 PS4 Furyu Used Japan Action RolePlaying Game Boxed Tested</t>
  </si>
  <si>
    <t xml:space="preserve">B07DW38SKV</t>
  </si>
  <si>
    <t xml:space="preserve">https://www.ebay.com/itm/PS4-CRYSTAR-Japan-F-S/233182308267?hash=item364abfa7ab:g:aD0AAOSwcyVcW~~X</t>
  </si>
  <si>
    <t xml:space="preserve">Steins; Gate Nintendo Switch 5pb. Used Japan Adventure Game Boxed Tested 2018</t>
  </si>
  <si>
    <t xml:space="preserve">B07772TJXL</t>
  </si>
  <si>
    <t xml:space="preserve">https://www.ebay.com/itm/Nintendo-Switch-STEINS-GATE-ELITE-Japan-F-S/273787879019?hash=item3fbf077e6b:g:kBoAAOSw5QpcekW3</t>
  </si>
  <si>
    <t xml:space="preserve">Little Nightmares Delux Edition Nintendo Switch BandaiNamco Used Japan Boxed</t>
  </si>
  <si>
    <t xml:space="preserve">B07BQXJGW5</t>
  </si>
  <si>
    <t xml:space="preserve">https://www.ebay.com/itm/Nintendo-Switch-LITTLE-NIGHTMARES-Deluxe-Edition-Japan/174279266968?hash=item2893da9298:g:TLUAAOSwMpxc~1i5</t>
  </si>
  <si>
    <t xml:space="preserve">Splatoon2 Normal Edition Nintendo Switch Used Japan Action Game Boxed Tested</t>
  </si>
  <si>
    <t xml:space="preserve">B072J2J26T</t>
  </si>
  <si>
    <t xml:space="preserve">https://www.ebay.com/itm/Nintendo-Switch-Splatoon-2-Japan-F-S/273787889818?epid=890486049&amp;hash=item3fbf07a89a:g:9NgAAOSwqNxcd7nm</t>
  </si>
  <si>
    <t xml:space="preserve">Ikenie to Yuki no Setsuna Nintedo Switch SquareEnix Used Japan RolePlaying</t>
  </si>
  <si>
    <t xml:space="preserve">B01N5R9QT6</t>
  </si>
  <si>
    <t xml:space="preserve">https://www.ebay.com/itm/Nintendo-Switch-Inishie-to-Yuki-no-Setsuna-Japan-F-S/273787894369?hash=item3fbf07ba61:g:72kAAOSwGZRcd7dH</t>
  </si>
  <si>
    <t xml:space="preserve">My Hero Academia One's Justice Nintendo Switch BandaiNamco Used Japan Action</t>
  </si>
  <si>
    <t xml:space="preserve">B07D2JY76R</t>
  </si>
  <si>
    <t xml:space="preserve">https://www.ebay.com/itm/My-Hero-Academia-Ones-Justice-Switch-Free-Shipping-with-Tracking-New-Japan/373047708527?hash=item56db604b6f:g:WwcAAOSwiFFet7~e</t>
  </si>
  <si>
    <t xml:space="preserve">Minna de waiwai Spelunker Nintendo Switch SquareEnix Used Japan Adventure Game</t>
  </si>
  <si>
    <t xml:space="preserve">B01MUCO3DG</t>
  </si>
  <si>
    <t xml:space="preserve">https://www.ebay.com/itm/Nintendo-Switch-Minna-de-waiwai-Spelunker-Japan-F-S/273787898206?epid=559010944&amp;hash=item3fbf07c95e:g:BkkAAOSwW0tccnR-</t>
  </si>
  <si>
    <t xml:space="preserve">Peach Ball Senran Kagura Nintendo Switch Marverous Used Japan PingBall Boxed</t>
  </si>
  <si>
    <t xml:space="preserve">B07G33GG4G</t>
  </si>
  <si>
    <t xml:space="preserve">https://www.ebay.com/itm/Nintendo-Switch-PEACH-BALL-Senran-Kagura-Japan-F-S/273787899843?hash=item3fbf07cfc3:g:muQAAOSwgX9cb7wn</t>
  </si>
  <si>
    <t xml:space="preserve">Kamen Rider Climax Scramble Zi-O Nintendo Swtch BandaiNamco Used Japan Boxed</t>
  </si>
  <si>
    <t xml:space="preserve">B07HC49VR5</t>
  </si>
  <si>
    <t xml:space="preserve">https://www.ebay.com/itm/Nintendo-Switch-Rider-Climax-Scramble-Zi-O-Japan-F-S/372659540902?hash=item56c43d53a6:g:Z~MAAOSw1tRcwt0Q</t>
  </si>
  <si>
    <t xml:space="preserve">Island PlayStation4 PS4 Prototype Used Japan Love Adventure Boxed Tested 2018</t>
  </si>
  <si>
    <t xml:space="preserve">B07BNGZRXV</t>
  </si>
  <si>
    <t xml:space="preserve">https://www.ebay.com/itm/PS4-ISLAND-Japan-PlayStation-4-F-S/372643172540?hash=item56c34390bc:g:vM4AAOSw3kxbeSsN</t>
  </si>
  <si>
    <t xml:space="preserve">DJ MAX RESPECT PlayStation4 PS4 ArcSystem Used Japan Rhythm Game Tested Working</t>
  </si>
  <si>
    <t xml:space="preserve">B074HYSDLZ</t>
  </si>
  <si>
    <t xml:space="preserve">https://www.ebay.com/itm/PS4-DJMAX-RESPECT-PlayStation-4-Japan-F-S/372643172533?hash=item56c34390b5:g:~VYAAOSwrwhbnhMJ</t>
  </si>
  <si>
    <t xml:space="preserve">Cars3 Shouri eno michi Road to Victory PS4 Warnar Bros. Used Japan Racing Game</t>
  </si>
  <si>
    <t xml:space="preserve">B07227NFPX</t>
  </si>
  <si>
    <t xml:space="preserve">https://www.ebay.com/itm/PS4-Cars-3-Shouri-eno-Michi-Japan-PlayStation-4-F-S/233187615817?hash=item364b10a449:g:CssAAOSwtOZbeSuU</t>
  </si>
  <si>
    <t xml:space="preserve">F1 2017 PlayStation4 PS4 UBISoft Used Japan Racing Game Boxed Tested Working</t>
  </si>
  <si>
    <t xml:space="preserve">B073QTNKVH</t>
  </si>
  <si>
    <t xml:space="preserve">https://www.ebay.com/itm/PS4-F1-2017-Japan-F-S/372644084653?hash=item56c3517bad:g:IVsAAOSwAtlaw1nj</t>
  </si>
  <si>
    <t xml:space="preserve">Kingdom Hearts HD2.8 Final Chapter Prologue PlayStation4 SquareEnix Used Japan</t>
  </si>
  <si>
    <t xml:space="preserve">B01MD0JXT3</t>
  </si>
  <si>
    <t xml:space="preserve">https://www.ebay.com/itm/PS4-KINGDOM-HEARTS-HD-2-8-Final-Chapter-Prologue-Japan-PlayStation-4-F-S/273790744692?epid=2071364232&amp;hash=item3fbf333874:g:osUAAOSwgvFbLLFw</t>
  </si>
  <si>
    <t xml:space="preserve">Kagerou Mou Hitori no Princess PlayStation4 PS4 KoeiTecmo Used Japan Action</t>
  </si>
  <si>
    <t xml:space="preserve">B00R3V18BE</t>
  </si>
  <si>
    <t xml:space="preserve">https://www.ebay.com/itm/PS4-Kagero-mou-hitori-no-princess-Japan-F-S/273792970634?epid=212038293&amp;hash=item3fbf552f8a:g:c4wAAOSwL9pacv4T</t>
  </si>
  <si>
    <t xml:space="preserve">Rise of The Tomb Raider PlayStation4 PS4 SquareEnix Used Japan Adventure Game</t>
  </si>
  <si>
    <t xml:space="preserve">B01J7C4YSK</t>
  </si>
  <si>
    <t xml:space="preserve">https://www.ebay.com/itm/PS4-Rise-of-the-Tomb-Raider-Japan-PlayStation-4-F-S/273792970627?hash=item3fbf552f83:g:do4AAOSwcp1bnKj5</t>
  </si>
  <si>
    <t xml:space="preserve">Diablo Reaper of Souls Ultimate Evil Edition PS4  SquareEnix Used Japan Action</t>
  </si>
  <si>
    <t xml:space="preserve">B00KLXU8TO</t>
  </si>
  <si>
    <t xml:space="preserve">https://www.ebay.com/itm/PS4-DIABLO-reaper-of-souls-Ultimate-evil-edition-Japan-PlayStation-4-F-S/273792970622?epid=211979966&amp;hash=item3fbf552f7e:g:MWoAAOSwLmlbLLL~</t>
  </si>
  <si>
    <t xml:space="preserve">Gran Turismo PlayStation4 PS4 Sony Used Japan Racing Game Tested Working 2017</t>
  </si>
  <si>
    <t xml:space="preserve">B01GHLDNSQ</t>
  </si>
  <si>
    <t xml:space="preserve">https://www.ebay.com/itm/PS4-Gran-Turismo-SPORT-PlayStation-4-Japan-F-S/233188574368?epid=2246333080&amp;hash=item364b1f44a0:g:t-0AAOSw0JVbng02</t>
  </si>
  <si>
    <t xml:space="preserve">Idol Master Stella Stage PlayStation4 PS4 Used Japan BandaiNamco Used Japan</t>
  </si>
  <si>
    <t xml:space="preserve">B075NLV9GL</t>
  </si>
  <si>
    <t xml:space="preserve">https://www.ebay.com/itm/PS4-Idol-Master-Stellar-Stage-Japan-PlayStation-4-F-S/233188574364?epid=27009941809&amp;hash=item364b1f449c:g:gGUAAOSwZb5bLLPD</t>
  </si>
  <si>
    <t xml:space="preserve">Fighting EX Layer PlayStation4 PS4 Arika Used Japan Fighting Game Used Japan</t>
  </si>
  <si>
    <t xml:space="preserve">B07HH9ZSW5</t>
  </si>
  <si>
    <t xml:space="preserve">https://www.ebay.com/itm/PS4-Fighting-EX-Layer-Japan-F-S/372647291791?epid=27026717088&amp;hash=item56c3826b8f:g:H7kAAOSwIbtcNInj</t>
  </si>
  <si>
    <t xml:space="preserve">Earth Defence Forces5 PlayStation4 PS4 D3Publisher Used Japan Action Shooter</t>
  </si>
  <si>
    <t xml:space="preserve">B075S1KD6N</t>
  </si>
  <si>
    <t xml:space="preserve">https://www.ebay.com/itm/PS4-Earth-Defense-Force-5-PlayStation-4-Japan-F-S/233191388715?hash=item364b4a362b:g:I88AAOSwbX5cgi86</t>
  </si>
  <si>
    <t xml:space="preserve">Crash Bandicoot Buttobi 3-danmori! PlayStation4 PS4 Sony Used Japan Action Game</t>
  </si>
  <si>
    <t xml:space="preserve">B071WNVY31</t>
  </si>
  <si>
    <t xml:space="preserve">https://www.ebay.com/itm/PS4-Crash-Bandicoot-Buttobi-3dan-tobi-Japan-F-S/273796952744?hash=item3fbf91f2a8:g:9VYAAOSwwq1aw1kh</t>
  </si>
  <si>
    <t xml:space="preserve">Dragon Quest Builders2 Destruction God Sido and the Empty Island Used Japan</t>
  </si>
  <si>
    <t xml:space="preserve">B07GWR53K7</t>
  </si>
  <si>
    <t xml:space="preserve">https://www.ebay.com/itm/PS4-Dragon-Quest-Builders-2-Destruction-God-Sid-Japan-F-S/233192293209?epid=14023558857&amp;hash=item364b580359:g:lCMAAOSwXAxcMbs9</t>
  </si>
  <si>
    <t xml:space="preserve">Call of Duty Black Ops PlayStation4 PS4 Sony Used Japan Action Game 2018 Boxed</t>
  </si>
  <si>
    <t xml:space="preserve">B07F763RL2</t>
  </si>
  <si>
    <t xml:space="preserve">https://www.ebay.com/itm/PS4-Call-of-Duty-Black-Ops-4-PlayStation-4-Japan-F-S/273801111661?epid=7023633791&amp;hash=item3fbfd1686d:g:G64AAOSwhBJbuagt</t>
  </si>
  <si>
    <t xml:space="preserve">Alien Isoration PlayStation4 PS4 Sega Used Japan Horror Game 2015 Boxed Tested</t>
  </si>
  <si>
    <t xml:space="preserve">B00UHKAVF2</t>
  </si>
  <si>
    <t xml:space="preserve">https://www.ebay.com/itm/PS4-ALIEN-ISOLATION-PlayStation-4-Japan-F-S/372650005323?hash=item56c3abd34b:g:0vsAAOSw4WFbi7oO</t>
  </si>
  <si>
    <t xml:space="preserve">Ultimate Marvel vs Capcom3 PlayStation4 PS4 Capcom Used Japan Fighting Game</t>
  </si>
  <si>
    <t xml:space="preserve">B06WRSY2JX</t>
  </si>
  <si>
    <t xml:space="preserve">https://www.ebay.com/itm/PS4-ULTIMATE-MARVEL-VS-CAPCOM-3-Japan-F-S/372650005320?epid=572578292&amp;hash=item56c3abd348:g:BtgAAOSwwGdZ2Kwk</t>
  </si>
  <si>
    <t xml:space="preserve">D.S. -Dal Segno- PlayStation4 PS4 EnterGram Used Japan Love Adventure Boxed</t>
  </si>
  <si>
    <t xml:space="preserve">B077GVRKJR</t>
  </si>
  <si>
    <t xml:space="preserve">https://www.ebay.com/itm/PS4-D-S-Dal-Segno-PlayStation-4-Japan-F-S/233194950295?hash=item364b808e97:g:pOEAAOSw9wxbkMgQ</t>
  </si>
  <si>
    <t xml:space="preserve">Amaekata wa Kanojo Narini PlayStation4 PS4 Used Japan Love Adventure Boxed</t>
  </si>
  <si>
    <t xml:space="preserve">B073QTX132</t>
  </si>
  <si>
    <t xml:space="preserve">https://www.ebay.com/itm/PS4-Amaekata-wa-Kanojo-nari-ni-Japan-F-S/273803639798?hash=item3fbff7fbf6:g:mJYAAOSwgptatPsW</t>
  </si>
  <si>
    <t xml:space="preserve">Senran Kagura Burst Re:Newal PlayStation4 PS4 Marverous Used Japan Fighting</t>
  </si>
  <si>
    <t xml:space="preserve">B074GP17SD</t>
  </si>
  <si>
    <t xml:space="preserve">https://www.ebay.com/itm/PS4-Senran-Kagura-Burst-Re-Newal-Japan-F-S/372654101845?epid=7013517029&amp;hash=item56c3ea5555:g:9iYAAOSwWWJatPvI</t>
  </si>
  <si>
    <t xml:space="preserve">Diabolic Lovers Grand Edition PlayStation4 PS4 IdeaFactory Used Japan 2018</t>
  </si>
  <si>
    <t xml:space="preserve">B078JXKVW7</t>
  </si>
  <si>
    <t xml:space="preserve">https://www.ebay.com/itm/PS4-DIABOLIK-LOVERS-GRAND-EDITION-Japan-F-S/372654101842?epid=3015702957&amp;hash=item56c3ea5552:g:8IoAAOSwStdbD8nJ</t>
  </si>
  <si>
    <t xml:space="preserve">Hokuto no Ken Shin Seikimatsu Kyuuseishu DenSetsu MegaDrive MD Used Japan 1989</t>
  </si>
  <si>
    <t xml:space="preserve">B000148IXQ</t>
  </si>
  <si>
    <t xml:space="preserve">https://www.ebay.com/itm/Mega-Drive-HOKUTO-NO-KEN-Sega-056-md/362921464628?hash=item547fce1334:g:6w0AAOSwPn1eT3Ac</t>
  </si>
  <si>
    <t xml:space="preserve">Snatcher PlayStation PS1 Konami Used Japan Adventure Game 1996 Boxed Tested</t>
  </si>
  <si>
    <t xml:space="preserve">B00008R8L1</t>
  </si>
  <si>
    <t xml:space="preserve">https://www.ebay.com/itm/SNATCHER-PS1-Playstation-Hit-Japan-Game-Japan-Used-197/193324950000?epid=56237855&amp;hash=item2d0310a1f0:g:74wAAOSwQ0teMqbB</t>
  </si>
  <si>
    <t xml:space="preserve">Metroid Zero Mission Nintendo GameBoy Advence GBA Used Japan Action Game 2004</t>
  </si>
  <si>
    <t xml:space="preserve">B00022FI26</t>
  </si>
  <si>
    <t xml:space="preserve">https://www.ebay.com/itm/METROID-ZERO-MISSION-Nintendo-Game-Boy-Advance-GBA-2004/293572556943?hash=item445a49b88f:g:PIAAAOSwdMhebNCs</t>
  </si>
  <si>
    <t xml:space="preserve">Ys 3:  Wanderers From Ys PlayStation2 PS2 Taito Used Japan Action RPG NTSC-J</t>
  </si>
  <si>
    <t xml:space="preserve">B0002M2UC2</t>
  </si>
  <si>
    <t xml:space="preserve">https://www.ebay.com/itm/Ys-III-3-Wanderers-from-Ys-Playstation-2-PS2/223030976516?epid=56254478&amp;hash=item33edaea004:g:JDwAAOSwUq9bL9Ta</t>
  </si>
  <si>
    <t xml:space="preserve">Kato-Chan Ken-Chan PC Engine Hudson HuCard Card Used Japan 1987 Boxed Tested</t>
  </si>
  <si>
    <t xml:space="preserve">B0000ZPSSY</t>
  </si>
  <si>
    <t xml:space="preserve">https://www.ebay.com/itm/Kato-Chan-Ken-Chan-PC-Engine-SuperGrafx-HuCard-Card-HUDSON-SOFT-1986-Game-Japan/223988251812?hash=item3426bd7ca4:g:b0YAAOSwo7Zeo0lQ</t>
  </si>
  <si>
    <t xml:space="preserve">Death Smiles Limited Edition Without DLC XBox360 Cave Used Japan 2009 Boxed</t>
  </si>
  <si>
    <t xml:space="preserve">B001EYTO2Q</t>
  </si>
  <si>
    <t xml:space="preserve">https://www.ebay.com/itm/Deathsmiles-First-Print-Limited-Edition-Xbox-360-w-DLC-Card-Arrange-Soundtrack/163024680689?epid=212075858&amp;hash=item25f50736f1:g:z3IAAOSwhFla5lnS</t>
  </si>
  <si>
    <t xml:space="preserve">Death Smiles 1 2 Set XBox360 Cave Used Japan Shooter Boxed Tested Working</t>
  </si>
  <si>
    <t xml:space="preserve">写真は以下のサイトから
https://www.mercari.com/jp/items/m24373392553/?_s=U2FsdGVkX18zjmGU18MTmkiHPXI4zaLDa50G-akc9OKCunMGoCZ4B0i0LriiMxbvA9YmEvUQqC2xxZFfxS3JU8UI5i4mukqqMnTyMlSAqmJPpKjQxkxwQ-P-VbhtogJL</t>
  </si>
  <si>
    <t xml:space="preserve">ESP RA.DE. Psi PlayStation4 PS4 M2 Used Japan Shooter 2019 Boxed Tested Working</t>
  </si>
  <si>
    <t xml:space="preserve">B07WLPV7HM</t>
  </si>
  <si>
    <t xml:space="preserve">https://www.ebay.com/itm/PS4-ESP-RA-DE-Psi-New-price-version-Japan-Import-PlayStation-4/223890784785?epid=23035279397&amp;hash=item3420ee4211:g:QLgAAOSwZH1eNuMH</t>
  </si>
  <si>
    <t xml:space="preserve">Wanda and the Colossus PlayStation4 PS4 Sony Used Japan 2018 Boxed Tested</t>
  </si>
  <si>
    <t xml:space="preserve">B078219KYV</t>
  </si>
  <si>
    <t xml:space="preserve">https://www.ebay.com/itm/PSL-PS4-Wanda-and-the-Colossus-Early-purchase-privilege-Enclosed-Japan/142663128304?hash=item21376294f0:g:m9EAAOSwkrFaY-M9</t>
  </si>
  <si>
    <t xml:space="preserve">Bio Shock The Collection PlayStation4 PS4 Take2 Used Japan Action RolePlaying</t>
  </si>
  <si>
    <t xml:space="preserve">B01I0P34UE</t>
  </si>
  <si>
    <t xml:space="preserve">https://www.ebay.com/itm/Used-PS4-Bioshock-collection-Import-Japan/291982837740?hash=item43fb8887ec:g:tskAAOSwa~BYYM3c</t>
  </si>
  <si>
    <t xml:space="preserve">Watch Dods 2 PlayStation4 PS4 UBISoft Used Jaoan Action Adventure Game Boxed</t>
  </si>
  <si>
    <t xml:space="preserve">B01I2IGYY2</t>
  </si>
  <si>
    <t xml:space="preserve">https://www.ebay.com/itm/Watch-Dogs-2-CERO-rating-Z-PS4-Japan/333410014400?epid=2069937179&amp;hash=item4da0c914c0:g:UBYAAOSwy4Jd2hl7</t>
  </si>
  <si>
    <t xml:space="preserve">Persona5 Scramble The Fantom Striker PlayStation4 PS4 Atlus Used Japan Boxed</t>
  </si>
  <si>
    <t xml:space="preserve">B07ZGT5DPZ</t>
  </si>
  <si>
    <t xml:space="preserve">https://www.ebay.com/itm/Persona-5-Scramble-The-Phantom-Strikers-PS4-2020-Game-soft-Japanese/264684404244?hash=item3da06b7e14:g:ycAAAOSwMWdecDz1</t>
  </si>
  <si>
    <t xml:space="preserve">Ark: Survival Evolved PlayStation4 PS4 Spike ChunSoft Used Japan 2017 Tested</t>
  </si>
  <si>
    <t xml:space="preserve">B072QWRXBC</t>
  </si>
  <si>
    <t xml:space="preserve">https://www.ebay.com/itm/Used-Ps4-Ark-Survival-Evolved-Japan-Export/192891092354?hash=item2ce9347d82:g:w8YAAOSwRaFctasb</t>
  </si>
  <si>
    <t xml:space="preserve">The Elder Scrolls V: Skyrim Specail Edition PlayStation4 PS4 Bethesda Japan</t>
  </si>
  <si>
    <t xml:space="preserve">B01JHV56BA</t>
  </si>
  <si>
    <t xml:space="preserve">https://www.ebay.com/itm/Used-PS4-The-Elder-Scrolls-V-Skyrim-SPECIAL-EDITION-Japan-Import/302710985262?epid=1593870019&amp;hash=item467afb122e:g:0McAAOSw0XFa2aqB</t>
  </si>
  <si>
    <t xml:space="preserve">Jump Force PlayStation4 PS4 BandaiNamco Used Japan Fighting 2019 Boxed Tested</t>
  </si>
  <si>
    <t xml:space="preserve">B07JZGLXGW</t>
  </si>
  <si>
    <t xml:space="preserve">https://www.ebay.com/itm/PS4-JUMP-FORCE-Japan/174275710670?hash=item2893a44ece:g:yjUAAOSws6ldCfn5</t>
  </si>
  <si>
    <t xml:space="preserve">Earth Defence Force: Iron Rain PlayStation4 PS4 D3Publisher Used Japan 2019</t>
  </si>
  <si>
    <t xml:space="preserve">B07M5VTCYW</t>
  </si>
  <si>
    <t xml:space="preserve">https://www.ebay.com/itm/EARTH-DEFENSE-FORCE-IRON-RAIN-PS4-Free-Shipping-with-Tracking-New-from-Japan/202737322094?hash=item2f3416086e:g:FxYAAOSwTaxdMceY</t>
  </si>
  <si>
    <t xml:space="preserve">Marvel Spider-Man PlayStation4 PS4 Sony Used Japan 2018 Action Game Boxed</t>
  </si>
  <si>
    <t xml:space="preserve">B07CNDV7J4</t>
  </si>
  <si>
    <t xml:space="preserve">https://www.ebay.com/itm/PS4-Marvels-Spider-Man-Japan/174276799441?hash=item2893b4ebd1:g:5XUAAOSwq5tdHbjz</t>
  </si>
  <si>
    <t xml:space="preserve">Bare Knuckle Ⅲ 3 Mega Drive MD Sega Used Japan Fighting Game 1994 Boxed Tested</t>
  </si>
  <si>
    <t xml:space="preserve">B000148JIK</t>
  </si>
  <si>
    <t xml:space="preserve">https://www.ebay.com/itm/Official-Sega-Megadrive-BARE-KNUCKLE-3-Street-Of-Rage-Japan-region-Used-F-S/184238048866?epid=1724575458&amp;hash=item2ae5718662:g:3iQAAOSwv-1ehy1d</t>
  </si>
  <si>
    <t xml:space="preserve">The Super Shinobi Mega Drive MD Sega Used Japan Action Game 1989 Boxed Tested</t>
  </si>
  <si>
    <t xml:space="preserve">B0001480U2</t>
  </si>
  <si>
    <t xml:space="preserve">https://www.ebay.com/itm/THE-SUPER-SHINOBI-I-1-Mega-Drive-Sega-120-md/303457386983?hash=item46a77841e7:g:1dIAAOSw63teKTyn</t>
  </si>
  <si>
    <t xml:space="preserve">Dai Makai Mura Mega Drive MD Sega Used Japan 1989 Action Game Boxed Tested</t>
  </si>
  <si>
    <t xml:space="preserve">B000148J4O</t>
  </si>
  <si>
    <t xml:space="preserve">https://www.ebay.com/itm/Mega-Drive-Genesis-Dai-Makaimura-Complete-Manual-Box-Set-JAPAN-Game-Sega-Soft/401949480405?hash=item5d960e55d5:g:nuMAAOSwqUldw7Z-</t>
  </si>
  <si>
    <t xml:space="preserve">Final Fight One GameBoy Advance GBA Capcom Used Japan Boxed Manual Tested 2001</t>
  </si>
  <si>
    <t xml:space="preserve">B000066BPU</t>
  </si>
  <si>
    <t xml:space="preserve">https://www.ebay.com/itm/Nintendo-GAME-BOY-ADVANCE-Final-Fight-ONE-box-manual-CAPCOM-tested-works-GBASP/254551085668?hash=item3b446d5264:g:PXIAAOSwtzZee4Dv</t>
  </si>
  <si>
    <t xml:space="preserve">Vigilamte PC Engine HESystem HuCard Irem Used Japan Boxed Manual Tested 1995</t>
  </si>
  <si>
    <t xml:space="preserve">B0000ZPP3M</t>
  </si>
  <si>
    <t xml:space="preserve">https://www.ebay.com/itm/VIGILANTE-Ref-bbc-PC-Engine-Hu-pe/303110029889?hash=item4692c40241:g:7PwAAOSwh8xcnJzm</t>
  </si>
  <si>
    <t xml:space="preserve">Altered Beast Ju Oh Ki Mega Drive MD Genesis Sega Used Japan Boxed Manual 1998</t>
  </si>
  <si>
    <t xml:space="preserve">B0001484Q2</t>
  </si>
  <si>
    <t xml:space="preserve">https://www.ebay.com/itm/ALTERED-BEAST-Ju-Oh-Ki-Juohki-Ref-3058-Mega-Drive-Sega-md/312708332753?hash=item48cede7cd1:g:FcIAAOSwahJdaMLU</t>
  </si>
  <si>
    <t xml:space="preserve">Columns Mega Drive MD Genesis Sega Used Japan Puzzle Game Boxed Manual 1990</t>
  </si>
  <si>
    <t xml:space="preserve">B000147Z94</t>
  </si>
  <si>
    <t xml:space="preserve">https://www.ebay.com/itm/COLUMNS-No-Manual-MD-Genesis-Sega-Mega-Drive-BOX-From-Japan/193376819475?hash=item2d06281913:g:DoIAAOSwTrZeZ2L4</t>
  </si>
  <si>
    <t xml:space="preserve">Golden Axe 2 Mega Drive MD Genesis Sega Used Japan Boxed Manual Tested 1991</t>
  </si>
  <si>
    <t xml:space="preserve">B000147Z7G</t>
  </si>
  <si>
    <t xml:space="preserve">https://www.ebay.com/itm/Sega-Golden-Ax-Ii-Missing-Manual-G-4062-Retro-Game-Software/164211810152?hash=item263bc95f68:g:UhYAAOSwuQdeuUSP</t>
  </si>
  <si>
    <t xml:space="preserve">Akumajo Special Boku Dracula-Kun Famicom FC Konami Used Japan Boxed Manual</t>
  </si>
  <si>
    <t xml:space="preserve">B003MM7T2K</t>
  </si>
  <si>
    <t xml:space="preserve">https://www.ebay.com/itm/Akumajo-Special-Boku-Dracula-Kun-Famicom-Boxed-Manual-Very-Good-JPN-Tested/392781913585?epid=56252380&amp;hash=item5b73a05df1:g:m0UAAOSwtVpeqoIY</t>
  </si>
  <si>
    <t xml:space="preserve">After Burner Complete Super 32X Mega Drive MD Genesis Sega Used Japan 1995</t>
  </si>
  <si>
    <t xml:space="preserve">B000147OIQ</t>
  </si>
  <si>
    <t xml:space="preserve">https://www.ebay.com/itm/AFTER-BURNER-COMPLETE-Super-32X-32-X-Ref-ccc-Mega-Drive-Sega-md/362427642937?hash=item54625ef439:g:G1gAAOSw5ipdAxBB</t>
  </si>
  <si>
    <t xml:space="preserve">MidNight Resistance Mega Drive MD Genesis Sega Used Japan Boxed Manual 1991</t>
  </si>
  <si>
    <t xml:space="preserve">B000148K02</t>
  </si>
  <si>
    <t xml:space="preserve">https://www.ebay.com/itm/MIDNIGHT-RESISTANCE-Mega-Drive-Sega-1427-md/362914575526?hash=item547f64f4a6:g:4zUAAOSwkAxeRk5G</t>
  </si>
  <si>
    <t xml:space="preserve">Sega 3D Reprint Archives 3 Final Stage Nintendo 3DS Used Japan Variety Games</t>
  </si>
  <si>
    <t xml:space="preserve">B01LE7167S</t>
  </si>
  <si>
    <t xml:space="preserve">https://www.ebay.com/itm/NEW-Sega-Games-Nintendo-3DS-Sega-3D-Reprint-Archives-3-Final-Stage-Japan-f-s/202758441057?epid=524852596&amp;hash=item2f35584861:g:ACIAAOSwfP1dV07x</t>
  </si>
  <si>
    <t xml:space="preserve">Sonic The Hedgehog3 Mega Drive MD Genesis Sega Used Japan Boxed w/s Manual 1994</t>
  </si>
  <si>
    <t xml:space="preserve">B000148BY2</t>
  </si>
  <si>
    <t xml:space="preserve">https://www.ebay.com/itm/Z875-Sega-Mega-Drive-Sonic-3-The-Hedgehog-Japan-MD-F-S-x/192374963183?hash=item2cca70fbef:g:LGkAAOSwY~1aGJah</t>
  </si>
  <si>
    <t xml:space="preserve">Darius Ⅱ 2 Mega Drive MD Genesis Sega Used Japan Shooter Boxed w/s Manual 1990</t>
  </si>
  <si>
    <t xml:space="preserve">B000148IVS</t>
  </si>
  <si>
    <t xml:space="preserve">https://www.ebay.com/itm/DARIUS-2-SEGA-Mega-Drive-MD-Japan/223030976803?hash=item33edaea123:g:sb4AAOSw5IFbL9Td</t>
  </si>
  <si>
    <t xml:space="preserve">Magic Sword Nintendo Super Famicom SFC Capcom Used Japan Action Game Boxed</t>
  </si>
  <si>
    <t xml:space="preserve">B000068HLX</t>
  </si>
  <si>
    <t xml:space="preserve">https://www.ebay.com/itm/MAGIC-SWORD-Ref-0434-Super-Famicom-Nintendo-sf/312755662386?epid=214794178&amp;hash=item48d1b0ae32:g:h~gAAOSwZc5db20U</t>
  </si>
  <si>
    <t xml:space="preserve">Sonic R Sega Saturn SS Used Japan Racing Game 1997 Boxed Tested Working</t>
  </si>
  <si>
    <t xml:space="preserve">B000069T8Z</t>
  </si>
  <si>
    <t xml:space="preserve">https://www.ebay.com/itm/Used-Sega-saturn-SONIC-JAPAN-IMPORT-R/143533314318?hash=item216b40910e:g:x14AAOSwCDxeR8Kv</t>
  </si>
  <si>
    <t xml:space="preserve">Darius Twin Super Famicom SFC Taito Used Japan Shooter 1991Boxed Tested Working</t>
  </si>
  <si>
    <t xml:space="preserve">B000068I3J</t>
  </si>
  <si>
    <t xml:space="preserve">https://www.ebay.com/itm/DARIUS-TWIN-Ref-C-Super-Famicom-Nintendo-sf/302965364126?hash=item468a24959e:g:yHIAAOSwwPRb85-o</t>
  </si>
  <si>
    <t xml:space="preserve">Dragon Quest Ⅰ Ⅱ＆Ⅲ Set Super Famicom SFC Enix Used Japan RolePlaying Boxed</t>
  </si>
  <si>
    <t xml:space="preserve">写真は以下のサイトから
https://www.mercari.com/jp/items/m98714174218/?_s=U2FsdGVkX1-NcFBH6AuRc-K0tS5pHVWvNVosIiaciswFcucOzllZWNKmFPLBt4KvQQK6DLo85_mfcZThVxp6yCr5eYnLudaAPJyOMVpKpy9JhaPzse772bhaR49i7r2a</t>
  </si>
  <si>
    <t xml:space="preserve">Thunder Spirits Super Famicom Toshiba EMI Used Japan Shooter Boxed w/s Manual</t>
  </si>
  <si>
    <t xml:space="preserve">B000068HRG</t>
  </si>
  <si>
    <t xml:space="preserve">https://www.ebay.com/itm/Super-Famicom-THUNDER-SPIRITS-No-Instruction-bdn-Nintendo-sf/362696156010?epid=214642401&amp;hash=item547260236a:g:UBwAAOSww~w9dJD0G</t>
  </si>
  <si>
    <t xml:space="preserve">Contra Spirits Super Famicom SFC Konami Used Japan Action Shooter Boxed Manual</t>
  </si>
  <si>
    <t xml:space="preserve">B000068HYF</t>
  </si>
  <si>
    <t xml:space="preserve">https://www.ebay.com/itm/Contra-Hard-Spirits-Nintendo-Super-Famicom-Japan/331822891561?hash=item4d422f8229:g:xpkAAOSwRjxdEgGf</t>
  </si>
  <si>
    <t xml:space="preserve">Captain Commando Super Famicom SFC Capcom Used Japan Scroll Action Game 1995</t>
  </si>
  <si>
    <t xml:space="preserve">B000068HM5</t>
  </si>
  <si>
    <t xml:space="preserve">https://www.ebay.com/itm/CAPTAIN-COMMANDO-Complete-Nintendo-Super-Famicom-SFC-SNES-Japan/282621713588?hash=item41cd911cb4:g:~jEAAOSwdtlZnU5p</t>
  </si>
  <si>
    <t xml:space="preserve">Assault Suit Leynos 2 Sega Saturn SS Mesaya Used Japan Action Game Boxed Tested</t>
  </si>
  <si>
    <t xml:space="preserve">B000069UBT</t>
  </si>
  <si>
    <t xml:space="preserve">https://www.ebay.com/itm/Used-Heavy-Machine-Soldiers-Raynos-2-Japan-Export/192890140261?epid=56205484&amp;hash=item2ce925f665:g:RYYAAOSwFmtctA-b</t>
  </si>
  <si>
    <t xml:space="preserve">Rayxanber3 PC Engine HESystem HuCard Mesaya Used Japan Shooter Boxed Manual</t>
  </si>
  <si>
    <t xml:space="preserve">B0000ZPW12</t>
  </si>
  <si>
    <t xml:space="preserve">https://www.ebay.com/itm/Rayxanber-3-III-shooter-PC-Engine-SUPER-CD-ROM2-PCE-w-Manual-VeryGood-JAPAN/392784765752?hash=item5b73cbe338:g:k5QAAOSwZ41erXL~</t>
  </si>
  <si>
    <t xml:space="preserve">FRAGILE: Sayonara Tsuki no Haikyo Nintendo Wii Namco Used Japan RolePlaying</t>
  </si>
  <si>
    <t xml:space="preserve">B001Q3LKZ4</t>
  </si>
  <si>
    <t xml:space="preserve">https://www.ebay.com/itm/FRAGILE-Sayonara-Tsuki-no-Haikyo-Japanese-Nintendo-Wii-NEW-Sealed/174251408749?epid=211990804&amp;hash=item2892317d6d:g:hREAAOSwb~Belo4M</t>
  </si>
  <si>
    <t xml:space="preserve">Psikyo Shooting Library Vol.1 &amp; 2 Set Nintendo Switch Used Japan Tested Working</t>
  </si>
  <si>
    <t xml:space="preserve">写真は以下のサイトから
https://www.mercari.com/jp/items/m45450198322/?_s=U2FsdGVkX1-JMJTRQ5wQDbZVa8xSH_1hEcNS9_5xH1hlMPJ9VR-_oaY8M7rJy2di6hV2oI7g6c5w8jH9RUoagRdbLui4plS8eYl0Qer-iejcD4O4vPeRJvpnn6Chsxuf</t>
  </si>
  <si>
    <t xml:space="preserve">Ketsui Deathtiny Kizuna Jigoku Tach PlayStation4 PS4 M2 Used Japan Shooter 2018</t>
  </si>
  <si>
    <t xml:space="preserve">B07G8PXQ9K</t>
  </si>
  <si>
    <t xml:space="preserve">https://www.ebay.com/itm/Ketsui-Deathtiny-Kizuna-Jigoku-Tachi-PS4-Japan-Import-Cave-M2-Shot-Triggers-STG/224020874426?epid=18025211314&amp;hash=item3428af44ba:g:Dn0AAOSwIf9eyYQK</t>
  </si>
  <si>
    <t xml:space="preserve">GunBird Ⅱ 2 Sega DreamCast DC Capcom Used Japan Shooter Boxed Tested Working</t>
  </si>
  <si>
    <t xml:space="preserve">B00006LJTN</t>
  </si>
  <si>
    <t xml:space="preserve">https://www.ebay.com/itm/GUNBIRD-2-Gun-Bird-Ref-098-Dreamcast-SEGA-dc/312619936291?epid=1709959975&amp;hash=item48c999aa23:g:vQ8AAOSwUyBc4l2B</t>
  </si>
  <si>
    <t xml:space="preserve">Horizon Zero Dawn Complete Edition PlayStation4 PS4 Sony Used Japan Action 2017</t>
  </si>
  <si>
    <t xml:space="preserve">B076V2Q6WZ</t>
  </si>
  <si>
    <t xml:space="preserve">https://www.ebay.com/itm/PS4-Horizon-Zero-Dawn-Complete-Edition-Japan-F-S/233200758487?epid=20009629890&amp;hash=item364bd92ed7:g:Mz8AAOSwbtNaO55H</t>
  </si>
  <si>
    <t xml:space="preserve">Zoids Wild King of Blast Nintendo Switch TakaraTomy Used Japan Action Tested</t>
  </si>
  <si>
    <t xml:space="preserve">B07KM86C18</t>
  </si>
  <si>
    <t xml:space="preserve">https://www.ebay.com/itm/New-Nintendo-Switch-Zoids-Wild-King-of-Blast-Japan-4904810135906/283357009085?hash=item41f964d4bd:g:MwQAAOSwIS9cT75p</t>
  </si>
  <si>
    <t xml:space="preserve">Wizard's Symphony Nintendo Switch ArcSystem Used Japan Simuration Action Game</t>
  </si>
  <si>
    <t xml:space="preserve">B07JQ1D4ZB</t>
  </si>
  <si>
    <t xml:space="preserve">https://www.ebay.com/itm/ARK-System-Works-Wizards-Symphony-Switch-NEODAI-53992/324116913177?hash=item4b76df9c19:g:SlYAAOSwJx1efaEo</t>
  </si>
  <si>
    <t xml:space="preserve">Street Fighter 30th Aniversary Collection International PS4 Capcom Used Japan</t>
  </si>
  <si>
    <t xml:space="preserve">B07FMGY7X8</t>
  </si>
  <si>
    <t xml:space="preserve">https://www.ebay.com/itm/PS4-Street-Fighter-30th-Anniversary-Collection-International-89036-from-Japan/114223421779?epid=27023607030&amp;hash=item1a983f1953:g:aNUAAOSwd4NevRLL</t>
  </si>
  <si>
    <t xml:space="preserve">Maitetsu Pure Station PlayStaion4 PS4 Views Used Japan 2018 Boxed Tested</t>
  </si>
  <si>
    <t xml:space="preserve">B073D3T2D3</t>
  </si>
  <si>
    <t xml:space="preserve">https://www.ebay.com/itm/USED-MaiTetsu-pure-stationPS4/283869583296?hash=item4217f217c0:g:C0IAAOSw161esrh1</t>
  </si>
  <si>
    <t xml:space="preserve">Tayutama 2: You're The Only One PlayStation4 PS4 EnterGram Used Japan Adventure</t>
  </si>
  <si>
    <t xml:space="preserve">B07DFGXB4G</t>
  </si>
  <si>
    <t xml:space="preserve">https://www.ebay.com/itm/Ps4-Tayutama-2-Youre-The-Only-One-Japan-Pljm-16210-4935066601396-F-S-w-Tracking/202684368448?hash=item2f30ee0640:g:SG4AAOSwF3Vc4ozI</t>
  </si>
  <si>
    <t xml:space="preserve">Piofiore no Banshou PSVita IdeaFactory Used Japan 2018 Adventure Game Tested</t>
  </si>
  <si>
    <t xml:space="preserve">B07DG6NFGT</t>
  </si>
  <si>
    <t xml:space="preserve">https://www.ebay.com/itm/Used-PS-Vita-Piofiore-no-Banshou-Japan-VLJM-38111-4995857095599/283078447853?hash=item41e8ca52ed:g:7VYAAOSwqz9bXsVQ</t>
  </si>
  <si>
    <t xml:space="preserve">Kurenai no Homura Sanada Ninpou Chou PSVita IdeaFactory Used Japan 2018 Boxed</t>
  </si>
  <si>
    <t xml:space="preserve">B07BG6PTQD</t>
  </si>
  <si>
    <t xml:space="preserve">https://www.ebay.com/itm/PS-Vita-Kurenai-no-Homura-Sanada-Ninpou-Chou-Japan-PSV-F-S/372673025116?hash=item56c50b145c:g:uroAAOSwDspc4Q1S</t>
  </si>
  <si>
    <t xml:space="preserve">Final Fantasy The Zodiac Age PlayStation4 PS4 SquareEnix Used Japan RolePlaying</t>
  </si>
  <si>
    <t xml:space="preserve">B01N39862E</t>
  </si>
  <si>
    <t xml:space="preserve">https://www.ebay.com/itm/Used-Final-Fantasy-Xii-The-Zodiac-Age-Ps4-From-Japan/192937692411?epid=28003022836&amp;hash=item2cebfb8cfb:g:r4sAAOSwTyxc9QKB</t>
  </si>
  <si>
    <t xml:space="preserve">OneeChanbara Z2 Chaos PlayStation4 PS4 D3Publisher Used Japan Action Game 2014</t>
  </si>
  <si>
    <t xml:space="preserve">B00M1M83TU</t>
  </si>
  <si>
    <t xml:space="preserve">https://www.ebay.com/itm/PS4-OneChanbara-Z2-CHAOS-Japan/174275648853?epid=212018170&amp;hash=item2893a35d55:g:Qc4AAOSwaj9dEKNb</t>
  </si>
  <si>
    <t xml:space="preserve">That Girl can not be From Me PlayStation4 PS4 TGL Used Japan 2014 Boxed Tested</t>
  </si>
  <si>
    <t xml:space="preserve">B00NTRU54C</t>
  </si>
  <si>
    <t xml:space="preserve">https://www.ebay.com/itm/PS4-That-girl-can-not-be-from-me-PlayStation-4-Japan-F-S/372687254504?epid=1234596174&amp;hash=item56c5e433e8:g:4OgAAOSw83Nc~ivr</t>
  </si>
  <si>
    <t xml:space="preserve">Silver 2425 PlayStation4 PS4 Nipponichi Software Used Japan 3D Adventure Game</t>
  </si>
  <si>
    <t xml:space="preserve">B073WYZSNW</t>
  </si>
  <si>
    <t xml:space="preserve">https://www.ebay.com/itm/Silver-2425-PS4-Japan/333431020869?hash=item4da2099d45:g:TI0AAOSwt95d7dAe</t>
  </si>
  <si>
    <t xml:space="preserve">Thunder Fox Mega Drive MD Genesis Taito Used Japan Shooter Boxed w/s Manual</t>
  </si>
  <si>
    <t xml:space="preserve">B0001481MO</t>
  </si>
  <si>
    <t xml:space="preserve">https://www.ebay.com/itm/Thunder-Fox-MD-Sega-Genesis-boxed-w-manual-very-good-Japan-tested-c4/392792281871?hash=item5b743e930f:g:XdoAAOSw0sVetd~A</t>
  </si>
  <si>
    <t xml:space="preserve">Mars Matrix Sega DreamCast DC Capcom Used Japan Shooter 2000 Boxed Tested</t>
  </si>
  <si>
    <t xml:space="preserve">B000069TER</t>
  </si>
  <si>
    <t xml:space="preserve">https://www.ebay.com/itm/USED-MARS-MATRIX/274357774483?hash=item3fe0ff6893:g:tY0AAOSwQaZessLH</t>
  </si>
  <si>
    <t xml:space="preserve">Tetsuwan Atom Astro Boy Ninstendo Super Famicom SFC Used Japan Boxed Tested</t>
  </si>
  <si>
    <t xml:space="preserve">B000068H8B</t>
  </si>
  <si>
    <t xml:space="preserve">https://www.ebay.com/itm/Astro-Boy-Tetsuwan-Atom-Reg-Super-Famicom-Nintendo-SNES-SFC-Very-Good-Japan-F-S/392762060448?hash=item5b72716ea0:g:lRQAAOSwxbpejrtF</t>
  </si>
  <si>
    <t xml:space="preserve">Mazinger Z Nintendo Super Famicom SFC Bandai Used Japan Action Game Boxed 1993</t>
  </si>
  <si>
    <t xml:space="preserve">B000068GXE</t>
  </si>
  <si>
    <t xml:space="preserve">https://www.ebay.com/itm/SNES-MAZINGER-Z-Boxed-popular-action-Super-famicom-Japan-Game-13450/174159961944?hash=item288cbe1f58:g:63MAAOSwQjheIpaE</t>
  </si>
  <si>
    <t xml:space="preserve">Assassin's Creed The Rebel Collection Nintendo Switch UBISoft Used Japan 2019</t>
  </si>
  <si>
    <t xml:space="preserve">B07YN3H9X4</t>
  </si>
  <si>
    <t xml:space="preserve">https://www.ebay.com/itm/Assassins-Creed-Liber-collection-Switch-CERO-rating-Z/153857116635?hash=item23d29949db:g:e1IAAOSwKOZeZDiu</t>
  </si>
  <si>
    <t xml:space="preserve">Fire ProWrestling World New Japan ProWrestling Premium Edition PS4 Spike Japan</t>
  </si>
  <si>
    <t xml:space="preserve">B07D5M9QZF</t>
  </si>
  <si>
    <t xml:space="preserve">https://www.ebay.com/itm/Ps4-Fire-Pro-Wrestling-World-New-Japan-Pro-Wrestling-Premium-Edition-Japanese/283766114591?hash=item4211c7491f:g:NTIAAOSwAfVeNQVZ</t>
  </si>
  <si>
    <t xml:space="preserve">Winnig Post 9 PlayStation4 PS4 KoeiTecmo Used Japan Horse Racing Simuration</t>
  </si>
  <si>
    <t xml:space="preserve">B07LBJFX7M</t>
  </si>
  <si>
    <t xml:space="preserve">https://www.ebay.com/itm/NEW-Winning-Post-9-PS4-Japan-F-S-Tracking-PlayStation-4-3-2019-In-store/401752260829?hash=item5d8a4d00dd:g:s0oAAOSwTGBcuXRF</t>
  </si>
  <si>
    <t xml:space="preserve">Radiant Historia Perfect Chronology Nintendo 3DS Atlus Used Japan RolePlaying</t>
  </si>
  <si>
    <t xml:space="preserve">B06XS7FWCP</t>
  </si>
  <si>
    <t xml:space="preserve">https://www.ebay.com/itm/3DS-Radiant-Historia-Perfect-Chronology-nintendo-game-soft/184252726553?epid=921877813&amp;hash=item2ae6517d19:g:8LwAAOSwY5pelUkZ</t>
  </si>
  <si>
    <t xml:space="preserve">Assassination Classroom Assassin's Development Plan Nintendo 3DS Bandai Japan</t>
  </si>
  <si>
    <t xml:space="preserve">B019DJYL2Q</t>
  </si>
  <si>
    <t xml:space="preserve">https://www.ebay.com/itm/Nintendo-3DS-Assassination-Classroom-Assassins-development-plan-Japan-Ver/173941293693?epid=1462145443&amp;hash=item287fb5827d:g:CgQAAOSw7mpbMkWf</t>
  </si>
  <si>
    <t xml:space="preserve">New Super Mario Bro. Wii Nintendo Used Japan Action Game Boxed Tested Working</t>
  </si>
  <si>
    <t xml:space="preserve">B002XUMAGW</t>
  </si>
  <si>
    <t xml:space="preserve">https://www.ebay.com/itm/New-Super-Mario-Bros-Wii-Nintendo-Japan-F-S/402261200161?epid=1800332963&amp;hash=item5da8a2cd21:g:lY4AAOSwDx1evCHS</t>
  </si>
  <si>
    <t xml:space="preserve">World War Z PlayStation4 PS4 H2 Interactive Used Japan Action Shooter 2019</t>
  </si>
  <si>
    <t xml:space="preserve">B07TLBQ1RV</t>
  </si>
  <si>
    <t xml:space="preserve">https://www.ebay.com/itm/WORLD-WAR-Z-PS4-CERO-rating-Z/392812107438?epid=18034293978&amp;hash=item5b756d16ae:g:UNUAAOSwMkReyyrE</t>
  </si>
  <si>
    <t xml:space="preserve">NieR: Automata Game of the YoRHa Edition PS4 SquareEnix Used Japan 2019 Tested</t>
  </si>
  <si>
    <t xml:space="preserve">B07L8KKFFJ</t>
  </si>
  <si>
    <t xml:space="preserve">https://www.ebay.com/itm/NEW-NieR-Automata-Game-of-the-YoRHa-Edition-PlayStation-4-Game-soft-F-S-Pre-Sale/153373075518?hash=item23b5bf683e:g:qDoAAOSwNSdcYEzT</t>
  </si>
  <si>
    <t xml:space="preserve">Shadow of The Tomb Raider Defenitive Edition PlayStation4 PS4 SquareEnix Japan</t>
  </si>
  <si>
    <t xml:space="preserve">B07ZVT5WMD</t>
  </si>
  <si>
    <t xml:space="preserve">https://www.ebay.com/itm/Shadow-Of-The-Tomb-Raider-definition-Restorative-Edition-PS4-CERO-rating-Z/392811516906?hash=item5b756413ea:g:oyEAAOSwEDdeyn6x</t>
  </si>
  <si>
    <t xml:space="preserve">Ghost Recon BreakPoint Altemit Edition PlayStation PS4 UBISoft Used Japan 2019</t>
  </si>
  <si>
    <t xml:space="preserve">B07WVXXS22</t>
  </si>
  <si>
    <t xml:space="preserve">https://www.ebay.com/itm/PS4-GHOST-RECON-BREAKPOINT-Japanese-ver-Game-Year-1-Pass-Ultimate-Pack-JAPAN-FS/114020749692?epid=3034602194&amp;hash=item1a8c2a917c:g:bEwAAOSwgGJd-ez2</t>
  </si>
  <si>
    <t xml:space="preserve">Rage 2 PlayStation4 PS4 Bethesda Used Japan 2019 Open World FPS Boxed Tested</t>
  </si>
  <si>
    <t xml:space="preserve">B07Q8MZHRJ</t>
  </si>
  <si>
    <t xml:space="preserve">https://www.ebay.com/itm/Used-PS4-RAGE-2-Japan-Import/293142299006?hash=item4440a4817e:g:XcEAAOSw3G1dHxc8</t>
  </si>
  <si>
    <t xml:space="preserve">Monster Hunter World: IceBorne Master Edition PS4 Capcom Used Japan Hunting</t>
  </si>
  <si>
    <t xml:space="preserve">B07RP4WP59</t>
  </si>
  <si>
    <t xml:space="preserve">https://www.ebay.com/itm/PS4-Monster-Hunter-World-Iceborne-Japan-NEW/174276626392?epid=0&amp;hash=item2893b247d8:g:~fwAAOSwlTBdkyKt</t>
  </si>
  <si>
    <t xml:space="preserve">Mickey Mania Mega Drive MD Genesis Sega Used Japan Boxed Tested Working 1995</t>
  </si>
  <si>
    <t xml:space="preserve">B000148JZS</t>
  </si>
  <si>
    <t xml:space="preserve">https://www.ebay.com/itm/Mickey-Mania-The-Timeless-Adventures-sega-mega-drive-MD-Japan-genesis-F-S/183932333807?epid=4676&amp;hash=item2ad338aeef:g:itcAAOSwiHFdZamp</t>
  </si>
  <si>
    <t xml:space="preserve">Card Fight!! Vanguard EX Game Soft only without Bonus Card Nintendo Switch</t>
  </si>
  <si>
    <t xml:space="preserve">B07RMNP3HP</t>
  </si>
  <si>
    <t xml:space="preserve">https://www.ebay.com/itm/Used-Nintendo-switch-Card-Fight-Vanguard-EX-Game-soft-only-without-bonus-card/163999368932?epid=21033845468&amp;hash=item262f1fc6e4:g:KJ4AAOSwIzFd~iWJ</t>
  </si>
  <si>
    <t xml:space="preserve">Sonic Mania Plus Nintendo Switch Sega Used Japan 2018 Boxed Tested Working</t>
  </si>
  <si>
    <t xml:space="preserve">B07CM5SNWW</t>
  </si>
  <si>
    <t xml:space="preserve">https://www.ebay.com/itm/Sonic-Mania-Plus-Nintendo-Switch-Japanese-Version/333120316039?epid=11020569838&amp;hash=item4d8f84a287:g:3DUAAOSw18Bcjd5y</t>
  </si>
  <si>
    <t xml:space="preserve">Little Friends Dogs &amp; Cats Nintendo Switch Imagineer Used Japan Training Game</t>
  </si>
  <si>
    <t xml:space="preserve">B07HZFF6M4</t>
  </si>
  <si>
    <t xml:space="preserve">https://www.ebay.com/itm/LITTLE-FRIENDS-DOGS-CATS-Switch/333466070083?hash=item4da4206c43:g:UhUAAOSwSp9eEUXg</t>
  </si>
  <si>
    <t xml:space="preserve">Lollipop Chainsaw PlayStation3 PS3 Kadokawa Used Japan Action Game 2013 Tested</t>
  </si>
  <si>
    <t xml:space="preserve">B00AHA7ZM4</t>
  </si>
  <si>
    <t xml:space="preserve">https://www.ebay.com/itm/W-Tracking-Number-English-PREMIUM-BOX-Valentine-Edition-PS3-LOLLIPOP-CHAINSAW/112575078362?epid=212074798&amp;hash=item1a35ff5fda:g:iWcAAOSwCY9Zoayu</t>
  </si>
  <si>
    <t xml:space="preserve">Lego Batman Xbox360 Activision Used Japan Action Game 2008 Boxed Tested Working</t>
  </si>
  <si>
    <t xml:space="preserve">B001H0GE7A</t>
  </si>
  <si>
    <t xml:space="preserve">https://www.ebay.com/itm/UsedGame-Xbox360-Lego-Batman-Japan-Import-FreeShipping/282648468310?hash=item41cf295b56:g:zKEAAOSwjyhaIaP7</t>
  </si>
  <si>
    <t xml:space="preserve">Fit Boxing Nintendo Switch Imagineer Used Japan Exercise 2018 Tested Working</t>
  </si>
  <si>
    <t xml:space="preserve">B07HYKWLJH</t>
  </si>
  <si>
    <t xml:space="preserve">https://www.ebay.com/itm/Switch-Fit-Boxing/274289953590?epid=8026152531&amp;hash=item3fdcf48b36:g:wRwAAOSwAsFeWWUA</t>
  </si>
  <si>
    <t xml:space="preserve">Coffee Talk Nintendo Switch Chorus WorldWide Used Japan 2020 Boxed Tested</t>
  </si>
  <si>
    <t xml:space="preserve">B07YDQVX25</t>
  </si>
  <si>
    <t xml:space="preserve">https://www.ebay.com/itm/NEW-Nintendo-Switch-Coffee-Talk-First-Limited-With-Original-Sound-Track-JAPAN/143537343125?hash=item216b7e0a95:g:m24AAOSwi5VeTlUA</t>
  </si>
  <si>
    <t xml:space="preserve">Kaizo Chojin Shubibinman 1 2 3 Set  PC Engine Masaya Used Japan Tested Working</t>
  </si>
  <si>
    <t xml:space="preserve">B0000ZPUUK</t>
  </si>
  <si>
    <t xml:space="preserve">https://www.mercari.com/jp/items/m80625567394/?_s=U2FsdGVkX18rAgH98zsofnjp5JoybT8JnuihoaRaNuT4cxfQDhK7660e2znz_A-qEjh8zW-fk07pf7rsfXiDRiM5CN4lK1-mKWzhuYaUuBpdR-Lia69Cihw5EW6VllX4</t>
  </si>
  <si>
    <t xml:space="preserve">写真は以下のサイトから
https://www.mercari.com/jp/items/m80625567394/?_s=U2FsdGVkX18rAgH98zsofnjp5JoybT8JnuihoaRaNuT4cxfQDhK7660e2znz_A-qEjh8zW-fk07pf7rsfXiDRiM5CN4lK1-mKWzhuYaUuBpdR-Lia69Cihw5EW6VllX4</t>
  </si>
  <si>
    <t xml:space="preserve">Kaizo Chojin Shubibinman Zero Super Famicom SFC Masaya Used Japan Boxed Tested</t>
  </si>
  <si>
    <t xml:space="preserve">B0725H9NNR</t>
  </si>
  <si>
    <t xml:space="preserve">https://www.ebay.com/itm/NEW-SFC-Kaizou-Choujin-Shubibinman-Zero-Super-Famicom-Satellaview-SNES-JAPAN-F-S/123158992204?epid=19033920544&amp;hash=item1cacd9154c:g:5eMAAOSwSzRZUidq</t>
  </si>
  <si>
    <t xml:space="preserve">Cyber Knight PC Engine Hu Card Tonkin House Used Japan Boxed Tested Working</t>
  </si>
  <si>
    <t xml:space="preserve">B0000ZPP7I</t>
  </si>
  <si>
    <t xml:space="preserve">https://www.ebay.com/itm/CYBER-KNIGHT-Brand-NEW-PC-Engine-Hu-029-pe/303485281140?epid=56272388&amp;hash=item46a921e374:g:32oAAOSwrTFeRM39</t>
  </si>
  <si>
    <t xml:space="preserve">Maison Ikkoku PC Engine HuCard Masaya Used Japan Boxed Tested Working 1991</t>
  </si>
  <si>
    <t xml:space="preserve">B0000ZPUI2</t>
  </si>
  <si>
    <t xml:space="preserve">https://www.ebay.com/itm/TurboGrafx-16-PC-engine-Maison-Ikkoku-HuCARD-software-Japanese-Anime-game/283740657615?hash=item421042d7cf:g:UVcAAOSwi1ZeGrne</t>
  </si>
  <si>
    <t xml:space="preserve">Wonder Momo PCEngine PCE HuCard Namco Used Jaoan Import Boxed Tested Working</t>
  </si>
  <si>
    <t xml:space="preserve">B000BKUT1O</t>
  </si>
  <si>
    <t xml:space="preserve">https://www.ebay.com/itm/Wonder-Momo-PC-Engine-Japan-Namcot-NEC/184220440413?hash=item2ae464d75d:g:ZvkAAOSw3dRedlsn</t>
  </si>
  <si>
    <t xml:space="preserve">Bullet Girls PSVita D3Publisher Used Japan Action Shooter Game Boxed Tested</t>
  </si>
  <si>
    <t xml:space="preserve">B00K758XS4</t>
  </si>
  <si>
    <t xml:space="preserve">https://www.ebay.com/itm/Sony-Bullet-Girls-PS-Vita/254285328032?epid=211997429&amp;hash=item3b34962ea0:g:BpsAAOSwCY5dHa0W</t>
  </si>
  <si>
    <t xml:space="preserve">Bullet Girls Phantasia PSVita D3Publisher Used Japan Action Shooter Game 2018</t>
  </si>
  <si>
    <t xml:space="preserve">B07D4R2NPZ</t>
  </si>
  <si>
    <t xml:space="preserve">https://www.ebay.com/itm/Bullet-Girls-Fantasia-PS-Vita-D3-PUBLISHER-Sony-PlayStation-Vita-From-Japan/323943151579?hash=item4b6c8437db:g:s3AAAOSwUCFdni9q</t>
  </si>
  <si>
    <t xml:space="preserve">Gun Gun Pixies PSVita Compile Used Japan Action Game 2017 Boxed Tested Working</t>
  </si>
  <si>
    <t xml:space="preserve">B01MRUAWH8</t>
  </si>
  <si>
    <t xml:space="preserve">https://www.ebay.com/itm/Gun-Gun-Pixies-PSV-Japan-Import-PS-Vita-Free-Ship-w-Tracking-New-from-Japan/202603045244?hash=item2f2c15217c:g:o3UAAOSwNudcbX9T</t>
  </si>
  <si>
    <t xml:space="preserve">Blue Reflection The sword of the girl dancing in the illusion PSVita KoeiTecmo</t>
  </si>
  <si>
    <t xml:space="preserve">B01MTKS9QM</t>
  </si>
  <si>
    <t xml:space="preserve">https://www.ebay.com/itm/USED-PS-Vita-Sword-of-the-girl-dancing-in-the-BLUE-REFLECTION-vision/293446972166?epid=550758529&amp;hash=item4452cd7306:g:qP0AAOSwEwFdHGbA</t>
  </si>
  <si>
    <t xml:space="preserve">Senran Kagura Estival Versus: The Girls' Choice PSVita Marverous Used Japan</t>
  </si>
  <si>
    <t xml:space="preserve">B07FXV77HZ</t>
  </si>
  <si>
    <t xml:space="preserve">https://www.ebay.com/itm/PS-Vita-Senran-Kagura-ESTIVAL-VERSUS-girls-of-selection-BEST-UP-F-S-w-Track/293478711561?hash=item4454b1c109:g:miAAAOSw74ReSPFZ</t>
  </si>
  <si>
    <t xml:space="preserve">Senran Kagura Estival Versus Limited NyuNyu DX Pack PSVita Used Japan 2015</t>
  </si>
  <si>
    <t xml:space="preserve">B00O4YK06W</t>
  </si>
  <si>
    <t xml:space="preserve">https://www.ebay.com/itm/USED-PS-Vita-Senran-Kagura-ESTIVAL-VERSUS-Limited-NyuNyu-DX-Pack-w-Figure-F-S/283424063733?epid=1139689764&amp;hash=item41fd6400f5:g:8gEAAOSwkLhaHQRX</t>
  </si>
  <si>
    <t xml:space="preserve">BlazeBlue Cross Tag Battle Special Edition PS4 ArcSystem Used Japan Fighting</t>
  </si>
  <si>
    <t xml:space="preserve">B07WKZSR19</t>
  </si>
  <si>
    <t xml:space="preserve">https://www.ebay.com/itm/JAPAN-BLAZBLUE-CROSS-TAG-BATTLE-Special-Edition-PS4-video-game/233578765982?hash=item3662611e9e:g:NFkAAOSwExVesGjP</t>
  </si>
  <si>
    <t xml:space="preserve">Yakuza Ryu ga Gotoku 1 &amp; 2 Nintendo WiiU Sega Used Japan Action Adventure 2013</t>
  </si>
  <si>
    <t xml:space="preserve">B00CW9E8W8</t>
  </si>
  <si>
    <t xml:space="preserve">https://www.ebay.com/itm/Nintendo-Wii-U-YAKUZA-Ryu-ga-Gotoku-1-2-Sega-Japan-Game-2013/383558246512?epid=211990274&amp;hash=item594dda6070:i:3835582465122</t>
  </si>
  <si>
    <t xml:space="preserve">1/2 Summer + (One Side Summer Plus) PSP Alchemist Used Japan Adventure Game</t>
  </si>
  <si>
    <t xml:space="preserve">B00DV8YGNU</t>
  </si>
  <si>
    <t xml:space="preserve">https://www.ebay.com/itm/USED-PSP-1-2-Summer-One-Side-Summer-Plus/324055741868?hash=item4b733a35ac:g:9vAAAOSwLxldTCkr</t>
  </si>
  <si>
    <t xml:space="preserve">Sayonara Umihara Kawase Chirari PSVita Agatsuma Used Japan 2015 Action Game</t>
  </si>
  <si>
    <t xml:space="preserve">B00S5V5ETI</t>
  </si>
  <si>
    <t xml:space="preserve">https://www.ebay.com/itm/Used-PS-Vita-Sayonara-Umihara-Kawase-Chirari-PSV-Japan-Import/293446972348?epid=1338008613&amp;hash=item4452cd73bc:g:WgIAAOSwJqBdGfr2</t>
  </si>
  <si>
    <t xml:space="preserve">7's Carlet PSVita Idea Factory Used Japan 2016 Adventure Game Boxed Tested</t>
  </si>
  <si>
    <t xml:space="preserve">B01EV1GNTA</t>
  </si>
  <si>
    <t xml:space="preserve">https://www.ebay.com/itm/USED-PSVITA-7scarlet/223881361515?epid=1172528163&amp;hash=item34205e786b:g:K74AAOSwYv9eD~M5</t>
  </si>
  <si>
    <t xml:space="preserve">Rockman Megaman Classic Collection Nintendo 3DS Used Japan Action Game Boxed</t>
  </si>
  <si>
    <t xml:space="preserve">B017LNG7VO</t>
  </si>
  <si>
    <t xml:space="preserve">https://www.ebay.com/itm/3DS-CAPCOM-Rockman-Classics-Collection-w-BONUS-DLC-6-Games-in-1-MEGAMAN-JAPAN-FS/121908349589?epid=1353295263&amp;hash=item1c624dca95:g:37wAAOSwuAVW0uHt</t>
  </si>
  <si>
    <t xml:space="preserve">Zettai Zetsubou Shoujo: Dangan Ronpa Another Episode PSVita ChunSoft Used Japan</t>
  </si>
  <si>
    <t xml:space="preserve">B00N1SAA12</t>
  </si>
  <si>
    <t xml:space="preserve">https://www.ebay.com/itm/USED-Absolute-despair-girl-Dangan-refute-Another-Episode-benefits-without-PSVita/274357741181?epid=211981315&amp;hash=item3fe0fee67d:g:en8AAOSw56Resrhr</t>
  </si>
  <si>
    <t xml:space="preserve">Shin Megami Tensei IV Final Nintendo 3DS Atlus Used Japan 2016 RolePlaying Game</t>
  </si>
  <si>
    <t xml:space="preserve">B016A17R1W</t>
  </si>
  <si>
    <t xml:space="preserve">https://www.ebay.com/itm/Nintendo-3DS-Shin-Megami-Tensei-IV-FINAL/274349314454?epid=1754098638&amp;hash=item3fe07e5196:g:U08AAOSwbTNepwow</t>
  </si>
  <si>
    <t xml:space="preserve">Shin Megami Tensei PCEngine Super CD-Rom Atlus Used Japan 1992 Bozed Tested</t>
  </si>
  <si>
    <t xml:space="preserve">B0000ZPQ1I</t>
  </si>
  <si>
    <t xml:space="preserve">https://www.ebay.com/itm/PC-Engine-SUPER-CD-ROM-SHIN-MEGAMI-TENSEI-DIGITAL-DEVIL-JAPAN-Work-13672/184245649679?hash=item2ae5e5810f:g:aR8AAOSwrIxejtHu</t>
  </si>
  <si>
    <t xml:space="preserve">Sega Rally 2006 + Sega Rally ChapionShip PS2 Used Japan Racing NTSC-J Boxed</t>
  </si>
  <si>
    <t xml:space="preserve">B000BYZNN4</t>
  </si>
  <si>
    <t xml:space="preserve">https://www.ebay.com/itm/Sega-Rally-2006-Segary-Championship-included-PlayStation-2-Japanese/333177199334?epid=111110122&amp;hash=item4d92e89ae6:g:4kEAAOSwwjhcyFwX</t>
  </si>
  <si>
    <t xml:space="preserve">Batman Sega Mega Drive MD Genesis Used Japan Action Boxed w/s Manual Tested</t>
  </si>
  <si>
    <t xml:space="preserve">B000148HDW</t>
  </si>
  <si>
    <t xml:space="preserve">https://www.ebay.com/itm/BATMAN-Mega-Drive-Sega-281-md/303406039384?hash=item46a468c158:g:v50AAOSwOeBd-GxR</t>
  </si>
  <si>
    <t xml:space="preserve">Tetra Star The Fighter Nintendo Famicom NSC Taito Japan Shooter Boxed Tested</t>
  </si>
  <si>
    <t xml:space="preserve">B003O1TWEW</t>
  </si>
  <si>
    <t xml:space="preserve">https://www.ebay.com/itm/Famicom-NES-Tetrastar-Tetra-Star-The-Fighter-NTSC-J-Tested-832c/192530151861?hash=item2cd3b0f9b5:g:v9YAAOSwjYldtRMss</t>
  </si>
  <si>
    <t xml:space="preserve">Short Warp Warp's Short Gsme Collection 3DO Real Used Japan Boxed Tested 1996</t>
  </si>
  <si>
    <t xml:space="preserve">B00013YP3E</t>
  </si>
  <si>
    <t xml:space="preserve">https://www.ebay.com/itm/3DO-Real-Short-Warp-warp-039-s-short-game-colection-spine-etc-JAPAN-GAME-20365-/184207238194?hash=item2ae39b6432%3Ag%3AHBoAAOSwpeFeaaXb&amp;nma=true&amp;si=LHS28vuDcYdr5WJ12r8iXq0oawQ%253D&amp;orig_cvip=true&amp;nordt=true&amp;rt=nc&amp;_trksid=p2047675.l2557</t>
  </si>
  <si>
    <t xml:space="preserve">The Ninja Warriors Again Nintendo Super Famicom SFC Taito Used Japan Boxed</t>
  </si>
  <si>
    <t xml:space="preserve">B000068I41</t>
  </si>
  <si>
    <t xml:space="preserve">https://www.ebay.com/itm/SNES-the-NINJA-WARRIORS-AGAIN-Boxed-Super-Famicom-JAPAN-Game-13883-/174084814494?hash=item288843769e%3Ag%3AymQAAOSwZ3tdvm1M&amp;nma=true&amp;si=LHS28vuDcYdr5WJ12r8iXq0oawQ%253D&amp;orig_cvip=true&amp;nordt=true&amp;rt=nc&amp;_trksid=p2047675.l2557</t>
  </si>
  <si>
    <t xml:space="preserve">Phantasy Star Gaiden Game Gear Sega Used Japan Boxed w/s Manual RolePlaying</t>
  </si>
  <si>
    <t xml:space="preserve">B00014AVN6</t>
  </si>
  <si>
    <t xml:space="preserve">https://www.ebay.com/itm/PHANTASY-STAR-GAIDEN-Ref-032-Game-Gear-Sega-Japan-gg/362945902425?epid=56239791&amp;hash=item548142f759:g:SlQAAOSwNbxc527H</t>
  </si>
  <si>
    <t xml:space="preserve">Melfand Stories Super Famicom SFC ASCII Used Japan Action Game Cartrage Only</t>
  </si>
  <si>
    <t xml:space="preserve">B000068I08</t>
  </si>
  <si>
    <t xml:space="preserve">https://www.ebay.com/itm/SFC-SNES-ASKII-Melfund-Stories-SHVC-YZ-Super-Famicom-Nintendo/163803898810?epid=129592285&amp;hash=item26237923ba:g:iOMAAOSwOPldRogd</t>
  </si>
  <si>
    <t xml:space="preserve">Kyukyoku Tiger Sega Mega Drive MD Genesis Used Japan Shooter Boxed Tested 1991</t>
  </si>
  <si>
    <t xml:space="preserve">B000147XLO</t>
  </si>
  <si>
    <t xml:space="preserve">https://www.ebay.com/itm/KYUKYOKU-TIGER-Item-Used-Mega-Drive-SEGA-Import-JAPAN-Game-152/193267695911?hash=item2cffa70127:g:4fwAAOSws-xd~0Nl</t>
  </si>
  <si>
    <t xml:space="preserve">Rocket Knight Adventures Sega Mega Drive MD Genesis Used Japan Boxed Tested</t>
  </si>
  <si>
    <t xml:space="preserve">B000148KOI</t>
  </si>
  <si>
    <t xml:space="preserve">https://www.ebay.com/itm/Mega-Drive-Genesis-Rocket-Knight-Adventures-Boxed-JAPAN-GAME-13569/183919495830?hash=item2ad274ca96:g:NAgAAOSwHXddU4Bt</t>
  </si>
  <si>
    <t xml:space="preserve">Fatal Fury2 Garou Densetsu NeoGeo Rom Cartrage SNK Used Japan Fighting Boxed</t>
  </si>
  <si>
    <t xml:space="preserve">B00014B0GI</t>
  </si>
  <si>
    <t xml:space="preserve">https://www.ebay.com/itm/Neo-Geo-Fatal-Fury-2-Japan-Import-Complete-in-Box-North-American-Seller/202685911012?hash=item2f31058fe4:g:zNgAAOSwMrJc2x38</t>
  </si>
  <si>
    <t xml:space="preserve">Capcom Generation Vol. 4 The Lone Hero Sega Saturn SS Used Japan Action Game</t>
  </si>
  <si>
    <t xml:space="preserve">B000069TEI</t>
  </si>
  <si>
    <t xml:space="preserve">https://www.ebay.com/sch/Video-Games-Consoles/1249/i.html?_frompage=itemsbyseller&amp;_armrs=1&amp;_from=R40&amp;_udlo&amp;_udhi&amp;_ftrt=901&amp;_ftrv=1&amp;_sabdlo&amp;_sabdhi&amp;_samilow&amp;_samihi&amp;_sadis=15&amp;_stpos&amp;_sop=15&amp;_dmd=1&amp;_ipg=200&amp;_fosrp=1&amp;_nkw=4976219357029&amp;LH_Complete=1&amp;LH_Sold=1&amp;rt=nc&amp;_trksid=p2045573.m1684</t>
  </si>
  <si>
    <t xml:space="preserve">Kishin Douji Zenki Sega Game Gear Used Japan Action Game 1995 Boxed Tested</t>
  </si>
  <si>
    <t xml:space="preserve">B00014AW94</t>
  </si>
  <si>
    <t xml:space="preserve">https://www.ebay.com/itm/GAME-GEAR-Kishin-Douji-Zenki-Boxed-JAPAN-GAME-SEGA-15367/184030222709?hash=item2ad90e5975:g:t88AAOSwSw5dx8LD</t>
  </si>
  <si>
    <t xml:space="preserve">Daruma Dojo Nintendo Super Famicom Used Japan Puzzle Game Boxed Tested Working</t>
  </si>
  <si>
    <t xml:space="preserve">B0040QJ2IG</t>
  </si>
  <si>
    <t xml:space="preserve">https://www.ebay.com/itm/SNES-DARUMA-DOJO-Boxed-Super-famicom-Japan-Puzzle-Game-14818/184240367938?hash=item2ae594e942:g:0C8AAOSwQUReia15</t>
  </si>
  <si>
    <t xml:space="preserve">Neon Genesis Evangelion: Shito Ikusei Wonder Swan WS Used Japan 1999 Boxed</t>
  </si>
  <si>
    <t xml:space="preserve">B00014AT88</t>
  </si>
  <si>
    <t xml:space="preserve">https://www.ebay.com/itm/WS-NEON-GENESIS-EVANGELION-Shito-Ikusei-Cansave-WonderSwan-JAPAN-25895/174233435887?hash=item28911f3eef:g:bYwAAOSwq2hefw5d</t>
  </si>
  <si>
    <t xml:space="preserve">Kaze no Uta Sega Dream Cast DC Views Used Japan 2004 Boxed Tested Working</t>
  </si>
  <si>
    <t xml:space="preserve">B0000AFZIP</t>
  </si>
  <si>
    <t xml:space="preserve">https://www.ebay.com/itm/Kazenouta-Sega-Dreamcast-Free-Shipping-with-Tracking-number-New-from-Japan/373047677927?hash=item56db5fd3e7:g:aV8AAOSwgeJet73s</t>
  </si>
  <si>
    <t xml:space="preserve">Cross Wiber Cyber Combat Police PC Engine HuCard Hudson Used Japan Boxed Tested</t>
  </si>
  <si>
    <t xml:space="preserve">B0000ZPP9G</t>
  </si>
  <si>
    <t xml:space="preserve">https://www.ebay.com/itm/CROSS-WAIBER-ref-bbc-PC-Engine-Hu-pe/303039326327?epid=1804114613&amp;hash=item468e8d2877:g:2EsAAOSw0LhcSTqb</t>
  </si>
  <si>
    <t xml:space="preserve">Paranoia Scape PlayStation PS1 MultiSoft Used Japan Shooter Boxed Tested 1998</t>
  </si>
  <si>
    <t xml:space="preserve">B000092P95</t>
  </si>
  <si>
    <t xml:space="preserve">https://www.ebay.com/itm/Multi-software-paranoia-Scape-PS1-Playstation-shooting-game-Japan-w-Tracking/383223488169?hash=item5939e65ea9:g:kuYAAOSwOIpdrXVI</t>
  </si>
  <si>
    <t xml:space="preserve">Batman PCEngine HuCard Face Used Japan 1990 Used Japan Boxed Tested Action</t>
  </si>
  <si>
    <t xml:space="preserve">B0000ZPNTS</t>
  </si>
  <si>
    <t xml:space="preserve">https://www.ebay.com/itm/BATMAN-The-Video-Game-Sunsoft-PC-Engine-Hu-Card-w-Box-Manual-VeryGood-Used-JAPAN/392784765667?hash=item5b73cbe2e3:g:EQwAAOSwUK9erXL4</t>
  </si>
  <si>
    <t xml:space="preserve">Radia Senki Faicom FC Tecmo Used Japan 1991 Boxed Tested Working RolePlaying</t>
  </si>
  <si>
    <t xml:space="preserve">B000068HC8</t>
  </si>
  <si>
    <t xml:space="preserve">https://www.ebay.com/itm/NES-Radia-Senki-Can-save-w-flyers-Boxed-Famicom-Japan-Game-10946/183741212698?hash=item2ac7d4681a:g:w8EAAOSwUWtcH2Dg</t>
  </si>
  <si>
    <t xml:space="preserve">Mario and Wario Mouse Set Nintendo Super Famicom SFC Used Japan Boxed Tested</t>
  </si>
  <si>
    <t xml:space="preserve">B002GE5NOQ</t>
  </si>
  <si>
    <t xml:space="preserve">https://www.ebay.com/itm/SFC-Super-Famicom-SNES-JP-GAME-Mario-and-Wario-L-E-FROM-JAPAN/163789174669?hash=item262298778d:g:rT8AAOSwHShdOCV1</t>
  </si>
  <si>
    <t xml:space="preserve">Yo-Kai Watch 4 ++ Nintendo Switch Level 5 Used Japan Boxed Tested Working 2019</t>
  </si>
  <si>
    <t xml:space="preserve">B07YLPCGFV</t>
  </si>
  <si>
    <t xml:space="preserve">https://www.ebay.com/itm/New-Nintendo-Switch-Youkai-Yo-kai-Watch-4-Japan-HAC-P-AS5JB-4571237661068/274082705971?epid=20035065236&amp;hash=item3fd09a3233:g:tdMAAOSwf~NdwTQR</t>
  </si>
  <si>
    <t xml:space="preserve">The Snack World Trejarers Gold Nintendo Switch Level 5 Used Japan Boxed Tested</t>
  </si>
  <si>
    <t xml:space="preserve">B079Q33DVM</t>
  </si>
  <si>
    <t xml:space="preserve">https://www.ebay.com/itm/THE-SNACK-WORLD-TREJARERS-GOLD-Nintendo-Switch-2018-Japanese-Factory-Sealed/263600420113?epid=8016055108&amp;hash=item3d5fcf3511:g:iu4AAOSwi4dazfAc</t>
  </si>
  <si>
    <t xml:space="preserve">Minecraft Nintendo Switch Micrsoft Used Japan 2018 Tested Working Boxed</t>
  </si>
  <si>
    <t xml:space="preserve">B07D131MS4</t>
  </si>
  <si>
    <t xml:space="preserve">https://www.ebay.com/itm/USED-Nintendo-Switch-Minecraft-Japan-import/293446973346?epid=28019986567&amp;hash=item4452cd77a2:g:oCQAAOSwBQ1eEsQq</t>
  </si>
  <si>
    <t xml:space="preserve">VA-11 Hall-A Valhalla Nintendo Switch PlayIsm Used Japan Adventure Game 2019</t>
  </si>
  <si>
    <t xml:space="preserve">B07PGTKNFR</t>
  </si>
  <si>
    <t xml:space="preserve">https://www.ebay.com/itm/NEW-Nintendo-Switch-VA-11-Hall-A-Valhalla-JAPAN-OFFICIAL-IMPORT/163784488324?hash=item262250f584:g:QmEAAOSwnoldMtof</t>
  </si>
  <si>
    <t xml:space="preserve">Pokemon Mysterious Dungeon Rescue Team DX Switch Nintendo Used Japan Tested</t>
  </si>
  <si>
    <t xml:space="preserve">B083QCWY21</t>
  </si>
  <si>
    <t xml:space="preserve">https://www.ebay.com/itm/Pokemon-Mysterious-Dungeon-Rescue-Team-DX-Switch-Nintendo/274348268285?hash=item3fe06e5afd:g:CmUAAOSwe7pepaT7</t>
  </si>
  <si>
    <t xml:space="preserve">Granblue Fantasy Versus PlayStation4 PS4 Cygames Used Japan Import</t>
  </si>
  <si>
    <t xml:space="preserve">B07W33QMM4</t>
  </si>
  <si>
    <t xml:space="preserve">https://www.ebay.com/itm/NEW-PS4-Granblue-Fantasy-Versus-Sony-PlayStation-4-IMPORT-JAPAN-OFFICIAL/223940315730?epid=11036043515&amp;hash=item3423e20a52:g:3LIAAOSwgqZeSAjE</t>
  </si>
  <si>
    <t xml:space="preserve">Skull Girl 2nd Encore PlayStation 4 PS4 Arc System Used Japan Boxed Tested</t>
  </si>
  <si>
    <t xml:space="preserve">B017K9PKY4</t>
  </si>
  <si>
    <t xml:space="preserve">https://www.ebay.com/itm/USED-PS4-Skull-Girl-2nd-encore/324055755706?epid=1352364713&amp;hash=item4b733a6bba:g:gjMAAOSw99ddRa26</t>
  </si>
  <si>
    <t xml:space="preserve">Blade Strangers PlayStation 4 PS4 Pikii Used Japan Fighting Game Boxed Tested</t>
  </si>
  <si>
    <t xml:space="preserve">B07DP2F8JL</t>
  </si>
  <si>
    <t xml:space="preserve">https://www.ebay.com/itm/Blade-Strangers-PS4-NEW-from-Japan/164099184162?hash=item263512d622:g:p-oAAOSwNAJeV23h</t>
  </si>
  <si>
    <t xml:space="preserve">Trigger Heart Exelica Enhanced PlayStation2 PS2 Alchemist Used Japan NTSC-J</t>
  </si>
  <si>
    <t xml:space="preserve">B001DGEW40</t>
  </si>
  <si>
    <t xml:space="preserve">https://www.ebay.com/itm/Trigger-Heart-Exelica-Enhanced-PS2-Alchemist-Sony-PlayStation-2-From-Japan/223710009948?epid=71687664&amp;hash=item341627da5c:g:SSEAAOSw5wVdqMOW</t>
  </si>
  <si>
    <t xml:space="preserve">Macross Delta Scrable Runpika Sound Edition PSVita BandaiNamco Used Japan Boxed</t>
  </si>
  <si>
    <t xml:space="preserve">B01J9FYMAK</t>
  </si>
  <si>
    <t xml:space="preserve">https://www.ebay.com/itm/Used-PS-Vita-Macross-delta-scramble-Runpika-sound-edition-Japan-Import/292540186784?epid=1685212148&amp;hash=item441cc100a0:g:DyIAAOSwxuNdX0LY</t>
  </si>
  <si>
    <t xml:space="preserve">The Black Onyx GameBoy Color GBC Taito Used Japan 2001RolePlaying Game Boxed</t>
  </si>
  <si>
    <t xml:space="preserve">B000069U5Y</t>
  </si>
  <si>
    <t xml:space="preserve">https://www.ebay.com/itm/GB-The-Black-Onyx-New-Box-Game-Boy-JAPAN-Game-Nintendo-32765-/183759357778?hash=item2ac8e94752%3Ag%3Ar6QAAOSworNcVR6L&amp;nma=true&amp;si=LHS28vuDcYdr5WJ12r8iXq0oawQ%253D&amp;orig_cvip=true&amp;nordt=true&amp;rt=nc&amp;_trksid=p2047675.l2557</t>
  </si>
  <si>
    <t xml:space="preserve">Hameln No Violin Hiki Nintendo Super Famicom Enix Used Japan 1995 Action Game</t>
  </si>
  <si>
    <t xml:space="preserve">B000068HWW</t>
  </si>
  <si>
    <t xml:space="preserve">https://www.ebay.com/itm/VIOLINIST-OF-HAMELN-Super-Famicom-Nintendo-sf/312524466364?hash=item48c3e8e8bc:g:CxsAAOSwnI9chhWD</t>
  </si>
  <si>
    <t xml:space="preserve">Switch PlayStation2 PS2 Sega Used Japan Adventure Game 2002 Boxed Tested NTSC-J</t>
  </si>
  <si>
    <t xml:space="preserve">B0000694RH</t>
  </si>
  <si>
    <t xml:space="preserve">https://www.ebay.com/itm/USED-PS2-PlayStation-2-Switch-30106-JAPAN-IMPORT/254607695621?epid=110496275&amp;hash=item3b47cd1f05:g:ErEAAOSwO7dey2DQ</t>
  </si>
  <si>
    <t xml:space="preserve">Batman Returns Sega MegaDrive MD Genesis Used Japan 1993 Boxed Tested Working</t>
  </si>
  <si>
    <t xml:space="preserve">B000148HEQ</t>
  </si>
  <si>
    <t xml:space="preserve">https://www.ebay.com/itm/BATMAN-RETURNS-Sega-Mega-Drive-1122-md/312840978487?hash=item48d6c68037:g:bK8AAOSwwJ5dySaA</t>
  </si>
  <si>
    <t xml:space="preserve">ASOⅡLast Guardian NeoGeo CD SNK Used Japan Shooter Boxed Tested Working 1994</t>
  </si>
  <si>
    <t xml:space="preserve">B00014B03Q</t>
  </si>
  <si>
    <t xml:space="preserve">https://www.ebay.com/itm/ASO-II-LAST-GUARDIAN-Alpha-Mission-2-II-SNK-Neo-Geo-CD-only-software-japan-c4/392791173486?hash=item5b742da96e:g:tj0AAOSwDNZetNwC</t>
  </si>
  <si>
    <t xml:space="preserve">Ankoku Densetsu PCEngine HuCard Victor Used Japan 1990 Boxed Tested Working</t>
  </si>
  <si>
    <t xml:space="preserve">B0000ZPQHC</t>
  </si>
  <si>
    <t xml:space="preserve">https://www.ebay.com/itm/PC-Engine-HuCARD-Legendary-Axe-2-Ankoku-Densetsu-JAPAN-GAME-Work-11170/174293196344?epid=1102898219&amp;hash=item2894af1e38:g:ySgAAOSwy8Zeyggt</t>
  </si>
  <si>
    <t xml:space="preserve">City Hunter PCEngine HuCard SunSoft Used Japan 1993 Boxed Tested Working</t>
  </si>
  <si>
    <t xml:space="preserve">B0000ZPNTI</t>
  </si>
  <si>
    <t xml:space="preserve">https://www.ebay.com/itm/City-Hunter-PC-Engine-Very-Good-Boxed-Manual-JPN-SUNSOFT-F-S-Tasted-Working/392762035021?hash=item5b72710b4d:g:h6EAAOSwk9FeedE3</t>
  </si>
  <si>
    <t xml:space="preserve">Ninja Combat NeoGeo CDRom ADK Used Japan Boxed Tested Working Action Game</t>
  </si>
  <si>
    <t xml:space="preserve">B00014B0K4</t>
  </si>
  <si>
    <t xml:space="preserve">https://www.ebay.com/itm/Neo-Geo-CD-Ninja-Combat-Japan-Ver/283808056320?hash=item4214474400:g:WJcAAOSw3tFeZKJr</t>
  </si>
  <si>
    <t xml:space="preserve">Final Blaster PCEngine HuCard Namcot Used Japan Shooter Boxed Tested Working</t>
  </si>
  <si>
    <t xml:space="preserve">B0000ZPNSO</t>
  </si>
  <si>
    <t xml:space="preserve">https://www.ebay.com/itm/Namco-Final-Blaster-4907892031173-Pc-Engine-Software/114221160901?hash=item1a981c99c5:g:YD4AAOSwIjleul5U</t>
  </si>
  <si>
    <t xml:space="preserve">Egger Land Meikyu no Fukkatsu Nintendo Famicom NFC HAL Used Japan Puzzle Boxed</t>
  </si>
  <si>
    <t xml:space="preserve">B000068I2G</t>
  </si>
  <si>
    <t xml:space="preserve">https://www.ebay.com/itm/EGGER-LAND-Meikyu-no-Fukkatsu-Famicom-Nintendo-128-fc/303392262235?epid=56260219&amp;hash=item46a396885b:g:vtcAAOSwnAJd6cF3</t>
  </si>
  <si>
    <t xml:space="preserve">Lunar Sanpo Suru Gakuen Game Gear GG GameArts Used Japan RolePlaying Game Boxed</t>
  </si>
  <si>
    <t xml:space="preserve">B00014AWWG</t>
  </si>
  <si>
    <t xml:space="preserve">https://www.ebay.com/sch/Video-Games-Consoles/1249/i.html?_udlo&amp;_udhi&amp;_ftrt=901&amp;_ftrv=1&amp;_sabdlo&amp;_sabdhi&amp;_samilow&amp;_samihi&amp;_sadis=15&amp;_stpos&amp;_sop=15&amp;_dmd=1&amp;_ipg=200&amp;_fosrp=1&amp;_nkw=4988649553230&amp;LH_Complete=1&amp;LH_Sold=1&amp;rt=nc&amp;_trksid=p2045573.m1684</t>
  </si>
  <si>
    <t xml:space="preserve">Whizz Sega Saturn SS Used Japan Import Action Game 1998 Boxed Tested Working</t>
  </si>
  <si>
    <t xml:space="preserve">B000069SED</t>
  </si>
  <si>
    <t xml:space="preserve">https://www.ebay.com/itm/WHIZZ-Sega-Saturn-ss/312614524612?hash=item48c94716c4:g:ov4AAOSwNu5c3n52</t>
  </si>
  <si>
    <t xml:space="preserve">Adventures of Lolo Nintendo Famicom Hal Used Japan Boxed Tested Working</t>
  </si>
  <si>
    <t xml:space="preserve">B006DKGSB6</t>
  </si>
  <si>
    <t xml:space="preserve">https://www.ebay.com/itm/Adventures-of-LOLO-BOXED-Famicom-NES-Nintendo-Japan-Game-fc/153836825322?hash=item23d163aaea:g:bnoAAOSwGzNeS3IY</t>
  </si>
  <si>
    <t xml:space="preserve">Shadows of The Tusk Sega Saturn SS Hudson Used Japan Boxed Tested Simuration</t>
  </si>
  <si>
    <t xml:space="preserve">B000069U52</t>
  </si>
  <si>
    <t xml:space="preserve">https://www.ebay.com/itm/SHADOWS-OF-THE-TUSK-with-Card-REF-067-Sega-Saturn-ss/362621986564?epid=56241503&amp;hash=item546df46704:g:hg4AAOSwpkJctDmEE</t>
  </si>
  <si>
    <t xml:space="preserve">Sonic The HedgeHog CD Sega MegaDrive MD Genesis Used Japan Boxed Tested Working</t>
  </si>
  <si>
    <t xml:space="preserve">B000148BYC</t>
  </si>
  <si>
    <t xml:space="preserve">https://www.ebay.com/itm/Mega-CD-Sonic-The-Hedgehog-Sega-SCD-MCD-Drive-Japan-with-card/174055430632?hash=item28868319e8:g:opIAAOSwrfFdmgNl</t>
  </si>
  <si>
    <t xml:space="preserve">Ninja Ryukenden Nintendo Famicom NFC Tecmo Used Japan Action Game 1988 Boxed</t>
  </si>
  <si>
    <t xml:space="preserve">B000068HBZ</t>
  </si>
  <si>
    <t xml:space="preserve">https://www.ebay.com/itm/NINJA-RYUKENDEN-NINJA-GAIDEN-FAMILY-COMPUTER-NES-COMPLETE-RARE-FIND/163797925637?hash=item26231dff05:g:bSQAAOSwJIhdGEXj</t>
  </si>
  <si>
    <t xml:space="preserve">Earthworm Jim 2 Sega Saturn SS Takara Used Japan Action Game 1996 Boxed Tested</t>
  </si>
  <si>
    <t xml:space="preserve">B000069S46</t>
  </si>
  <si>
    <t xml:space="preserve">https://www.ebay.com/itm/Sega-Saturn-Earthworm-Jim-2-included-spine-card-JAPAN-GAME-SS-16538-/173848454148?hash=item287a2ce404%3Ag%3AQkYAAOSw9IpXzS5H&amp;nma=true&amp;si=LHS28vuDcYdr5WJ12r8iXq0oawQ%253D&amp;orig_cvip=true&amp;nordt=true&amp;rt=nc&amp;_trksid=p2047675.l2557</t>
  </si>
  <si>
    <t xml:space="preserve">Soukou Kihei Votoms PlayStation2 PS2 Bandai Used Japan Action Game 2007 Boxed</t>
  </si>
  <si>
    <t xml:space="preserve">B000VPIQ3W</t>
  </si>
  <si>
    <t xml:space="preserve">https://www.ebay.com/itm/PlayStation2-Soukou-Kihei-Votoms-postcard-leaflet-PS2-JAPAN-GAME-50010/184267973440?epid=1128155789&amp;hash=item2ae73a2340:g:wxMAAOSwdGFYyQGaa</t>
  </si>
  <si>
    <t xml:space="preserve">EA Pro Hockey Mega Drive MD Genesis Electric Arts Used Japan Sports Game Boxed</t>
  </si>
  <si>
    <t xml:space="preserve">B000148JBM</t>
  </si>
  <si>
    <t xml:space="preserve">https://www.ebay.com/itm/Mega-Drive-Genesis-EA-Pro-Hockey-Boxed-Japan-Sports-Game-13035-/174220729694?hash=item28905d5d5e%3Ag%3Ag2wAAOSwkbRebdDM&amp;nma=true&amp;si=LHS28vuDcYdr5WJ12r8iXq0oawQ%253D&amp;orig_cvip=true&amp;nordt=true&amp;rt=nc&amp;_trksid=p2047675.l2557</t>
  </si>
  <si>
    <t xml:space="preserve">Dragon Fighter Famicom FC Towachiki Used Japan Catrage Only 1990 Tested Working</t>
  </si>
  <si>
    <t xml:space="preserve">B000068HH9</t>
  </si>
  <si>
    <t xml:space="preserve">https://www.ebay.com/itm/Famicom-DRAGON-FIGHTER-Ref-0613-Cartridge-Only-NINTENDO-fc/303245707586?epid=170288443&amp;hash=item469ada4942:g:GlQAAOSwPqtdST2d</t>
  </si>
  <si>
    <t xml:space="preserve">Nemesis GameBoy GB Konami Used Japan Import Shooter Game Boxed Tested 1990</t>
  </si>
  <si>
    <t xml:space="preserve">B000069TZT</t>
  </si>
  <si>
    <t xml:space="preserve">https://www.ebay.com/itm/NEMESIS-Gameboy-Nintendo-Ref-bcc-gb/302155027464?hash=item4659d7d408:g:6tgAAOSwz4xchh5b</t>
  </si>
  <si>
    <t xml:space="preserve">Magical Flying Turbo Hat Adventure Mega Drive MD Genesis Used Japan Boxed 1990</t>
  </si>
  <si>
    <t xml:space="preserve">B000148JLM</t>
  </si>
  <si>
    <t xml:space="preserve">https://www.ebay.com/itm/Mega-Drive-MAGICAL-HAT-NO-BUTTOBI-TURBO-ADVENTURE-Ref-552-Sega-md/362750451891?hash=item54759ca0b3:g:OIcAAOSwYv9eVMAj</t>
  </si>
  <si>
    <t xml:space="preserve">The King of Fighters Battle de Paradise Neogeo Pocket Color SNK Used Japan 2000</t>
  </si>
  <si>
    <t xml:space="preserve">B00014AS2U</t>
  </si>
  <si>
    <t xml:space="preserve">https://www.ebay.com/itm/NeoGeo-Pocket-Color-BATTLE-DE-PARADISE-The-King-of-Fighters-JAPAN-SNK-30172-/183838987141?hash=item2acda85385%3Ag%3AHKgAAOSwsY1c-iOt&amp;nma=true&amp;si=LHS28vuDcYdr5WJ12r8iXq0oawQ%253D&amp;orig_cvip=true&amp;nordt=true&amp;rt=nc&amp;_trksid=p2047675.l25577</t>
  </si>
  <si>
    <t xml:space="preserve">Buster Fight Game Gear GG Sega Used Japan Import Action Game 1994 Boxed Tested</t>
  </si>
  <si>
    <t xml:space="preserve">B00014AVJK</t>
  </si>
  <si>
    <t xml:space="preserve">https://www.ebay.com/itm/GAME-GEAR-BUSTER-FIGHT-Boxed-SEGA-JAPAN-Cleaned-amp-Works-fully-13962-/183759322289?hash=item2ac8e8bcb1%3Ag%3AlTgAAOSw3zFb2S8k&amp;nma=true&amp;si=LHS28vuDcYdr5WJ12r8iXq0oawQ%253D&amp;orig_cvip=true&amp;nordt=true&amp;rt=nc&amp;_trksid=p2047675.l2557</t>
  </si>
  <si>
    <t xml:space="preserve">Dino Wars Super Famicom SFC Irem Used Japan Import Action Game Boxed Tested</t>
  </si>
  <si>
    <t xml:space="preserve">B000068HGE</t>
  </si>
  <si>
    <t xml:space="preserve">https://www.ebay.com/itm/SNES-DINO-WARS-Action-Super-famicom-Japan-Game-12798/174038293730?hash=item28857d9ce2:g:~wgAAOSwabBdhfno</t>
  </si>
  <si>
    <t xml:space="preserve">Shinobi PCEngine HuCard Asmik Used Japan Action Game 1991 Boxed Tested Working</t>
  </si>
  <si>
    <t xml:space="preserve">B0000ZPSV6</t>
  </si>
  <si>
    <t xml:space="preserve">https://www.ebay.com/itm/NEC-PC-Engine-HuCARD-SHINOBI-JAPAN-GAME-Work-11101/173848451384?hash=item287a2cd938:g:4ZIAAOSwhQhYyPFd</t>
  </si>
  <si>
    <t xml:space="preserve">Morita Shogi 64 Nintendo64 N64 Seta Used Japan 1998 Boxed Tested Working </t>
  </si>
  <si>
    <t xml:space="preserve">B000069SZW</t>
  </si>
  <si>
    <t xml:space="preserve">https://www.ebay.com/itm/N64-Morita-Shogi-64-New-Box-Nintendo-64-JAPAN-Game-Nintendo-19956/183759317604?epid=1521647876&amp;hash=item2ac8e8aa64:g:r7UAAOSwvDpa3u~n</t>
  </si>
  <si>
    <t xml:space="preserve">Tetris Wonder Swan WS Used Japan Import 2002 Boxed w/s Manual Tested Working</t>
  </si>
  <si>
    <t xml:space="preserve">B00015HRR8</t>
  </si>
  <si>
    <t xml:space="preserve">https://www.ebay.com/itm/TETRIS-Wonder-Swan-BANDAI-Gamesoft-Very-Good-Condition-JAPAN-F-S-Tested-Working/392762831531?epid=56271998&amp;hash=item5b727d32ab:g:whQAAOSwxdVelj-7</t>
  </si>
  <si>
    <t xml:space="preserve">Makai Prince Dorabocchan PCEngine HuCard Naxat Used Japan Boxed Tested 1991</t>
  </si>
  <si>
    <t xml:space="preserve">B0000ZPTEW</t>
  </si>
  <si>
    <t xml:space="preserve">https://www.ebay.com/itm/PC-Engine-HuCARD-MAKAI-PRINCE-DORABOCCHAN-JAPAN-GAME-Work-11205/184285210120?epid=1620001626&amp;hash=item2ae8412608:g:ZGQAAOSwCHBa8-jz</t>
  </si>
  <si>
    <t xml:space="preserve">Salamander PCEngine HuCard Konami Used Japan Shooter 1993 Boxed Tested Working</t>
  </si>
  <si>
    <t xml:space="preserve">B0000ZPSW0</t>
  </si>
  <si>
    <t xml:space="preserve">https://www.ebay.com/itm/NEC-PC-Engine-HuCARD-Salamander-JAPAN-GAME-Work-11259/173903483266?hash=item287d749182:g:ZLEAAOSwMm1c25co</t>
  </si>
  <si>
    <t xml:space="preserve">Splatter House PCEngine HuCard Namco Used Japan 1990 Action Game Boxed Tested</t>
  </si>
  <si>
    <t xml:space="preserve">B0000ZPNRU</t>
  </si>
  <si>
    <t xml:space="preserve">https://www.ebay.com/itm/NEC-PC-Engine-HuCARD-SPLATTER-HOUSE-JAPAN-GAME-Work-11138/174276862396?hash=item2893b5e1bc:g:DqIAAOSw~e5ZVKMX</t>
  </si>
  <si>
    <t xml:space="preserve">UltarCore Mega Drive MD Genesis Columbus Used Japan Action Game Boxed Tested</t>
  </si>
  <si>
    <t xml:space="preserve">B07TTGJ8BN</t>
  </si>
  <si>
    <t xml:space="preserve">https://www.ebay.com/itm/Mega-Drive-Genesis-Ultracore-New-Japan-Game-Columbus-Circle-65735/174103398387?hash=item28895f07f3:g:nbEAAOSwk~Vd107s</t>
  </si>
  <si>
    <t xml:space="preserve">Pretty Soldier Sailor Moon S 3DO Bandai Used Japan 1995 Boxed Tested Working</t>
  </si>
  <si>
    <t xml:space="preserve">B00013YOOY</t>
  </si>
  <si>
    <t xml:space="preserve">https://www.ebay.com/itm/3DO-Real-PRETTY-SOLDIER-SAILOR-MOON-S-Bishojo-Senshi-JAPAN-GAME-3DO-15276/184306925468?epid=1929957538&amp;hash=item2ae98c7f9c:g:gXAAAOSwP59eFZOs</t>
  </si>
  <si>
    <t xml:space="preserve">Chiki Chiki Machine Mou Race Famicom FC Atlus Used Japan Cartrage Only 1991</t>
  </si>
  <si>
    <t xml:space="preserve">B000068HPS</t>
  </si>
  <si>
    <t xml:space="preserve">https://www.ebay.com/itm/NES-Chiki-Chiki-Machine-Mou-Race-Wacky-Races-Famicom-Japan-game-10992-/174119154718?hash=item288a4f741e%3Ag%3A7EgAAOSwO5Vd7HYH&amp;nma=true&amp;si=LHS28vuDcYdr5WJ12r8iXq0oawQ%253D&amp;orig_cvip=true&amp;nordt=true&amp;rt=nc&amp;_trksid=p2047675.l2557</t>
  </si>
  <si>
    <t xml:space="preserve">Kyoro-chan no Purikura Daisakusen PlayStation PS1 Used Japan Boxed Tested 1999</t>
  </si>
  <si>
    <t xml:space="preserve">B000069S24</t>
  </si>
  <si>
    <t xml:space="preserve">https://www.ebay.com/itm/PlayStation-Kyoro-chan-no-Purikura-Daisakusen-PS1-JAPAN-GAME-23564/183980837896?hash=item2ad61ccc08:g:zUsAAOSwkYZdlaDw</t>
  </si>
  <si>
    <t xml:space="preserve">Natsuki Crisis Battle Super Famicom SFC Angel Used Japan 1995 Boxed Tested</t>
  </si>
  <si>
    <t xml:space="preserve">B000068IBT</t>
  </si>
  <si>
    <t xml:space="preserve">https://www.ebay.com/itm/SNES-NATSUKI-CRISIS-BATTLE-Boxed-Super-famicom-Japan-work-fully-15053-/173844613308?hash=item2879f248bc%3Ag%3Aax8AAOSw3ydVq3NL&amp;nma=true&amp;si=LHS28vuDcYdr5WJ12r8iXq0oawQ%253D&amp;orig_cvip=true&amp;nordt=true&amp;rt=nc&amp;_trksid=p2047675.l2557</t>
  </si>
  <si>
    <t xml:space="preserve">Dream Mix TV World Fighters GameCube GC Hudson Used Japan 2003 Boxed Tested</t>
  </si>
  <si>
    <t xml:space="preserve">B0000DG187</t>
  </si>
  <si>
    <t xml:space="preserve">https://www.ebay.com/itm/Nintendo-Gamecube-Dream-Mix-TV-World-Fighters-Japan-JP-Gamecube-y130-F-S/192480404407?epid=56239721&amp;hash=item2cd0b9e3b7:g:33MAAOSwyTdapnOk</t>
  </si>
  <si>
    <t xml:space="preserve">Battle Baseball Famicom FC Banpresto Used Japan 1993 Boxed Tested Working</t>
  </si>
  <si>
    <t xml:space="preserve">B000068HOM</t>
  </si>
  <si>
    <t xml:space="preserve">https://www.ebay.com/itm/BATTLE-BASEBALL-NEW-Famicom-NES-Japan-game-12075-/183851645135?hash=item2ace6978cf%3Ag%3AtV8AAOSwL31dCKZH&amp;nma=true&amp;si=LHS28vuDcYdr5WJ12r8iXq0oawQ%253D&amp;orig_cvip=true&amp;nordt=true&amp;rt=nc&amp;_trksid=p2047675.l2557</t>
  </si>
  <si>
    <t xml:space="preserve">Rod Land Fairy Story Famicom FC Jaleco Used Japan Import 1992 Boxed Tested</t>
  </si>
  <si>
    <t xml:space="preserve">B000068H1T</t>
  </si>
  <si>
    <t xml:space="preserve">https://www.ebay.com/itm/ROD-LAND-Fairy-Story-Boxed-Famicom-NES-Japan-game-Work-fully-13100-/173848451657?hash=item287a2cda49%3Ag%3AP2wAAOSwCfdXpB3w&amp;nma=true&amp;si=LHS28vuDcYdr5WJ12r8iXq0oawQ%253D&amp;orig_cvip=true&amp;nordt=true&amp;rt=nc&amp;_trksid=p2047675.l2557</t>
  </si>
  <si>
    <t xml:space="preserve">Spirit Warrior Spriggan PCEngine CDRom Naxat Used Japan Boxed Tested Working</t>
  </si>
  <si>
    <t xml:space="preserve">B0000ZPTH4</t>
  </si>
  <si>
    <t xml:space="preserve">https://www.ebay.com/itm/PC-Engine-video-game-Spriggan-from-Japan-NEC-F-S-used/163422446883?hash=item260cbca523:g:l0MAAOSw9m5cDRFL</t>
  </si>
  <si>
    <t xml:space="preserve">Mother 1+2 And 3 GameBoy Advance GBA Nintendo Used Japan Boxed Tested</t>
  </si>
  <si>
    <t xml:space="preserve">写真は以下のサイトから
https://www.mercari.com/jp/items/m33203788613/?_s=U2FsdGVkX19-zQt7aMRtvncWp-yueqgv0Cn1zEdZHv7l16SSgdZA5sdcrBW7KXhrIC93_lHgUSlw6NbfrqUQKTHVTnkluYPmknYXHpvKSiil9BF3IvsUYkxyop7vnsNH</t>
  </si>
  <si>
    <t xml:space="preserve">Art of Fighting Ryuko noKen NeoGeo NG SNK Used Japan Fightiong Game Boxed 1993</t>
  </si>
  <si>
    <t xml:space="preserve">B00014B1JE</t>
  </si>
  <si>
    <t xml:space="preserve">https://www.ebay.com/itm/NeoGeo-AES-Art-of-Fighting-Ryuko-no-Ken-Boxed-JAPAN-GAME-SNK-12995-/183925677542?hash=item2ad2d31de6%3Ag%3AQjoAAOSwcTddXPA1&amp;nma=true&amp;si=LHS28vuDcYdr5WJ12r8iXq0oawQ%253D&amp;orig_cvip=true&amp;nordt=true&amp;rt=nc&amp;_trksid=p2047675.l2557</t>
  </si>
  <si>
    <t xml:space="preserve">CD Denjin CD Air Zonk PCEngine Super CDRom Hudson Used Japan Boxed Tested 1993</t>
  </si>
  <si>
    <t xml:space="preserve">B0000ZPUB4</t>
  </si>
  <si>
    <t xml:space="preserve">https://www.ebay.com/itm/PCEngine-SUPER-CD-ROM-CD-DENJIN-CD-AIR-ZONK-spine-card-JAPAN-GAME-13521/174286649106?hash=item28944b3712:g:nuIAAOSwgSRbIJqU</t>
  </si>
  <si>
    <t xml:space="preserve">Gundam Wing W Endless Duel Super Famicom SFC Bandai Used Japan Boxed Tested</t>
  </si>
  <si>
    <t xml:space="preserve">B07PLF41ZW</t>
  </si>
  <si>
    <t xml:space="preserve">https://www.ebay.com/itm/SNES-GUNDAM-WING-W-ENDLESS-DUEL-Boxed-Super-famicom-Japan-Game-15957/183752809009?hash=item2ac8855a31:g:atwAAOSwqrVcneTz</t>
  </si>
  <si>
    <t xml:space="preserve">ジャンコードはなしで結構です
</t>
  </si>
  <si>
    <t xml:space="preserve">Nights Into Dream Normal Edition PlayStation2 PS2 Sega Used Japan Boxed NTSC-J</t>
  </si>
  <si>
    <t xml:space="preserve">B000ZL242Q</t>
  </si>
  <si>
    <t xml:space="preserve">https://www.ebay.com/itm/PlayStation2-NIGHTS-into-dreams-New-Sealed-PS2-JAPAN-GAME-50653/183745705453?hash=item2ac818f5ed:g:sUcAAOSwBahVQxDO</t>
  </si>
  <si>
    <t xml:space="preserve">Gon Super Famicom SFC Bandai Used Japan 1994 Boxed Tested Working Action Game</t>
  </si>
  <si>
    <t xml:space="preserve">B000068GXX</t>
  </si>
  <si>
    <t xml:space="preserve">https://www.ebay.com/itm/SNES-GON-Boxed-Super-famicom-Japan-game-work-fully-15016-/173844621947?hash=item2879f26a7b%3Ag%3Al2UAAOSwabRcA6yk&amp;nma=true&amp;si=LHS28vuDcYdr5WJ12r8iXq0oawQ%253D&amp;orig_cvip=true&amp;nordt=true&amp;rt=nc&amp;_trksid=p2047675.l2557</t>
  </si>
  <si>
    <t xml:space="preserve">Godzilla: Great Monster Battle Super Famicom SFC Toho Used Japan Boxed Tested</t>
  </si>
  <si>
    <t xml:space="preserve">B000068HU2</t>
  </si>
  <si>
    <t xml:space="preserve">https://www.ebay.com/itm/SNES-Godzilla-Great-Monster-Battle-Kaiju-Daikessen-Super-famicom-JP-14627/183807059312?hash=item2acbc12570:g:YTAAAOSw~rpc1pLh</t>
  </si>
  <si>
    <t xml:space="preserve">Majin Tensei 2 Spiral Nemesis Super Famicom SFC Atlus Used Japan 1995 Boxed</t>
  </si>
  <si>
    <t xml:space="preserve">B000068HQ3</t>
  </si>
  <si>
    <t xml:space="preserve">https://www.ebay.com/itm/SNES-MAJIN-TENSEI-2-SPIRAL-NEMESIS-Boxed-Japan-game-work-fully-14831/173937156164?hash=item287f766044:g:Pe8AAOSwj-BdCKpH</t>
  </si>
  <si>
    <t xml:space="preserve">Ultraman Fighting Evolution 3 PlayStation2 PS2 Banpresto Used Japan NTSC-J</t>
  </si>
  <si>
    <t xml:space="preserve">B00067HN48</t>
  </si>
  <si>
    <t xml:space="preserve">https://www.ebay.com/itm/USED-PS2-Ultraman-Fighting-Evolution3/264530586844?epid=56268647&amp;hash=item3d97406cdc:g:Xe0AAOSwZp5dyncF</t>
  </si>
  <si>
    <t xml:space="preserve">Rudra no Hiho Super Famicom SFC Square Used Japan Boxed Tested Working 1996</t>
  </si>
  <si>
    <t xml:space="preserve">B000068HDL</t>
  </si>
  <si>
    <t xml:space="preserve">https://www.ebay.com/itm/SNES-Rudra-no-Hiho-Can-save-Boxed-Super-famicom-Japan-game-15990-/174187935985?hash=item288e68f8f1%3Ag%3ACjcAAOSwgENeQlXg&amp;nma=true&amp;si=LHS28vuDcYdr5WJ12r8iXq0oawQ%253D&amp;orig_cvip=true&amp;nordt=true&amp;rt=nc&amp;_trksid=p2047675.l2557</t>
  </si>
  <si>
    <t xml:space="preserve">Resident Evil BioHazard 2 Game Cube GC Used Japan Boxed Tested Survival Action</t>
  </si>
  <si>
    <t xml:space="preserve">B00007F7QU</t>
  </si>
  <si>
    <t xml:space="preserve">https://www.ebay.com/itm/Resident-Evil-BioHazard-2-Very-Good-GC-CAPCOM-Nintendo-Gamecube-From-Japan/193331557620?epid=1701545077&amp;hash=item2d037574f4:g:IzcAAOSwSUxeOWnN</t>
  </si>
  <si>
    <t xml:space="preserve">Power Speed Gunbike PlayStation PS1 Sony Used Japan Boxed Tested Action Game</t>
  </si>
  <si>
    <t xml:space="preserve">B00005OVPG</t>
  </si>
  <si>
    <t xml:space="preserve">https://www.ebay.com/itm/SPEED-POWER-GUNBIKE-Original-Psx-Playstation-1-PS1-Japan/202877400705?hash=item2f3c6f7681:g:OEoAAOSwN8heHYwjj</t>
  </si>
  <si>
    <t xml:space="preserve">META-PH-LIST PlayStation PS1 A.D.M. Used Japan Import Boxed Tested Working 1997</t>
  </si>
  <si>
    <t xml:space="preserve">B000069RVB</t>
  </si>
  <si>
    <t xml:space="preserve">https://www.ebay.com/itm/METAPHLIST-Meta-PHList-X-2297-SLPS-00680-PSX-Sony-Playstation-COMPLETE/264749191389?hash=item3da44810dd:g:kaYAAOSwWcBerxfA</t>
  </si>
  <si>
    <t xml:space="preserve">Kira Kira Star Night DX Famicom FC Colombus Used Japan Boxed Tested Working</t>
  </si>
  <si>
    <t xml:space="preserve">B01FXMGWNI</t>
  </si>
  <si>
    <t xml:space="preserve">https://www.ebay.com/itm/NEW-KIRA-KIRA-STAR-NIGHT-DX-FAMICOM-FC-NES-NTSC-J-Japan-Import/184091001557?_trkparms=aid%3D1110009%26algo%3DSPLICE.COMPLISTINGS%26ao%3D1%26asc%3D20200423103423%26meid%3Dc7b11c3955594002aa086b133df67fef%26pid%3D100011%26rk%3D3%26rkt%3D12%26sd%3D183759322299%26itm%3D184091001557%26pmt%3D1%26noa%3D0%26pg%3D2047675%26algv%3Ddefault&amp;_trksid=p2047675.c100011.m1850</t>
  </si>
  <si>
    <t xml:space="preserve">Fatal Fury2 Garou Densetsu Special NeoGeo Rom Cartrage SNK Used Japan Fighting</t>
  </si>
  <si>
    <t xml:space="preserve">B00014B0KO</t>
  </si>
  <si>
    <t xml:space="preserve">https://www.ebay.com/itm/Fatal-Fury-Special-Garou-Densetsu-SNK-Neo-Geo-AES-ROM-Import-Japan-2000012/153493933623?hash=item23bcf38e37:g:gfcAAOSwE19eEhx7</t>
  </si>
  <si>
    <t xml:space="preserve">The 3rd World War Mega Drive CD-Rom Micronet Used Japan Boxed Tested Working</t>
  </si>
  <si>
    <t xml:space="preserve">B0001480WA</t>
  </si>
  <si>
    <t xml:space="preserve">https://www.ebay.com/itm/Mega-CD-The-Third-World-War-Sega-Genesis-JAPAN-GAME-13742/174166389598?epid=1610364304&amp;hash=item288d20335e:g:GgEAAOSwGrBeKRt0</t>
  </si>
  <si>
    <t xml:space="preserve">Nakoruru: Ano Hito karano Okurimono Dream Cast DC Sega Used Japan Boxed Tested</t>
  </si>
  <si>
    <t xml:space="preserve">B00005V8DK</t>
  </si>
  <si>
    <t xml:space="preserve">https://www.ebay.com/itm/SEGA-Dreamcast-NAKORURU-DC-JAPAN-GAME-Sealed-amp-New-36581-/173844617317?hash=item2879f25865%3Ag%3AgVYAAOSw6n5XvtFf&amp;nma=true&amp;si=LHS28vuDcYdr5WJ12r8iXq0oawQ%253D&amp;orig_cvip=true&amp;nordt=true&amp;rt=nc&amp;_trksid=p2047675.l2557</t>
  </si>
  <si>
    <t xml:space="preserve">Shooting Love, 200X 1st Release w/s Insanity DVD XBox 360 Used Japan Boxed</t>
  </si>
  <si>
    <t xml:space="preserve">B001IDYN6A</t>
  </si>
  <si>
    <t xml:space="preserve">https://www.ebay.com/itm/Shooting-Love-200X-1st-Release-Insanity-DVD-XBox-360-Japan-JPN-Near-Mint/273960559222?epid=1541471324&amp;hash=item3fc9526276:g:OnMAAOSwJOJcPTk5</t>
  </si>
  <si>
    <t xml:space="preserve">Wai Wai World: SOS! Paserijou Famicom FC Konami Used Japan Action Game Boxed</t>
  </si>
  <si>
    <t xml:space="preserve">B000068HY6</t>
  </si>
  <si>
    <t xml:space="preserve">https://www.ebay.com/itm/KONAMI-WAI-WAI-WORLD-2-SOS-Parsley-Castle-Konami-Nintendo-Famicom-Japan/123794672054?hash=item1cd2bcc9b6:g:v~gAAOSwolVc-bms</t>
  </si>
  <si>
    <t xml:space="preserve">Solstice2 Super Famicom SFC Used Japan Epic Boxed w/s Manual Action RolePlaying</t>
  </si>
  <si>
    <t xml:space="preserve">B000068HSF</t>
  </si>
  <si>
    <t xml:space="preserve">https://www.ebay.com/itm/SNES-SOLSTICE-2-Box-Action-RPG-Super-famicom-Japan-game-work-fully-/183741212786?hash=item2ac7d46872%3Ag%3ABYwAAMXQ2q9Ra4ip&amp;nma=true&amp;si=LHS28vuDcYdr5WJ12r8iXq0oawQ%253D&amp;orig_cvip=true&amp;nordt=true&amp;rt=nc&amp;_trksid=p2047675.l2557</t>
  </si>
  <si>
    <t xml:space="preserve">Mister Driller: Drill Land Game Cube GC Namco Used Japan Boxed Tested Working</t>
  </si>
  <si>
    <t xml:space="preserve">B000078JT7</t>
  </si>
  <si>
    <t xml:space="preserve">https://www.ebay.com/itm/Game-Cube-Mr-DRILLER-DRILL-LAND-New-Nintendo-GC-JAPAN-GAME-38109-/173872649335?hash=item287b9e1477%3Ag%3Ap88AAOSw3k9cY7mv&amp;nma=true&amp;si=LHS28vuDcYdr5WJ12r8iXq0oawQ%253D&amp;orig_cvip=true&amp;nordt=true&amp;rt=nc&amp;_trksid=p2047675.l2557</t>
  </si>
  <si>
    <t xml:space="preserve">Zoids Infinity EX Neo Xbox360 Tommy Used Japan Boxed Tested Working 2006</t>
  </si>
  <si>
    <t xml:space="preserve">B000E3WPWE</t>
  </si>
  <si>
    <t xml:space="preserve">https://www.ebay.com/itm/Xbox360-Zoids-Infinity-EX-NEO-JAPAN-GAME-Works-fully-45531-/184054347839?hash=item2ada7e783f%3Ag%3AcMoAAOSwpcFd3Nd9&amp;nma=true&amp;si=LHS28vuDcYdr5WJ12r8iXq0oawQ%253D&amp;orig_cvip=true&amp;nordt=true&amp;rt=nc&amp;_trksid=p2047675.l2557</t>
  </si>
  <si>
    <t xml:space="preserve">Dennin Alesta MegaDrive MegaCD MD Genesis Compile Used Japan Boxed Tested 1992</t>
  </si>
  <si>
    <t xml:space="preserve">B000148DZY</t>
  </si>
  <si>
    <t xml:space="preserve">https://www.ebay.com/itm/Dennin-Aleste-Sega-Mega-CD-Japan-Import-Complete-in-Box-North-American-Seller/202606126384?hash=item2f2c442530:g:FU0AAOSwgrtcbbZE</t>
  </si>
  <si>
    <t xml:space="preserve">NHL Pro Hockey '94 Super Famicom SFC EAV Used Japan Boxed Tested Working 1994</t>
  </si>
  <si>
    <t xml:space="preserve">B000068H74</t>
  </si>
  <si>
    <t xml:space="preserve">https://www.ebay.com/itm/SNES-NHL-PRO-HOCKEY-94-Boxed-Super-famicom-Japan-work-fully-14089/183848588112?hash=item2ace3ad350:g:qaEAAOSwwENdBKwo</t>
  </si>
  <si>
    <t xml:space="preserve">Keriotosse! Sega Saturn SS Masudaya Used Japan 1998 Boxed Tested Working 1998</t>
  </si>
  <si>
    <t xml:space="preserve">B000069TFJ</t>
  </si>
  <si>
    <t xml:space="preserve">https://www.ebay.com/itm/Sega-Saturn-Keriotosse-JAPAN-GAME-SS-20588/174154287486?hash=item288c67897e:g:C6MAAOSwYk5eHB78</t>
  </si>
  <si>
    <t xml:space="preserve">Out Trigger w/s Mouse Sega Dream Cast DC Used Japan Boxed Tested Working 2001</t>
  </si>
  <si>
    <t xml:space="preserve">B000069TAU</t>
  </si>
  <si>
    <t xml:space="preserve">https://www.ebay.com/itm/OUT-TRIGGER-with-Mouse-Controller-Dreamcast-Sega-1398-dc/362948023825?epid=1424213753&amp;hash=item5481635611:g:uk0AAOSwNlVecbpn</t>
  </si>
  <si>
    <t xml:space="preserve">Undead Line Mega Drive MD Genesis PalSoft Used Japan 1991Boxed Tested Working</t>
  </si>
  <si>
    <t xml:space="preserve">B000147OL8</t>
  </si>
  <si>
    <t xml:space="preserve">https://www.ebay.com/itm/SEGA-Mega-Drive-Genesis-UNDEAD-LINE-Boxed-JAPAN-GAME-12226/174091646566?hash=item2888abb666:g:v7IAAOSwT9Ndx9nE</t>
  </si>
  <si>
    <t xml:space="preserve">Star Cruiser Sega Mega Drive MD Genesis Masaya Used Japan Import Boxed Tested</t>
  </si>
  <si>
    <t xml:space="preserve">B0001486CE</t>
  </si>
  <si>
    <t xml:space="preserve">https://www.ebay.com/itm/SEGA-Mega-Drive-Genesis-STAR-CRUISER-Box-JAPAN-Data-can-be-saved-11503/173848449688?hash=item287a2cd298:g:klEAAOSwT6pVi6D-</t>
  </si>
  <si>
    <t xml:space="preserve">Tiny Toon Adventures Wacky Sports Super Famicom SFC Konami Used Japan Boxed</t>
  </si>
  <si>
    <t xml:space="preserve">B000068HZ0</t>
  </si>
  <si>
    <t xml:space="preserve">https://www.ebay.com/itm/SNES-TINY-TOON-Adventures-WACKY-SPORTS-New-Super-famicom-Japan-14450/173844626389?hash=item2879f27bd5:g:lkEAAOSwEeFVTuIS</t>
  </si>
  <si>
    <t xml:space="preserve">Genesis Ragnacenty Sega Mega Drive MD Genesis Used Japan Boxed Tested Working</t>
  </si>
  <si>
    <t xml:space="preserve">B0894B7CJM</t>
  </si>
  <si>
    <t xml:space="preserve">https://www.ebay.com/itm/RAGNACENTY-Mega-Drive-Sega-2909-md/313101927647?hash=item48e65444df:g:w7EAAOSwufFe1HIW</t>
  </si>
  <si>
    <t xml:space="preserve">Devastator Mega Drive MD Genesis WolfTeam Used Japan 1993 Boxed Tested Working</t>
  </si>
  <si>
    <t xml:space="preserve">B000148JFI</t>
  </si>
  <si>
    <t xml:space="preserve">https://www.ebay.com/itm/Mega-CD-Devastator-Sega-Genesis-JAPAN-GAME-SEGA-13269/184218474414?hash=item2ae446d7ae:g:x7wAAOSwUdZedG0N</t>
  </si>
  <si>
    <t xml:space="preserve">Gundam: Operation Troy Xbox 360 Bandai Used Japan Import 2008 Boxed Tested</t>
  </si>
  <si>
    <t xml:space="preserve">B000BNCJRI</t>
  </si>
  <si>
    <t xml:space="preserve">https://www.ebay.com/itm/Xbox360-MOBILE-SUIT-GUNDAM-OPERATION-TROY/283860755880?epid=110602219&amp;hash=item42176b65a8:g:xzwAAOSwXGVepw3h</t>
  </si>
  <si>
    <t xml:space="preserve">Phelios Sega Mega Drive MD Genesis Namco Used Japan Shooter Boxed Tested 1990</t>
  </si>
  <si>
    <t xml:space="preserve">B000148I6I</t>
  </si>
  <si>
    <t xml:space="preserve">https://www.ebay.com/itm/Mega-Drive-Genesis-Phelios-Boxed-JAPAN-GAME-SEGA-Works-fully-11462/173867638428?hash=item287b519e9c:g:Pb0AAOSwY8NcXUEh</t>
  </si>
  <si>
    <t xml:space="preserve">Dragon Ninja Famicom FC Namco Used Japan Action Game 1989 Boxed Tested Working</t>
  </si>
  <si>
    <t xml:space="preserve">B000068H3Q</t>
  </si>
  <si>
    <t xml:space="preserve">https://www.ebay.com/itm/DRAGON-NINJA-NEW-Famicom-NES-Japan-game-10394/173844614411?hash=item2879f24d0b:g:lMYAAOSwBw5XQoZ4</t>
  </si>
  <si>
    <t xml:space="preserve">Coryoon: Child of Dragon PCEngine HuCard Naxat Used Japan Shooter Boxed Tested</t>
  </si>
  <si>
    <t xml:space="preserve">B0000ZPTGK</t>
  </si>
  <si>
    <t xml:space="preserve">https://www.ebay.com/itm/NAXAT-SOFT-CORYOON-PC-Engine-Soft-1991-Vintage-Retro-game-with-case-Used-JAPAN/293566795376?epid=1811818665&amp;hash=item4459f1ce70:g:WqsAAOSwkiVeOglY</t>
  </si>
  <si>
    <t xml:space="preserve">Neon Genesis Evangelion Nintendo 64 N64 Bandai Used Japan Boxed Tested Working</t>
  </si>
  <si>
    <t xml:space="preserve">B07XSG2M52</t>
  </si>
  <si>
    <t xml:space="preserve">https://www.ebay.com/itm/Neon-Genesis-Evangelion-Nintendo-64-N64-Bandai-Nintendo-64-N64-From-Japan-F-S/143329006443?epid=1124552469&amp;hash=item215f13136b:g:o3cAAOSwm41dKu1z</t>
  </si>
  <si>
    <t xml:space="preserve">Zoku Gussun Oyoyo Sega Saturn SS Banpresto Used Japan Action Puzzle Game 1997</t>
  </si>
  <si>
    <t xml:space="preserve">B000069TJB</t>
  </si>
  <si>
    <t xml:space="preserve">https://www.ebay.com/itm/NEC-PC-FX-SOTUGYO-R-Graduation-Real-JAPAN-GAME-Work-19428/174107210420?hash=item28899932b4:g:jZcAAOSwpc5dEGyZ</t>
  </si>
  <si>
    <t xml:space="preserve">Makeruna Makendo 2 PlayStation PS1 Datam Polystar Used Japan 1995 Boxed Tested</t>
  </si>
  <si>
    <t xml:space="preserve">B000069SCD</t>
  </si>
  <si>
    <t xml:space="preserve">https://www.ebay.com/itm/PlayStation-MAKERUNA-MAKENDO-2-PS1-Spine-JAPAN-GAME-work-fully-15542-/183745697705?hash=item2ac818d7a9%3Ag%3A3DkAAOSwrXdXKAvB&amp;nma=true&amp;si=LHS28vuDcYdr5WJ12r8iXq0oawQ%253D&amp;orig_cvip=true&amp;nordt=true&amp;rt=nc&amp;_trksid=p2047675.l2557</t>
  </si>
  <si>
    <t xml:space="preserve">Fantsy Zone Gear Sega GameGrear GG Used Japan Shooter Boxed Tested Working 1991</t>
  </si>
  <si>
    <t xml:space="preserve">B00014AVNG</t>
  </si>
  <si>
    <t xml:space="preserve">https://www.ebay.com/itm/GAME-GEAR-FANTASY-ZONE-Opa-Opa-Jr-no-Bouken-Best-Ed-Boxed-JAPAN-11646/173798141626?hash=item28772d2eba:g:3S0AAOSwO7pcaS31</t>
  </si>
  <si>
    <t xml:space="preserve">Devil Crash Mega Drive MD Genesis Tecno Soft Used Japan PingBall Game Boxed</t>
  </si>
  <si>
    <t xml:space="preserve">B000148C3C</t>
  </si>
  <si>
    <t xml:space="preserve">https://www.ebay.com/itm/Techno-soft-Devil-Crash-Dragons-Fury-MD-Sega-Mega-Drive-from-Japan-w-Tracking/383220120383?hash=item5939b2fb3f:g:njAAAOSwS89dqwp5</t>
  </si>
  <si>
    <t xml:space="preserve">Three Dirty Dwarves Sega Saturn SS Used Japan Action Game 1997 Boxed Tested</t>
  </si>
  <si>
    <t xml:space="preserve">B000069T8I</t>
  </si>
  <si>
    <t xml:space="preserve">https://www.ebay.com/itm/Three-Dirty-Dwarves-Sega-Saturn-No-Obi/124210281869?hash=item1ceb827d8d:g:LL4AAOSwAtZe1udI</t>
  </si>
  <si>
    <t xml:space="preserve">Lord of The Rings: The Two Tower Nintendo Game Cube GC Used Japan Action Game</t>
  </si>
  <si>
    <t xml:space="preserve">B00008452O</t>
  </si>
  <si>
    <t xml:space="preserve">https://www.ebay.com/itm/Game-Cube-Lord-of-the-Rings-The-Two-Tower-Nintendo-GC-JAPAN-GAME-38325/173803239930?hash=item28777af9fa:g:LIYAAOSwkzdcbSTU</t>
  </si>
  <si>
    <t xml:space="preserve">Super Valis: The Red Moon Maiden Super Famicom SFC Used Japan Action Game Boxed</t>
  </si>
  <si>
    <t xml:space="preserve">B001F0WTWQ</t>
  </si>
  <si>
    <t xml:space="preserve">https://www.ebay.com/itm/SNES-SUPER-VALIS-New-Unused-Super-famicom-SFC-Japan-Game-12049/173804543935?hash=item28778edfbf:g:3Q8AAOSwinlcbiLz</t>
  </si>
  <si>
    <t xml:space="preserve">Chojin Gakuen Gowcaizer PlayStation PS1 Urban Plant Used Japan Boxed Tested</t>
  </si>
  <si>
    <t xml:space="preserve">B000069RR2</t>
  </si>
  <si>
    <t xml:space="preserve">https://www.ebay.com/itm/Chojin-Gakuen-Gowcaizer-Playstation-1-Japanese-Import-PS1-Voltage-F-US-Seller-B/143553754240?hash=item216c787480:g:OvUAAOSwpnpeapCu</t>
  </si>
  <si>
    <t xml:space="preserve">Super Bowling Nintendo64 N64 Athena Used Japan 1999 Boxed Tested Polygon Sports</t>
  </si>
  <si>
    <t xml:space="preserve">B000069UF9</t>
  </si>
  <si>
    <t xml:space="preserve">https://www.ebay.com/itm/N64-Super-Bowling-Boxed-Nintendo-64-JAPAN-GAME-Nintendo-ATHENA-24346/183698001645?hash=item2ac5410eed:g:b-QAAOSwmvtckKo8</t>
  </si>
  <si>
    <t xml:space="preserve">Konami GB Collection Vol.4 Gameboy GB Used Japan Boxed Tested Working Variety</t>
  </si>
  <si>
    <t xml:space="preserve">B000069TZ6</t>
  </si>
  <si>
    <t xml:space="preserve">https://www.ebay.com/itm/GB-Konami-GB-Collection-Vol-4-New-Game-Boy-JAPAN-Nintendo-21634/173806719161?epid=56243545&amp;hash=item2877b010b9:g:WcYAAOSwSk5cb8N8</t>
  </si>
  <si>
    <t xml:space="preserve">Rogue Ops Nintendo GameCube GC Kemco Used Japan Boxed Tested Working 2004</t>
  </si>
  <si>
    <t xml:space="preserve">B0000DG3QW</t>
  </si>
  <si>
    <t xml:space="preserve">https://www.ebay.com/itm/ROGUE-OPS-Item-Ref-bbcc-Game-Cube-Nintendo-Import-JAPAN-Video-Game-gc/302159506699?epid=9977&amp;hash=item465a1c2d0b:g:8QIAAOSwux5YR7X~</t>
  </si>
  <si>
    <t xml:space="preserve">The Magic Candle Famicom FC Summy Used Japan Boxed Tested RolePlaying Game</t>
  </si>
  <si>
    <t xml:space="preserve">B000068IAC</t>
  </si>
  <si>
    <t xml:space="preserve">https://www.ebay.com/itm/THE-MAGIC-CANDLE-Ref-bcb-Famicom-Nintendo-fc/362551557316?hash=item5469c1bcc4:g:pD4AAOSwGrVcW~PL</t>
  </si>
  <si>
    <t xml:space="preserve">Bomber Hehhe DreamCast DC Sega Used Japan 2002 Used Japan Boxed Tested Working</t>
  </si>
  <si>
    <t xml:space="preserve">B000068HYR</t>
  </si>
  <si>
    <t xml:space="preserve">https://www.ebay.com/itm/SEGA-Dreamcast-BOMBER-HEHHE-JAPAN-GAME-NEW-35122/173864331570?epid=1710956486&amp;hash=item287b1f2932:g:G80AAOSwtvZcCNRY</t>
  </si>
  <si>
    <t xml:space="preserve">Wolf Child MegaDrive Mega-CD MCD Genesis Victor Used Japan Boxed Tested 1993</t>
  </si>
  <si>
    <t xml:space="preserve">B000147QSO</t>
  </si>
  <si>
    <t xml:space="preserve">https://www.ebay.com/itm/Mega-CD-Wolf-Child-spine-card-hologram-sheet-JAPAN-GAME-SEGA-13337/173827301344?hash=item2878ea1fe0:g:JIoAAOSwvpVcgh35</t>
  </si>
  <si>
    <t xml:space="preserve">Arkanoid w/s Controler Famicom Taito Used Japan Boxed Tested Working Block Game</t>
  </si>
  <si>
    <t xml:space="preserve">B000068I2U</t>
  </si>
  <si>
    <t xml:space="preserve">https://www.ebay.com/itm/Taito-Arkanoid-Tfc-An5400-Nes-Soft/114221181469?hash=item1a981cea1d:g:xisAAOSwbW5eumZs</t>
  </si>
  <si>
    <t xml:space="preserve">Super Mad Champ Super Famicom SFC Tsukuda Used Japan Bike Racing Game Boxed</t>
  </si>
  <si>
    <t xml:space="preserve">B00019P7WQ</t>
  </si>
  <si>
    <t xml:space="preserve">https://www.ebay.com/itm/SNES-SUPER-MAD-CHAMP-Boxed-Super-famicom-Japan-game-14884/173828702025?hash=item2878ff7f49:g:-ZsAAOSw5XJcg3Et</t>
  </si>
  <si>
    <t xml:space="preserve">Kingdom Hearts Ⅲ PlayStation4 PS4 SquareEnix Used Japan Boxed RolePlaying Game</t>
  </si>
  <si>
    <t xml:space="preserve">B07DP4F3PZ</t>
  </si>
  <si>
    <t xml:space="preserve">https://www.ebay.com/itm/USED-Playstation4-Kingdom-Hearts-III-PS4-VideoGame-soft-from-Japan-freeshipping/312553908575?hash=item48c5aa295f:g:9lYAAOSwKEhcoYVC</t>
  </si>
  <si>
    <t xml:space="preserve">Last Armageddon Famicom FC Yutaka Used Japan Boxed Tested RolePlaying Game</t>
  </si>
  <si>
    <t xml:space="preserve">B000068GWM</t>
  </si>
  <si>
    <t xml:space="preserve">https://www.ebay.com/itm/LAST-ARMAGEDDON-MINT-Condition-Ref-1911-Famicom-Nintendo-fc/362759704856?hash=item547629d118:g:aEMAAOSwE25dhDLV</t>
  </si>
  <si>
    <t xml:space="preserve">Super Hero Operations Diedal's Ambition Limited Edition PS1 Banpresto Used</t>
  </si>
  <si>
    <t xml:space="preserve">B00005OVXU</t>
  </si>
  <si>
    <t xml:space="preserve">https://www.ebay.com/itm/PlayStation-Super-Hero-Operations-Diedal-s-Ambition-PS1-JAPAN-GAME-31649/183736202436?hash=item2ac787f4c4:g:CR4AAOSwcwdcj0sF</t>
  </si>
  <si>
    <t xml:space="preserve">Super H.Q. Sega Mega Drive MD Genesis Taito Used Japan Racing Game Boxed 1992</t>
  </si>
  <si>
    <t xml:space="preserve">B0001484U8</t>
  </si>
  <si>
    <t xml:space="preserve">https://www.ebay.com/itm/SUPER-H-Q-HQ-Mega-Drive-Sega-246-md/362896254192?hash=item547e4d64f0:g:~SkAAOSw4Z5eL9Jx</t>
  </si>
  <si>
    <t xml:space="preserve">Ikari no Yousai Super Famicom SFC Jaleco Used Japan Action Shooter Boxed Tested</t>
  </si>
  <si>
    <t xml:space="preserve">B000068H23</t>
  </si>
  <si>
    <t xml:space="preserve">https://www.ebay.com/itm/SNES-IKARI-NO-YOUSAI-Boxed-Super-famicom-Japan-game-Work-fully-13316/173844612544?hash=item2879f245c0:g:ApEAAOSwXAJYVzm-</t>
  </si>
  <si>
    <t xml:space="preserve">Super Robot Wars V: Anime Song &amp; Sound Edition PS4 Bandai Namco Used Japan 2017</t>
  </si>
  <si>
    <t xml:space="preserve">B01M7X41IO</t>
  </si>
  <si>
    <t xml:space="preserve">https://www.ebay.com/itm/PlayStation4-Super-Robot-Wars-V-Anime-Song-Sound-Edition-PS4-JAPAN-65002/183741209978?hash=item2ac7d45d7a:g:zAwAAOSwUUdaoj3f</t>
  </si>
  <si>
    <t xml:space="preserve">Hataraku Shoujo Tekipaki Working Love PCEngine Hucard NEC Used Japan Boxed</t>
  </si>
  <si>
    <t xml:space="preserve">B0000ZPMG2</t>
  </si>
  <si>
    <t xml:space="preserve">https://www.ebay.com/itm/PCE-SCD-HATARAKU-SHOUJO-TEKIPAKI-WORKING-LOVE-JAPAN-GAME-Clean-Work-fully-17526/173844613730?hash=item2879f24a62:g:S3wAAOSw7ThUmnGW</t>
  </si>
  <si>
    <t xml:space="preserve">Detana Twinbee PCEngine Hucard Konami Used Japan Shooter Boxed Tested Working</t>
  </si>
  <si>
    <t xml:space="preserve">B0000ZPSWK</t>
  </si>
  <si>
    <t xml:space="preserve">https://www.ebay.com/itm/DETANA-TWINBEE-Ref-bbc-PC-Engine-Hu-pe/362424238781?hash=item54622b02bd:g:KJoAAOSwuvVbhmsC</t>
  </si>
  <si>
    <t xml:space="preserve">Barbarossa Super Famicom SFC Summy Used Japan Simuration Game Boxed Tested</t>
  </si>
  <si>
    <t xml:space="preserve">B000068IA4</t>
  </si>
  <si>
    <t xml:space="preserve">https://www.ebay.com/itm/SNES-BARBAROSSA-Can-save-Boxed-SLG-Super-Famicom-Japan-Game-13017/183759316529?hash=item2ac8e8a631:g:BxkAAOSwoKFbBjT~</t>
  </si>
  <si>
    <t xml:space="preserve">Densetsu no kishi Elrond Famicom FC Jaleco Used Japan Boxed Tested Working 1988</t>
  </si>
  <si>
    <t xml:space="preserve">B003O1REII</t>
  </si>
  <si>
    <t xml:space="preserve">https://www.ebay.com/itm/Densetsu-no-kishi-Elrond-Boxed-Famicom-NES-Japan-game-Work-fully-10169-/183741227600?hash=item2ac7d4a250%3Ag%3Aw3sAAOSwymxVMcT6&amp;nma=true&amp;si=LHS28vuDcYdr5WJ12r8iXq0oawQ%253D&amp;orig_cvip=true&amp;nordt=true&amp;rt=nc&amp;_trksid=p2047675.l2557</t>
  </si>
  <si>
    <t xml:space="preserve">Hatsune Miku Project Diva F 2nd PSVita Sega Used Japan Boxed Tested Rhythm Game</t>
  </si>
  <si>
    <t xml:space="preserve">B00GXYECLU</t>
  </si>
  <si>
    <t xml:space="preserve">https://www.ebay.com/itm/Good-condition-Hatsune-Miku-Project-DIVA-F-2nd-PS-Vita-F2-with-card-From-Japan/112609465451?epid=211998167&amp;hash=item1a380c146b:g:69gAAOSw3eRchPCS</t>
  </si>
  <si>
    <t xml:space="preserve">Chibi Maruko Chan Maruko Enikki World PlayStation PS1 Takara Used Japan Boxed</t>
  </si>
  <si>
    <t xml:space="preserve">B000069S3R</t>
  </si>
  <si>
    <t xml:space="preserve">https://www.ebay.com/itm/PlayStation-CHIBI-MARUKO-CHAN-MARUKO-ENIKKI-WORLD-PS1-JAPAN-GAME-18598/183741210612?hash=item2ac7d45ff4:g:JwoAAOSwmudaP1xS</t>
  </si>
  <si>
    <t xml:space="preserve">Sophie no Atelier PSVita KoeiTecmo Used Japan Boxed Tested RolePlaying Game </t>
  </si>
  <si>
    <t xml:space="preserve">B010CO4OVE</t>
  </si>
  <si>
    <t xml:space="preserve">https://www.ebay.com/itm/Atelier-Sophie-The-Alchemist-of-the-Mysterious-Book-PSV-Vita-Japanese-version/114135607909?hash=item1a93032a65:g:FsoAAOSw0iNeW8xP</t>
  </si>
  <si>
    <t xml:space="preserve">SonSon2 PCEngine HESystem HuCard NECAvenue Used Japan Boxed Tested Working</t>
  </si>
  <si>
    <t xml:space="preserve">B0000ZPQTK</t>
  </si>
  <si>
    <t xml:space="preserve">https://www.ebay.com/itm/NEC-PC-Engine-HuCARD-SON-SON-2-JAPAN-GAME-Work-11048/173844614156?hash=item2879f24c0c:g:m5AAAOSwCU1YsmjC</t>
  </si>
  <si>
    <t xml:space="preserve">Gundam Battle Assault PlayStation PS1 Bandai Used Japan Boxed Tested Working</t>
  </si>
  <si>
    <t xml:space="preserve">B01MRP3ZIJ</t>
  </si>
  <si>
    <t xml:space="preserve">https://www.ebay.com/itm/PlayStation-Gundam-Battle-Assault-PS1-spine-JAPAN-GAME-work-35363/183741210809?hash=item2ac7d460b9:g:n20AAOSwM~taUc5j</t>
  </si>
  <si>
    <t xml:space="preserve">DragonBall Z Butou Retsuden Sega Mega Drive MD Genesis Used Japan Boxed Tested</t>
  </si>
  <si>
    <t xml:space="preserve">B000148G06</t>
  </si>
  <si>
    <t xml:space="preserve">https://www.ebay.com/itm/SEGA-Mega-Drive-Genesis-DRAGON-BALL-Z-Boxed-JAPAN-Works-fully-14115/173844614285?hash=item2879f24c8d:g:bk8AAOSwu7hbSEDL</t>
  </si>
  <si>
    <t xml:space="preserve">Moero Justice Gakuen Sega DreamCast DC Capcom Used Japan Boxed Tested Fighting</t>
  </si>
  <si>
    <t xml:space="preserve">B000069TEW</t>
  </si>
  <si>
    <t xml:space="preserve">https://www.ebay.com/itm/JUSTICE-GAKUEN-RIVAL-SCHOOL-Sega-Dreamcast-DC-JAPAN-USED-F-S/192817924079?hash=item2ce4d807ef:g:5N8AAOSwtYRcr15s</t>
  </si>
  <si>
    <t xml:space="preserve">Arcus Spirits Super Famicom SFC Summy Used Japan Boxed Action RolePlaying 1993</t>
  </si>
  <si>
    <t xml:space="preserve">B000068IAB</t>
  </si>
  <si>
    <t xml:space="preserve">https://www.ebay.com/itm/SNES-ARCUS-SPIRITS-Boxed-Super-famicom-Japan-game-Work-fully-13646/183741210987?hash=item2ac7d4616b:g:E-cAAOSwImRYKpWG</t>
  </si>
  <si>
    <t xml:space="preserve">Dig Dug Ⅱ 2 Famicom FC Namco Used Japan Boxed Tested Action Game 1986 Retro</t>
  </si>
  <si>
    <t xml:space="preserve">B000068H2J</t>
  </si>
  <si>
    <t xml:space="preserve">https://www.ebay.com/itm/DIG-DUG-2-Boxed-Famicom-NES-Japan-game-Work-fully-10359/173844614631?hash=item2879f24de7:g:RkEAAOSwPe1UINc5</t>
  </si>
  <si>
    <t xml:space="preserve">Hello Kitty Oshaberi Town w/s Controler PlayStation PS1 Takara Used Japan Boxed</t>
  </si>
  <si>
    <t xml:space="preserve">B00005OVGD</t>
  </si>
  <si>
    <t xml:space="preserve">https://www.ebay.com/itm/PlayStation-HALLO-KITTY-OSHABERI-TOWN-with-controller-PS1-JAPAN-32091/173844614634?hash=item2879f24dea:g:82MAAOSwKb5al5~r</t>
  </si>
  <si>
    <t xml:space="preserve">Yuwaku Office Ren Ai Ka PlayStation PS1 Takara Used Japan Boxed Tested 1998</t>
  </si>
  <si>
    <t xml:space="preserve">B000069S4V</t>
  </si>
  <si>
    <t xml:space="preserve">https://www.ebay.com/itm/PlayStation-Yuwaku-Office-Ren-Ai-Ka-PS1-JAPAN-GAME-21131/183741211098?hash=item2ac7d461da:g:nfkAAOSwwHFZon3n</t>
  </si>
  <si>
    <t xml:space="preserve">First Queen Chronicles of the Ornik War Super Famicom SFC Used Japan Simuration</t>
  </si>
  <si>
    <t xml:space="preserve">B000068HJM</t>
  </si>
  <si>
    <t xml:space="preserve">https://www.ebay.com/itm/SNES-FIRST-QUEEN-Boxed-Can-be-data-save-Super-famicom-Japan-game/173844614722?hash=item2879f24e42:g:5E8AAOSwbqpT5Hu9</t>
  </si>
  <si>
    <t xml:space="preserve">Vioce Fantasia The Lost Power of Voice PlayStation PS1 Ask Used Japan Boxed</t>
  </si>
  <si>
    <t xml:space="preserve">B000069STN</t>
  </si>
  <si>
    <t xml:space="preserve">https://www.ebay.com/itm/PlayStation-VOICE-FANTASIA-the-lost-power-of-voice-spine-PS1-JAPAN-20373/173844614735?hash=item2879f24e4f:g:rl0AAOSwSLtayuGT</t>
  </si>
  <si>
    <t xml:space="preserve">Zool's Dream Adventure Super Famicom SFC Used Japan Action Game Cartrage Only</t>
  </si>
  <si>
    <t xml:space="preserve">B000068HKU</t>
  </si>
  <si>
    <t xml:space="preserve">https://www.ebay.com/itm/SFC-SNES-INFOCOM-ZOOLs-Dream-Adventure-Action-SHVC-Z8-Super-Famicom-Nintendo/163694981564?hash=item261cfb31bc:g:6YwAAOSwkLtc35dA</t>
  </si>
  <si>
    <t xml:space="preserve">Captain Tsubasa J The Way to The World Youth Super Famicom SFC Bandai Boxed</t>
  </si>
  <si>
    <t xml:space="preserve">B000068GY4</t>
  </si>
  <si>
    <t xml:space="preserve">https://www.ebay.com/itm/CAPTAIN-TSUBASA-J-Ref-1837-Super-Famicom-Nintendo-sf/303229038564?hash=item4699dbefe4:g:a2AAAOSwwYFdMZSw</t>
  </si>
  <si>
    <t xml:space="preserve">bushi Seiryuden Super Famicom T&amp;E Used Japan Boxed Tested Working RolePlaying</t>
  </si>
  <si>
    <t xml:space="preserve">B003O7IKHQ</t>
  </si>
  <si>
    <t xml:space="preserve">https://www.ebay.com/itm/Super-Famicom-Bushi-Seiryuuden-Futari-no-Yuusha-boxed-Japan-SFC-games-US-Seller/274052601921?epid=1830955551&amp;hash=item3fceced841:g:FygAAOSwXKddpS4C</t>
  </si>
  <si>
    <t xml:space="preserve">Panzer Front Sega Dream Cast DC Ascii Used Japan Boxed Tested Simuration Game</t>
  </si>
  <si>
    <t xml:space="preserve">B000069U2J</t>
  </si>
  <si>
    <t xml:space="preserve">https://www.ebay.com/itm/PANZER-FRONT-Dreamcast-Sega-dc/362819869474?hash=item5479bfdb22:g:v1MAAOSwiMBd1IMO</t>
  </si>
  <si>
    <t xml:space="preserve">Rockman 5 Megaman Famicom FC Capcom Used Japan Action Game Boxed Tested 1992</t>
  </si>
  <si>
    <t xml:space="preserve">B000068HLJ</t>
  </si>
  <si>
    <t xml:space="preserve">https://www.ebay.com/itm/MEGAMAN-5-Rockman-Nes-Famicom-Capcom-Nintendo-Game-Boxed-NTSC-J-from-Japan-F-S/163589670726?hash=item2616b44746:g:rckAAOSwdPtaotIc</t>
  </si>
  <si>
    <t xml:space="preserve">Boku Doraemon Sega Dream Cast DC Used Japan Simuration Game Boxed Tested 2001</t>
  </si>
  <si>
    <t xml:space="preserve">B000069TFL</t>
  </si>
  <si>
    <t xml:space="preserve">https://www.ebay.com/itm/SEGA-DreamCast-BOKU-DORAEMON-JAPAN-GAME-Clean-Work-fully-32522/183741211831?hash=item2ac7d464b7:g:HCYAAOSwq5lTp~8y</t>
  </si>
  <si>
    <t xml:space="preserve">T.M.N.T Mutant Warriors Super Famicom Konami Used Japan Fighting Game Boxed</t>
  </si>
  <si>
    <t xml:space="preserve">B001F0S16O</t>
  </si>
  <si>
    <t xml:space="preserve">https://www.ebay.com/itm/Turtle-Mutant-Warriors-Super-Famicom-Japan-C/231785629054?hash=item35f780057e:g:gYcAAOSwvx1bpRTR</t>
  </si>
  <si>
    <t xml:space="preserve">Mighty Morphin Power Rangers Super Famicom SFC Bandai Used Japan Cartrage Only</t>
  </si>
  <si>
    <t xml:space="preserve">B00J0WPDDI</t>
  </si>
  <si>
    <t xml:space="preserve">https://www.ebay.com/itm/SFC-SNES-BANDAI-MIGHTY-MORPHIN-POWER-RANGERS-SHVC-52-Super-Famicom-Nintendo/163574100071?hash=item2615c6b067:g:~mgAAOSwoddcejsf</t>
  </si>
  <si>
    <t xml:space="preserve">Zenki Battle Raiden Super Famicom SFC Hudson Used Japan Boxed Tested 1995</t>
  </si>
  <si>
    <t xml:space="preserve">B000068I20</t>
  </si>
  <si>
    <t xml:space="preserve">https://www.ebay.com/itm/Zenki-Battle-Raiden-SNES-HUDSON-Nintendo-Super-Famicom-Box-From-Japan/323850492006?hash=item4b66fe5866:g:DA8AAOSwtKRdHZx-</t>
  </si>
  <si>
    <t xml:space="preserve">Duck Tails Wanpaku Duck Yumebouken Famicom FC Capcom Used Japan Boxed Tested</t>
  </si>
  <si>
    <t xml:space="preserve">B000068HL9</t>
  </si>
  <si>
    <t xml:space="preserve">https://www.ebay.com/itm/DUCK-TALES-Wanpaku-Ducktales-Boxed-Famicom-NES-Japan-game-Work-fully-10690/183741212051?hash=item2ac7d46593:g:JLgAAOSw9N1VsZ6R</t>
  </si>
  <si>
    <t xml:space="preserve">Atomic Robo-Kid Sega MegaDrive MD Genesis Third Party Used Japan Boxed Tested</t>
  </si>
  <si>
    <t xml:space="preserve">B000147OHM</t>
  </si>
  <si>
    <t xml:space="preserve">https://www.ebay.com/itm/ATOMIC-ROBO-KID-Mega-Drive-Sega-213-md/303326270262?hash=item469fa79336:g:AmYAAOSwIHpdqWvS</t>
  </si>
  <si>
    <t xml:space="preserve">Double Dragon Famicom FC Technos Used Japan Boxed Tested 1988 Action Game</t>
  </si>
  <si>
    <t xml:space="preserve">B000068HK6</t>
  </si>
  <si>
    <t xml:space="preserve">https://www.ebay.com/itm/NES-DOUBLE-DRAGON-Fake-boxed-Famicom-Japan-Game-10346/173844615465?hash=item2879f25129:g:5HcAAOSwyhVcW7yP</t>
  </si>
  <si>
    <t xml:space="preserve">Combat Ribes Super Famicom SFC Technos Used Japan Boxed Tested Working 1992</t>
  </si>
  <si>
    <t xml:space="preserve">B000068HJY</t>
  </si>
  <si>
    <t xml:space="preserve">https://www.ebay.com/itm/SNES-THE-COMBAT-RIBES-Boxed-Super-famicom-Japan-game-work-fully/173844615598?hash=item2879f251ae:g:vtIAAOSwwTlUqgWW</t>
  </si>
  <si>
    <t xml:space="preserve">Gokujou Parodius Super Famicom SFC Konami Used Japan Boxed Tested Working 1994</t>
  </si>
  <si>
    <t xml:space="preserve">B000068HZ3</t>
  </si>
  <si>
    <t xml:space="preserve">https://www.ebay.com/itm/Gokujou-Parodius-Super-Nintendo-Entertainment-System-1994-Japanese-Version/124199851561?epid=56585777&amp;hash=item1ceae35629:g:VPcAAOSw96Zey~~V</t>
  </si>
  <si>
    <t xml:space="preserve">Splatter House Part3 Mega Drive MD Genesis Namco Used Japan Boxed Tested 1993</t>
  </si>
  <si>
    <t xml:space="preserve">B0001488MC</t>
  </si>
  <si>
    <t xml:space="preserve">https://www.ebay.com/itm/Namco-Splatterhouse-Part-3-Japan-Import/264745446143?hash=item3da40eeaff:g:cA4AAOSwSjlezwpB</t>
  </si>
  <si>
    <t xml:space="preserve">Fate / Hollow Ataranxia PSVita Kadokawa Used Japan Boxed Tested Working 2014</t>
  </si>
  <si>
    <t xml:space="preserve">B00PC1X0Y0</t>
  </si>
  <si>
    <t xml:space="preserve">https://www.ebay.com/itm/USED-Fate-hollow-ataraxia-Normal-Edition-inclusion-benefits-mini-game-slowing/274357741168?epid=211995207&amp;hash=item3fe0fee670:g:-msAAOSwXedesrhs</t>
  </si>
  <si>
    <t xml:space="preserve">Popful Mail PCEngine SuperCD-Rom NEC Used Japan Boxed Tested Action RolePlaying</t>
  </si>
  <si>
    <t xml:space="preserve">B0000ZPMH6</t>
  </si>
  <si>
    <t xml:space="preserve">https://www.ebay.com/itm/Popful-Mail-NEC-PC-Engine-Japanese-video-game-FedEx/333557156496?epid=1024654682&amp;hash=item4da98e4a90:g:ju4AAOSwFAtepttj</t>
  </si>
  <si>
    <t xml:space="preserve">Need For Speed Shift Xbox360 Electronic Arts Used Japan Racing Game Boxed 2009</t>
  </si>
  <si>
    <t xml:space="preserve">B002FB7LF4</t>
  </si>
  <si>
    <t xml:space="preserve">https://www.ebay.com/itm/Xbox360-NEED-FOR-SPEED-SHIFT-JAPAN-GAME-NEW-54288/173844616299?hash=item2879f2546b:g:f9MAAOSwbtNaQ2Zn</t>
  </si>
  <si>
    <t xml:space="preserve">Kat's Run Super Famicom SFC Atlus Used Japan Racing Game Boxed Tested Working</t>
  </si>
  <si>
    <t xml:space="preserve">B000068HPV</t>
  </si>
  <si>
    <t xml:space="preserve">https://www.ebay.com/itm/SNES-KATS-RUN-Box-Super-famicom-Japan-game-work-fully-15245/183741212782?hash=item2ac7d4686e:g:uIEAAOSw-YVXlAkW</t>
  </si>
  <si>
    <t xml:space="preserve">Cyber Cross PCEngine HuCard Face Used Japan Action Game Boxed Tested 1990</t>
  </si>
  <si>
    <t xml:space="preserve">B0000ZPPL4</t>
  </si>
  <si>
    <t xml:space="preserve">https://www.ebay.com/itm/NEC-PC-Engine-HuCARD-CYBER-CROSS-JAPAN-GAME-Sealed-New-11067/183741212846?hash=item2ac7d468ae:g:yTgAAOSwPfZZyLb6</t>
  </si>
  <si>
    <t xml:space="preserve">War CraftⅡ 2  Dark Saga PlayStation PS1 Victor Used Japan Boxed Tested 1997</t>
  </si>
  <si>
    <t xml:space="preserve">B000069SGZ</t>
  </si>
  <si>
    <t xml:space="preserve">https://www.ebay.com/itm/PlayStation-War-Craft-2-The-Dark-Saga-PS1-JAPAN-GAME-Spine-card-20575/183741212872?hash=item2ac7d468c8:g:EZMAAOSwpDdVDTXp</t>
  </si>
  <si>
    <t xml:space="preserve">Gokujou Parodius PlayStation PS1 Konami Used Japan Shooter Boxed Tested Working</t>
  </si>
  <si>
    <t xml:space="preserve">B00004TMHN</t>
  </si>
  <si>
    <t xml:space="preserve">https://www.ebay.com/itm/Gokujou-Parodius-Da-Deluxe-Pack-Japan-Imp-Playstation-1-PS1-TESTED-1994-Konami/264748338781?hash=item3da43b0e5d:g:LncAAOSw479e0b~U</t>
  </si>
  <si>
    <t xml:space="preserve">War CraftⅡ 2 Dark Saga Sega Saturn SS Victor Used Japan Boxed Tested Working</t>
  </si>
  <si>
    <t xml:space="preserve">B000069SGY</t>
  </si>
  <si>
    <t xml:space="preserve">https://www.ebay.com/itm/Used-Sega-Saturn-WarCraft-II-The-Dark-Saga-Japan-Import/291236435821?hash=item43cf0b576d:g:eQ8AAOSwEK9UCYzm</t>
  </si>
  <si>
    <t xml:space="preserve">SangokushiⅡ 2 Mega Drive MD Genesis Koei Used Japan Simuration Boxed Tested</t>
  </si>
  <si>
    <t xml:space="preserve">B0001480XY</t>
  </si>
  <si>
    <t xml:space="preserve">https://www.ebay.com/itm/Mega-Drive-Genesis-Sangokushi-2-New-Box-JAPAN-Game-Sega-11583/173844616407?hash=item2879f254d7:g:Fh4AAOSwNnRYhuW-</t>
  </si>
  <si>
    <t xml:space="preserve">Galaxian Famicom FC Namco Used Japan Shooter Tested Working 1984 Retro Game</t>
  </si>
  <si>
    <t xml:space="preserve">B000068H2B</t>
  </si>
  <si>
    <t xml:space="preserve">https://www.ebay.com/itm/Galaxian-Boxed-Famicom-NES-Japan-game-Work-fully/183741213028?hash=item2ac7d46964:g:ysQAAOxyaTxTS1E7</t>
  </si>
  <si>
    <t xml:space="preserve">Tiny Toon Adventures2 Famicom FC Konami Used Japan Action Game Boxed Tested</t>
  </si>
  <si>
    <t xml:space="preserve">B000068HYQ</t>
  </si>
  <si>
    <t xml:space="preserve">https://www.ebay.com/itm/TINY-TOON-Adventures-2-Famicom-NES-Action-Japan-game-Work-fully-13000/173844616438?hash=item2879f254f6:g:9ycAAOSw44BYCZnX</t>
  </si>
  <si>
    <t xml:space="preserve">Shadow of Rome PlayStation2 PS2 Capcom Used Japan Action Game Boxed NTSC-J</t>
  </si>
  <si>
    <t xml:space="preserve">B0007GHOH4</t>
  </si>
  <si>
    <t xml:space="preserve">https://www.ebay.com/itm/Shadow-of-Rome-Japan-Import/293520042981?hash=item4457286be5:g:tgcAAOSwxv1edipU</t>
  </si>
  <si>
    <t xml:space="preserve">Splatter House Wanpaku Graffity Famicom FC Namco Used Japan Boxed Tested 1989</t>
  </si>
  <si>
    <t xml:space="preserve">B000068H3S</t>
  </si>
  <si>
    <t xml:space="preserve">https://www.ebay.com/itm/Splatter-House-Boxed-Famicom-NES-Japan-game-Work-fully-10309/173844616498?hash=item2879f25532:g:YJIAAOSw8HBZMMPP</t>
  </si>
  <si>
    <t xml:space="preserve">Jikkyo World Soccer2 Fighting Eleven Super Famicom SFC Konami Used Japan Boxed</t>
  </si>
  <si>
    <t xml:space="preserve">B00004TMCK</t>
  </si>
  <si>
    <t xml:space="preserve">https://www.ebay.com/itm/SNES-JIKKYO-WORLD-SOCCER-2-Boxed-Japan-game-work-fully-15387/183741213116?hash=item2ac7d469bc:g:qYcAAOSwEetV-OCr</t>
  </si>
  <si>
    <t xml:space="preserve">Hayasashi Nidan Morita Shogi 2 Super Famicom Used Japan Boxed Tested Working</t>
  </si>
  <si>
    <t xml:space="preserve">B0011NP4SS</t>
  </si>
  <si>
    <t xml:space="preserve">https://www.ebay.com/itm/SNES-HAYASASHI-NIDAN-MORITA-SHOGI-2-Boxed-Can-be-data-save-Japan-15110/173844616520?hash=item2879f25548:g:Cm8AAOSwEeFVB~wn</t>
  </si>
  <si>
    <t xml:space="preserve">GunBird PlayStaion PS1 Atlus Used Japan Shooter Boxed Tested 1995 Retro Game</t>
  </si>
  <si>
    <t xml:space="preserve">B000069TK7</t>
  </si>
  <si>
    <t xml:space="preserve">https://www.ebay.com/itm/PlayStation-GUNBIRD-Spine-card-PS1-JAPAN-GAME-Works-fully-16111/183741213189?hash=item2ac7d46a05:g:ZmsAAOSwweRbRIW0</t>
  </si>
  <si>
    <t xml:space="preserve">Sanrio World Smash Ball Super Famicom SFC Character Soft Used Japan Boxed 1993</t>
  </si>
  <si>
    <t xml:space="preserve">B000068I9I</t>
  </si>
  <si>
    <t xml:space="preserve">https://www.ebay.com/itm/SANRIO-WORLD-SMASH-BALL-Boxed-Super-famicom-SNES-Japan-Game-13488/183741213284?hash=item2ac7d46a64:g:hGYAAOSwQolbGOIs</t>
  </si>
  <si>
    <t xml:space="preserve">Rockman X Megaman Super Famicom SFC Capcom Used Japan Action Game Boxed Tested</t>
  </si>
  <si>
    <t xml:space="preserve">B000068HM1</t>
  </si>
  <si>
    <t xml:space="preserve">https://www.ebay.com/itm/SNES-ROCKMAN-X-MEGAMAN-Boxed-Japan-game-damage-work-fully-13772/173844616626?hash=item2879f255b2:g:1mMAAOSwPYZU~r9k</t>
  </si>
  <si>
    <t xml:space="preserve">Nekketsu Koukou DodgeBall Kunio kun GameBoy GB Technos Used Japan Sports Boxed</t>
  </si>
  <si>
    <t xml:space="preserve">B000069T5M</t>
  </si>
  <si>
    <t xml:space="preserve">https://www.ebay.com/sch/i.html?_nkw=4968947446045&amp;_in_kw=1&amp;_ex_kw=&amp;_sacat=1249&amp;_udlo=&amp;_udhi=&amp;_ftrt=901&amp;_ftrv=1&amp;_sabdlo=&amp;_sabdhi=&amp;_samilow=&amp;_samihi=&amp;_sadis=15&amp;_stpos=&amp;_sargn=-1%26saslc%3D1&amp;_salic=104&amp;LH_SubLocation=1&amp;_sop=15&amp;_dmd=1&amp;_ipg=200&amp;_fosrp=1</t>
  </si>
  <si>
    <t xml:space="preserve">Steeldom w/s Battle Cable Sega Saturn SS Techno Soft Used Japan Boxed Tested</t>
  </si>
  <si>
    <t xml:space="preserve">B000092P7V</t>
  </si>
  <si>
    <t xml:space="preserve">https://www.ebay.com/itm/Steel-sanctuary-with-competition-cable-SEGA-SATURN-Japanese-Version/233178519086?hash=item364a85d62e:g:RCsAAOSwW3xcmRwM</t>
  </si>
  <si>
    <t xml:space="preserve">Nezumikusu Xbox Microsoft Used Japan Boxed Tested Action Adventure Game 2002</t>
  </si>
  <si>
    <t xml:space="preserve">B00005V8XW</t>
  </si>
  <si>
    <t xml:space="preserve">https://www.ebay.com/itm/XBOX-NEZUMIKUSU-JAPAN-GAME-SEALED-NEW-36539/173844616653?hash=item2879f255cd:g:fN0AAOSwdIFXxBf3</t>
  </si>
  <si>
    <t xml:space="preserve">Marvel Super Heroes War of The Gems Super Famicom SFC Capcom Used Japan 1996</t>
  </si>
  <si>
    <t xml:space="preserve">B000068HN6</t>
  </si>
  <si>
    <t xml:space="preserve">https://www.ebay.com/itm/MARVEL-SUPER-HEROES-WAR-OF-THE-GEMS-Ref-239-Super-Famicom-Nintendo-sf/303248372337?hash=item469b02f271:g:PbYAAOSww7ddTNk8</t>
  </si>
  <si>
    <t xml:space="preserve">Harukanaru Augusta3 Masters Super Famicom SFC T&amp;E Used Japan Boxed Golf Game</t>
  </si>
  <si>
    <t xml:space="preserve">B00019P81Q</t>
  </si>
  <si>
    <t xml:space="preserve">https://www.ebay.com/itm/SNES-Harukanaru-Augusta-3-Box-Can-be-save-Resale-edition-Rare-JP-15643-2/173844616661?hash=item2879f255d5:g:qtIAAOSwDNdVnObt</t>
  </si>
  <si>
    <t xml:space="preserve">Fire ProWrestling World New Japan ProWrestling Normal Edition PS4 Spike Japan</t>
  </si>
  <si>
    <t xml:space="preserve">B07D5MH7S9</t>
  </si>
  <si>
    <t xml:space="preserve">https://www.ebay.com/itm/Used-PS4-Fire-Pro-Wrestling-World-Japan-Import/292893150531?epid=5021281078&amp;hash=item4431cacd43:g:TOkAAOSwiwZcJehb</t>
  </si>
  <si>
    <t xml:space="preserve">PacMan Famicom FC Namco Used Japan Boxed Tested Working 1984 Retro Game</t>
  </si>
  <si>
    <t xml:space="preserve">B000068H2C</t>
  </si>
  <si>
    <t xml:space="preserve">https://www.ebay.com/itm/PAC-MAN-Boxed-Famicom-NES-Japan-game-Work-fully-10438/173844616676?hash=item2879f255e4:g:RwAAAOSw34FVDPT6</t>
  </si>
  <si>
    <t xml:space="preserve">Dunk Dream NeoGeo NCD SNK Used Japan Boxed Tested Working 1995 Sports Game</t>
  </si>
  <si>
    <t xml:space="preserve">B00014B08G</t>
  </si>
  <si>
    <t xml:space="preserve">https://www.ebay.com/itm/Dunk-Dream-NCD-Deta-East-SNK-Neogeo-CD-Spine-From-Japan/323842668955?hash=item4b6686f99b:g:2i0AAOSwfjZdELsD</t>
  </si>
  <si>
    <t xml:space="preserve">Fire Mustang Mega Drive MD Genesis Taito Used Japan Shooter Boxed Tested 1991</t>
  </si>
  <si>
    <t xml:space="preserve">B000148ITA</t>
  </si>
  <si>
    <t xml:space="preserve">https://www.ebay.com/itm/Mega-Drive-Genesis-Fire-Mustang-Box-JAPAN-Game-Sega-Work-fully-11534/173844616699?epid=56272313&amp;hash=item2879f255fb:g:jsEAAOSw8w1X35MN</t>
  </si>
  <si>
    <t xml:space="preserve">Prince of Persia: Jikan no Suna PlayStation2 PS2 Sony Used Japan Boxed NTSC-J</t>
  </si>
  <si>
    <t xml:space="preserve">B000219HRY</t>
  </si>
  <si>
    <t xml:space="preserve">https://www.ebay.com/itm/PlayStation2-PRINCE-OF-PERSIA-JIKAN-NO-SUNA-PS2-NEW-Sealed-JAPAN-41392/183741213572?hash=item2ac7d46b84:g:5x0AAOSweW5VVVzW</t>
  </si>
  <si>
    <t xml:space="preserve">Bein Panzer PlayStation PS1 Sony Used Japan Boxed Tested Simuration Game 2000</t>
  </si>
  <si>
    <t xml:space="preserve">B00005OVUC</t>
  </si>
  <si>
    <t xml:space="preserve">https://www.ebay.com/itm/PlayStation-Bein-Panzer-New-PS1-JAPAN-work-fully-31384/173844616734?hash=item2879f2561e:g:qP8AAOSwoaFZr8FP</t>
  </si>
  <si>
    <t xml:space="preserve">FC Genjin Famicom FC Hudson Used Japan Boxed Tested Working Action Retro Game</t>
  </si>
  <si>
    <t xml:space="preserve">B0040QAAP0</t>
  </si>
  <si>
    <t xml:space="preserve">https://www.ebay.com/itm/FC-GENJIN-NEW-Famicom-NES-Japan-game-13512/173844616738?hash=item2879f25622:g:jlkAAOSwzRFafSbE</t>
  </si>
  <si>
    <t xml:space="preserve">Dark Lord Famicom FC DataEast Used Japan Boxed Tested Working RolePlaying Game</t>
  </si>
  <si>
    <t xml:space="preserve">B000068HE3</t>
  </si>
  <si>
    <t xml:space="preserve">https://www.ebay.com/itm/Famicom-DARK-LORD-Unused-Nintendo-1659-fc/313033356080?hash=item48e23df330:g:rScAAOSwc1BedGlB</t>
  </si>
  <si>
    <t xml:space="preserve">Slotter UP Mania Pioneer Special PlayStation2 PS2 Dorart Used Japan Boxed 2003</t>
  </si>
  <si>
    <t xml:space="preserve">B00008IDLA</t>
  </si>
  <si>
    <t xml:space="preserve">https://www.ebay.com/itm/PlayStation2-Slotter-UP-Mania-Pioneer-Special-NEW-PS2-JAPAN-GAME-38751/173844616762?hash=item2879f2563a:g:UncAAOSwENxXmyun</t>
  </si>
  <si>
    <t xml:space="preserve">Pooyan Famicom FC Konami Used Japan Shooter Boxed Tested Working Retro Game</t>
  </si>
  <si>
    <t xml:space="preserve">B001C5QEYS</t>
  </si>
  <si>
    <t xml:space="preserve">https://www.ebay.com/itm/POOYAN-Boxed-Famicom-NES-Japan-game-Work-fully/173844616774?hash=item2879f25646:g:T2cAAOSwzrxUtIYq</t>
  </si>
  <si>
    <t xml:space="preserve">Raccoon Rascal Super Famicom Masaya Used Japan Boxed Tested Working Puzzle</t>
  </si>
  <si>
    <t xml:space="preserve">B000068I5N</t>
  </si>
  <si>
    <t xml:space="preserve">https://www.ebay.com/itm/SNES-ARAIGUMA-RASCAL-raccoon-Anime-Boxed-Super-famicom-Japan-game-13988/173844616772?hash=item2879f25644:g:rvMAAOSw4AJcW~5-</t>
  </si>
  <si>
    <t xml:space="preserve">T2 The Arcade Game Super Famicom Used Japan Shooter Boxed Tested Working 1994</t>
  </si>
  <si>
    <t xml:space="preserve">B000068IAS</t>
  </si>
  <si>
    <t xml:space="preserve">https://www.ebay.com/itm/SNES-T2-THE-ARCADE-GAME-Boxed-Super-famicom-Japan-game-work-fully-13914/173844616816?hash=item2879f25670:g:fZcAAOSw~OdVXEsc</t>
  </si>
  <si>
    <t xml:space="preserve">Plok! Super Famicom SFC Activision Used Japan Boxed Tested Working 1993</t>
  </si>
  <si>
    <t xml:space="preserve">B000068H8E</t>
  </si>
  <si>
    <t xml:space="preserve">https://www.ebay.com/itm/SNES-PLOK-Super-famicom-Japan-game-work-fully-13764/183741213843?hash=item2ac7d46c93:g:m8EAAOSwNSxU5AFf</t>
  </si>
  <si>
    <t xml:space="preserve">Takahashi Meijin Shin BoukenJima PCEngine HuCard Hudson Used Action Game Boxed</t>
  </si>
  <si>
    <t xml:space="preserve">B0000ZPTLK</t>
  </si>
  <si>
    <t xml:space="preserve">https://www.ebay.com/itm/Takahashi-Meijin-New-Adventure-Island-Hu-Card-Hudson-NEC-PC-engine-Used-Game/352670026298?hash=item521cc58a3a:g:Re8AAOSwSXVdGvin</t>
  </si>
  <si>
    <t xml:space="preserve">Street Fighter2 Movie PlayStation PS1 Capcom Used Japan Boxed Tested Working</t>
  </si>
  <si>
    <t xml:space="preserve">B000069TCK</t>
  </si>
  <si>
    <t xml:space="preserve">https://www.ebay.com/itm/PS1-STREET-FIGHTER-II-2-MOVIE-with-SPINE-Playstation-Japan-Game-p1/312684977156?epid=56242778&amp;hash=item48cd7a1c04:g:SskAAOSwI~ddHXo8</t>
  </si>
  <si>
    <t xml:space="preserve">Time CruiseⅡ 2 PCEngine HuCard Face Used Japan Boxed Tested PingBall Game 1992</t>
  </si>
  <si>
    <t xml:space="preserve">B0000ZPPNC</t>
  </si>
  <si>
    <t xml:space="preserve">https://www.ebay.com/itm/NEC-PC-Engine-HuCARD-TIME-CRUISE-2-JAPAN-GAME-NEW-11250/173844616854?hash=item2879f25696:g:AVcAAOSwZapZx0yW</t>
  </si>
  <si>
    <t xml:space="preserve">First Samurai Super Famicom SFC Kemco Used Japan Action Game Boxed Tested 1993</t>
  </si>
  <si>
    <t xml:space="preserve">B000068H0I</t>
  </si>
  <si>
    <t xml:space="preserve">https://www.ebay.com/itm/FIRST-SAMURAI-Ref-076-Super-Famicom-Nintendo-sf/362160496798?hash=item545272a09e:g:XvgAAOSw8b1aDS64</t>
  </si>
  <si>
    <t xml:space="preserve">Hoshi no Kirby3 Super Famicom SFC Nintendo Used Japan Action Game Boxed Tested</t>
  </si>
  <si>
    <t xml:space="preserve">B000092P6P</t>
  </si>
  <si>
    <t xml:space="preserve">https://www.ebay.com/itm/STAR-KIRBY-3-Ref-036-Super-Famicom-Nintendo-sf/303248419612?hash=item469b03ab1c:g:DWcAAOSwNYFdTOwA</t>
  </si>
  <si>
    <t xml:space="preserve">Joy Mech Fight Super Famicom SFC Nintendo Used Japan Fighting Game Boxed Tested</t>
  </si>
  <si>
    <t xml:space="preserve">B000068GVE</t>
  </si>
  <si>
    <t xml:space="preserve">https://www.ebay.com/itm/Joy-Mecha-Fight-Famicom-Japan-NEW/233046699025?hash=item3642aa6c11:g:K9IAAOSwtYJbpRw8</t>
  </si>
  <si>
    <t xml:space="preserve">Tales of Synphonia PlasStation3 PS3 Namco Used Boxed Tested Working RolePlaying</t>
  </si>
  <si>
    <t xml:space="preserve">B00D5OO8B0</t>
  </si>
  <si>
    <t xml:space="preserve">https://www.ebay.com/itm/PlayStation3-Tales-of-Symphonia-Unisonant-Pack-New-PS3-JAPAN-GAME-61719/173844616910?hash=item2879f256ce:g:0b8AAOSw1BlZWLc0</t>
  </si>
  <si>
    <t xml:space="preserve">Genso Suikoden Sega Saturn SS Konami Used Japan RolePlaying Game Boxed Tested</t>
  </si>
  <si>
    <t xml:space="preserve">B000069TZD</t>
  </si>
  <si>
    <t xml:space="preserve">https://www.ebay.com/itm/Sega-Saturn-Genso-Suikoden-good-JAPAN-GAME-New-Sealed-21005/173844616927?hash=item2879f256df:g:7yEAAOSwbYZXc1X9</t>
  </si>
  <si>
    <t xml:space="preserve">Terra Cresta 3D Sega Saturn SS Nichibutsu Used Japan Shooter Boxed Tested 1997</t>
  </si>
  <si>
    <t xml:space="preserve">B000069SW7</t>
  </si>
  <si>
    <t xml:space="preserve">https://www.ebay.com/itm/Sega-Saturn-Terra-Cresta-3D-JAPAN-GAME-18277/183741214164?hash=item2ac7d46dd4:g:GX0AAOSw4YdY04hb</t>
  </si>
  <si>
    <t xml:space="preserve">Gynoug Sega Mega Drive MD Genesis Masaya Used Japan Shooter Boxed Tested 1991</t>
  </si>
  <si>
    <t xml:space="preserve">B000147T18</t>
  </si>
  <si>
    <t xml:space="preserve">https://www.ebay.com/itm/Gynoug-Mega-Lecteur-Sega-208-Md/313078475464?epid=1122312911&amp;hash=item48e4ee6ac8:g:RXAAAOSwgFpeQ8M0</t>
  </si>
  <si>
    <t xml:space="preserve">Mr. Bones Sega Saturn SS Used Japan Action Game Boxed Tested Working 1997</t>
  </si>
  <si>
    <t xml:space="preserve">B000092PG5</t>
  </si>
  <si>
    <t xml:space="preserve">https://www.ebay.com/itm/Sega-Saturn-Mr-Bones-spine-card-postcard-leaflet-JAPAN-GAME-18027/183741214244?hash=item2ac7d46e24:g:QgIAAOSwXeJYLsYa</t>
  </si>
  <si>
    <t xml:space="preserve">Doukyusei2 Sega Saturn SS Elf Used Japan Love Simuration Game Boxed Tested</t>
  </si>
  <si>
    <t xml:space="preserve">B000069RQQ</t>
  </si>
  <si>
    <t xml:space="preserve">https://www.ebay.com/itm/Sega-Saturn-DOKYUSEI-2-Spine-ss/362956272592?hash=item5481e133d0:g:eg8AAOSw4mRefapZ</t>
  </si>
  <si>
    <t xml:space="preserve">ChoroQ 64 w/s Original ChoroQ Nintendo64 Takara Used Japan Boxed Tested Working</t>
  </si>
  <si>
    <t xml:space="preserve">B0000645MG</t>
  </si>
  <si>
    <t xml:space="preserve">https://www.ebay.com/itm/N64-CHORO-Q-64-with-Original-choro-Q-Boxed-Nintendo-64-JAPAN-GAME-20903/183741214275?hash=item2ac7d46e43:g:19MAAOSwm~xbbVp-</t>
  </si>
  <si>
    <t xml:space="preserve">Milandra Super Famicom SFC Ascill Used Japan Boxed Tested Working RolePlaying</t>
  </si>
  <si>
    <t xml:space="preserve">B000068I0O</t>
  </si>
  <si>
    <t xml:space="preserve">https://www.ebay.com/itm/MILANDRA-Super-Famicom-Nintendo-0607-sf/313041274556?epid=22028484196&amp;hash=item48e2b6c6bc:g:rlkAAOSw6WJeFEei</t>
  </si>
  <si>
    <t xml:space="preserve">Ganbare Goemon2 Famicom FC Konami Used Japan Action Game Boxed Tested Working</t>
  </si>
  <si>
    <t xml:space="preserve">B000068HXT</t>
  </si>
  <si>
    <t xml:space="preserve">https://www.ebay.com/itm/Game-soft-Famicom-Ganbare-GOEMON-2-Box-and-with-an-instructions-from-Japan/273111321397?hash=item3f96b40b35:g:4YoAAOSwqVJaqmP4</t>
  </si>
  <si>
    <t xml:space="preserve">Remote Control Dandy PlayStation PS1 Human Used Japan Robot Action Game Boxed</t>
  </si>
  <si>
    <t xml:space="preserve">B00005OVOH</t>
  </si>
  <si>
    <t xml:space="preserve">https://www.ebay.com/itm/PlayStation-REMOTE-CONTROL-DANDY-PS1-JAPAN-GAME-work-39127/183741214340?hash=item2ac7d46e84:g:ohQAAOSwCpRbJ0sS</t>
  </si>
  <si>
    <t xml:space="preserve">2010 Street Fighter Super Famicom SFC Capcom Osed Japan Action Game Boxed 1990</t>
  </si>
  <si>
    <t xml:space="preserve">B000068HLB</t>
  </si>
  <si>
    <t xml:space="preserve">https://www.ebay.com/itm/2010-Street-Fighter-Nintendo-Famicom-Japan-NEW/333442946709?hash=item4da2bf9695:g:Q1IAAOSw7aBVJLk4</t>
  </si>
  <si>
    <t xml:space="preserve">Meikyu Kumikyoku: Adventure of Miron Famicom FC Konami Used Japan Pzzle Action</t>
  </si>
  <si>
    <t xml:space="preserve">B000068I0Y</t>
  </si>
  <si>
    <t xml:space="preserve">https://www.ebay.com/itm/Game-soft-Famicom-Maze-suite-Box-and-with-an-instructions-from-Japan/274116352353?hash=item3fd29b9961:g:Et8AAOSwCSpd3jNm</t>
  </si>
  <si>
    <t xml:space="preserve">Kontora Famicom FC Konami Used Japan Action Game Boxed Tested Retro Game 1988</t>
  </si>
  <si>
    <t xml:space="preserve">B000068HXM</t>
  </si>
  <si>
    <t xml:space="preserve">https://www.ebay.com/itm/Contra-Card-Nintendo-Famicom-Japan-GOOD/333168823232?hash=item4d9268cbc0:g:CpYAAOSwOk5cv-sr</t>
  </si>
  <si>
    <t xml:space="preserve">Palamedes 2 Famicom FC HOT・B Used Japan Puzzle Game Boxed Tested Working 1991</t>
  </si>
  <si>
    <t xml:space="preserve">B000068HJ2</t>
  </si>
  <si>
    <t xml:space="preserve">https://www.ebay.com/itm/NES-PALAMEDES-II-2-New-Unused-Action-puzzle-Famicom-Japan-Game-10880/183741214418?hash=item2ac7d46ed2:g:1FYAAOSwDaBcHxMi</t>
  </si>
  <si>
    <t xml:space="preserve">Smash TV Super Famicom SFC ASCII Used Japan Tested Working Action Game 1992</t>
  </si>
  <si>
    <t xml:space="preserve">B000068I0U</t>
  </si>
  <si>
    <t xml:space="preserve">https://www.ebay.com/itm/SUPER-SMASH-TV-Acclaim-Super-Famicom-SNES-Japan/123882359952?epid=4923&amp;hash=item1cd7f6cc90:g:IbYAAOSwyExdXgVS</t>
  </si>
  <si>
    <t xml:space="preserve">World Heroes2 Super Famicom SFC SunSoft Used Japan Fighting Boxed Working 1994</t>
  </si>
  <si>
    <t xml:space="preserve">B000068H8I</t>
  </si>
  <si>
    <t xml:space="preserve">https://www.ebay.com/itm/SNES-WORLD-HEROES-2-Boxed-Super-famicom-Japan-game-work-fully-14234/183741214489?hash=item2ac7d46f19:g:WiQAAOSwpDdVTHEW</t>
  </si>
  <si>
    <t xml:space="preserve">Kouryu no Mimi Super Famicom  SFC VAP Used Japan Action Game Boxed Tested 1995</t>
  </si>
  <si>
    <t xml:space="preserve">B000068HTN</t>
  </si>
  <si>
    <t xml:space="preserve">https://www.ebay.com/itm/Bop-4988021095280-Huanglong-Ears-Super-Nes-Software/153941973038?hash=item23d7a8182e:g:9s0AAOSwJiJexvKX</t>
  </si>
  <si>
    <t xml:space="preserve">Goofy &amp; Max Kaizoku Shima no Daibouken Super Famicom Heiwa Used Japan boxed</t>
  </si>
  <si>
    <t xml:space="preserve">B000068HMD</t>
  </si>
  <si>
    <t xml:space="preserve">https://www.ebay.com/itm/Goofy-to-Max-Kaizokujima-no-Daibouken-Nintendo-Super-Famicom-Japan-NEW-C/331982264142?hash=item4d4baf574e:g:jlkAAOSwzaJX6KDg</t>
  </si>
  <si>
    <t xml:space="preserve">Parlor! Mini8 Super Famicom SFC Heiwa Used Japan Pachinco Game Boxed Tested</t>
  </si>
  <si>
    <t xml:space="preserve">B0047FLOMM</t>
  </si>
  <si>
    <t xml:space="preserve">https://www.ebay.com/itm/SNES-Parlor-Mini-8-New-Super-famicom-Japan-game-19506/173844617251?hash=item2879f25823:g:bCIAAOSw-0xYOjbw</t>
  </si>
  <si>
    <t xml:space="preserve">Evender Holifield's Boxing Mega Drive MD Genesis Used Japan Boxed Tested 1992</t>
  </si>
  <si>
    <t xml:space="preserve">B000148IYU</t>
  </si>
  <si>
    <t xml:space="preserve">https://www.ebay.com/itm/Mega-Drive-Genesis-Evander-Holyfields-Boxing-New-Box-JAPAN-Game-12976/173844617248?hash=item2879f25820:g:syEAAOSwdjNZAYHE</t>
  </si>
  <si>
    <t xml:space="preserve">Kyoto Maiko Monogatari PlayStation PS1 Visit Used Japan Simuration Game Boxed </t>
  </si>
  <si>
    <t xml:space="preserve">B00005OVLS</t>
  </si>
  <si>
    <t xml:space="preserve">https://www.ebay.com/itm/PlayStation-Kyoto-Maiko-Monogatari-New-PS1-JAPAN-GAME-33683/183741214554?hash=item2ac7d46f5a:g:yyIAAOSw1LRZq41p</t>
  </si>
  <si>
    <t xml:space="preserve">The Doraemons Yujo Densetsu 3DO Real Shogakukan Used Japan Boxed Tested 1995</t>
  </si>
  <si>
    <t xml:space="preserve">B00013YOP8</t>
  </si>
  <si>
    <t xml:space="preserve">https://www.ebay.com/itm/3do-Real-THE-DORAEMONS-Yujo-Densetsu-Doraemon-with-SPINE-CARD-Panasonic-3d/362216820938?hash=item5455ce10ca:g:kHoAAOSwGBhaYFNf</t>
  </si>
  <si>
    <t xml:space="preserve">Street Fighter Alpha GameBoy Color GBC Capcom Used Japan Fighting Boxed Tested</t>
  </si>
  <si>
    <t xml:space="preserve">B000069TF5</t>
  </si>
  <si>
    <t xml:space="preserve">https://www.ebay.com/itm/RARE-NEW-GBC-Street-Fighter-ALPHA-Game-Boy-Color-GB-Advance-CAPCOM-JAPAN-F-S/114231926772?hash=item1a98c0dff4:g:L-oAAOSwFe5XyUEY</t>
  </si>
  <si>
    <t xml:space="preserve">Mortal Kombat2 Mega Drive MD Genesis Aklaim Used Japan Action Game Boxed Tested</t>
  </si>
  <si>
    <t xml:space="preserve">B000148K34</t>
  </si>
  <si>
    <t xml:space="preserve">https://www.ebay.com/itm/SEGA-Super-32X-MORTAL-KOMBAT-II-2-NEW-Mega-Drive-JP-JAPAN-15104/173844617259?hash=item2879f2582b:g:n14AAOSwoQ1TmUcG</t>
  </si>
  <si>
    <t xml:space="preserve">Super Tsume Shogi 1000 Super Famicom SFC Bottom Up Used Japan Boxed Tested 1994</t>
  </si>
  <si>
    <t xml:space="preserve">B000068H8P</t>
  </si>
  <si>
    <t xml:space="preserve">https://www.ebay.com/itm/SNES-SUPER-TSUME-SHOGI-1000-Box-Super-famicom-JP-work-fully-EMS-Free/183741214570?hash=item2ac7d46f6a:g:9WcAAOSwewJTmtAz</t>
  </si>
  <si>
    <t xml:space="preserve">EOS Edge of Skyhigh PlayStation PS1 Micronet Used Japan Shooter Boxed Tested</t>
  </si>
  <si>
    <t xml:space="preserve">B000069ST9</t>
  </si>
  <si>
    <t xml:space="preserve">https://www.ebay.com/itm/USED-PS1-PS-PlayStation-1-EOS-Ios-Edge-of-Skihigh/293446973644?epid=56228451&amp;hash=item4452cd78cc:g:vogAAOSwUEheFvuL</t>
  </si>
  <si>
    <t xml:space="preserve">All Japan GT ChampionShip Super Famicom SFC Banpresto Used Japan Racing Boxed</t>
  </si>
  <si>
    <t xml:space="preserve">B000068HPB</t>
  </si>
  <si>
    <t xml:space="preserve">https://www.ebay.com/itm/SNES-All-Japan-GT-Championship-NEW-Super-famicom-Japan-Game-15422/183741214575?hash=item2ac7d46f6f:g:pcQAAOSwZvRadtZT</t>
  </si>
  <si>
    <t xml:space="preserve">Solomon's Key2 Coolmin Island Rescue Operation Famicom FC Tecmo Used Japan</t>
  </si>
  <si>
    <t xml:space="preserve">B000068HCA</t>
  </si>
  <si>
    <t xml:space="preserve">https://www.ebay.com/itm/Brand-SolomonS-Key-2-Coolmin-Island-Rescue-Operation-Nes-Soft/174303748353?hash=item2895502101:g:NjsAAOSwjYFe1fTl</t>
  </si>
  <si>
    <t xml:space="preserve">NHL 97 Sega Saturn SS EAVictor Used Japan Sports Game Boxed Tested Working 1997</t>
  </si>
  <si>
    <t xml:space="preserve">B000069SGR</t>
  </si>
  <si>
    <t xml:space="preserve">https://www.ebay.com/itm/NHL-97-Sega-Saturn-ss/303593162302?hash=item46af90063e:g:JO8AAOSwH69e4fbj</t>
  </si>
  <si>
    <t xml:space="preserve">Blazeon Super Famicom SFC Atlus Used Japan Action Game Boxed Tested Working</t>
  </si>
  <si>
    <t xml:space="preserve">B000068HPT</t>
  </si>
  <si>
    <t xml:space="preserve">https://www.ebay.com/itm/SNES-BLAZEON-Boxed-Super-famicom-Japan-game-Work-fully-12804/173844617298?hash=item2879f25852:g:TV8AAOSwmLlX7I~c</t>
  </si>
  <si>
    <t xml:space="preserve">Parodiusda! PCEngine HuCard Konami Used Japan Shooter Boxed Tested Working 1990</t>
  </si>
  <si>
    <t xml:space="preserve">B0000ZPSWA</t>
  </si>
  <si>
    <t xml:space="preserve">https://www.ebay.com/itm/Parodius-PC-Engine-Konami-Japanese-video-game-FedEx/333542906708?hash=item4da8b4db54:g:NIsAAOSwNHZefUy2</t>
  </si>
  <si>
    <t xml:space="preserve">Jungle Book Super Famicom SFC Virgin Used Japan Boxed Action Tested Working </t>
  </si>
  <si>
    <t xml:space="preserve">B000068H7R</t>
  </si>
  <si>
    <t xml:space="preserve">https://www.ebay.com/itm/SNES-Jungle-Book-Boxed-Super-famicom-Japan-game-Work-fully-14247-3/183741214694?hash=item2ac7d46fe6:g:j1EAAOSwLnBX7yt5</t>
  </si>
  <si>
    <t xml:space="preserve">Brandish The Dark Revenant PSP Falcom Used Japan Action Boxed Tested Working</t>
  </si>
  <si>
    <t xml:space="preserve">B001MBV3ES</t>
  </si>
  <si>
    <t xml:space="preserve">https://www.ebay.com/itm/USED-PSP-Brandish-Dark-Revenant-FALCOM-Video-Games-Japan-import/293446971941?hash=item4452cd7225:g:sBAAAOSwBO1eD-xC</t>
  </si>
  <si>
    <t xml:space="preserve">Robocco Wars Famicom IGS Used Japan Action Game Cartrage Only Tested Working</t>
  </si>
  <si>
    <t xml:space="preserve">B000068HNT</t>
  </si>
  <si>
    <t xml:space="preserve">https://www.ebay.com/itm/Retro-Nintendo-Famicom-NES-ROBOCCO-WARS-TAITO-Free-Shipping-Made-in-Japan-1/312585956885?epid=56241094&amp;hash=item48c7932e15:g:iJwAAOSwJyxcwtPh</t>
  </si>
  <si>
    <t xml:space="preserve">Ankoku Densetsu Famicom TonkinHouse Used Japan Adventure Game Boxed Tested 1989</t>
  </si>
  <si>
    <t xml:space="preserve">B000068HEX</t>
  </si>
  <si>
    <t xml:space="preserve">https://www.ebay.com/itm/are-Game-soft-Famicom-Dark-myth-Box-and-with-an-instructions-from-Japan/273139091871?hash=item3f985bc99f:g:iVwAAOSwHgdawjNx</t>
  </si>
  <si>
    <t xml:space="preserve">Rock'n Roll Racing Super Famicom SFC Konami Used Japan Racing Game Boxed Tested</t>
  </si>
  <si>
    <t xml:space="preserve">B000068H4Q</t>
  </si>
  <si>
    <t xml:space="preserve">https://www.ebay.com/itm/Used-Good-Condition-Super-Famicom-Rockn-Roll-Racing-Japan-SFC-SNES-F-S/192493755681?epid=214702095&amp;hash=item2cd1859d21:g:TwIAAOSwjg1b374S</t>
  </si>
  <si>
    <t xml:space="preserve">Complete Soccer Onside PlayStation PS1 Used Japan Boxed Tested Working 1989</t>
  </si>
  <si>
    <t xml:space="preserve">B000069RV9</t>
  </si>
  <si>
    <t xml:space="preserve">https://www.ebay.com/itm/PlayStation-COMPLETE-SOCCER-onside-PS1-JAPAN-GAME-NEW-19521/173844617670?hash=item2879f259c6:g:32wAAOSwfRdZITze</t>
  </si>
  <si>
    <t xml:space="preserve">deSPIRIA Sega DreamCast DC Atlus Used Japan RolePlaying Boxed Tested Working</t>
  </si>
  <si>
    <t xml:space="preserve">B000069TL3</t>
  </si>
  <si>
    <t xml:space="preserve">https://www.ebay.com/itm/DESPIRIA-de-SPIRIA-Dreamcast-Sega-0952-dc/362940803761?epid=56259319&amp;hash=item5480f52ab1:g:Y1QAAOSwCFBeaJFUU</t>
  </si>
  <si>
    <t xml:space="preserve">Gundam Super Robbot Wars 2nd Famicom FC Banpresto Used Japan Simuration Boxed</t>
  </si>
  <si>
    <t xml:space="preserve">B003O1L86M</t>
  </si>
  <si>
    <t xml:space="preserve">https://www.ebay.com/itm/New-rare-software-Family-Computer-The-2nd-Super-Robot-Great-war-from-Japan/272952605918?hash=item3f8d3e3cde:g:YwoAAOSwks1boks4</t>
  </si>
  <si>
    <t xml:space="preserve">Heisei Tensai Bakabon Famicom FC Namco Used Japan Action Game Boxed Tested 1991</t>
  </si>
  <si>
    <t xml:space="preserve">B000068H43</t>
  </si>
  <si>
    <t xml:space="preserve">https://www.ebay.com/itm/Heisei-Tensai-Bakabon-Boxed-Famicom-NES-Japan-game-Work-fully-10973/183741215306?hash=item2ac7d4724a:g:hJwAAOSwGYVW-LVo</t>
  </si>
  <si>
    <t xml:space="preserve">L.O.L. Lack of Love Sega DreamCast DC Ascii Used Japan RolePlaying Boxed Tested</t>
  </si>
  <si>
    <t xml:space="preserve">B000069U2H</t>
  </si>
  <si>
    <t xml:space="preserve">https://www.ebay.com/itm/L-O-L-LACK-OF-LOVE-Dreamcast-DC-Sega-Japan-Rare-Video-Games/283845254263?hash=item42167edc77:g:gXMAAOSwGrBeRFmf</t>
  </si>
  <si>
    <t xml:space="preserve">Farland Story2 Super Famicom Banpresto Used Japan Simuration RolePlaying Boxed </t>
  </si>
  <si>
    <t xml:space="preserve">B00006LJU2</t>
  </si>
  <si>
    <t xml:space="preserve">https://www.ebay.com/itm/Banpresto-Farland-Story-2-4983164730647-Super-Nes-Software/254608761058?epid=56273367&amp;hash=item3b47dd60e2:g:PLEAAOSwI9lezNSy</t>
  </si>
  <si>
    <t xml:space="preserve">Summer Carnival '92 Alzadick PCEngine Super CD-ROM Naxat Used Japan Shooter</t>
  </si>
  <si>
    <t xml:space="preserve">B0000ZPVV8</t>
  </si>
  <si>
    <t xml:space="preserve">https://www.ebay.com/itm/SUMMER-CARNIVAL-92-ALZADICK-Item-Ref-213-PC-Engine-CD-pe/362541118432?hash=item54692273e0:g:fP4AAOSw8U9cSrob</t>
  </si>
  <si>
    <t xml:space="preserve">Napple Tale Arsia in Daydream Sega DreamCast DC Action RolePlaying Boxed Tested</t>
  </si>
  <si>
    <t xml:space="preserve">B000069TAD</t>
  </si>
  <si>
    <t xml:space="preserve">https://www.ebay.com/itm/Dreamcast-NAPPLE-TALE-Arsia-in-Daydream-GOOD-061-Sega-dc/303506820463?epid=56242268&amp;hash=item46aa6a8d6f:g:pkwAAOSwsyNeYJHO</t>
  </si>
  <si>
    <t xml:space="preserve">Memorial Series SunSoft Vol.2 PlayStation PS1 Used Japan Boxed Tested Working</t>
  </si>
  <si>
    <t xml:space="preserve">B00005RIVJ</t>
  </si>
  <si>
    <t xml:space="preserve">https://www.ebay.com/itm/USED-PS1-PS-PlayStation-1-Memorial-series-SUNSOFT-Vol-2/324055740297?hash=item4b733a2f89:g:W2QAAOSw9MReFrF7</t>
  </si>
  <si>
    <t xml:space="preserve">Super Trump Collection2 Super Famicom SFC BottomUp Used Japan Table Game Boxed</t>
  </si>
  <si>
    <t xml:space="preserve">B000068H8R</t>
  </si>
  <si>
    <t xml:space="preserve">https://www.ebay.com/itm/SONIC-BLAST-MAN-2-Boxed-Super-famicom-SNES-Japan-game-Work-fully-13978/173844618293?hash=item2879f25c35:g:iekAAOSwhWRazEiF</t>
  </si>
  <si>
    <t xml:space="preserve">Sonic Blast Man2 Super Famicom SFC Taito Used Japan Action Game Boxed Tested</t>
  </si>
  <si>
    <t xml:space="preserve">B000068I42</t>
  </si>
  <si>
    <t xml:space="preserve">https://www.ebay.com/itm/Sonic-Blastman-II-Nintendo-Super-Famicom-Japan-NEW/332814864482?hash=item4d7d4fd062:g:cfAAAOSw9iFbpRs1</t>
  </si>
  <si>
    <t xml:space="preserve">Mito Koumon2 Sekai Manyuki Famicom FC Sunsoft Used Japan Adventure Boxed Tested</t>
  </si>
  <si>
    <t xml:space="preserve">B000068H5B</t>
  </si>
  <si>
    <t xml:space="preserve">https://www.ebay.com/itm/Famicom-MITO-KOMON-II-2-Unused-Condition-Ref-2688-Nintendo-fc/362737427044?hash=item5474d5e264:g:7owAAOSw6RNdZKiJ</t>
  </si>
  <si>
    <t xml:space="preserve">Race Drivin' Sega Saturn SS Time Warner Used Japan Racing Game Boxed Tested</t>
  </si>
  <si>
    <t xml:space="preserve">B000069UIL</t>
  </si>
  <si>
    <t xml:space="preserve">https://www.ebay.com/itm/RACE-DRIVIN-SEGA-SATURN-IMPORT-NTSC-J-JP-JAP-GIAPPONESE-ORIGINAL-T-4802G/132815232333?hash=item1eec679d4d:g:bIAAAOSwFe9bvjlN</t>
  </si>
  <si>
    <t xml:space="preserve">Zipang PCEngine HuCard Pack in Video Used Japan Boxed Tested Working 1993</t>
  </si>
  <si>
    <t xml:space="preserve">B0000ZPSPW</t>
  </si>
  <si>
    <t xml:space="preserve">https://www.ebay.com/itm/ZIPANG-PC-Engine-Hu-pe/303039429754?epid=1810160185&amp;hash=item468e8ebc7a:g:PJIAAOSwmMNcSWpl</t>
  </si>
  <si>
    <t xml:space="preserve">Houkago wa Gin no Shirabe Limited Edition PS2 Dimple Used Japan Adventure Boxed</t>
  </si>
  <si>
    <t xml:space="preserve">B000WIKNTI</t>
  </si>
  <si>
    <t xml:space="preserve">https://www.ebay.com/sch/i.html?_nkw=4582246790229&amp;_in_kw=1&amp;_ex_kw=&amp;_sacat=1249&amp;_udlo=&amp;_udhi=&amp;_ftrt=901&amp;_ftrv=1&amp;_sabdlo=&amp;_sabdhi=&amp;_samilow=&amp;_samihi=&amp;_sadis=15&amp;_stpos=&amp;_sargn=-1%26saslc%3D1&amp;_salic=104&amp;LH_SubLocation=1&amp;_sop=15&amp;_dmd=1&amp;_ipg=200&amp;_fosrp=1</t>
  </si>
  <si>
    <t xml:space="preserve">Prize Fighter Sega MegaDrive MD Genesis MegaCD Used Japan Boxing Boxed Tested</t>
  </si>
  <si>
    <t xml:space="preserve">B000148I8Q</t>
  </si>
  <si>
    <t xml:space="preserve">https://www.ebay.com/itm/Mega-CD-PRIZE-FIGHTER-Sega-Genesis-New-Sealed-JAPAN-GAME-14936/183741216451?hash=item2ac7d476c3:g:W4UAAOxy039TO6Bu</t>
  </si>
  <si>
    <t xml:space="preserve">The Planet Champ TG3000 Super Famicom SFC Kotobuki Used Japan Racing Boxed 1995</t>
  </si>
  <si>
    <t xml:space="preserve">B000068H0T</t>
  </si>
  <si>
    <t xml:space="preserve">https://www.ebay.com/itm/Super-Famicom-THE-PLANETS-CHAMP-Nintendo-Cartridge-Only-sfc/362473771562?hash=item54651ed22a:g:eAsAAOSwQqZb2B2x</t>
  </si>
  <si>
    <t xml:space="preserve">Aoki Ookami to Shiroki Mejika Sega MegaDrive MD Genesis Koei Used Japan Boxed</t>
  </si>
  <si>
    <t xml:space="preserve">B0001445BA</t>
  </si>
  <si>
    <t xml:space="preserve">https://www.ebay.com/itm/AOKI-OHKAMI-TO-SHIROKI-MEJIKA-Genghis-Khan-Mega-Drive-Sega-1157-md/362811778737?hash=item54794466b1:g:0AwAAOSw5LRdy-iM</t>
  </si>
  <si>
    <t xml:space="preserve">Super Raiden PCEngine SuperCD-ROM Hudson Used Japan Shooter Boxed Tested 1995</t>
  </si>
  <si>
    <t xml:space="preserve">B0000ZPTTW</t>
  </si>
  <si>
    <t xml:space="preserve">https://www.ebay.com/itm/PC-Engine-SCD-SUPER-RAIDEN-Item-Ref-cbc-pe/362455056076?hash=item5464013ecc:g:dqYAAOSwlxxbvqXx</t>
  </si>
  <si>
    <t xml:space="preserve">Doraemon Yumedorobou Sega MegaDrive MD Genesis Used Japan Action Game Boxed</t>
  </si>
  <si>
    <t xml:space="preserve">B000148FYI</t>
  </si>
  <si>
    <t xml:space="preserve">https://www.ebay.com/itm/Mega-Drive-Genesis-Doraemon-Yume-Dorobou-Boxed-JAPAN-GAME-SEGA-13340/173844619870?hash=item2879f2625e:g:We4AAOSwohJbdlvj</t>
  </si>
  <si>
    <t xml:space="preserve">Dejavu 1 &amp; 2 GameBoy Color GBC Kemco Used Japan Mystery Boxed Tested Working</t>
  </si>
  <si>
    <t xml:space="preserve">B00004TNOM</t>
  </si>
  <si>
    <t xml:space="preserve">https://www.ebay.com/itm/GB-Dejavu-1-2-New-Unused-Box-Game-Boy-JAPAN-Game-Nintendo-26227/173844619947?hash=item2879f262ab:g:1OgAAOSwnLdWrypU</t>
  </si>
  <si>
    <t xml:space="preserve">Gamera Gyaos Gekimetsu Sakusen Super Famicom SFC Summy Used Japan Simuration</t>
  </si>
  <si>
    <t xml:space="preserve">B000068IA7</t>
  </si>
  <si>
    <t xml:space="preserve">https://www.ebay.com/itm/SNES-GAMERA-gyaos-New-Super-famicom-Japan-game-work-fully-15225/183741219368?hash=item2ac7d48228:g:SLwAAOSwFTRTqSoh</t>
  </si>
  <si>
    <t xml:space="preserve">Gunman's Proof Super Famicom SFC Ascii Used Japan Action RolePlaying Boxed 1997</t>
  </si>
  <si>
    <t xml:space="preserve">B000068I0Q</t>
  </si>
  <si>
    <t xml:space="preserve">https://www.ebay.com/itm/GUNMANS-PROOF-Boxed-Can-backup-data-Super-famicom-SNES-Japan-game-17250/183741219433?hash=item2ac7d48269:g:0OwAAOSw8vNabXkq</t>
  </si>
  <si>
    <t xml:space="preserve">Grandia Degital Musium Sega Saturn SS GameArts Used Japan Adventure Boxed 1998</t>
  </si>
  <si>
    <t xml:space="preserve">B000069UE7</t>
  </si>
  <si>
    <t xml:space="preserve">https://www.ebay.com/itm/Sega-Saturn-Grandia-Digital-Museum-spine-card-post-card-leaflet-JP-20433/173844620081?hash=item2879f26331:g:8UYAAOSwo6lWFz3i</t>
  </si>
  <si>
    <t xml:space="preserve">Pop'n Twin Bee Super Famicom SFC Konami Used Japan Shooter Boxed Tested 1993</t>
  </si>
  <si>
    <t xml:space="preserve">B000068HYT</t>
  </si>
  <si>
    <t xml:space="preserve">https://www.ebay.com/itm/Popn-Twin-Bee-Super-Famicom-SFC-SNES-Nintendo-Japan-games-VERY-GOOD-CONDITION/293586631681?hash=item445b207c01:g:7WYAAOSw8ohexV43</t>
  </si>
  <si>
    <t xml:space="preserve">Aero Blasters PCEngine HuCard Hudson Used Japan Shooter Boxed Tested Working</t>
  </si>
  <si>
    <t xml:space="preserve">B0000ZPT0G</t>
  </si>
  <si>
    <t xml:space="preserve">https://www.ebay.com/itm/Aero-Blasters-Hu-Card-HUDSON-NEC-PC-Engine-From-Japan/223930268157?hash=item342348b9fd:g:rxgAAOSwnT5eWKe4</t>
  </si>
  <si>
    <t xml:space="preserve">Fausset Amour PCEngine Super CD-ROM Hudson Used Japan Action Game Boxed 1996</t>
  </si>
  <si>
    <t xml:space="preserve">B0000ZPVWM</t>
  </si>
  <si>
    <t xml:space="preserve">https://www.ebay.com/itm/PCEngine-SUPER-CD-Faussete-Amour-JAPAN-GAME-Clean-Work-fully-13332/183741219768?hash=item2ac7d483b8:g:Wv4AAOSwi0RX0Pts</t>
  </si>
  <si>
    <t xml:space="preserve">Advanced World War Last of The Millenium Sega Saturn SS Used Japan Simuration </t>
  </si>
  <si>
    <t xml:space="preserve">B000092PFY</t>
  </si>
  <si>
    <t xml:space="preserve">https://www.ebay.com/itm/Sega-Saturn-Advanced-World-War-Last-of-the-Millennium-spine-card-JP-17494/183741219817?hash=item2ac7d483e9:g:5b0AAOSw14xWIHTB</t>
  </si>
  <si>
    <t xml:space="preserve">Rewrite PSVita ProtoType Used Japan Love Adventure Game Boxed Tested Working</t>
  </si>
  <si>
    <t xml:space="preserve">B00KLZ0F54</t>
  </si>
  <si>
    <t xml:space="preserve">https://www.ebay.com/itm/Used-Rewrite-from-Japan/114056199677?epid=212040103&amp;hash=item1a8e477dfd:g:-BAAAOSwhQpeFVqT</t>
  </si>
  <si>
    <t xml:space="preserve">Aoki Ookami to Shiroki Mejika PCEngine Super CD-ROM Koei Used Japan Boxed 1993</t>
  </si>
  <si>
    <t xml:space="preserve">B0000ZPUQE</t>
  </si>
  <si>
    <t xml:space="preserve">https://www.ebay.com/itm/AOKI-OHKAMI-TO-SHIROKI-MEJIKA-Genghis-Khan-bbc-PC-Engine-SCD-pe/362490616596?hash=item54661fdb14:g:eW8AAOSwr5db8nmP</t>
  </si>
  <si>
    <t xml:space="preserve">Trizeal Sega DreamCast DC Triangle Service Used Japan Shooter Boxed Tested 2005</t>
  </si>
  <si>
    <t xml:space="preserve">B0007P51WU</t>
  </si>
  <si>
    <t xml:space="preserve">https://www.ebay.com/itm/SEGA-DreamCast-TRIZEAL-JAPAN-GAME-Clean-Work-fully-42843/183741227084?epid=56276079&amp;hash=item2ac7d4a04c:g:krEAAOSwcgNZBwbh</t>
  </si>
  <si>
    <t xml:space="preserve">Itoi Shigesato no Bass Tsuri No1 Super Famicom SFC Nintendo Used Japan Fishing</t>
  </si>
  <si>
    <t xml:space="preserve">B0000645P5</t>
  </si>
  <si>
    <t xml:space="preserve">https://www.ebay.com/itm/SNES-ITOI-SHIGESATO-BASS-TSURI-No-1-NEW-Super-famicom-Japan-game-17332/173844620360?hash=item2879f26448:g:NKkAAOSwAuZX6IIw</t>
  </si>
  <si>
    <t xml:space="preserve">Tamago de Puzzle PlayStation PS1 Sony Used Japan Puzzle Game Boxed Tested 1999</t>
  </si>
  <si>
    <t xml:space="preserve">B00005OVF0</t>
  </si>
  <si>
    <t xml:space="preserve">https://www.ebay.com/itm/TAMAGO-DE-PUZZLE-PS1-Playstation-Japan-Game-p1/302599833527?hash=item46745b07b7:g:cIAAAOSwhfdaWGEk</t>
  </si>
  <si>
    <t xml:space="preserve">Super Variable Geo V.G. Super Famicom SFC TGL Used Japan Fighting Boxed Tested</t>
  </si>
  <si>
    <t xml:space="preserve">B00006LJLY</t>
  </si>
  <si>
    <t xml:space="preserve">https://www.ebay.com/itm/Super-Famicom-SUPER-VARIABLE-GEO-V-G-Unused-Nintendo-035-sf/303418498915?epid=56242826&amp;hash=item46a526df63:g:I2cAAOSwORheBCW-</t>
  </si>
  <si>
    <t xml:space="preserve">Forget Ne Not: Palette PlayStation PS1 EnterBrain Used Japan Adventure Boxed</t>
  </si>
  <si>
    <t xml:space="preserve">B00005OVE4</t>
  </si>
  <si>
    <t xml:space="preserve">https://www.ebay.com/itm/Used-PS-Forget-me-not-Palette-Playstation-Japan-Import/163138730833?hash=item25fbd37b51:g:8d0AAOSw--1bQJ0w</t>
  </si>
  <si>
    <t xml:space="preserve">Zoids Full Metal Crash Game Cube GC Tomy Used Japan Fighting Boxe Tested 2005</t>
  </si>
  <si>
    <t xml:space="preserve">B000BBEP18</t>
  </si>
  <si>
    <t xml:space="preserve">https://www.ebay.com/itm/USED-Gamecube-Zoids-full-metal-crash/324055742063?hash=item4b733a366f:g:6foAAOSw6INeD95C</t>
  </si>
  <si>
    <t xml:space="preserve">Ninja Ryukenden PCEngine Hucard Naxat Used Japan Action Game Boxed Tested 1990</t>
  </si>
  <si>
    <t xml:space="preserve">B0000ZPTKQ</t>
  </si>
  <si>
    <t xml:space="preserve">https://www.ebay.com/itm/NEC-PC-ENGINE-Hu-card-NINJA-RYUUKENDEN-HUDSON-SOFT-Used-F-S/162357064686?hash=item25cd3c33ee:g:zP0AAOSwUKxYeRJh</t>
  </si>
  <si>
    <t xml:space="preserve">Sonic &amp; Knuckles Sega Mega Drive MD Genesis Used Japan Action Boxed Tested 1994</t>
  </si>
  <si>
    <t xml:space="preserve">B000148BYW</t>
  </si>
  <si>
    <t xml:space="preserve">https://www.ebay.com/itm/SONIC-and-KNUCKLES-Ref-1591-Mega-Drive-Sega-md/312610419038?hash=item48c908715e:g:DYYAAOSwE9lc2-6U</t>
  </si>
  <si>
    <t xml:space="preserve">To Love Ru Darkness Battle Ecstasy PSVita Furyu Used Japan Action Game Boxed</t>
  </si>
  <si>
    <t xml:space="preserve">B00H9A4GRC</t>
  </si>
  <si>
    <t xml:space="preserve">https://www.ebay.com/itm/PS-Vita-To-Love-Ru-Darkness-Battle-Ecstasy-PlayStation-Vita-JAPAN-62390/183775032619?epid=212074418&amp;hash=item2ac9d8752b:g:THIAAOSwAYtWLxBZ</t>
  </si>
  <si>
    <t xml:space="preserve">To Love Ru Darkness Battle Ecstasy Limited Edition PSVita Used Without DLC</t>
  </si>
  <si>
    <t xml:space="preserve">B00H9A4FFU</t>
  </si>
  <si>
    <t xml:space="preserve">https://www.ebay.com/itm/To-LOVE-Ru-Trouble-Darkness-Battle-Ecstasy-Limited-Edition-Japan-Import/383465073530?epid=211987914&amp;hash=item59484cab7a:g:FI0AAOSwpU5ebyjf</t>
  </si>
  <si>
    <t xml:space="preserve">BeatmaniaGB Gaccha Mix2 GameBoy Color GBC Konami Used Japan Rhythm Boxed 2000</t>
  </si>
  <si>
    <t xml:space="preserve">B00005QBLG</t>
  </si>
  <si>
    <t xml:space="preserve">https://www.ebay.com/itm/GB-Beatmania-GB-Gaccha-Mix-2-Box-Game-Boy-JAPAN-Game-Nintendo-30874/173844620833?hash=item2879f26621:g:mMIAAOSwxg5XxVK5</t>
  </si>
  <si>
    <t xml:space="preserve">Gradius2 Famicom FC Konami Used Japan Shooter Boxed Tested Working 1988 Retro</t>
  </si>
  <si>
    <t xml:space="preserve">B000068HXS</t>
  </si>
  <si>
    <t xml:space="preserve">https://www.ebay.com/itm/Game-soft-Famicom-GRADIUS-2-Box-and-with-an-instructions-from-Japan/273144191242?hash=item3f98a9990a:g:Zr0AAOSwL9paxjPk</t>
  </si>
  <si>
    <t xml:space="preserve">All Japan Pro Wrestling Super Famicom SFC Masaya Used Japan Boxed Tested 1995</t>
  </si>
  <si>
    <t xml:space="preserve">B000068I5R</t>
  </si>
  <si>
    <t xml:space="preserve">https://www.ebay.com/itm/NES-All-Japan-Pro-Wrestling-2-3-4-Budokan-NEW-Super-famicom-Japan-14981/183741221764?hash=item2ac7d48b84:g:PiMAAOSwRWRbSu5p</t>
  </si>
  <si>
    <t xml:space="preserve">Catherine Xbox360 Atlus Used Japan Boxed Tested Working 2011 Video Game</t>
  </si>
  <si>
    <t xml:space="preserve">B0040ZNV2U</t>
  </si>
  <si>
    <t xml:space="preserve">https://www.ebay.com/itm/Xbox360-CATHERINE-JAPAN-GAME-NEW-57285/183741221910?epid=1800325635&amp;hash=item2ac7d48c16:g:IIEAAOSwNWxaQ1J~</t>
  </si>
  <si>
    <t xml:space="preserve">Energy Breaker Super Famicom Taito Used Japan  RolePlaying Boxed Tested 1996</t>
  </si>
  <si>
    <t xml:space="preserve">B000068I4B</t>
  </si>
  <si>
    <t xml:space="preserve">https://www.ebay.com/itm/Energy-Breaker-SNES-Taito-Nintendo-Super-Famicom-Box-From-Japan/323824700992?epid=56264293&amp;hash=item4b6574ce40:g:q4YAAOSwi-9c9SXC</t>
  </si>
  <si>
    <t xml:space="preserve">FZ Senki Axis Mega Drive MD Genesis Wolf Team Used Japan Shooter Boxed Tested</t>
  </si>
  <si>
    <t xml:space="preserve">B000147UGW</t>
  </si>
  <si>
    <t xml:space="preserve">https://www.ebay.com/itm/Mega-Drive-Genesis-FZ-Senki-Axis-Box-JAPAN-Game-Sega-Work-fully-11479/173844621103?hash=item2879f2672f:g:kHcAAOSw41xXPYoQ</t>
  </si>
  <si>
    <t xml:space="preserve">Desire PlayStation2 PS2 InterChanel Used Japan Adventure Boxed Tested NTSC-J</t>
  </si>
  <si>
    <t xml:space="preserve">B0002KV2GY</t>
  </si>
  <si>
    <t xml:space="preserve">https://www.ebay.com/itm/PlayStation2-Desire-PS2-JAPAN-GAME-New-Sealed-41394/173844621126?hash=item2879f26746:g:rAAAAOSwbiFZULHO</t>
  </si>
  <si>
    <t xml:space="preserve">Pro Striker Perfect w/s Sega Tap MegaDrive MD Genesis Used Japan Boxed Tested</t>
  </si>
  <si>
    <t xml:space="preserve">B0001481O2</t>
  </si>
  <si>
    <t xml:space="preserve">https://www.ebay.com/itm/Mega-Drive-J-LEAGUE-PRO-STRIKER-PERFECT-Kanzen-Sega-3201-md/313041809043?hash=item48e2beee93:g:1x8AAOSwY2pegYKO</t>
  </si>
  <si>
    <t xml:space="preserve">Net @Versus Gomoku Narabe &amp; Renju Sega DreamCast DC Used Japan Table Game 2001</t>
  </si>
  <si>
    <t xml:space="preserve">B00006LJJ3</t>
  </si>
  <si>
    <t xml:space="preserve">https://www.ebay.com/sch/i.html?_frompage=itemsbyseller&amp;_armrs=1&amp;_from=R40&amp;_nkw=4571102250052&amp;_in_kw=1&amp;_ex_kw=&amp;_sacat=0&amp;_udlo=&amp;_udhi=&amp;_ftrt=901&amp;_ftrv=1&amp;_sabdlo=&amp;_sabdhi=&amp;_samilow=&amp;_samihi=&amp;_sadis=15&amp;_stpos=&amp;_sargn=-1%26saslc%3D1&amp;_salic=1&amp;_sop=15&amp;_dmd=1&amp;_ipg=200&amp;_fosrp=1</t>
  </si>
  <si>
    <t xml:space="preserve">Full House Kiss2 PlayStation2 PS2 Capcom Used Japan Adventure Game Boxed Tested</t>
  </si>
  <si>
    <t xml:space="preserve">B000CR2B62</t>
  </si>
  <si>
    <t xml:space="preserve">https://www.ebay.com/itm/USED-PS2-Full-House-Kiss-2/293446993967?hash=item4452cdc82f:g:FccAAOSwFiNdwqzs</t>
  </si>
  <si>
    <t xml:space="preserve">Neo Atlas PlayStation PS1 ArtDink Used Japan Simuration Game Boxed Tested 1998</t>
  </si>
  <si>
    <t xml:space="preserve">B000069UDA</t>
  </si>
  <si>
    <t xml:space="preserve">https://www.ebay.com/itm/PlayStation-Neo-ATLAS-PS1-New-Sealed-JAPAN-GAME-19712/173844621829?hash=item2879f26a05:g:vXQAAOSw8gVX53re</t>
  </si>
  <si>
    <t xml:space="preserve">TerraForming NeoGeo SuperCD-ROM RightStaff Used Japan Shooter Boxed Tested 1993</t>
  </si>
  <si>
    <t xml:space="preserve">B0000ZPVIQ</t>
  </si>
  <si>
    <t xml:space="preserve">https://www.ebay.com/itm/TERRA-FORMING-NEC-PC-Engine-SUPER-CD-ROM2-Import-Japan/164082794506?hash=item263418c00a:g:cOYAAOSwScJbErHD</t>
  </si>
  <si>
    <t xml:space="preserve">Return of Double Dragon Super Famicom SFC Technos Used Japan Action Game Boxed</t>
  </si>
  <si>
    <t xml:space="preserve">B07D6M3YPQ</t>
  </si>
  <si>
    <t xml:space="preserve">https://www.ebay.com/itm/RETURN-OF-DOUBLE-DRAGON-Boxed-Super-famicom-SNES-Japan-Work-fully-12926/183741224021?hash=item2ac7d49455:g:QU0AAOSw3v5Yq6fx</t>
  </si>
  <si>
    <t xml:space="preserve">The Crow PlayStation PS1 Aklaim Used Japan Action Game Boxed Tested Working</t>
  </si>
  <si>
    <t xml:space="preserve">B000069UKT</t>
  </si>
  <si>
    <t xml:space="preserve">https://www.ebay.com/itm/PlayStation-THE-CROW-PS1-JAPAN-GAME-work-fully-2724/173844621906?hash=item2879f26a52:g:5LYAAOSwODFacYtR</t>
  </si>
  <si>
    <t xml:space="preserve">AI Shogi 3DO Real Taito Used Japan Boxed Tested Working 1995 Table Game Retro</t>
  </si>
  <si>
    <t xml:space="preserve">B00013YOXK</t>
  </si>
  <si>
    <t xml:space="preserve">https://www.ebay.com/itm/AI-SHOGI-Ref-ccc-3DO-Real-Panasonic-Japan-Game-3d/362718369866?hash=item5473b3184a:g:7kEAAOSwnfFdR6Qk</t>
  </si>
  <si>
    <t xml:space="preserve">Tecmo Super Bowl2 Super Famicom SFC Used Japan Sports Boxed Tested Working</t>
  </si>
  <si>
    <t xml:space="preserve">B00019P7TY</t>
  </si>
  <si>
    <t xml:space="preserve">https://www.ebay.com/itm/SNES-TECMO-SUPER-BOWL-2-New-Super-famicom-Japan-game-14682/173844621952?hash=item2879f26a80:g:510AAOSwXOhaUcsq</t>
  </si>
  <si>
    <t xml:space="preserve">Parodius da! Famicom Konami Used Japan Shooter Boxed Tested Working Retro Game</t>
  </si>
  <si>
    <t xml:space="preserve">B0032N9YYU</t>
  </si>
  <si>
    <t xml:space="preserve">https://www.ebay.com/itm/Game-soft-Famicom-PARODIUS-Box-and-with-an-instructions-from-Japan/273129021127?hash=item3f97c21ec7:g:rIoAAOSwaVRauRBF</t>
  </si>
  <si>
    <t xml:space="preserve">Konami WaiWai World Famicom FC Used Jaoan Action Game Boxed Tested 1988 Rare</t>
  </si>
  <si>
    <t xml:space="preserve">B000068HXN</t>
  </si>
  <si>
    <t xml:space="preserve">https://www.ebay.com/itm/Rare-Game-soft-FamiCom-Konami-Wai-Wai-world-from-Japan/273030802831?hash=item3f91e76d8f:g:c8gAAOSwhiZagYbG</t>
  </si>
  <si>
    <t xml:space="preserve">G2 Genocide Super Famicom SFC Kemco Used Japan Action Game Cartrage Only Tested</t>
  </si>
  <si>
    <t xml:space="preserve">B000068H0O</t>
  </si>
  <si>
    <t xml:space="preserve">https://www.ebay.com/itm/G2-GENOCIDE-Super-Famicom-Cartridge-Only-sfc/302742286444?hash=item467cd8b06c:g:2S8AAOSwFxZa~lQF</t>
  </si>
  <si>
    <t xml:space="preserve">Street Smart Mega Drive MD Genesis Treco Used Japan Boxed Tested Working 1991</t>
  </si>
  <si>
    <t xml:space="preserve">B0001488KE</t>
  </si>
  <si>
    <t xml:space="preserve">https://www.ebay.com/itm/STREET-SMART-Mega-Drive-Sega-1007-md/303541031313?hash=item46ac749191:g:KtcAAOSwqptelrQM</t>
  </si>
  <si>
    <t xml:space="preserve">TransFormer Mystery of Convoy Famicom FC Takara Used Japan Shooter Boxed Tested</t>
  </si>
  <si>
    <t xml:space="preserve">B000068GYP</t>
  </si>
  <si>
    <t xml:space="preserve">https://www.ebay.com/itm/Game-soft-Famicom-Transformer-Mystery-of-a-convoy-from-Japan/274116337820?epid=66765987&amp;hash=item3fd29b609c:g:BlIAAOSwGYZd3i2n</t>
  </si>
  <si>
    <t xml:space="preserve">Nemurenu Yoru no Chiisana Ohanashi PCEngine Super CD-ROM Used Japan Boxed 1990</t>
  </si>
  <si>
    <t xml:space="preserve">B0000ZPMGW</t>
  </si>
  <si>
    <t xml:space="preserve">https://www.ebay.com/itm/PCEngine-SCD-NEMURENU-YORU-NO-CHIISANA-OHANASHI-YUKO-HARA-JAPAN-13522/183741224796?hash=item2ac7d4975c:g:DmQAAOSwtnpXlJuw</t>
  </si>
  <si>
    <t xml:space="preserve">Girls und Panzer Dream Tank Match PlayStation4 PS4 Bandai Used Japan Boxed 2018</t>
  </si>
  <si>
    <t xml:space="preserve">B0783NKBD7</t>
  </si>
  <si>
    <t xml:space="preserve">https://www.ebay.com/itm/Girls-Und-Panzer-Dream-Tank-Match-PS4-PlayStation-4-English-Subs/174262617838?hash=item2892dc86ee:g:OdYAAOSwLE5epYdn</t>
  </si>
  <si>
    <t xml:space="preserve">Biohazard Gaiden GameBoy Color GBC Capcom Used Japan Adventure Boxed Tested</t>
  </si>
  <si>
    <t xml:space="preserve">B00005V9G4</t>
  </si>
  <si>
    <t xml:space="preserve">https://www.ebay.com/itm/GB-Biohazard-Gaiden-Box-Can-data-save-Game-Boy-JAPAN-Nintendo-36691/183741224821?hash=item2ac7d49775:g:sXIAAOSwIaFZM524</t>
  </si>
  <si>
    <t xml:space="preserve">Air Force Delta: Blue Wing Knight PlayStation2 PS2 Used Shooter Boxed NTSC-J</t>
  </si>
  <si>
    <t xml:space="preserve">B0000UMS00</t>
  </si>
  <si>
    <t xml:space="preserve">https://www.ebay.com/itm/PS2-Airforce-Delta-Blue-Wing-Knight-Free-Shipping-with-Tracking-New-Japan/202994428833?epid=1537012971&amp;hash=item2f43692ba1:g:YXUAAOSwbNtewbD3</t>
  </si>
  <si>
    <t xml:space="preserve">Cosmo Police Galivan2 Super Famicom SFC Used Japan Action Game Boxed Tested</t>
  </si>
  <si>
    <t xml:space="preserve">B000068HBD</t>
  </si>
  <si>
    <t xml:space="preserve">https://www.ebay.com/itm/SNES-COSMO-POLICE-GALIVAN-New-unused-Super-Famicom-Japan-Games-13438/173818372100?hash=item287861e004:g:HgEAAOSwRYNcelEe</t>
  </si>
  <si>
    <t xml:space="preserve">Kingyo Chuihou Tobidase Game Gakuen Super Famicom SFC Jaleco Used Boxed Tested</t>
  </si>
  <si>
    <t xml:space="preserve">B000068H26</t>
  </si>
  <si>
    <t xml:space="preserve">https://www.ebay.com/itm/KINGYO-CHUIHO-Goldfish-Warning-Ref-2611-Free-Shiping-Super-Famicom-Nintendo-sf/273796564422?hash=item3fbf8c05c6:g:ZdUAAOSwu3RcqWpy</t>
  </si>
  <si>
    <t xml:space="preserve">Descent PlayStation PS1 SoftBank Used Japan Shooter Boxed Tested Working 1996</t>
  </si>
  <si>
    <t xml:space="preserve">B000069TG1</t>
  </si>
  <si>
    <t xml:space="preserve">https://www.ebay.com/itm/USED-PS1-PS-PlayStation-1-descent/293446993848?hash=item4452cdc7b8:g:Q4kAAOSwX9BdNAgR</t>
  </si>
  <si>
    <t xml:space="preserve">No-appointment Gals Olympos Sega Saturn SS Human Used Japan Simuration Boxed</t>
  </si>
  <si>
    <t xml:space="preserve">B00MKZWPEW</t>
  </si>
  <si>
    <t xml:space="preserve">https://www.ebay.com/itm/Sega-Saturn-No-appointment-Gals-Olympos-T-4307G-spine-cel-picture-JP-17037/173844623198?hash=item2879f26f5e:g:BP4AAOSw~y9ZDCu4</t>
  </si>
  <si>
    <t xml:space="preserve">Basted PCEngine SUPER CD-ROM Used Japan Actio Adventure Boxed Tested 1992</t>
  </si>
  <si>
    <t xml:space="preserve">B0000ZPSNY</t>
  </si>
  <si>
    <t xml:space="preserve">https://www.ebay.com/itm/PC-Engine-SCD-BASTED-Spine-3069-pe/303476396073?hash=item46a89a5029:g:VawAAOSw6tNePK6n</t>
  </si>
  <si>
    <t xml:space="preserve">Desert Strike: Return to The Gulf Mega Drive MD Genesis Used Japan Boxed Tested</t>
  </si>
  <si>
    <t xml:space="preserve">B000148JEO</t>
  </si>
  <si>
    <t xml:space="preserve">https://www.ebay.com/itm/SEGA-Mega-Drive-DESERT-STRIKE-JAPANESE-Box-JAPAN-Clean-Work-fully/173844623240?hash=item2879f26f88:g:wokAAOxyBvZTRiAr</t>
  </si>
  <si>
    <t xml:space="preserve">Albert Odyssey Super Famicom SFC SunSoft Used Japan Simuration Boxed Tested</t>
  </si>
  <si>
    <t xml:space="preserve">B000068H61</t>
  </si>
  <si>
    <t xml:space="preserve">https://www.ebay.com/itm/ALBERT-ODYSSEY-2-Super-Famicom-Nintendo-1770-sf/303545407241?epid=56221404&amp;hash=item46acb75709:g:cX4AAOSwOfxenUjN</t>
  </si>
  <si>
    <t xml:space="preserve">Super Troll Island Super Famicom SFC Kemco Used Japan Boxed Tested Working</t>
  </si>
  <si>
    <t xml:space="preserve">B000068H0M</t>
  </si>
  <si>
    <t xml:space="preserve">https://www.ebay.com/itm/Super-Troll-Island-Nintendo-Super-Famicom-Japan-NEW/332694733475?hash=item4d7626c2a3:g:RsoAAOSwEfZbLMeg</t>
  </si>
  <si>
    <t xml:space="preserve">Zoids2 Heric vs Guylos PlayStation PS1 Tomy Used Japan Simuration Boxed Tested</t>
  </si>
  <si>
    <t xml:space="preserve">B00005U0LW</t>
  </si>
  <si>
    <t xml:space="preserve">https://www.ebay.com/itm/Used-PS-Zoids2-Play-Station-or-Paly-Station2-Japan-Import/173398595890?hash=item285f5c9932:g:nVEAAOSwh1NbQJ0m</t>
  </si>
  <si>
    <t xml:space="preserve">Time Bokan Series Bokan Go Go Go PlayStation PS1 Banpresto Used Japan Racing</t>
  </si>
  <si>
    <t xml:space="preserve">B00005OVP4</t>
  </si>
  <si>
    <t xml:space="preserve">https://www.ebay.com/itm/PlayStation-BOKAN-GoGoGo-TIME-BOKAN-PS1-JAPAN-GAME-work-fully-32563/174031171589?hash=item288510f005:g:pdgAAOSwl3tdfail</t>
  </si>
  <si>
    <t xml:space="preserve">Elnard Supre Famicom SFC Used Japan RolePlaying Game Boxed Tested Working 1993</t>
  </si>
  <si>
    <t xml:space="preserve">B000068HWI</t>
  </si>
  <si>
    <t xml:space="preserve">https://www.ebay.com/itm/SNES-ELNARD-NEW-Super-famicom-Japan-Game-work-fully-13374/183741227305?hash=item2ac7d4a129:g:WDcAAOSwlJlan5PN</t>
  </si>
  <si>
    <t xml:space="preserve">Project X Zone2: Brave New World Limited Edition Nintendo 3DS Used Japan Boxed</t>
  </si>
  <si>
    <t xml:space="preserve">B010RMZ5UU</t>
  </si>
  <si>
    <t xml:space="preserve">https://www.ebay.com/itm/3DS-Project-X-Zone-2-Limited-Can-data-save-Nintendo-3DS-JAPAN-64029/173844624057?epid=1641912043&amp;hash=item2879f272b9:g:XIIAAOSwObhaeR7a</t>
  </si>
  <si>
    <t xml:space="preserve">Makeruna Makendo Super Famicom SFC Datam Polystar Used Japan Action Game Boxed</t>
  </si>
  <si>
    <t xml:space="preserve">B000068H6I</t>
  </si>
  <si>
    <t xml:space="preserve">https://www.ebay.com/itm/Super-Famicom-MAKERUNA-MAKENDO-Kendo-without-CD-Nintendo-SFC-SNES-Game-Japan/184168112070?hash=item2ae1465fc6:g:qX0AAOSwjG5eRBQW</t>
  </si>
  <si>
    <t xml:space="preserve">Bokujou Monogatari: oh! Wonderful Life PS2 Used Japan Simuration Boxed NTSC-J</t>
  </si>
  <si>
    <t xml:space="preserve">B0003H3IO0</t>
  </si>
  <si>
    <t xml:space="preserve">https://www.ebay.com/itm/Bokujou-Monogatari-Oh-Wonderful-Life-PlayStation-2-NTSC-J-JP-Import/193129452236?hash=item2cf76992cc:g:VWYAAOSwWpZdj5EII</t>
  </si>
  <si>
    <t xml:space="preserve">Final Fight Guy Super Famicom Capcom Used Japan Action Game Boxed Tested 1992</t>
  </si>
  <si>
    <t xml:space="preserve">B000068HLT</t>
  </si>
  <si>
    <t xml:space="preserve">https://www.ebay.com/itm/FINAL-FIGHT-GUY-No-CD-Ref-088-Super-Famicom-Nintendo-sf/362721707271?epid=4460&amp;hash=item5473e60507:g:DJgAAOSwjcVdTPEG</t>
  </si>
  <si>
    <t xml:space="preserve">Inuyasha: Ougi Ranbu &amp; Juso no Kamen Set PS2 Bandai Used Japan Boxed NTSC-J</t>
  </si>
  <si>
    <t xml:space="preserve">写真は以下のサイトから
https://www.mercari.com/jp/items/m79883817253/?_s=U2FsdGVkX1-SugW5i57MnaWEPMFtkLwWZf_Pjdv2IRTQV5QcPAk8qXPLJwPqYoAMu84G9HTqtwQjC62Pw8KZIwJ2DjR_r_rI_ulh22hjSub5sE_zaGAHBZeY13qVk6XP</t>
  </si>
  <si>
    <t xml:space="preserve">Battle Pinball Super Famicom SFC Banpresto Used Japan Boxed Tested Working 1995</t>
  </si>
  <si>
    <t xml:space="preserve">B000068HP2</t>
  </si>
  <si>
    <t xml:space="preserve">https://www.ebay.com/itm/BATTLE-PINBALL-Boxed-Super-famicom-SNES-Japan-game-Work-fully-14923/173844624867?hash=item2879f275e3:g:ShsAAOSwA3dYaxwU</t>
  </si>
  <si>
    <t xml:space="preserve">Riding Hero NeoGeo NCD SNK Used Japan Racinge Game Boxed Tested Working 1995</t>
  </si>
  <si>
    <t xml:space="preserve">B00014B1EO</t>
  </si>
  <si>
    <t xml:space="preserve">https://www.ebay.com/itm/NEW-Factory-Sealed-Riding-Hero-SNK-Neo-Geo-CD-Japan-NG-Neo-Geo/133415623099?epid=6579&amp;hash=item1f1030d9bb:g:18kAAOSw1VdexUJG</t>
  </si>
  <si>
    <t xml:space="preserve">Mr. Nutz Super Famicom SFC Sofel Used Japan Action Game Cartrage Only Tested</t>
  </si>
  <si>
    <t xml:space="preserve">B00019P852</t>
  </si>
  <si>
    <t xml:space="preserve">https://www.ebay.com/itm/Super-Famicom-MR-NUTZ-Cartridge-Only-Nintendo-1710-sfc/303457504161?hash=item46a77a0ba1:g:kJAAAOSwd1deKWyy</t>
  </si>
  <si>
    <t xml:space="preserve">Sword Maniac Super Famicom SFC ToshibaEMI Used Japan Boxed Tested Working 1994</t>
  </si>
  <si>
    <t xml:space="preserve">B000068HRI</t>
  </si>
  <si>
    <t xml:space="preserve">https://www.ebay.com/itm/Sword-Maniac-Nintendo-Super-Famicom-Japan/232435351185?hash=item361e39fe91:g:P1MAAOSwaLhZhFjA</t>
  </si>
  <si>
    <t xml:space="preserve">Bad Omen Mega Drive MD Genesis HotB Used Japan Pinball Boxed Tested Working</t>
  </si>
  <si>
    <t xml:space="preserve">B000148HDM</t>
  </si>
  <si>
    <t xml:space="preserve">https://www.ebay.com/itm/Mega-Drive-Genesis-Bad-Omen-Boxed-JAPAN-Game-Sega-Works-fully-12628/173844625312?hash=item2879f277a0:g:EakAAOSw7m9bGhgGG</t>
  </si>
  <si>
    <t xml:space="preserve">Gunforce Super Famicom SFC Irem Used Japan Action Game Boxed Tested Working</t>
  </si>
  <si>
    <t xml:space="preserve">B000068HGF</t>
  </si>
  <si>
    <t xml:space="preserve">https://www.ebay.com/itm/GUNFORCE-Gun-Force-Ref-148-Super-Famicom-Nintendo-sf/302427108698?epid=214702615&amp;hash=item466a0f755a:g:OrUAAOSwr2ZZn9Jv</t>
  </si>
  <si>
    <t xml:space="preserve">Cyber Lip NeoGeo CD NCD Used Japan Action Game Boxed Tested Working 1995</t>
  </si>
  <si>
    <t xml:space="preserve">B00014B0P4</t>
  </si>
  <si>
    <t xml:space="preserve">https://www.ebay.com/itm/Snk-Cyber-Lip-Retro-Game-Software/224032736699?hash=item34296445bb:g:q7gAAOSwOJVe1tFZ</t>
  </si>
  <si>
    <t xml:space="preserve">Gain Ground SX PCEngine Super CD-ROM Irem Used Japan Boxed Tested Working 1992</t>
  </si>
  <si>
    <t xml:space="preserve">B0000ZPSL6</t>
  </si>
  <si>
    <t xml:space="preserve">https://www.ebay.com/itm/NEC-PCEngine-SUPER-CD-ROM-GAIN-GROUND-SX-JAPAN-GAME-Work-13121/183741230470?hash=item2ac7d4ad86:g:R28AAOSwEN5ddfr-</t>
  </si>
  <si>
    <t xml:space="preserve">Estpolis2 Super Famicom SFC Taito Used Japan RolePlaying Boxed Tested Working</t>
  </si>
  <si>
    <t xml:space="preserve">B000068I47</t>
  </si>
  <si>
    <t xml:space="preserve">https://www.ebay.com/itm/ESTPOLIS-II-2-Ref-bcc-Super-Famicom-Nintendo-sf/312666086793?hash=item48cc59dd89:g:gwkAAOSwmK9dDEpQ</t>
  </si>
  <si>
    <t xml:space="preserve">Hyper Dunk The PlayOff Edition Mega Drive MD Genesis Konami Used Japan Boxed</t>
  </si>
  <si>
    <t xml:space="preserve">B000148AUW</t>
  </si>
  <si>
    <t xml:space="preserve">https://www.ebay.com/itm/Mega-Drive-Genesis-Hyper-Dunk-The-Playoff-Edition-Box-JAPAN-Game-14017/183745705414?hash=item2ac818f5c6:g:VHYAAOSwhOdXowpe</t>
  </si>
  <si>
    <t xml:space="preserve">Fate / Unlimited Codes Limited Edition PlayStation2 PS2 Used Japan Capcom Boxed</t>
  </si>
  <si>
    <t xml:space="preserve">B001CSPT1Y</t>
  </si>
  <si>
    <t xml:space="preserve">https://www.ebay.com/itm/Capcom-Fate-Unlimited-Codes-SP-Box-Japan-Import-CPCS01041/264740323504?epid=1000291807&amp;hash=item3da3c0c0b0:g:AP0AAOSw6JJeyNt7</t>
  </si>
  <si>
    <t xml:space="preserve">Aqutallion Super Famicom SFC Tecmo Used Japan RolePlaying Boxed Tested Working</t>
  </si>
  <si>
    <t xml:space="preserve">B000068HCC</t>
  </si>
  <si>
    <t xml:space="preserve">https://www.ebay.com/itm/SNES-AQUTALLION-Boxed-Can-be-data-save-Super-famicom-Japan-game-13699/173844627145?hash=item2879f27ec9:g:g~kAAOSwstxVEory</t>
  </si>
  <si>
    <t xml:space="preserve">Super Runabout San Francisco Edition DreamCast DC Used Japan Action Game Boxed</t>
  </si>
  <si>
    <t xml:space="preserve">B00006LJHJ</t>
  </si>
  <si>
    <t xml:space="preserve">https://www.ebay.com/itm/SEGA-Dreamcast-SUPER-RUNABOUT-SAN-FRANCISCO-EDITION-DC-JAPAN-NEW-33691/173844627220?hash=item2879f27f14:g:ausAAOSwdW9aJPQ5</t>
  </si>
  <si>
    <t xml:space="preserve">Olivia's Mystery Super Famicom SFC Altron Used Japan Puzzle Game Boxed Tested</t>
  </si>
  <si>
    <t xml:space="preserve">B000068ICA</t>
  </si>
  <si>
    <t xml:space="preserve">https://www.ebay.com/itm/SNES-OLIVIAS-MYSTERY-NEW-Puzzle-Super-famicom-Japan-game-work-fully/183741231526?hash=item2ac7d4b1a6:g:E8gAAMXQ1ZhTgX8A</t>
  </si>
  <si>
    <t xml:space="preserve">Hokuto ga Gotoku PlayStation4 PS4 Sega Used Japan Action Boxed Tested Working</t>
  </si>
  <si>
    <t xml:space="preserve">B075RFJLRY</t>
  </si>
  <si>
    <t xml:space="preserve">https://www.ebay.com/itm/USED-PS4-Hokuto-Ga-Gotoku-Japan-import/223881335734?hash=item34205e13b6:g:QPgAAOSweXddMEFL</t>
  </si>
  <si>
    <t xml:space="preserve">Gungage PlayStation PS1 Used Japan Konami Used Japan Shooter Boxed Tested 1999</t>
  </si>
  <si>
    <t xml:space="preserve">B00005QBNB</t>
  </si>
  <si>
    <t xml:space="preserve">https://www.ebay.com/itm/USED-PS1-PS-PlayStation-1-Gangeji/293446994271?hash=item4452cdc95f:g:sS0AAOSwgSJdNY6B</t>
  </si>
  <si>
    <t xml:space="preserve">Arrow Flash MegeDrive MD Genesis Sega Used Japan Boxed Tested Working 1990</t>
  </si>
  <si>
    <t xml:space="preserve">B000147OKY</t>
  </si>
  <si>
    <t xml:space="preserve">https://www.ebay.com/itm/ARROW-FLASH-Ref-191-Mega-Drive-Sega-md/312705234769?epid=1404418408&amp;hash=item48ceaf3751:g:upkAAOSwsU5dMWUF</t>
  </si>
  <si>
    <t xml:space="preserve">Zusar Vasar DreamCast DC RealVision Used Japan Racing Game Boxed Tested Working</t>
  </si>
  <si>
    <t xml:space="preserve">B00006LJII</t>
  </si>
  <si>
    <t xml:space="preserve">https://www.ebay.com/itm/ZUSAR-VASAR-Dreamcast-Sega-071-dc/362934790324?epid=56242535&amp;hash=item54809968b4:g:XFUAAOSwM05eYJIP</t>
  </si>
  <si>
    <t xml:space="preserve">Macross Scramble Valkyrie Super Famicom SFC Banpresto Used Japan Shooter Boxed</t>
  </si>
  <si>
    <t xml:space="preserve">B000068H89</t>
  </si>
  <si>
    <t xml:space="preserve">https://www.ebay.com/itm/SNES-MACROSS-SCRAMBLE-VALKYRIE-Boxed-Super-famicom-Japan-game-13658/183741232740?epid=56244706&amp;hash=item2ac7d4b664:g:ICYAAOSw9VZXOqZ~</t>
  </si>
  <si>
    <t xml:space="preserve">Wizard of Immortal MegaDrive MD Genesis Used Japan Boxed Tested Working 1993</t>
  </si>
  <si>
    <t xml:space="preserve">B000147QOS</t>
  </si>
  <si>
    <t xml:space="preserve">https://www.ebay.com/itm/WIZARD-OF-THE-IMMORTAL-Mega-Drive-Sega-0447-md/362911324678?hash=item547f335a06:g:BTkAAOSwkfVeQj0z</t>
  </si>
  <si>
    <t xml:space="preserve">Fist PlayStation PS1 Imaginear Used Japan Fighting Game Boxed Tested Working</t>
  </si>
  <si>
    <t xml:space="preserve">B000069T1X</t>
  </si>
  <si>
    <t xml:space="preserve">https://www.ebay.com/itm/NEW-SEALED-Fist-Sony-PlayStation-1-PS1-Japan-Import-CD-Game-US-Seller/353106508456?hash=item5236c9baa8:g:-GkAAOSwofVe5bUw</t>
  </si>
  <si>
    <t xml:space="preserve">Ka・Ge・Ki MegaDrive MD Genesis HotB Used Japan Action Game Used Japan Working</t>
  </si>
  <si>
    <t xml:space="preserve">B000147VSE</t>
  </si>
  <si>
    <t xml:space="preserve">https://www.ebay.com/itm/Mega-Drive-Genesis-Ka-Ge-Ki-Fists-of-Steel-kageki-JAPAN-GAME-11499/173847419961?hash=item287a1d1c39:g:VBcAAOSwxH1T7Gv-</t>
  </si>
  <si>
    <t xml:space="preserve">King of Fighters R-2 NeoGeo Pocket NGP SNK Used Japan Fighting Boxed Tested</t>
  </si>
  <si>
    <t xml:space="preserve">B00014ARJY</t>
  </si>
  <si>
    <t xml:space="preserve">https://www.ebay.com/itm/THE-KING-OF-FIGHTERS-ROUND-2-R-2-kof-Neo-Geo-Pocket-SNK-np/302639420881?hash=item4676b715d1:g:BUoAAOSwdGtcwphP</t>
  </si>
  <si>
    <t xml:space="preserve">Dragon Shadow Spell PlayStation2 FlightPlan PS2 Used Japan Boxed Tested NTSC-J</t>
  </si>
  <si>
    <t xml:space="preserve">B000EY50FM</t>
  </si>
  <si>
    <t xml:space="preserve">https://www.ebay.com/itm/Dragon-Shadow-Spell-PS2-Flight-plan-Sony-Playstation-2-From-Japan/193261634065?epid=56579463&amp;hash=item2cff4a8211:g:jskAAOSwSA5d-bW~</t>
  </si>
  <si>
    <t xml:space="preserve">Aisle Lord Mega Drive MD Genesis MegaCD WolfTeam Used Japan Boxed Tested 1992</t>
  </si>
  <si>
    <t xml:space="preserve">B000148J2Q</t>
  </si>
  <si>
    <t xml:space="preserve">https://www.ebay.com/itm/AISLE-LORD-Sega-Mega-CD-168-mcd/362917754781?epid=56248740&amp;hash=item547f95779d:g:xP0AAOSw7rReSkPD</t>
  </si>
  <si>
    <t xml:space="preserve">Legend of Zelda: Ocarina Of Time w/s Back Version GameCube GC Used Adventure</t>
  </si>
  <si>
    <t xml:space="preserve">B0099J28L2</t>
  </si>
  <si>
    <t xml:space="preserve">https://www.ebay.com/itm/Game-Cube-The-Legend-of-Zelda-Ocarina-GC-Nintendo-GC-JAPAN-GAME-46882/183745694108?hash=item2ac818c99c:g:T1AAAOSwEONb93a8</t>
  </si>
  <si>
    <t xml:space="preserve">Formation Armed F PCEngine HuCard Used Japan Shooter Boxed Tested Working 1990</t>
  </si>
  <si>
    <t xml:space="preserve">B0000ZPSP2</t>
  </si>
  <si>
    <t xml:space="preserve">https://www.ebay.com/itm/Pack-Inn-Video-Armed-F-4988110600050-Pc-Engine-Software/353109582672?epid=1622565523&amp;hash=item5236f8a350:g:MCgAAOSw-XRe6Ya5</t>
  </si>
  <si>
    <t xml:space="preserve">New Japan Pro-Wrestling: Tohkon Road 2 Nintendo64 N64 Hudson Used Japan Boxed</t>
  </si>
  <si>
    <t xml:space="preserve">B000069U2T</t>
  </si>
  <si>
    <t xml:space="preserve">https://www.ebay.com/itm/N64-New-Japan-Pro-Wrestling-Tohkon-Road-2-Box-Nintendo-64-JPN-Game-22387/173848449497?hash=item287a2cd1d9:g:VD8AAOSwKoRZaHyC</t>
  </si>
  <si>
    <t xml:space="preserve">Dynamite Deka2 DreamCast DC Sega Used Japan Action Game Boxed Tested Working</t>
  </si>
  <si>
    <t xml:space="preserve">B00006LJSD</t>
  </si>
  <si>
    <t xml:space="preserve">https://www.ebay.com/itm/SEGA-Dreamcast-DYNAMITE-DEKA-2-spine-card-JAPAN-GAME-Clean-Work-25131/183745696306?hash=item2ac818d232:g:~owAAOSwnHZYS6j6</t>
  </si>
  <si>
    <t xml:space="preserve">Maken Shao First Limited Edition PlayStation2 PS2 Atlus Used Japan Boxed NTSC-J</t>
  </si>
  <si>
    <t xml:space="preserve">B00006LJUB</t>
  </si>
  <si>
    <t xml:space="preserve">https://www.ebay.com/itm/Maken-Shao-Japan-Import/114256285419?epid=1100042708&amp;hash=item1a9a348eeb:g:6gsAAOSw9-9e4mgl</t>
  </si>
  <si>
    <t xml:space="preserve">Phantasy Star Collection Sega Saturn SS Used Japan RolePlaying Boxed Tested</t>
  </si>
  <si>
    <t xml:space="preserve">B000092PGO</t>
  </si>
  <si>
    <t xml:space="preserve">https://www.ebay.com/itm/Sega-Saturn-Phantasy-Star-Collection-box-map-technique-list-JAPAN-19946/173848449764?hash=item287a2cd2e4:g:BdAAAOSw1qtbUEyR</t>
  </si>
  <si>
    <t xml:space="preserve">Makaimura Ghosts 'N Goblins Famicom FC Capcom Used Japan Action Boxed Tested</t>
  </si>
  <si>
    <t xml:space="preserve">B000068HKY</t>
  </si>
  <si>
    <t xml:space="preserve">https://www.ebay.com/itm/Game-soft-Famicom-Ghosts-n-Goblins-Box-and-with-an-instructions-from-Japan/273600005842?hash=item3fb3d4c6d2:g:dDYAAOSwESRcCxih</t>
  </si>
  <si>
    <t xml:space="preserve">Macross M3 Limited Box DreamCast DC Sega Used Japan 3DShooter Boxed Tested 2001</t>
  </si>
  <si>
    <t xml:space="preserve">B00006LJY9</t>
  </si>
  <si>
    <t xml:space="preserve">https://www.ebay.com/itm/MACROSS-M3-Campaign-Limited-Box-Dreamcast-Sega-2136-dc/311754038914?epid=56244430&amp;hash=item4895fd1e82:g:WvIAAOSwAyJba6sl</t>
  </si>
  <si>
    <t xml:space="preserve">Super Street Fighter2 MegaDrive MD Genesis Capcom Used Japan Fighting Boxed</t>
  </si>
  <si>
    <t xml:space="preserve">B000148692</t>
  </si>
  <si>
    <t xml:space="preserve">https://www.ebay.com/itm/SUPER-STREET-FIGHTER-II-2-Mega-Drive-Sega-1812-md/362919651993?hash=item547fb26a99:g:HtYAAOSwP~leTOQy</t>
  </si>
  <si>
    <t xml:space="preserve">Assault Suit Leynos Mega Drive MD Genesis Masaya Used Japan Shooter Boxed 1990</t>
  </si>
  <si>
    <t xml:space="preserve">B0001484QC</t>
  </si>
  <si>
    <t xml:space="preserve">https://www.ebay.com/itm/Assault-Suit-Leynos-Genesis-Masaya-Sega-Megadrive-Box-Japan-USA-Seller-Rare/373083624584?hash=item56dd845488:g:4goAAOSw7Rle5pe~</t>
  </si>
  <si>
    <t xml:space="preserve">Ys 3 Famicom FC Victor Used Japan RolePlaying Game Boxed Tested Working 1991</t>
  </si>
  <si>
    <t xml:space="preserve">B000068HQH</t>
  </si>
  <si>
    <t xml:space="preserve">https://www.ebay.com/itm/Game-soft-Famicom-YS-3-Box-and-with-an-instructions-from-Japan/273585486021?hash=item3fb2f738c5:g:7x8AAOSwy2pb~-jC</t>
  </si>
  <si>
    <t xml:space="preserve">Highway Star Famicom FC Square Used Japan Racing Game Boxed Tested Working 1987</t>
  </si>
  <si>
    <t xml:space="preserve">B000068HCZ</t>
  </si>
  <si>
    <t xml:space="preserve">https://www.ebay.com/itm/Highway-Star-Boxed-Famicom-NES-Japan-game-Work-fully-10423/183745699295?hash=item2ac818dddf:g:1lQAAOSwJ7RYS3E-</t>
  </si>
  <si>
    <t xml:space="preserve">Knockout Kings 2002 PlayStation2 PS2 ElectronicArts Used Japan Boxing NTSC-J</t>
  </si>
  <si>
    <t xml:space="preserve">B0000634MW</t>
  </si>
  <si>
    <t xml:space="preserve">https://www.ebay.com/itm/USED-PS2-knockout-King-2002-Playstation2/293446973479?hash=item4452cd7827:g:MPIAAOSwxlxd1npQ</t>
  </si>
  <si>
    <t xml:space="preserve">Lode Runner Lost Labyrinth PCEngine HuCard Used Japan Action Game Boxed Working</t>
  </si>
  <si>
    <t xml:space="preserve">B0000ZPS7A</t>
  </si>
  <si>
    <t xml:space="preserve">https://www.ebay.com/itm/NEC-PC-Engine-HuCARD-Lode-Runner-LOST-LABYRINTH-JAPAN-GAME-New-11160/183745699977?epid=1510065094&amp;hash=item2ac818e089:g:SPoAAOSwyQtVo4HX</t>
  </si>
  <si>
    <t xml:space="preserve">Dynamite Headdy MegaDrive MD Genesis Sega Used Japan Action Game Boxed Tested</t>
  </si>
  <si>
    <t xml:space="preserve">B000148C28</t>
  </si>
  <si>
    <t xml:space="preserve">https://www.ebay.com/itm/Dynamite-Headdy-case-manual-cardridge-postcard-include-MEGA-DRIVE-SEGA-GENESIS/254575678309?hash=item3b45e49365:g:-DkAAOSwnHdevOvv</t>
  </si>
  <si>
    <t xml:space="preserve">Command &amp; Conquer Sega Saturn SS Used Japan Simuration Boxed Tested Working</t>
  </si>
  <si>
    <t xml:space="preserve">B000069T8E</t>
  </si>
  <si>
    <t xml:space="preserve">https://www.ebay.com/itm/COMMAND-CONQUER-GS-9131-Sega-Saturn-Japan/123886909884?hash=item1cd83c39bc:g:X7oAAOSwl41dY1vI</t>
  </si>
  <si>
    <t xml:space="preserve">Salary Man Champ PlayStation PS1 Success Used Japan Mini Games Boxed Tested</t>
  </si>
  <si>
    <t xml:space="preserve">B000069SMD</t>
  </si>
  <si>
    <t xml:space="preserve">https://www.ebay.com/itm/PlayStation-Salary-Man-Champ-New-PS1-JAPAN-GAME-33562/173848450995?hash=item287a2cd7b3:g:uIYAAOSwgGBbozca</t>
  </si>
  <si>
    <t xml:space="preserve">Spectral Gene Limited Edition PlayStation2 PS2 IdeaFactory Used Japan Boxed</t>
  </si>
  <si>
    <t xml:space="preserve">B000WIIWT6</t>
  </si>
  <si>
    <t xml:space="preserve">https://www.ebay.com/itm/PlayStation2-Spectral-Gene-Limited-Edition-NEW-PS2-JAPAN-GAME-50302/183745700966?hash=item2ac818e466:g:idcAAOSwzLlXgJfJ</t>
  </si>
  <si>
    <t xml:space="preserve">Silent Debuggers PCEngine HuCard DataEast Used Japan Shooter Boxed Tested 1994</t>
  </si>
  <si>
    <t xml:space="preserve">B0000ZPP6O</t>
  </si>
  <si>
    <t xml:space="preserve">https://www.ebay.com/itm/SILENT-DEBUGGERS-Item-Ref-bcc-PC-Engine-Hu-pe/311787211669?hash=item4897f74b95:g:ytMAAOSwopRYiCAP</t>
  </si>
  <si>
    <t xml:space="preserve">Daiku no Gensan Famicom FC Irem Used Japan Action Game Boxed Tested Working</t>
  </si>
  <si>
    <t xml:space="preserve">B000068HG6</t>
  </si>
  <si>
    <t xml:space="preserve">https://www.ebay.com/itm/Rare-Game-soft-Famicom-Diku-no-Gensan-Box-and-with-an-instructions-from-Japan/274329018186?hash=item3fdf489f4a:g:3i0AAOSwGIVeitiS</t>
  </si>
  <si>
    <t xml:space="preserve">Hard Rock Cab PlayStation PS1 Asmik Used Japan Shooter Boxed Tested Working</t>
  </si>
  <si>
    <t xml:space="preserve">B000069TUT</t>
  </si>
  <si>
    <t xml:space="preserve">https://www.ebay.com/itm/PlayStation-HARD-ROCK-CAB-PS1-JAPAN-GAME-work-fully-15852/173848451039?hash=item287a2cd7df:g:E1oAAOSwDNdVikS-</t>
  </si>
  <si>
    <t xml:space="preserve">Baroque International PlayStaion2 PS2 Sting Used Japan Action Game Boxed NTSC-J</t>
  </si>
  <si>
    <t xml:space="preserve">B001DGEVZU</t>
  </si>
  <si>
    <t xml:space="preserve">https://www.ebay.com/itm/PlayStation2-BAROQUE-INTERNATIONAL-NEW-JAPAN-GAME-PS2-52070/173848451091?hash=item287a2cd813:g:lnkAAOSwBahVStnC</t>
  </si>
  <si>
    <t xml:space="preserve">Next King The Millennial Kingdom of Love Sega Saturn SS Used Japan Simuration</t>
  </si>
  <si>
    <t xml:space="preserve">B000092P76</t>
  </si>
  <si>
    <t xml:space="preserve">https://www.ebay.com/itm/Used-Sega-Saturn-Next-King-Koi-no-Sennen-Oukoku-Japan-Import/301304306349?hash=item462722daad:g:LOEAAOSwGvhUCYys</t>
  </si>
  <si>
    <t xml:space="preserve">Rayxanber2 PCEngine CD-Rom DataWest Used Japan Shooter Boxed Tested Working</t>
  </si>
  <si>
    <t xml:space="preserve">B0000ZPW0S</t>
  </si>
  <si>
    <t xml:space="preserve">https://www.ebay.com/itm/PCEngine-CD-ROM-RAYXANBER-2-JAPAN-GAME-Clean-Work-fully-11360/183745701502?hash=item2ac818e67e:g:xqIAAOSwAQtZlTnO</t>
  </si>
  <si>
    <t xml:space="preserve">Space Ace Super Famicom SFC Imagineer Used Japan Boxed Tested Working 1994</t>
  </si>
  <si>
    <t xml:space="preserve">B000068HHS</t>
  </si>
  <si>
    <t xml:space="preserve">https://www.ebay.com/itm/SNES-SPACE-ACE-Boxed-Super-famicom-Japan-game-work-fully/173848451133?hash=item287a2cd83d:g:FLcAAOSw7ThUcYpLL</t>
  </si>
  <si>
    <t xml:space="preserve">PCGenjin PCEngine HuCard Hudson Used Japan Adventure Boxed Tested Working 1994</t>
  </si>
  <si>
    <t xml:space="preserve">B0000ZPT9M</t>
  </si>
  <si>
    <t xml:space="preserve">https://www.ebay.com/itm/PC-Genjin-Hu-Card-JP-GAME-9000009959324-F-S/192492647749?hash=item2cd174b545:g:GXQAAOSwGBdauJrT</t>
  </si>
  <si>
    <t xml:space="preserve">Persona5 PlayStation4 PS4 Atlus Used Japan RolePlaying Game Boxed Tested 2016</t>
  </si>
  <si>
    <t xml:space="preserve">B01F377U84</t>
  </si>
  <si>
    <t xml:space="preserve">https://www.ebay.com/itm/Used-PS4-PERSONA-5-VER-Japan-Import/163138701786?hash=item25fbd309da:g:vKAAAOSwYuNbQJW8</t>
  </si>
  <si>
    <t xml:space="preserve">Hi Leg Fantasy PCEngine Super CD-Rom GameExpress Used Japan RolePlaying Boxed</t>
  </si>
  <si>
    <t xml:space="preserve">B00EM7SM52</t>
  </si>
  <si>
    <t xml:space="preserve">https://www.ebay.com/itm/PC-Engine-SUPER-CD-ROM-HI-LEG-FANTASY-JAPAN-GAME-Clean-Work-fully-14473/183745701893?hash=item2ac818e805:g:vIEAAOSwT6pVxwZA</t>
  </si>
  <si>
    <t xml:space="preserve">Ninja Commando NeoGeo CD-Rom NCD SNK Used Japan Action Shooting Boxed 1994</t>
  </si>
  <si>
    <t xml:space="preserve">B00014B0FE</t>
  </si>
  <si>
    <t xml:space="preserve">https://www.ebay.com/itm/NINJA-COMMANDO-Neo-Geo-CD-2951-nc/303587781442?hash=item46af3deb42:g:AL0AAOSwkZ9e2fNc</t>
  </si>
  <si>
    <t xml:space="preserve">Majin Eiyuden Wataru Gaiden Famicom Hudson Used Japan Action RPG Boxed Tested</t>
  </si>
  <si>
    <t xml:space="preserve">B000068I18</t>
  </si>
  <si>
    <t xml:space="preserve">https://www.ebay.com/itm/MAJIN-EIYUDEN-WATARU-GAIDEN-Box-Can-be-save-Famicom-NES-Japan-game-10719/183745701990?hash=item2ac818e866:g:9oEAAOSwcnpTq7Iq</t>
  </si>
  <si>
    <t xml:space="preserve">Magic Carpet w/s 3D Cotroler Sega Saturn SS Used Japan Shooter Boxed Tested</t>
  </si>
  <si>
    <t xml:space="preserve">B000092P8Y</t>
  </si>
  <si>
    <t xml:space="preserve">https://www.ebay.com/itm/Magic-Carpet-Multi-Controller-Sega-Saturn-Japan-NEW-C/333619774762?hash=item4dad49c52a:g:13EAAOSw6~Je3eqU</t>
  </si>
  <si>
    <t xml:space="preserve">OnePiece Kaizoku Musou1, 2, 3 Set PlayStation3 PS3 Bandai Used Japan Boxed</t>
  </si>
  <si>
    <t xml:space="preserve">写真は以下のサイトから
https://www.mercari.com/jp/items/m82598766149/?_s=U2FsdGVkX198biU9ZKiLkTt3KyOYQv1qWk8EzAX0lUT7UAskahLw3rTod_E1avmRk5Do1Q9uVx6pX2Desih6hqQXbJcWh4pWNSldPbVBDv3bf2tKhvyEHfXtdnxetBZR</t>
  </si>
  <si>
    <t xml:space="preserve">Jackie Chan's PCEngine HuCard Hudson Used Japan Boxed Tested Working 1995 Rare</t>
  </si>
  <si>
    <t xml:space="preserve">B0000ZPTBU</t>
  </si>
  <si>
    <t xml:space="preserve">https://www.ebay.com/itm/JACKIE-CHAN-PC-Engine-Hu-pe/311763843929?hash=item489692bb59:g:OIgAAOSwElpatHB3</t>
  </si>
  <si>
    <t xml:space="preserve">Deron Dero Dero Sega Saturn SS Tecmo Used Japan Puzzle Boxed Tested Working</t>
  </si>
  <si>
    <t xml:space="preserve">B000069SWR</t>
  </si>
  <si>
    <t xml:space="preserve">https://www.ebay.com/itm/Sega-Saturn-Deron-Dero-Dero-JAPAN-GAME-15779/183745702105?hash=item2ac818e8d9:g:VrYAAOSw-CpX93R6</t>
  </si>
  <si>
    <t xml:space="preserve">Bug! Sega Saturn SS Used Japan Action Game Boxed Tested Working 1995</t>
  </si>
  <si>
    <t xml:space="preserve">B000069T7D</t>
  </si>
  <si>
    <t xml:space="preserve">https://www.ebay.com/itm/Sega-Saturn-Bug-included-spine-card-color-copy-JAPAN-GAME-SS-15649/173848451417?hash=item287a2cd959:g:Gd8AAOSwa81bUFsR</t>
  </si>
  <si>
    <t xml:space="preserve">Psycho Break1, 2 Set PlayStation4 Bethesda Used Japan Adventure Boxed Tested</t>
  </si>
  <si>
    <t xml:space="preserve">写真は以下のサイトから
https://www.mercari.com/jp/items/m35451907914/?_s=U2FsdGVkX1_qOHa4dhdtP2FHTrwm_ho6AuP7Lnn4L05iIora6X5k--rwfGdIX2diEGjZD2-1-m2oxr3_0wlY9f-26UuYLI_jf1BbR56RLOvVztcUp0J_VMQFhHdyooN0</t>
  </si>
  <si>
    <t xml:space="preserve">Eiyu Shigan Gal Act Heroism Sega Saturn SS MicroCabin Used Japan RolePlaying</t>
  </si>
  <si>
    <t xml:space="preserve">B000069U5E</t>
  </si>
  <si>
    <t xml:space="preserve">https://www.ebay.com/itm/Eiyuu-Shigan-Gal-Act-Heroism-1998-Brand-New-Factory-Sealed-Japan-Saturn-Import/202973038736?hash=item2f4222c890:g:ppoAAOSwgy1eoNej</t>
  </si>
  <si>
    <t xml:space="preserve">MiG-29 Mega Drive MD Genesis Tengen Used Japan Shooter Boxed Tested Working</t>
  </si>
  <si>
    <t xml:space="preserve">B000148JYY</t>
  </si>
  <si>
    <t xml:space="preserve">https://www.ebay.com/itm/Mega-Drive-Genesis-MiG-29-Boxed-JAPAN-GAME-Clean-Works-fully-13743/183745702346?hash=item2ac818e9ca:g:HP8AAOSwO9RbKLX4</t>
  </si>
  <si>
    <t xml:space="preserve">Wolverine Super Famicom SFC Aklaim Used Japan Action Game Bozed Tested Working</t>
  </si>
  <si>
    <t xml:space="preserve">B000068IB0</t>
  </si>
  <si>
    <t xml:space="preserve">https://www.ebay.com/itm/WOLVERINE-Ref-095-Super-Famicom-Nintendo-sf/312664545542?epid=214790898&amp;hash=item48cc425906:g:ZekAAOSwVZBdCwgW</t>
  </si>
  <si>
    <t xml:space="preserve">Princess Maker2 3DO MicroCabin Used Japan Boxed Tested Working 1995 Retro Game</t>
  </si>
  <si>
    <t xml:space="preserve">B00013YP1Q</t>
  </si>
  <si>
    <t xml:space="preserve">https://www.ebay.com/itm/3DO-Real-Princess-Maker-2-included-character-model-sheets-JAPAN-3DO-17937/173848451542?hash=item287a2cd9d6:g:wZAAAOSwNrFbKfDM</t>
  </si>
  <si>
    <t xml:space="preserve">Sonic Spinball Mega Drive MD Genesis Used Japan Pinball Boxed Tested Working</t>
  </si>
  <si>
    <t xml:space="preserve">B000148BYM</t>
  </si>
  <si>
    <t xml:space="preserve">https://www.ebay.com/itm/Sonic-Pinball-Mega-Drive-Genesis-Sega-Japan-retro-video-game-action-FedEx/333559375048?hash=item4da9b024c8:g:rV0AAOSwhRZefYQt</t>
  </si>
  <si>
    <t xml:space="preserve">Jashin Draxos Risky Woods Mega Drive MD Genesis Used Japan Action Game Boxed</t>
  </si>
  <si>
    <t xml:space="preserve">B0001481QK</t>
  </si>
  <si>
    <t xml:space="preserve">https://www.ebay.com/itm/Mega-Drive-Genesis-Jashin-Draxos-Risky-Woods-Box-JAPAN-Game-Sega-13268/173848451696?hash=item287a2cda70:g:R28AAOSwAANY6w1U</t>
  </si>
  <si>
    <t xml:space="preserve">Vatlva Sega Saturn SS Victor Used Japan Car Action Game Boxed Tested Working</t>
  </si>
  <si>
    <t xml:space="preserve">B000069TBT</t>
  </si>
  <si>
    <t xml:space="preserve">https://www.ebay.com/itm/Sega-Saturn-Vatlva-included-spine-card-postcard-JAPAN-GAME-16856/183745702938?hash=item2ac818ec1a:g:degAAOSwNf1ZslfH</t>
  </si>
  <si>
    <t xml:space="preserve">Doraemon Famicpm FC Hudson Soft Used Japan Action Game Boxed Tested Working</t>
  </si>
  <si>
    <t xml:space="preserve">B000068I0Z</t>
  </si>
  <si>
    <t xml:space="preserve">https://www.ebay.com/itm/Game-soft-Famicom-Doraemon-Box-and-with-an-instructions-from-Japan/273348520483?hash=item3fa4d76a23:g:xawAAOSwTfFbRMGF</t>
  </si>
  <si>
    <t xml:space="preserve">Aero Blasters Mega Drive MD Genesis Used Japan Shooter Boxed Tested Working</t>
  </si>
  <si>
    <t xml:space="preserve">B000147KDU</t>
  </si>
  <si>
    <t xml:space="preserve">https://www.ebay.com/itm/AERO-BLASTERS-Mega-Drive-Sega-809-md/362967054209?hash=item548285b781:g:rjoAAOSw3utekB~P</t>
  </si>
  <si>
    <t xml:space="preserve">Shanghai Banri no Choujou 3DO Activision Used Table Game Boxed Tested Working</t>
  </si>
  <si>
    <t xml:space="preserve">B00013YOEY</t>
  </si>
  <si>
    <t xml:space="preserve">https://www.ebay.com/itm/Panasonic-3DO-Real-Shanghai-Banri-No-Choujou-The-Great-Wall-NEW-JAPAN-14736/173848451854?hash=item287a2cdb0e:g:b5wAAOSwEK9Tx4hu</t>
  </si>
  <si>
    <t xml:space="preserve">Sonic Wings2 NeoGeo CD NCD SNK Used Japan Shooter Boxed Tested Working 1994</t>
  </si>
  <si>
    <t xml:space="preserve">B00014B072</t>
  </si>
  <si>
    <t xml:space="preserve">https://www.ebay.com/itm/Sonic-Wings-2-NEO-GEO-CD-JP-GAME-9000009792617/192474496692?epid=6246&amp;hash=item2cd05fbeb4:g:QrcAAOSwXq5c1DKc</t>
  </si>
  <si>
    <t xml:space="preserve">Samurai Spirits3 Shodown NeoGeo NG AES Used Japan Fighting Boxed Tested Working</t>
  </si>
  <si>
    <t xml:space="preserve">B00014B0W2</t>
  </si>
  <si>
    <t xml:space="preserve">https://www.ebay.com/itm/Samurai-Spirits-3-Shodown-AES-SNK-Neogeo-Box-From-Japan/223941882951?hash=item3423f9f447:g:K~UAAOSwj0NeZ0Dv</t>
  </si>
  <si>
    <t xml:space="preserve">Samurai Spirits 2 Shodown NeoGeo NG AES SNK Used Japan Fighting Boxed Tested</t>
  </si>
  <si>
    <t xml:space="preserve">B00014B112</t>
  </si>
  <si>
    <t xml:space="preserve">https://www.ebay.com/itm/Samurai-Spirits-2-Shodown-Free-Shipping-SNK-Neo-Geo-AES-ROM/163867387181?hash=item262741e52d:g:Vw4AAOSwLsRe8hSV</t>
  </si>
  <si>
    <t xml:space="preserve">The Super Spy NeoGeo CD-ROM NCD SNK Used Japan Action Boxed Tested Working</t>
  </si>
  <si>
    <t xml:space="preserve">B00014B0U4</t>
  </si>
  <si>
    <t xml:space="preserve">https://www.ebay.com/itm/Neo-Geo-CD-THE-SUPER-SPY-No-Back-sheet-3305-nc/363028883238?hash=item5486352726:g:D2EAAOSwSK5e8ZUSS</t>
  </si>
  <si>
    <t xml:space="preserve">NAM-1975 NeoGeo CD-ROM NCD SNK Used Japan Action Shooting Boxed Tested Working</t>
  </si>
  <si>
    <t xml:space="preserve">B00014B0EA</t>
  </si>
  <si>
    <t xml:space="preserve">https://www.ebay.com/itm/Neo-Geo-CD-NAM-1975-No-Back-sheet-1506-cnc-nc/303603588721?hash=item46b02f1e71:g:HhkAAOSwfRVe8YPg</t>
  </si>
  <si>
    <t xml:space="preserve">Ouran High School Host Club Limited Edition Nintendo DS IdeaFactory Used Japan</t>
  </si>
  <si>
    <t xml:space="preserve">B001PR14IO</t>
  </si>
  <si>
    <t xml:space="preserve">https://www.ebay.com/itm/Ouran-High-School-Host-Club-DS-Limited-Edition-NEW/174242386157?hash=item2891a7d0ed:g:3vAAAOSwS~Reiw-0</t>
  </si>
  <si>
    <t xml:space="preserve">EinHander PlayStation PS1 Square Used Japan Shooter Boxed Tested Working 1997</t>
  </si>
  <si>
    <t xml:space="preserve">B00005OVOM</t>
  </si>
  <si>
    <t xml:space="preserve">https://www.ebay.com/itm/EINHANDER-PS1-Playstation-Japan-Game-p1/302778881972?hash=item467f0717b4:g:w80AAOSwo9VbKzXR</t>
  </si>
  <si>
    <t xml:space="preserve">JoJo's Bizarre Adventure for Matching Service Dream Cast DC Sega Used Japan</t>
  </si>
  <si>
    <t xml:space="preserve">B00006LJTQ</t>
  </si>
  <si>
    <t xml:space="preserve">https://www.ebay.com/itm/Dreamcast-JOJOS-BIZARRE-ADVNETURE-for-Matching-Service-dc-From-Japan-used-good/143489344647?hash=item2168a1a487:g:0qsAAOSwvgheDaJP</t>
  </si>
  <si>
    <t xml:space="preserve">Advanced Daisenryaku 2001 DreamCast DC Sega Used Japan Simuration Boxed Tested</t>
  </si>
  <si>
    <t xml:space="preserve">B000069TBE</t>
  </si>
  <si>
    <t xml:space="preserve">https://www.ebay.com/itm/Used-Dreamcast-Advanced-Daisenryaku-2001-Japan-Import-Free-Shipping/121661278624?epid=56259679&amp;hash=item1c5393c9a0:g:0xQAAOSweW5VY-Fq</t>
  </si>
  <si>
    <t xml:space="preserve">Sonic Adventure2 DreamCast DC Sega Used Japan Adventure Boxed Tested Working</t>
  </si>
  <si>
    <t xml:space="preserve">B000069TBI</t>
  </si>
  <si>
    <t xml:space="preserve">https://www.ebay.com/itm/Dreamcast-SONIC-ADVENTURE-2-with-SPINE-SEGA-dc/362656014751?hash=item546ffba19f:g:yXEAAOSw~hZc4ikY</t>
  </si>
  <si>
    <t xml:space="preserve">Gekka no Kenshi Final Edition DreamCast DC SNK Used Japan Fighting Boxed Tested</t>
  </si>
  <si>
    <t xml:space="preserve">B00006LJRN</t>
  </si>
  <si>
    <t xml:space="preserve">https://www.ebay.com/itm/SEGA-Dreamcast-THE-LAST-BLADE-2-FINAL-EDITION-JAPAN-GAME-Work-31543/173859766922?epid=56243665&amp;hash=item287ad9828a:g:upMAAOSwrQxbClNa</t>
  </si>
  <si>
    <t xml:space="preserve">Star Gladiator2 Nightmare of Bilstein DreamCast DC Capcom Used Boxed Tetsed</t>
  </si>
  <si>
    <t xml:space="preserve">B000069TEA</t>
  </si>
  <si>
    <t xml:space="preserve">https://www.ebay.com/itm/Brand-New-Star-Gladiator-2-Nightmare-of-Bilstein-Sega-Dreamcast-Japan-Import/184238182533?hash=item2ae5739085:g:-KAAAOSwVcBc3R2S</t>
  </si>
  <si>
    <t xml:space="preserve">SNK Arcade Classics Vol.1 PSP SNK Used Japan Boxed Tested Working 2009</t>
  </si>
  <si>
    <t xml:space="preserve">B001UE7SK0</t>
  </si>
  <si>
    <t xml:space="preserve">https://www.ebay.com/itm/Used-PSP-SNK-Arcade-Classics-Vol-1-Japan-Import-Free-shipping/291282902882?epid=1600301792&amp;hash=item43d1d05f62:g:cfkAAOSw54xUU7rW</t>
  </si>
  <si>
    <t xml:space="preserve">Ibara PlayStation2 PS2 Taito Used Japan Shooter Boxed Tested Working NTSC-J</t>
  </si>
  <si>
    <t xml:space="preserve">B000CMRW3O</t>
  </si>
  <si>
    <t xml:space="preserve">https://www.ebay.com/itm/Taito-Ibara-Japan-Import/264248597642?hash=item3d86719c8a:g:LxIAAOSwE6VckyYQ</t>
  </si>
  <si>
    <t xml:space="preserve">Kyukyoku Tiger PCEngine HuCard Taito Used Japan Shooter Boxed Tested Working</t>
  </si>
  <si>
    <t xml:space="preserve">B0000ZPUIM</t>
  </si>
  <si>
    <t xml:space="preserve">https://www.ebay.com/itm/Kyukyoku-Tiger-Hu-Card-Taito-NEC-PC-Engine-From-Japan/323845133233?hash=item4b66ac93b1:g:1tMAAOSwdcNdFHj1</t>
  </si>
  <si>
    <t xml:space="preserve">Kaze Kiri PCEngine Super CD-Rom Naxat Used Japan Action Boxed Tested Working</t>
  </si>
  <si>
    <t xml:space="preserve">B0000ZPVYA</t>
  </si>
  <si>
    <t xml:space="preserve">https://www.ebay.com/itm/KAZE-KIRI-NEC-PC-Engine-naxat-soft-Japan-video-game-action-Ninja-CD-ROM2-FedEx/333546688741?hash=item4da8ee90e5:g:JHgAAOSwZWpefaSS</t>
  </si>
  <si>
    <t xml:space="preserve">Dead Moon PCEngine HuCard TSS Used Japan Shooter Boxed Tested Working 1993</t>
  </si>
  <si>
    <t xml:space="preserve">B0000ZPVG8</t>
  </si>
  <si>
    <t xml:space="preserve">https://www.ebay.com/itm/DEAD-MOON-PC-Engine-Hu-3194-pe/303532938474?hash=item46abf914ea:g:NegAAOSwgQleitdC</t>
  </si>
  <si>
    <t xml:space="preserve">Valis3 PCEngine CD-ROM Nihon Telenet Used Japan Action Boxed Tested Working</t>
  </si>
  <si>
    <t xml:space="preserve">B0000ZPV22</t>
  </si>
  <si>
    <t xml:space="preserve">https://www.ebay.com/itm/VALIS-III-3-ref-C-PC-Engine-CD-pe/312357657310?hash=item48b9f79ade:g:uPEAAOSwkjJcCKJW</t>
  </si>
  <si>
    <t xml:space="preserve">1943 Kai PCEngine HuCard Naxat Used Japan Shooter Boxed Tested Working 1991</t>
  </si>
  <si>
    <t xml:space="preserve">B0000ZPTG0</t>
  </si>
  <si>
    <t xml:space="preserve">https://www.ebay.com/itm/1943-KAI-The-Battle-Of-Midway-Item-ref-070-PC-Engine-Hu-pe/302623726054?epid=56236492&amp;hash=item4675c799e6:g:dKsAAOSwMYRacsbT</t>
  </si>
  <si>
    <t xml:space="preserve">Shadow Dancer The Secret of Shinobi Mega Drive MD Genesis Sega Action Boxed</t>
  </si>
  <si>
    <t xml:space="preserve">B000147T3Q</t>
  </si>
  <si>
    <t xml:space="preserve">https://www.ebay.com/itm/SHADOW-DANCER-The-Secret-of-Shinobi-Sega-Mega-Drive-Japan/193278164687?epid=56585547&amp;hash=item2d0046becf:g:5I8AAOSwPbdeCbrj</t>
  </si>
  <si>
    <t xml:space="preserve">Dungeon Explorer PCEngine HuCard Hudson Used Japan RolePlaying Boxed Tested</t>
  </si>
  <si>
    <t xml:space="preserve">B0000ZPT7E</t>
  </si>
  <si>
    <t xml:space="preserve">https://www.ebay.com/itm/DUNGEON-EXPLORER-PC-Engine-Hu-bbc-pe/303523206821?hash=item46ab6496a5:g:2aIAAOSwL9peetqF</t>
  </si>
  <si>
    <t xml:space="preserve">Soldier Blade PCEngine HuCard Hudson Used Japan Shooter Boxed Tested Working</t>
  </si>
  <si>
    <t xml:space="preserve">B0000ZPTLU</t>
  </si>
  <si>
    <t xml:space="preserve">https://www.ebay.com/itm/Used-Sol-Ja-Blade-Pc-Engine-Japan-Export/192889521294?hash=item2ce91c848e:g:dc4AAOSwRG1cs1T6</t>
  </si>
  <si>
    <t xml:space="preserve">Side Arms PCEngine HuCard IGS Used Japan Shooter Boxed Tested Working 1990</t>
  </si>
  <si>
    <t xml:space="preserve">B0000ZPQTU</t>
  </si>
  <si>
    <t xml:space="preserve">https://www.ebay.com/itm/SIDE-ARMS-Item-ref-bbc-PC-Engine-Hu-pe/362256136251?epid=61677780&amp;hash=item545825f83b:g:kNMAAOSw4cRbcnYJ</t>
  </si>
  <si>
    <t xml:space="preserve">Pretty Fighter X Sega Saturn SS Imagineer Used Japan Fighting Boxed Tested 1995</t>
  </si>
  <si>
    <t xml:space="preserve">B000092PBY</t>
  </si>
  <si>
    <t xml:space="preserve">https://www.ebay.com/itm/Pretty-Fighter-X-Sega-Saturn-Imagineer-Japan-retro-video-game-action-FedEx/333623404350?epid=56231392&amp;hash=item4dad81273e:g:mmYAAOSwDlZe4ytd</t>
  </si>
  <si>
    <t xml:space="preserve">Policenauts Limited Edition Sega Saturn SS Konami Used Japan Adventure Boxed</t>
  </si>
  <si>
    <t xml:space="preserve">B000069TX4</t>
  </si>
  <si>
    <t xml:space="preserve">https://www.ebay.com/itm/Policenauts-SEGA-Saturn-SS-Japan-Game/293593163045?epid=56205704&amp;hash=item445b842525:g:eAIAAOSwp49ezSze</t>
  </si>
  <si>
    <t xml:space="preserve">Persona3 Fes P3F PlayStation2 PS2 Atlus Used Japan RolePlaying Boxed NTSC-J</t>
  </si>
  <si>
    <t xml:space="preserve">B000MJUOLO</t>
  </si>
  <si>
    <t xml:space="preserve">https://www.ebay.com/itm/Used-PS2-Persona-3-Fes-Independent-Starting-Version-Japan-Import/173574319776?hash=item2869d5eea0:g:zQgAAOSwY3tbQJXF</t>
  </si>
  <si>
    <t xml:space="preserve">Devil Summoner Soul Huckers Nintendo 3DS Atlus Used Japan RolePlaying Boxed </t>
  </si>
  <si>
    <t xml:space="preserve">B007XQ5R84</t>
  </si>
  <si>
    <t xml:space="preserve">https://www.ebay.com/itm/USED-Devil-Summoner-Soul-Hackers-3DS-JAPAN-F-S-w-tracking/224041135747?epid=1507742795&amp;hash=item3429e46e83:g:1yQAAOSwiE9e4S7V</t>
  </si>
  <si>
    <t xml:space="preserve">Vasara Collection PlayStation PS4 Chorus Used Japan Shooter Boxed Tested 2019</t>
  </si>
  <si>
    <t xml:space="preserve">B07VCQ28WV</t>
  </si>
  <si>
    <t xml:space="preserve">https://www.ebay.com/itm/Vasara-Collection-PlayStation-PS4-2019-Japanese-Factory-Sealed/312945861445?epid=6034744295&amp;hash=item48dd06e345:g:oewAAOSwWZVeHc8E</t>
  </si>
  <si>
    <t xml:space="preserve">NeoGeo Heroes Ultimate Shooting PSP SNK Used Japan Boxed Tested Working 2010</t>
  </si>
  <si>
    <t xml:space="preserve">B003LVY5DI</t>
  </si>
  <si>
    <t xml:space="preserve">https://www.ebay.com/itm/USED-PSP-snk-neo-geo-heroes-ultimate-shooting-sony-playstation/324055740603?epid=1100280141&amp;hash=item4b733a30bb:g:4AcAAOSwF0hdRa25</t>
  </si>
  <si>
    <t xml:space="preserve">Sega Ages 2500 Series Vol. 13 Outrun PlayStation2 PS2 Used Baoxed Racing Boxed</t>
  </si>
  <si>
    <t xml:space="preserve">B0001TXR5K</t>
  </si>
  <si>
    <t xml:space="preserve">https://www.ebay.com/itm/SEGA-AGES-2500-Series-Vol-13-Outrun-PS2-Japan/333414028556?epid=1784012745&amp;hash=item4da106550c:g:-SsAAOSw6ABd3fhq</t>
  </si>
  <si>
    <t xml:space="preserve">Panzer Dragoon 1 &amp; 2 Set Sega Saturn SS Used Japan Shooter Boxed Tested Working</t>
  </si>
  <si>
    <r>
      <rPr>
        <sz val="11"/>
        <rFont val="MS PGothic"/>
        <family val="0"/>
        <charset val="1"/>
      </rPr>
      <t xml:space="preserve">写真は以下のサイトから</t>
    </r>
    <r>
      <rPr>
        <sz val="11"/>
        <rFont val="Cambria"/>
        <family val="0"/>
        <charset val="1"/>
      </rPr>
      <t xml:space="preserve">https://w
ww.mercari.com/jp/items/m73726986644/?_s=U2FsdGVkX19754QeBHKwkIm28seQigAOOelHh8gnt_5j5sEI33JKTi4zmzb0-v2e6U2pK5SD_3zlqvdAcE-UbLlZ1oscQEl6-mVXeKz3IjtZOXBEMHmYYvFL1RNat301</t>
    </r>
  </si>
  <si>
    <t xml:space="preserve">Nanatsukaze no Shima Monogatari Sega Saturn SS Used Japan RolePlaying Boxed</t>
  </si>
  <si>
    <t xml:space="preserve">B000069TW9</t>
  </si>
  <si>
    <t xml:space="preserve">https://www.ebay.com/itm/Sega-Saturn-NANATSU-KAZE-NO-SHIMA-MONOGATARI-with-SPINE-ss/303149946191?epid=2001756155&amp;hash=item469525154f:g:2CQAAOSwertc1UJ7</t>
  </si>
  <si>
    <t xml:space="preserve">Sailor moon SuperS Various Emotion Sega Saturn SS Used Japan Fighting Boxed</t>
  </si>
  <si>
    <t xml:space="preserve">B000069ULE</t>
  </si>
  <si>
    <t xml:space="preserve">https://www.ebay.com/itm/Sailor-moon-SuperS-Various-Emotion-Sega-Saturn-ANGEL-Japan-video-game-FedEx/333557932613?hash=item4da99a2245:g:iDUAAOSw5jlee1L5</t>
  </si>
  <si>
    <t xml:space="preserve">Dragon Force 1 &amp; 2 Set Sega Saturn Used Japan Simuration Boxed Tested Working</t>
  </si>
  <si>
    <t xml:space="preserve">写真は以下のサイトから（3枚目の写真は載せない事）
https://www.mercari.com/jp/items/m92532602657/?_s=U2FsdGVkX18zDkhGBm83tI4u7MuAb2d2CaXZ55EoMX_O0nzA5Ac5PM54GYF7CJgWMD_Glrsdu8CacwondjH-aJfIoyap1geSg2tcfYcjtBDTccODlikv4JH5WBykeQ_8
</t>
  </si>
  <si>
    <t xml:space="preserve">Keio Yugekitai Flying Squadron 2 Sega Saturn Victor Used Japan Action Boxed</t>
  </si>
  <si>
    <t xml:space="preserve">B000069TLW</t>
  </si>
  <si>
    <t xml:space="preserve">https://www.ebay.com/itm/Sega-Saturn-Keio-Yugekitai-Flying-Squadron-2-JAPAN-Used-SS-Shooter-Shmup-Game/401985177020?hash=item5d982f05bc:g:8GQAAOSwt-Bd6IuA</t>
  </si>
  <si>
    <t xml:space="preserve">Radiant Silvergun Sega Saturn SS Treasure Used Japan Shooter Boxed Tested 1998</t>
  </si>
  <si>
    <t xml:space="preserve">B000069RVW</t>
  </si>
  <si>
    <t xml:space="preserve">https://www.ebay.com/itm/Used-Sega-Saturn-Radiant-Silvergun-Japan-Import/291474640215?hash=item43dd3e0d57:g:u1AAAOSwv0tVYrdF</t>
  </si>
  <si>
    <t xml:space="preserve">Royal Stone Hirakareshi Toki no Tobira Game Gear GG Sega Used Japan SRPG Boxed</t>
  </si>
  <si>
    <t xml:space="preserve">B00014AWX0</t>
  </si>
  <si>
    <t xml:space="preserve">https://www.ebay.com/itm/Game-Gear-Royal-Stone-GOOD-Condition-Sega-Japanese-game/153585302809?hash=item23c265bd19:g:IAYAAOSwDH1dQDUf</t>
  </si>
  <si>
    <t xml:space="preserve">Phantasy Star Reissue Fukkokuban Mega Drive MD Genesis Used Japan Boxed Tested</t>
  </si>
  <si>
    <t xml:space="preserve">B000148I5Y</t>
  </si>
  <si>
    <t xml:space="preserve">https://www.ebay.com/itm/PHANTASY-STAR-Reissue-Fukkokuban-Mega-Drive-Japanese-ver/174075301652?hash=item2887b24f14:g:~gIAAOSwwRRdsbFP</t>
  </si>
  <si>
    <t xml:space="preserve">Megami Tensei Gaiden: Last Bible Game Gear GG Sega Used Japan Boxed Tested </t>
  </si>
  <si>
    <t xml:space="preserve">B00014AVYK</t>
  </si>
  <si>
    <t xml:space="preserve">https://www.ebay.com/itm/SEGA-Game-Gear-game-Megami-Tensei-Gaiden-Last-Bible-JAPAN-cartridge/383544125496?hash=item594d02e838:g:cWAAAOSw1pBdqjPZ</t>
  </si>
  <si>
    <t xml:space="preserve">Bare Knuckle2 Game Gear GG Sega Used Japan Action Boxed Tested Working 1993</t>
  </si>
  <si>
    <t xml:space="preserve">B00014AVQI</t>
  </si>
  <si>
    <t xml:space="preserve">https://www.ebay.com/itm/GAME-GEAR-Bare-Knuckle-2-Streets-of-Rage-2-New-SEGA-JAPAN-GAME-13545/173852264308?hash=item287a670774:g:tGwAAOSwPmVcId~0</t>
  </si>
  <si>
    <t xml:space="preserve">Sega Ages 2500 Vol.26 Dynamite Deka PlayStation2 PS2 Used Japan Action Boxed</t>
  </si>
  <si>
    <t xml:space="preserve">B000EGL7TI</t>
  </si>
  <si>
    <t xml:space="preserve">https://www.ebay.com/itm/Used-PS2-SEGA-AGES-2500-Series-Vol-26-dynamite-deka-PlayStation-2-JAPAN-IMPORT/164078850514?epid=110529170&amp;hash=item2633dc91d2:g:bpcAAOSwjZFeQ9gx</t>
  </si>
  <si>
    <t xml:space="preserve">Sega Ages 2500 Vol.1 Phantasy Star Generation1 PlayStation2 PS2 Used NTSC-J</t>
  </si>
  <si>
    <t xml:space="preserve">B00009VGCJ</t>
  </si>
  <si>
    <t xml:space="preserve">https://www.ebay.com/itm/SEGA-AGES-2500-Vol-1-PHANTASY-STAR-PS2-Sega-Sony-PlayStation-2-From-Japan/323960715941?hash=item4b6d903aa5:g:~tcAAOSwRBFdtZNi</t>
  </si>
  <si>
    <t xml:space="preserve">Sega Ages 2500 Vol.5 Golden Axe PlayStation2 PS2 Used Japan Action Boxed NTSC-J</t>
  </si>
  <si>
    <t xml:space="preserve">B0000AFZH8</t>
  </si>
  <si>
    <t xml:space="preserve">https://www.ebay.com/itm/USED-PS2-SEGA-AGES-2500-Series-Vol-5-Golden-Ax-Japan-import/324055740102?epid=1601478174&amp;hash=item4b733a2ec6:g:8OkAAOSwbPleD-xC</t>
  </si>
  <si>
    <t xml:space="preserve">Sega Ages 2500 Vol.6 Ichini no Tanto Earl PlaySTation2 PS2 Puzzle Action NTSC-J</t>
  </si>
  <si>
    <t xml:space="preserve">B0000DZ0V2</t>
  </si>
  <si>
    <t xml:space="preserve">https://www.ebay.com/itm/PS2-Sega-Ages-2500-Series-Vol-6-Ichini-no-Tant-R-Bonanza-Bros-Game-Japan/173849704526?epid=1439211328&amp;hash=item287a3ff84e:g:9HIAAOSwxrlaqMAR</t>
  </si>
  <si>
    <t xml:space="preserve">Sega Ages 2500 Vol.9 Gain Ground PlaySTation2 PS2 Used Japan Action Boxed 2004</t>
  </si>
  <si>
    <t xml:space="preserve">B00014N7PU</t>
  </si>
  <si>
    <t xml:space="preserve">https://www.ebay.com/itm/Used-PS2-Sega-AGES-2500-Series-Vol-9-Gain-Ground-Japan-Import-Free-Shipping/301586323131?epid=1428590168&amp;hash=item4637f216bb:g:55oAAOSweW5U3vO1</t>
  </si>
  <si>
    <t xml:space="preserve">Sega Ages 2500 Vol.24 Last Bronx Tokyo Bangaichi PlayStation2 PS2 Used Action</t>
  </si>
  <si>
    <t xml:space="preserve">B000BYZNPM</t>
  </si>
  <si>
    <t xml:space="preserve">https://www.ebay.com/itm/Used-PS2-Sega-Ages-Vol-24-Last-Bronx-Tokyo-Bangaichi-Japan-Import/153208165021?epid=1900415535&amp;hash=item23abeb129d:g:z0sAAOSwb0hZ3q8b</t>
  </si>
  <si>
    <t xml:space="preserve">Sega Ages 2500 Vol.18 Dragon Force PlayStation2 PS2 Used Japan Simuration Boxed</t>
  </si>
  <si>
    <t xml:space="preserve">B0007P51WK</t>
  </si>
  <si>
    <t xml:space="preserve">https://www.ebay.com/itm/Sega-AGES-2500-Series-Vol-18-Dragon-Force-Japan-Import/324051834445?epid=111118409&amp;hash=item4b72fe964d:g:axgAAOSwXzBeKqhg</t>
  </si>
  <si>
    <t xml:space="preserve">Sega Ages 2500 Vol.19 Fighting Vipers PlayStation2 PS2 Used Japan Fighting</t>
  </si>
  <si>
    <t xml:space="preserve">B0007P51WA</t>
  </si>
  <si>
    <t xml:space="preserve">https://www.ebay.com/itm/PS2-SEGA-AGES-2500-Series-Vol-19-Fighting-Vipers-Japan-PlayStation-2/174305881821?epid=1828580544&amp;hash=item289570aedd:g:CMgAAOSw~HRdyntY</t>
  </si>
  <si>
    <t xml:space="preserve">Sega Ages 2500 Vol.21 SDI &amp; Quart PlayStation2 PS2 Used Boxed Tested NTSC-J</t>
  </si>
  <si>
    <t xml:space="preserve">B000A3DB2Q</t>
  </si>
  <si>
    <t xml:space="preserve">https://www.ebay.com/itm/Used-PS2-SEGA-AGES-2500-Series-Vol-21-SDI-Quartet-SEGA-SYSTEM-16-COLLECTION/192534958705?epid=110512076&amp;hash=item2cd3fa5271:g:~hQAAOSw1Zpa8mD7</t>
  </si>
  <si>
    <t xml:space="preserve">Sega Ages 2500 Vol.33 FantasyZone PlayStation2 PS2 Used Shooter Tested NTSC-J</t>
  </si>
  <si>
    <t xml:space="preserve">B001BATFGI</t>
  </si>
  <si>
    <t xml:space="preserve">https://www.ebay.com/itm/PS2-Sega-Ages-2500-Series-Vol-33-Fantasy-Zone-Complete-Collection-JAPAN-New/143397086332?epid=1428180892&amp;hash=item216321e47c:g:~pAAAOSwTe5dj69-</t>
  </si>
  <si>
    <t xml:space="preserve">Thor Seirei Oki Den Ohki Sega Saturn SS Used Japan Action Boxed Tested Working</t>
  </si>
  <si>
    <t xml:space="preserve">B000092PFT</t>
  </si>
  <si>
    <t xml:space="preserve">https://www.ebay.com/itm/THOR-Seirei-Oki-Den-Ohki-Sega-Saturn-with-SPINE-ss/312573715048?hash=item48c6d86268:g:7dUAAOSwX09ctYYW</t>
  </si>
  <si>
    <t xml:space="preserve">Wizardry Llylgamyn Saga Sega Saturn SS Locus Used Japan RolePlaying Boxed 1998</t>
  </si>
  <si>
    <t xml:space="preserve">B000069SRE</t>
  </si>
  <si>
    <t xml:space="preserve">https://www.ebay.com/itm/used-SEGA-Saturn-Wizardry-Rilgammin-Saga-from-Japan-864/353111061614?hash=item52370f346e:g:HK0AAOSwLt5e6znu</t>
  </si>
  <si>
    <t xml:space="preserve">Sisters Royale PlayStation4 PS4 Chorus Used Japan Shooter Boxed Tested Working</t>
  </si>
  <si>
    <t xml:space="preserve">B07YDSJ21Q</t>
  </si>
  <si>
    <t xml:space="preserve">https://www.ebay.com/itm/New-PS4-Sisters-Royale-Japan-PLJM-16560-4988602172331/283728852418?epid=11035991556&amp;hash=item420f8eb5c2:g:Op0AAOSwAt1eDIDo</t>
  </si>
  <si>
    <t xml:space="preserve">SkyGunner PlayStation2 PS2 Sony Used Japan Shooting Boxed Tested Workimg NTSC-J</t>
  </si>
  <si>
    <t xml:space="preserve">B00005QBB6</t>
  </si>
  <si>
    <t xml:space="preserve">https://www.ebay.com/itm/Used-PS2-Sky-Gunner-Japan-Import-Free-Shipping/291381737704?hash=item43d7b478e8:g:RioAAOSwqu9U3vO6</t>
  </si>
  <si>
    <t xml:space="preserve">R-Type Final PlayStation2 PS2 Irem Used Shooter Boxed Tested Working NTSC-J</t>
  </si>
  <si>
    <t xml:space="preserve">B00008VAFS</t>
  </si>
  <si>
    <t xml:space="preserve">https://www.ebay.com/itm/Used-R-A-E-A-a-A-A-A-a-A-A-A-A-E-A-a-A-A-a-A-A-Type-Finalf-S/192887202185?hash=item2ce8f92189:g:ttgAAOSwphhcr2tj</t>
  </si>
  <si>
    <t xml:space="preserve">Asuka 120% Limited Burning Fest. Sega Saturn SS Ask Used Japan Fighting Boxed</t>
  </si>
  <si>
    <t xml:space="preserve">B000069STU</t>
  </si>
  <si>
    <t xml:space="preserve">https://www.ebay.com/itm/Asuka-120-Limited-Burning-Fest-SS-Ask-Sega-Saturn-From-Japan/193203848025?epid=56230581&amp;hash=item2cfbd8c359:g:-eIAAOSwsvhe8wHO</t>
  </si>
  <si>
    <t xml:space="preserve">CyberBots FullMetal Madness Limited Edition Sega Saturn SS Capcom Used Japan</t>
  </si>
  <si>
    <t xml:space="preserve">B000069TD1</t>
  </si>
  <si>
    <t xml:space="preserve">https://www.ebay.com/itm/Sega-Saturn-CYBERBOTS-Cyber-Bots-Limited-Edition-Serial-20949-ss/312353710478?hash=item48b9bb618e:g:kDIAAOSw2XteKWjH</t>
  </si>
  <si>
    <t xml:space="preserve">Final Soldier PCEngine HuCard Hudson Used Japan Shooter Boxed Tested Working</t>
  </si>
  <si>
    <t xml:space="preserve">B0000ZPTIS</t>
  </si>
  <si>
    <t xml:space="preserve">https://www.ebay.com/itm/FINAL-SOLDIER-PC-Engine-Hu-326-pe/363030768745?hash=item548651ec69:g:QgUAAOSw9Rpe9D6Q</t>
  </si>
  <si>
    <t xml:space="preserve">Winds of Thunder PCEngine HuCard Hudson Used Japan Shooter Boxed Tested Working</t>
  </si>
  <si>
    <t xml:space="preserve">B0000ZPTXS</t>
  </si>
  <si>
    <t xml:space="preserve">https://www.ebay.com/itm/WINS-OF-THUNDER-HUDSON-SOFT-NEC-PC-Engine-Japan-retro-video-game-action-FedEx/333627901544?hash=item4dadc5c668:g:ceUAAOSwu4xe6e5Q</t>
  </si>
  <si>
    <t xml:space="preserve">Spriggan PCEngine Super CD-ROM Naxat Used Japan Shooter Boxed Tested Working</t>
  </si>
  <si>
    <t xml:space="preserve">B0000ZPVU4</t>
  </si>
  <si>
    <t xml:space="preserve">https://www.ebay.com/itm/SPRIGGAN-MARK-2-II-PC-Engine-SCD-1552-pe/303456346469?hash=item46a7686165:g:~WcAAOSweI9eJ~tS</t>
  </si>
  <si>
    <t xml:space="preserve">Summer Carnival '93 Nexzr Special PCEngine Super CD-ROM Used Japan Boxed 1991</t>
  </si>
  <si>
    <t xml:space="preserve">B0000ZPVXQ</t>
  </si>
  <si>
    <t xml:space="preserve">https://www.ebay.com/itm/SUMMER-CARNIVAL-93-NEXZR-SPECIAL-Ref-2935-PC-Engine-SCD-pe/362424241338?hash=item54622b0cba:g:fucAAOSwj~9bhmz2</t>
  </si>
  <si>
    <t xml:space="preserve">Burning Angel PCEngine HuCard Naxat Used Japan Shooter Boxed Tested Working</t>
  </si>
  <si>
    <t xml:space="preserve">B0000ZPTF6</t>
  </si>
  <si>
    <t xml:space="preserve">https://www.ebay.com/itm/BURNING-ANGEL-Item-ref-132-PC-Engine-Hu-Naxat-pe/311783246738?hash=item4897bacb92:g:30gAAOSwe~lcRsnt</t>
  </si>
  <si>
    <t xml:space="preserve">P-47 P47 PCEngine HuCard Banpresto Used Japan Shooter Boxed Tested Working 1994</t>
  </si>
  <si>
    <t xml:space="preserve">B0000ZPPXW</t>
  </si>
  <si>
    <t xml:space="preserve">https://www.ebay.com/itm/NEC-PC-Engine-Hu-Card-P-47-From-Japan-2019/254237152953?hash=item3b31b716b9:g:N4MAAOSwDEBcNxol</t>
  </si>
  <si>
    <t xml:space="preserve">NeoGeo Online Collection World Heroes PlayStation2 PS2 Used Fighting NTSC-J</t>
  </si>
  <si>
    <t xml:space="preserve">B000UKZ3L6</t>
  </si>
  <si>
    <t xml:space="preserve">https://www.ebay.com/itm/Used-PS2-NEO-GEO-online-collection-World-Heroes-Gorgeous-Import-Japan-F-S-Track/162557819854?hash=item25d9337bce:g:W4QAAOSwvjdZRipu</t>
  </si>
  <si>
    <t xml:space="preserve">Tecmo Hit Parade PlayStation2 PS2 Used Variety Boxed Tested Working 2004 NTSC-J</t>
  </si>
  <si>
    <t xml:space="preserve">B0003H3IMW</t>
  </si>
  <si>
    <t xml:space="preserve">https://www.ebay.com/itm/PS2-TECMO-Hit-Parade-JAPAN-NTSC-Playstation-2/142606467827?hash=item21340202f3:g:woUAAOSwdJ9aHwzs</t>
  </si>
  <si>
    <t xml:space="preserve">Capcom Classics Collection PlayStation2 PS2 Used Japan Variety Boxed Tested</t>
  </si>
  <si>
    <t xml:space="preserve">B000E3YSCY</t>
  </si>
  <si>
    <t xml:space="preserve">https://www.ebay.com/itm/Capcom-Classics-Collection-CERO12-PlayStation2-JP-GAME-9000012610489/202822711992?epid=1502889370&amp;hash=item2f392cfab8:g:aFwAAOSww~VdzfMW</t>
  </si>
  <si>
    <t xml:space="preserve">NeoGeo Online Collection Ryuko no Ken Art of Fighting PS2 Used Japan Boxed 2006</t>
  </si>
  <si>
    <t xml:space="preserve">B000EXKNUU</t>
  </si>
  <si>
    <t xml:space="preserve">https://www.ebay.com/itm/ART-OF-FIGHTING-ANTHOLOGY-Ryuuko-no-Ken-SNK-Sony-PlayStation-2-Japan/123351905394?epid=110527940&amp;hash=item1cb858b472:g:NKAAAOSwEwNbj190</t>
  </si>
  <si>
    <t xml:space="preserve">Kinnikuman Muscle Grand Prix Max2 Tokumori PS2 Used Japan Boxed Tested NTSC-J</t>
  </si>
  <si>
    <t xml:space="preserve">B001BP3RDA</t>
  </si>
  <si>
    <t xml:space="preserve">https://www.ebay.com/itm/USED-PS2-Kinnikuman-Muscle-Grand-Prix-2-Tokumori/223881335042?epid=1528179403&amp;hash=item34205e1102:g:as0AAOSwQypdRAC6</t>
  </si>
  <si>
    <t xml:space="preserve">The King of Fighters Orochi PS2 SNK Used Japan Fighting Boxed Working NTSC-J</t>
  </si>
  <si>
    <t xml:space="preserve">B0009NUP8U</t>
  </si>
  <si>
    <t xml:space="preserve">https://www.ebay.com/itm/Used-PS2-The-King-of-Fighters-Orochi-Collection-Japan-Import/301641120578?epid=1240726880&amp;hash=item463b363b42:g:N9cAAOSwstxVXo6MM</t>
  </si>
  <si>
    <t xml:space="preserve">Bumpy Trot PlayStaion2 PS2 Irem Used Japan Action Boxed Tested Working NTSC-J</t>
  </si>
  <si>
    <t xml:space="preserve">B0007XQ46Y</t>
  </si>
  <si>
    <t xml:space="preserve">https://www.ebay.com/itm/BUMPY-TROT-Playstation-2-PS2-Japan-Game-p2/312280063146?epid=109933019&amp;hash=item48b5579caa:g:nwIAAOSwlINb0YW4</t>
  </si>
  <si>
    <t xml:space="preserve">Wizardry Xth2 Unlimited Student Used Japan MichaelSoft Used Japan Boxed NTSC-J</t>
  </si>
  <si>
    <t xml:space="preserve">B000P5VYY6</t>
  </si>
  <si>
    <t xml:space="preserve">https://www.ebay.com/itm/Ps2-Wizardry-Ex-2-Infinite-Students-Xth-Unlimited-Wonder-Price-Michael-Soft/313124184152?hash=item48e7a7e058:g:ytYAAOSw1Exe8cCI</t>
  </si>
  <si>
    <t xml:space="preserve">Wizardry Xth1&amp; 2 Set Used Japan MichaelSoft Used Japan Boxed Working NTSC-J</t>
  </si>
  <si>
    <t xml:space="preserve">写真は以下のサイトから
https://www.mercari.com/jp/items/m34979424549/?_s=U2FsdGVkX1_3kUaJfldxAKifl6UkHJTAHbEEep4HzqwrMk7GB2_Go_E-l3a3I6YsK9DAxszDz06C8Xqeerc5kY0Qaosv_1b4RobpXgwpG6h8rG3LNy_i9dFGw7MCytrz</t>
  </si>
  <si>
    <t xml:space="preserve">Red Ninja: Kekka no Mai PlayStation2 PS2 Vivendi Used Japan Action Boxed NTSC-J</t>
  </si>
  <si>
    <t xml:space="preserve">B0006ZL2AQ</t>
  </si>
  <si>
    <t xml:space="preserve">https://www.ebay.com/itm/Used-PS2-Red-Ninja-End-of-Honor-Japan-Import/163298849233?epid=1743870315&amp;hash=item26055eb1d1:g:M9MAAOSwDC1Z3q8Z</t>
  </si>
  <si>
    <t xml:space="preserve">Wrestle Angels Survivor2 PlayStation2 PS2 TryFirst Used Japan Simuration Boxed</t>
  </si>
  <si>
    <t xml:space="preserve">B001DLSQ3I</t>
  </si>
  <si>
    <t xml:space="preserve">https://www.ebay.com/itm/Used-PS2-Wrestle-Angels-Survivor-2-Japan-Import/163138701431?epid=1411730656&amp;hash=item25fbd30877:g:jQkAAOSwqUdbQJW00</t>
  </si>
  <si>
    <t xml:space="preserve">Magical Drop2 NeoGeo CD NCD DataEast Used Japan Boxed Tested Working 1996</t>
  </si>
  <si>
    <t xml:space="preserve">B00014B15I</t>
  </si>
  <si>
    <t xml:space="preserve">https://www.ebay.com/itm/MAGICAL-DROP-II-2-Item-REF-bbc-Neo-Geo-CD-SNK-nc/302152065792?hash=item4659aaa300:g:8LUAAOSwEzxYPS-P</t>
  </si>
  <si>
    <t xml:space="preserve">Dezaemon2 Deza2 Sega Saturn SS Athena Used Japan Shooter Used Japan Working</t>
  </si>
  <si>
    <t xml:space="preserve">B000069UFG</t>
  </si>
  <si>
    <t xml:space="preserve">https://www.ebay.com/itm/Athena-Desiemon-2-Deza2-4988679100039-Sega-Saturn-Soft/392847785318?epid=56227422&amp;hash=item5b778d7d66:g:62MAAOSwS8he8JLB</t>
  </si>
  <si>
    <t xml:space="preserve">The Lost Golem Golem no Maigo Sega DreamCast Caramelpot Used Japan Boxed 2000</t>
  </si>
  <si>
    <t xml:space="preserve">B00006LJIH</t>
  </si>
  <si>
    <t xml:space="preserve">https://www.ebay.com/itm/The-Lost-Golem-Golem-No-Maigo-Sega-Dreamcast-Very-Good/202950520085?hash=item2f40cb2d15:g:NzUAAOSwu~RegW7G</t>
  </si>
  <si>
    <t xml:space="preserve">Confidential Mission Sega DreamCast DC Used Japan Shooter Boxed Tested Working</t>
  </si>
  <si>
    <t xml:space="preserve">B000067UEB</t>
  </si>
  <si>
    <t xml:space="preserve">https://www.ebay.com/itm/Confidential-Mission-Very-Good-DC-Sega-Dreamcast-Spine-From-Japan/193174129421?hash=item2cfa134b0d:g:gYcAAOSwe0xdsXth</t>
  </si>
  <si>
    <t xml:space="preserve">DownTown Nekketsu Koushinkyoku Kuniokun Famicom FC Technos Used Japan Boxed</t>
  </si>
  <si>
    <t xml:space="preserve">B000068HKC</t>
  </si>
  <si>
    <t xml:space="preserve">https://www.ebay.com/itm/KUNIO-KUN-NEKKETSU-Daiundokai-Downtown-3005-Famicom-NES-fc/302081613539?hash=item4655779ee3:g:F9sAAOSw7dReqjix</t>
  </si>
  <si>
    <t xml:space="preserve">Mappy Kids Famicom FC Namcot Used Japan Action Boxed Tested Working 1989</t>
  </si>
  <si>
    <t xml:space="preserve">B000068H3U</t>
  </si>
  <si>
    <t xml:space="preserve">https://www.ebay.com/itm/MAPPY-KIDS-Boxed-Famicom-NES-Japan-game-Work-fully-10688/173848453248?hash=item287a2ce080:g:vZ0AAOSwf~9ZZCLZ</t>
  </si>
  <si>
    <t xml:space="preserve">Otomedius Excellent Xbox360 Konami Used Japan Import Shooter Tested Working</t>
  </si>
  <si>
    <t xml:space="preserve">B004IPQV38</t>
  </si>
  <si>
    <t xml:space="preserve">https://www.ebay.com/itm/Used-XBOX-360-Otomedius-X-Excellent-Japan-import/163298860810?epid=211995119&amp;hash=item26055edf0a:g:bZYAAOSwJ5NZ3q79</t>
  </si>
  <si>
    <t xml:space="preserve">Strike Witches Shirogane no Tsubasa Xbox360 CyberFront Used Japan Shooter Boxed</t>
  </si>
  <si>
    <t xml:space="preserve">B003GXFU08</t>
  </si>
  <si>
    <t xml:space="preserve">https://www.ebay.com/itm/Strike-Witches-Shirogane-no-Tsubasa-360-Cyberfront-Microsoft-Xbox-360-From-Japan/224053880081?epid=77914890&amp;hash=item342aa6e511:g:rx0AAOSwUlBea72u</t>
  </si>
  <si>
    <t xml:space="preserve">Project Sylpheed Xbox360 SquareEnix Used Japan Action Boxed Tesed Working 2006</t>
  </si>
  <si>
    <t xml:space="preserve">B000HCCSAG</t>
  </si>
  <si>
    <t xml:space="preserve">https://www.ebay.com/itm/Used-Xbox360-Project-Sylpheed-Japan-Import/163298875699?hash=item26055f1933:g:t~MAAOSwc~tbQJWV</t>
  </si>
  <si>
    <t xml:space="preserve">Shikigami no Shiro 3 Xbox360 ArcSystem Used Japan Shooter Boxed Tested Working</t>
  </si>
  <si>
    <t xml:space="preserve">B000VK4LT0</t>
  </si>
  <si>
    <t xml:space="preserve">https://www.ebay.com/itm/The-Castle-of-Shikigami-III-3-360-Arc-Microsoft-Xbox-360-From-Japan/324206334140?epid=62911940&amp;hash=item4b7c3410bc:g:C7wAAOSwRSBdqO6Y</t>
  </si>
  <si>
    <t xml:space="preserve">Eschatos w/s SoundTrack CD Xbox360 Qute Used Japan Shooter Boxed Tested Working</t>
  </si>
  <si>
    <t xml:space="preserve">B004IEBC9W</t>
  </si>
  <si>
    <t xml:space="preserve">https://www.ebay.com/itm/Eschatos-Microsoft-Xbox-360-2011-Includes-Soundtrack-SHMUP-Region-Free-NEW/303560283131?epid=99071854&amp;hash=item46ad9a53fb:g:aU4AAOSw0VZdSGz-</t>
  </si>
  <si>
    <t xml:space="preserve">Raiden4 w/s SoundTrack CD Xbox360 Moss Used Japan Shooter Boxed Tested Working </t>
  </si>
  <si>
    <t xml:space="preserve">B001BAQFUW</t>
  </si>
  <si>
    <t xml:space="preserve">https://www.ebay.com/itm/RAIDEN-IV-Case-Manual-Original-Soundtrack-included-Microsoft-Xbox-360-shooting/254588212616?hash=item3b46a3d588:g:yeUAAOSwH69esNn6</t>
  </si>
  <si>
    <t xml:space="preserve">Parodius Portable PSP Konami Used Japan Shooter Boxed Tested Working 2009</t>
  </si>
  <si>
    <t xml:space="preserve">B000K72MAO</t>
  </si>
  <si>
    <t xml:space="preserve">https://www.ebay.com/itm/Used-PSP-Parodius-Portable-Japan-Import/173214567677?epid=56572178&amp;hash=item2854648cfd:g:pFMAAOSwuLZY5eS0</t>
  </si>
  <si>
    <t xml:space="preserve">Sega 3D Reprint Archives 2 Nintebdo 3DS Used Japan Variety Games Boxed 2015</t>
  </si>
  <si>
    <t xml:space="preserve">B0152Y5T6I</t>
  </si>
  <si>
    <t xml:space="preserve">https://www.ebay.com/itm/New-Sega-3D-reprinted-Archives-2-3DS-Import-Japan/152737157255?epid=1649360385&amp;hash=item238fd81087:g:p6AAAOSwekhZ3q9EE</t>
  </si>
  <si>
    <t xml:space="preserve">Sega 3D Reprint Archives  Nintebdo 3DS Used Japan Variety Games Boxed 2014</t>
  </si>
  <si>
    <t xml:space="preserve">B00O0XG0TI</t>
  </si>
  <si>
    <t xml:space="preserve">https://www.ebay.com/itm/SEGA-3D-Fukkoku-Archives-Nintendo-3DS-Out-Run-Space-Harrier-Bare-Knuckle-w-Trac/283885423806?epid=1634613854&amp;hash=item4218e3ccbe:g:FWMAAOSwS7xexgIj</t>
  </si>
  <si>
    <t xml:space="preserve">Ganbare Goemon Toukaidochu Oedo Dengurigaeri no Maki DS Action Used Boxed 2005</t>
  </si>
  <si>
    <t xml:space="preserve">B00097DA1K</t>
  </si>
  <si>
    <t xml:space="preserve">https://www.ebay.com/itm/USED-DS-Ganbare-winding-of-returns-Ri-goemon-Tokaido-medium-Oedo-Tengu/202791124748?epid=101624545&amp;hash=item2f374aff0c:g:CKsAAOSwdytdk~~i</t>
  </si>
  <si>
    <t xml:space="preserve">Atelier Alchemist Of Arland 1 2 3 Dx Nintendo Switch KoeiTecmo Used Japan Boxed</t>
  </si>
  <si>
    <t xml:space="preserve">B07M5BNM6Q</t>
  </si>
  <si>
    <t xml:space="preserve">https://www.ebay.com/itm/Nintendo-Atelier-Alchemist-Of-Arland-1-2-3-Dx-Nintendo-Switch-Video-Game-F-S-NEW/202760737015?hash=item2f357b50f7:g:OusAAOSw9RtdW9to</t>
  </si>
  <si>
    <t xml:space="preserve">Digimon Story Cybersleuth Hacker's Memory 20th Aniversary Box PS4 Used Japan</t>
  </si>
  <si>
    <t xml:space="preserve">B074N79KQG</t>
  </si>
  <si>
    <t xml:space="preserve">https://www.ebay.com/itm/Ps4-Digimon-Story-Cybersleuth-Hackers-Memory-First-Limited-20th-Anniversary-F-S/373048778855?hash=item56db70a067:g:Vo4AAOSweQFeuRP5</t>
  </si>
  <si>
    <t xml:space="preserve">Gran Turismo6 First Print Limited 15th Aniversary Box PS3 Used Japan Boxed 2013</t>
  </si>
  <si>
    <t xml:space="preserve">B00F29F2V6</t>
  </si>
  <si>
    <t xml:space="preserve">https://www.ebay.com/itm/Sony-Gran-Turismo-6-Limited-Edition-15th-Anniversary-Box-Japan-Import/264368239666?hash=item3d8d933432:g:6XYAAOSw301dCfPN</t>
  </si>
  <si>
    <t xml:space="preserve">Rose &amp; Old Castle of Twilight Limited Premium Box PSVita Used Japan Action 2016</t>
  </si>
  <si>
    <t xml:space="preserve">B01ALG1HPE</t>
  </si>
  <si>
    <t xml:space="preserve">https://www.ebay.com/itm/PS-Vita-Rose-Old-Castle-of-Twilight-Limited-Premium-BOX-JAPAN-PSV-htoL-NiQ-F-S/112015166797?hash=item1a149fcd4d:g:SlEAAOSwve5XNunj</t>
  </si>
  <si>
    <t xml:space="preserve">Pocket Monstaer Pokemon Pearl Prutinum Diamond Set DS Used Japan Tested Working</t>
  </si>
  <si>
    <t xml:space="preserve">写真は以下のサイトから
https://www.mercari.com/jp/items/m36189716749/?_s=U2FsdGVkX1_SanWsGn1d11ipc-MkJbSEuDpQbD_R4kanMahtY3TqbjpFbf4Efa_qWMYHqjen5QZ31tSMWG0qt8BKjgGBiA7Xh--wFRyjVLY520KMZ5OEEYQpDyYbe7hr</t>
  </si>
  <si>
    <t xml:space="preserve">Blade Arcus from Shining EX Tony's Premium Fan Box PS3 Sega Used Japan Boxed</t>
  </si>
  <si>
    <t xml:space="preserve">B012A47RUY</t>
  </si>
  <si>
    <t xml:space="preserve">https://www.ebay.com/itm/USED-PS4-BLADE-ARCUS-from-Shining-EX-Tonys-Premium-Fan-BOX-Limited/272595291101?hash=item3f77f20bdd:g:C3kAAOSwWxNYzULw</t>
  </si>
  <si>
    <t xml:space="preserve">Megpoid The Music Limited Edition PSP Used Japan Rhythm Boxed Tesed Working</t>
  </si>
  <si>
    <t xml:space="preserve">B009P0IHK6</t>
  </si>
  <si>
    <t xml:space="preserve">https://www.ebay.com/itm/Megpoid-Music-Limited-Edition-Figure-Sticker-Box-PlayStation-Portable-PSP-Japan/293525379377?epid=1407724658&amp;hash=item445779d931:g:egYAAOSw7z5efKQB</t>
  </si>
  <si>
    <t xml:space="preserve">Micraft Xbox360 Edition Microsoft Used Japan Boxed Tested Working 2013</t>
  </si>
  <si>
    <t xml:space="preserve">B00C6R5GHM</t>
  </si>
  <si>
    <t xml:space="preserve">https://www.ebay.com/itm/Xbox-360-Minecraft-number-B00C6R5GHM-4988648921597-Game-Software-Microsoft/164215736640?hash=item263c054940:g:zB8AAOSwpIdeyR63</t>
  </si>
  <si>
    <t xml:space="preserve">Pocket Monstaer Pokemon White1 &amp; 2 Set Nintendo DS Used Japan Tested Working</t>
  </si>
  <si>
    <t xml:space="preserve">写真は以下のサイトから
https://www.mercari.com/jp/items/m49134997265/?_s=U2FsdGVkX1-XZYyEqs1zVZO8P9WGGPHe_ZKbPisOIHmzv_s84zYiscliVThEJGZI6xyl5re3WBi2Mf49cFJ4HEMMDNCfkrw-algSXECNzLL_9AKUTYbkg2PcRGuuUgW2</t>
  </si>
  <si>
    <t xml:space="preserve">Inazuma Eleven Go Strikers 2013 Nintendo Wii Level5 Used Japan Sports Boxed</t>
  </si>
  <si>
    <t xml:space="preserve">B009URL1ZM</t>
  </si>
  <si>
    <t xml:space="preserve">https://www.ebay.com/itm/Nintendo-Wii-Inazuma-Eleven-Go-Strikers-2013-GSI-Creos-CS582/143535189082?epid=211922091&amp;hash=item216b5d2c5a:g:tMQAAOSwbjpeGsDK</t>
  </si>
  <si>
    <t xml:space="preserve">Langrisser1 &amp; 2 Limited Edition PlayStation4 PS4 Kadokawa Japan Boxed Tested</t>
  </si>
  <si>
    <t xml:space="preserve">B07H41QS9Q</t>
  </si>
  <si>
    <t xml:space="preserve">https://www.ebay.com/itm/Ps4-Langrisser-I-Ii-1-2-Limited-Edition-Japan-Sony-Playstation-4-Game/164028376401?hash=item2630da6551:g:3sYAAOSwYPJeGvkA</t>
  </si>
  <si>
    <t xml:space="preserve">BloodBorne The Old Hunters Edition First Limited Edition PS4 Used Japan Boxed</t>
  </si>
  <si>
    <t xml:space="preserve">B015DSR5HE</t>
  </si>
  <si>
    <t xml:space="preserve">https://www.ebay.com/itm/PS4-Bloodborne-The-Old-Hunters-Edition-First-Limited-Edition-SONY-JAPAN-F-S/184031568160?epid=1743368281&amp;hash=item2ad922e120:g:U-EAAOSwhfZdXTk88</t>
  </si>
  <si>
    <t xml:space="preserve">Genakai Tokki Castle Panzers Limited Edition PS4 Compile Heart Used Japan Boxed</t>
  </si>
  <si>
    <t xml:space="preserve">B071WPVLZM</t>
  </si>
  <si>
    <t xml:space="preserve">https://www.ebay.com/itm/Used-PLJM-16022-PS4-Genkai-Tokki-Castle-Panzers-Limited-Edition-Compile-Heart/293220678111?epid=2212156209&amp;hash=item44455079df:g:Cy8AAOSwXjVddw99</t>
  </si>
  <si>
    <t xml:space="preserve">Chaos: Child Love ChuChu PSVita 5pb. Used Japan Adventure Boxed Tested Working</t>
  </si>
  <si>
    <t xml:space="preserve">B01MTXHRHV</t>
  </si>
  <si>
    <t xml:space="preserve">https://www.ebay.com/itm/Used-Used-PS-Vita-CHAOS-CHILD-Love-chu-Echu-Limited-Edition-Import-Japan/162867393303?hash=item25eba73317:g:FCEAAOSwBRVaaAwF</t>
  </si>
  <si>
    <t xml:space="preserve">Astral Chain Collector's Edition Nintendo Switch Used Japan Action Boxed Tested</t>
  </si>
  <si>
    <t xml:space="preserve">B07NQGGBL7</t>
  </si>
  <si>
    <t xml:space="preserve">https://www.ebay.com/itm/NEW-Nintendo-Switch-ASTRAL-CHAIN-COLLECTORS-EDITION-JAPAN-OFFICIAL-IMPORT/133158673437?hash=item1f00e01c1d:g:C3IAAOSwQsZdbQKy</t>
  </si>
  <si>
    <t xml:space="preserve">The Legend of Heroes: Sora no Kiseki FC Evolution Limited Edition PSVita Boxed</t>
  </si>
  <si>
    <t xml:space="preserve">B00VSV6A4U</t>
  </si>
  <si>
    <t xml:space="preserve">https://www.ebay.com/itm/Used-PS-Vita-Eiyu-Densetsu-The-Legend-of-Heroes-Sora-No-Kiseki-FC-Import-Japan/162867393150?epid=1140098218&amp;hash=item25eba7327e:g:lCQAAOSw4EhaaAv7</t>
  </si>
  <si>
    <t xml:space="preserve">Black Rock Shooter Limited White Premium Box PSP Used Japan Tested Working 2011</t>
  </si>
  <si>
    <t xml:space="preserve">B004DZPJE0</t>
  </si>
  <si>
    <t xml:space="preserve">https://www.ebay.com/itm/Used-Black-Rock-Shooter-Limited-PSP-White-Premium-Box-with-figma-Figure-F-S-Japa/283443269329?epid=211986322&amp;hash=item41fe890ed1:g:7L0AAOSwcyZbe6vX</t>
  </si>
  <si>
    <t xml:space="preserve">Gal Gun 2 Limited Edition PlayStation4 PS4 Used Japan Shooter Boxed Tested 2018</t>
  </si>
  <si>
    <t xml:space="preserve">B077NDYJ5N</t>
  </si>
  <si>
    <t xml:space="preserve">https://www.ebay.com/itm/Used-PS4-Gal-Gun-2-Limited-Edition-Japan-Sony-Playstation-4-F-S-Japan/283429090509?epid=20014635330&amp;hash=item41fdb0b4cd:g:xOkAAOSw0Lha-3OI</t>
  </si>
  <si>
    <t xml:space="preserve">Ace Attorney Gyakuten Saiban 4 Limited Edition Nintendo DS Used Japan Boxed</t>
  </si>
  <si>
    <t xml:space="preserve">B000N5F8X6</t>
  </si>
  <si>
    <t xml:space="preserve">https://www.ebay.com/itm/Nintendo-DS-Ace-Attorney-Gyakuten-Saiban-4-Limited-Edition-Capcom-Japan-Game-F-S/383395999279?epid=60072116&amp;hash=item59442eae2f:g:~UcAAOSw1V9eMWTB</t>
  </si>
  <si>
    <t xml:space="preserve">Dark Souls2 Collectors Limited Edition PlayStation3 PS3 Used Japan Boxed Tested</t>
  </si>
  <si>
    <t xml:space="preserve">B00F9VJRTA</t>
  </si>
  <si>
    <t xml:space="preserve">https://www.ebay.com/itm/Used-PS3-DARK-SOULS-II-2-Collectors-Limited-Edition-Maps-Soundtrack-Japan/291814185665?epid=211919341&amp;hash=item43f17b1ac1:g:ilYAAOSw4fhe4H9g</t>
  </si>
  <si>
    <t xml:space="preserve">Chaos Break: Episode From Chsod Heart PlayStation PS1 Used Japan Boxed Tested</t>
  </si>
  <si>
    <t xml:space="preserve">B000069U7F</t>
  </si>
  <si>
    <t xml:space="preserve">https://www.ebay.com/itm/USED-PS1-PS-PlayStation-1-CHAOS-BREAK-Japan-import/223881334443?epid=56265928&amp;hash=item34205e0eab:g:32kAAOSwPHZdDDvu</t>
  </si>
  <si>
    <t xml:space="preserve">MediEvil PlayStation PS1 Sony Used Japan Boxed Tested Working 1999</t>
  </si>
  <si>
    <t xml:space="preserve">B00005OVMW</t>
  </si>
  <si>
    <t xml:space="preserve">https://www.ebay.com/itm/MediEvil-PS1-Sony-Sony-Playstation-1-From-Japan/324196442879?hash=item4b7b9d22ff:g:LB4AAOSwKFpe48kQ</t>
  </si>
  <si>
    <t xml:space="preserve">Unded Defeat Limited Edition Sega DreamCast DC Used Japan Shooter Boxed Tested</t>
  </si>
  <si>
    <t xml:space="preserve">B000E3WPX8</t>
  </si>
  <si>
    <t xml:space="preserve">https://www.ebay.com/itm/Under-Defeat-Limited-Edition-Sega-Dreamcast-2006/124088284876?epid=56268470&amp;hash=item1ce43cf6cc:g:faMAAOSwr05eS-Qu</t>
  </si>
  <si>
    <t xml:space="preserve">Irem Arcade Classics PlayStation PS1 Used Japan Variety Boxed Tested Working</t>
  </si>
  <si>
    <t xml:space="preserve">B000069UGZ</t>
  </si>
  <si>
    <t xml:space="preserve">https://www.ebay.com/itm/IREM-ARCADE-CLASSICS-Zippy-Spaltan-Ref-171-PS1-Playstation-Japan-Game-p1/303251814857?hash=item469b3779c9:g:v1cAAOSwmFtdUjRN</t>
  </si>
  <si>
    <t xml:space="preserve">Duel Masters Birth of Super Dragon PlayStatyion2 PS2 KSC Used Japan Tested </t>
  </si>
  <si>
    <t xml:space="preserve">B0007IGVNA</t>
  </si>
  <si>
    <t xml:space="preserve">https://www.ebay.com/itm/Used-PS2-Duel-Masters-Japan-Import/153208156804?epid=1928576322&amp;hash=item23abeaf284:g:CFoAAOSwuatZ3q8R</t>
  </si>
  <si>
    <t xml:space="preserve">Clonoa Beach Valley PlayStation PS1Namco Used Japan Boxed Tested Working 2002</t>
  </si>
  <si>
    <t xml:space="preserve">B0000634MH</t>
  </si>
  <si>
    <t xml:space="preserve">https://www.ebay.com/itm/PlayStation-Clonoa-Beach-Valley-PS1-NEW-SEALED-JAPAN-GAME-36911/173848454187?hash=item287a2ce42b:g:vEcAAOSw2GlXKrDi</t>
  </si>
  <si>
    <t xml:space="preserve">The Unsolved Sega Saturn SS Virgin Used Japan Adventure Boxed Tested Working</t>
  </si>
  <si>
    <t xml:space="preserve">B000069SJK</t>
  </si>
  <si>
    <t xml:space="preserve">https://www.ebay.com/itm/USED-Sega-saturn-Di-Ansorubudo-00179-JAPAN-IMPORT/254404735957?hash=item3b3bb433d5:g:HWoAAOSwUvhduTGX</t>
  </si>
  <si>
    <t xml:space="preserve">Lemmings PCEngine Super CDRom Masaya Used Japan Boxed Tested Working 1989</t>
  </si>
  <si>
    <t xml:space="preserve">B0000ZPNES</t>
  </si>
  <si>
    <t xml:space="preserve">https://www.ebay.com/itm/LEMMINGS-Ref-bbc-PC-Engine-SCD-pe/312602304547?hash=item48c88ca023:g:FLYAAOSwLzFc05e-</t>
  </si>
  <si>
    <t xml:space="preserve">Virgin Dream PCEngine Super CD-ROM Tokuma Used Japan Boxed Tested Working 1996</t>
  </si>
  <si>
    <t xml:space="preserve">B0000ZPQSQ</t>
  </si>
  <si>
    <t xml:space="preserve">https://www.ebay.com/itm/NEC-PC-Engine-SUPER-CD-ROM-VIRGIN-DREAM-JAPAN-GAME-Work-16122/183745844281?hash=item2ac81b1439:g:fQcAAOSwW~FcSBIW</t>
  </si>
  <si>
    <t xml:space="preserve">Valis3 MegaDrive MD Genesis Used Japan Action Game Boxed Tested Working 1991</t>
  </si>
  <si>
    <t xml:space="preserve">B000147QO8</t>
  </si>
  <si>
    <t xml:space="preserve">https://www.ebay.com/itm/VALIS-III-3-Mega-Drive-Sega-135-md/312971243521?hash=item48de8a3001:g:nhIAAOSwADReL64D</t>
  </si>
  <si>
    <t xml:space="preserve">Tesmo Super Baseball Super Famicom SFC Used Japan Boxed Tested Working 1994</t>
  </si>
  <si>
    <t xml:space="preserve">B00019P7TO</t>
  </si>
  <si>
    <t xml:space="preserve">https://www.ebay.com/itm/Tecmo-Super-Baseball-Nintendo-SNES-Japan-Version/133389776437?epid=214698915&amp;hash=item1f0ea67635:g:JzkAAOSwjVRemrUh</t>
  </si>
  <si>
    <t xml:space="preserve">Genso Tairiku Auleria PC Engine CD-ROM Taito Used Japan Action Boxed Tested</t>
  </si>
  <si>
    <t xml:space="preserve">B0000ZPUOQ</t>
  </si>
  <si>
    <t xml:space="preserve">https://www.ebay.com/itm/AULERIA-Ref-312-PC-Engine-CD-pe/303148195098?hash=item46950a5d1a:g:wxIAAOSwuUVc07w6</t>
  </si>
  <si>
    <t xml:space="preserve">PoiPoi Ninja World For Super Famicom Turbo Used Japan Puzzle Game Boxed Tested</t>
  </si>
  <si>
    <t xml:space="preserve">B071LSZJB8</t>
  </si>
  <si>
    <t xml:space="preserve">https://www.ebay.com/itm/Poipoi-Ninja-World-For-Sufami-Turbo-Nintendo-Super-famicom-Japan-NEW/332326159817?hash=item4d602ec5c9:g:OgwAAOSwqYdZfup-</t>
  </si>
  <si>
    <t xml:space="preserve">Juryoku Soukou Metal Storm Famicom FC Irem Used Japan Action Boxed Tested 1992</t>
  </si>
  <si>
    <t xml:space="preserve">B000068HG3</t>
  </si>
  <si>
    <t xml:space="preserve">https://www.ebay.com/itm/NES-Juryoku-Soukou-METAL-STORM-New-Unused-rare-Famicom-Japan-11022/183772403004?hash=item2ac9b0553c:g:MvYAAOSwkfFbudn1</t>
  </si>
  <si>
    <t xml:space="preserve">JuJu Densetu Famicom FC Taito Used Japan Action Game Boxed Tested Working 1991</t>
  </si>
  <si>
    <t xml:space="preserve">B000068I3L</t>
  </si>
  <si>
    <t xml:space="preserve">https://www.ebay.com/itm/NES-JUJU-DENSETSU-Boxed-very-popular-action-Famicom-Japan-Game-10923/183749982391?hash=item2ac85a38b7:g:9pkAAOSw4otcIGQm</t>
  </si>
  <si>
    <t xml:space="preserve">Waku Waku Ski Wondor Spur Super Famicom SFC Human Used Japan Boxed Tested 1995</t>
  </si>
  <si>
    <t xml:space="preserve">B000068HAO</t>
  </si>
  <si>
    <t xml:space="preserve">https://www.ebay.com/itm/Waku-Waku-Ski-Wonder-Shupool-SUPER-FAMICOM-Nintendo-SNES-Japan/333177199240?hash=item4d92e89a88:g:E~gAAOSw4A9cyFwU</t>
  </si>
  <si>
    <t xml:space="preserve">OutRun GameGear GG Sega Used Japan Racing Boxed Tested Working 1991Retro Game</t>
  </si>
  <si>
    <t xml:space="preserve">B00014AW0I</t>
  </si>
  <si>
    <t xml:space="preserve">https://www.ebay.com/itm/OUTRUN-Out-Run-Game-Gear-SEGA-Japan-gg/283910057812?hash=item421a5baf54:g:9Q8AAOSw8Ehe4Y23</t>
  </si>
  <si>
    <t xml:space="preserve">Super Pinball Famicom FC NES Nintendo Coconuts Used Japan Boxed Tested Working</t>
  </si>
  <si>
    <t xml:space="preserve">B003NZYULE</t>
  </si>
  <si>
    <t xml:space="preserve">https://www.ebay.com/itm/NES-Super-Pinball-Boxed-popular-Famicom-Japan-game-10290/173853718000?hash=item287a7d35f0:g:sDgAAOSw1~NcnHnC</t>
  </si>
  <si>
    <t xml:space="preserve">Metro Cross Famicom FC NES Namco Used Japan Action Game Boxed Tested Working</t>
  </si>
  <si>
    <t xml:space="preserve">B000068H2P</t>
  </si>
  <si>
    <t xml:space="preserve">https://www.ebay.com/itm/Game-soft-Famicom-METRO-CROSS-Box-and-with-an-instructions-from-Japan/273935662744?hash=item3fc7d67e98:g:2C4AAOSwRPBdMcLj</t>
  </si>
  <si>
    <t xml:space="preserve">Ranma 1/2 Netsuretsu Kakutou hen Game Boy Banpresto Used Japan Boxed Tested</t>
  </si>
  <si>
    <t xml:space="preserve">B000069TH3</t>
  </si>
  <si>
    <t xml:space="preserve">https://www.ebay.com/itm/RANMA-1-2-Netsuretsu-Kakutouhen-Nintendo-Game-Boy-GB-Jap-Japan/143590742613?epid=1774952426&amp;hash=item216eacda55:g:Os4AAOSw0nleput2</t>
  </si>
  <si>
    <t xml:space="preserve">Harry Potter 4-Pack Set GameCube GC Electronic Arts Used Japan Boxed Tested</t>
  </si>
  <si>
    <t xml:space="preserve">写真は以下のサイトから
https://www.mercari.com/jp/items/m48657058432/?_s=U2FsdGVkX191hLaPuwiNa1h4877vWdd-U4hqU654R85gWKamKwlKegHDE_lpWl8-rdzO_d4wN3wxTxPOpSXfd7hHzXzfZNrzmBDn061o3f2rDh870MuMuLThe9-FYDXx</t>
  </si>
  <si>
    <t xml:space="preserve">Dejiko no Mahjang Party GameBoy Color GBC Used Japan Boxed Tested Working 2000</t>
  </si>
  <si>
    <t xml:space="preserve">B000069TQ2</t>
  </si>
  <si>
    <t xml:space="preserve">https://www.ebay.com/itm/Dejico-no-Mahjong-Party-Nintendo-Game-Boy-Japan/303535653663?hash=item46ac22831f:g:w-gAAOSw92hej2UX</t>
  </si>
  <si>
    <t xml:space="preserve">Attack Animal Gakuen Famicom NES PonyCanion Used Japan Shooter Cartrage Only</t>
  </si>
  <si>
    <t xml:space="preserve">B000068HSO</t>
  </si>
  <si>
    <t xml:space="preserve">https://www.ebay.com/itm/NES-ATTACK-ANIMAL-GAKUEN-3D-shooter-Boxed-Famicom-Japan-Game-10121/183756481164?hash=item2ac8bd628c:g:mN4AAOSwZrZcUoOa</t>
  </si>
  <si>
    <t xml:space="preserve">Estpolis Denki Yomigaeru Densetsu GameBoy Color GBC Used Japan RolePlaying 2001</t>
  </si>
  <si>
    <t xml:space="preserve">B00005QF66</t>
  </si>
  <si>
    <t xml:space="preserve">https://www.ebay.com/itm/GB-Estpolis-Denki-Yomigaeru-Densetsu-New-Box-Game-Boy-JAPAN-34662/173859764057?hash=item287ad97759:g:hukAAOSwjXRXZiiW</t>
  </si>
  <si>
    <t xml:space="preserve">Mah-Jang Final Romance 2 NeoGeo CD NCD VideoSystem Used Japan Table Game Boxed</t>
  </si>
  <si>
    <t xml:space="preserve">B00014AS1Q</t>
  </si>
  <si>
    <t xml:space="preserve">https://www.ebay.com/itm/NeoGeo-CD-MAH-JONG-FINAL-ROMANCE-2-Spine-card-JAPAN-GAME-SNK-15355/183757957502?hash=item2ac8d3e97e:g:NfIAAOxyUgtTMnq5</t>
  </si>
  <si>
    <t xml:space="preserve">Fighters History Dynamite NeoGeo CD NCD SNK Used Japan Fighting Boxed Tested</t>
  </si>
  <si>
    <t xml:space="preserve">B00014B11M</t>
  </si>
  <si>
    <t xml:space="preserve">https://www.ebay.com/itm/Neo-Geo-CD-Fighters-History-Dynamite-spine-card-copy-JAPAN-GAME-SNK-14713/174011224528?hash=item2883e091d0:g:YMIAAOSwYUZdZeXg</t>
  </si>
  <si>
    <t xml:space="preserve">Cyber Org PlayStation PS1 Square Used Japan Adventure Boxed Tested Working</t>
  </si>
  <si>
    <t xml:space="preserve">B00005OVOQ</t>
  </si>
  <si>
    <t xml:space="preserve">https://www.ebay.com/itm/USED-PS1-PS-PlayStation-1-Cyber-Org-87078-JAPAN-IMPORT/254427413341?hash=item3b3d0e3b5d:g:zcQAAOSwce1d1KFL</t>
  </si>
  <si>
    <t xml:space="preserve">MissLand Pop Collection 1280yen Vol.2 PlayStation PS1 Used Japan Party Game</t>
  </si>
  <si>
    <t xml:space="preserve">B00005OUV4</t>
  </si>
  <si>
    <t xml:space="preserve">https://www.ebay.com/itm/PlayStation-MISSLAND-Pop-Collection-1280yen-Vol-2-New-PS1-JAPAN-24660/173859768592?hash=item287ad98910:g:7u8AAOSw1u5bDRog</t>
  </si>
  <si>
    <t xml:space="preserve">Art of Fighting Ryuko no Ken Gaiden Limited Edition NeoGeo CD-Rom NCD Boxed</t>
  </si>
  <si>
    <t xml:space="preserve">B00014B1JY</t>
  </si>
  <si>
    <t xml:space="preserve">https://www.ebay.com/itm/Neo-Geo-CD-ART-OF-FIGHTING-GAIDEN-Limited-Edition-Ref-3168-SNK-nc/312718834424?epid=1201876358&amp;hash=item48cf7ebaf8:g:kSgAAOSwnnpdQWh3</t>
  </si>
  <si>
    <t xml:space="preserve">Goonies1 &amp; 2 Set Famicom NES Konami Used Japan Action Game Boxed Tested Working</t>
  </si>
  <si>
    <r>
      <rPr>
        <sz val="11"/>
        <rFont val="MS PGothic"/>
        <family val="0"/>
        <charset val="1"/>
      </rPr>
      <t xml:space="preserve">写真は以下のサイトから
１：</t>
    </r>
    <r>
      <rPr>
        <sz val="11"/>
        <rFont val="Cambria"/>
        <family val="0"/>
        <charset val="1"/>
      </rPr>
      <t xml:space="preserve">4</t>
    </r>
    <r>
      <rPr>
        <sz val="11"/>
        <rFont val="MS PGothic"/>
        <family val="0"/>
        <charset val="1"/>
      </rPr>
      <t xml:space="preserve">枚目～</t>
    </r>
    <r>
      <rPr>
        <sz val="11"/>
        <rFont val="Cambria"/>
        <family val="0"/>
        <charset val="1"/>
      </rPr>
      <t xml:space="preserve">7</t>
    </r>
    <r>
      <rPr>
        <sz val="11"/>
        <rFont val="MS PGothic"/>
        <family val="0"/>
        <charset val="1"/>
      </rPr>
      <t xml:space="preserve">枚目
</t>
    </r>
    <r>
      <rPr>
        <sz val="11"/>
        <rFont val="Cambria"/>
        <family val="0"/>
        <charset val="1"/>
      </rPr>
      <t xml:space="preserve">https://www.mercari.com/jp/items/m92820617193/?_s=U2FsdGVkX1_Rf3tw5k_-Ztvc8VG8KBzlSAOSsCnCc-4py8faM92ftPcZs5Lbac5_TBFJe9ui7JCX7bAUgiMYZielc0OmPdoWOFBU07lDBwhsZLvIq1W6xC31WzDiHSGd
</t>
    </r>
    <r>
      <rPr>
        <sz val="11"/>
        <rFont val="MS PGothic"/>
        <family val="0"/>
        <charset val="1"/>
      </rPr>
      <t xml:space="preserve">２：１～３枚目
</t>
    </r>
    <r>
      <rPr>
        <sz val="11"/>
        <rFont val="Cambria"/>
        <family val="0"/>
        <charset val="1"/>
      </rPr>
      <t xml:space="preserve">https://www.mercari.com/jp/items/m29806832940/?_s=U2FsdGVkX18BHLrz9gqriQ6BE2SpfmxmeFq_ulF0h5EuXX7ogB-veEZewm0i0eSDwhEyl-cA-munemlpRKJY4yYhODYyq4eUJfCmDZboXUEFkBC1uyquJY82X1hqxsdG
</t>
    </r>
  </si>
  <si>
    <t xml:space="preserve">God Eater PSVita BandaiNamco Used Japan Action Boxed Tested Working 2015</t>
  </si>
  <si>
    <t xml:space="preserve">B010L15TJY</t>
  </si>
  <si>
    <t xml:space="preserve">https://www.ebay.com/itm/PS-Vita-GOD-EATER-RESURRECTION-Japan-Game-Japanese/173869902629?hash=item287b742b25:g:uk8AAOSwxwNZ4~o8</t>
  </si>
  <si>
    <t xml:space="preserve">Sonic Blast Man Super Famicom SNES Taito Used Japan Action Boxed Tested Working</t>
  </si>
  <si>
    <t xml:space="preserve">B000068I3V</t>
  </si>
  <si>
    <t xml:space="preserve">https://www.ebay.com/itm/Sonic-Blast-Man-Nintendo-Super-Famicom-Japan-NEW/232572530275?hash=item3626672e63:g:rfgAAOSwa81aFsF8</t>
  </si>
  <si>
    <t xml:space="preserve">Warau Salesman Mega CD Sega Used Japan Adventure Boxed Tested Working 1993</t>
  </si>
  <si>
    <t xml:space="preserve">B000148KQQ</t>
  </si>
  <si>
    <t xml:space="preserve">https://www.ebay.com/itm/WARAU-SALESMAN-Ref-bbc-Mega-CD-Sega-Japan-Game-mcd/312713272278?hash=item48cf29dbd6:g:EskAAOSwfdxdOrue</t>
  </si>
  <si>
    <t xml:space="preserve">Super Street Fighter 2X Revival GameBoy Advance GBA Capcom Used Japan Boxed</t>
  </si>
  <si>
    <t xml:space="preserve">B000069TF6</t>
  </si>
  <si>
    <t xml:space="preserve">https://www.ebay.com/itm/STREET-FIGHTER-II-X-REVIVAL-Item-Ref-1508-Gameboy-Advance-Nintendo-gba/302350415144?hash=item46657d3528:g:WxcAAOSwXetZQkzi</t>
  </si>
  <si>
    <t xml:space="preserve">Sengoku Densyou 2 NeoGeo CD NCD SNK Used Japan Action Boxed Tested Working</t>
  </si>
  <si>
    <t xml:space="preserve">B00014B06S</t>
  </si>
  <si>
    <t xml:space="preserve">https://www.ebay.com/itm/Used-NGCD-040-Neo-Geo-CD-Sengoku-Densho2-CD-ROM-SNK-Super-Sengoku-Action-Game/293479003202?hash=item4454b63442:g:iPoAAOSwEX1eSSfj</t>
  </si>
  <si>
    <t xml:space="preserve">写真は以下のサイトから
４枚目のみ
https://www.mercari.com/jp/items/m77839836918/?_s=U2FsdGVkX18kV0Mgoc2D6qjG2mqaM8-My0PmNMf7JMDISO3_ZfzPqsS6N0m5Sw7Rr1emaptLI_bBxbzr7g5aL4-Y5fRXUdK_pJMBZAQQ9kh7YL54xxaB8LXt082qJw72
１枚目のみ
https://www.mercari.com/jp/items/m83270524154/?_s=U2FsdGVkX1_v-RPvtcTKduhi-Z_R_T9NSbLwZR6488RSH3YVX1iNOGDzg9rFQiV3OjYbef1GBjEiwM3eSJ0AriEWy7AV0LdF-Nvoq9bdegtu9fqnbGSpxPkkXuv9kUco</t>
  </si>
  <si>
    <t xml:space="preserve">Doom 64 Nintendo64 N64 GameBank Used Japan Shooter FPS Boxed Tested Working</t>
  </si>
  <si>
    <t xml:space="preserve">B000069RQD</t>
  </si>
  <si>
    <t xml:space="preserve">https://www.ebay.com/itm/N64-Doom-64-Box-Nintendo-64-JAPAN-Game-Nintendo-Work-fully-18221/173860920822?hash=item287aeb1df6:g:NQMAAOSwY4taucVE</t>
  </si>
  <si>
    <t xml:space="preserve">Star Fox64 w/s Ramble Pack Nintendo64 N64 Used Japan Shooter Boxed Tesed 1997</t>
  </si>
  <si>
    <t xml:space="preserve">B000069RYE</t>
  </si>
  <si>
    <t xml:space="preserve">https://www.ebay.com/itm/N64-Star-Fox-64-with-Rumble-Pack-Pak-Boxed-Nintendo-64-Very-Good-GAME-Japan-JP/184021781427?hash=item2ad88d8bb3:g:P~0AAOSw--Ne1Q6a</t>
  </si>
  <si>
    <t xml:space="preserve">Samurai Spirits Best Collection Sega Saturn SS SNK Used Japan Boxed Tested 1998</t>
  </si>
  <si>
    <t xml:space="preserve">B000069T0H</t>
  </si>
  <si>
    <t xml:space="preserve">https://www.ebay.com/itm/SS-SAMURAI-SHODOWN-Best-collection-JAPAN-GAME-SNK-20612/183759315535?hash=item2ac8e8a24f:g:YDEAAOSwyApcA4yL</t>
  </si>
  <si>
    <t xml:space="preserve">Ranma 1/2 Chougi Ranbu hen Super Famicom SNES Used Japan Fighting Boxed Tested</t>
  </si>
  <si>
    <t xml:space="preserve">B000068I9W</t>
  </si>
  <si>
    <t xml:space="preserve">https://www.ebay.com/itm/RANMA-1-2-CHOGI-RANBU-HEN-Super-Famicom-Nintendo-065-sf/312980308444?epid=56274678&amp;hash=item48df1481dc:g:T5kAAOSwRD5eOO5H</t>
  </si>
  <si>
    <t xml:space="preserve">A Rank Thunder Birth Edition Mega CD Riot Used Japan Boxed Tested Working 1993</t>
  </si>
  <si>
    <t xml:space="preserve">B000147KEE</t>
  </si>
  <si>
    <t xml:space="preserve">https://www.ebay.com/itm/Mega-CD-A-Rank-Thunder-New-Sealed-Sega-Genesis-JAPAN-GAME-13217/173860922615?hash=item287aeb24f7:g:sYQAAOSw4GVYKszO</t>
  </si>
  <si>
    <t xml:space="preserve">The Story of Thor Mega Drive MD Genesis Sega Used Japan Boxed Tested Working</t>
  </si>
  <si>
    <t xml:space="preserve">B0001488JU</t>
  </si>
  <si>
    <t xml:space="preserve">https://www.ebay.com/itm/THE-STORY-OF-THOR-with-Pin-Badge-Mega-Drive-Sega-2366-md/362895098464?hash=item547e3bc260:g:yN8AAOSwafJeLjKr</t>
  </si>
  <si>
    <t xml:space="preserve">Ai Cho Aniki PCEngine Super CD-ROM Masaya Used Japan Boxed Tested Working 1995</t>
  </si>
  <si>
    <t xml:space="preserve">B0000ZPUZK</t>
  </si>
  <si>
    <t xml:space="preserve">https://www.ebay.com/itm/NEC-PCEngine-SUPER-CD-ROM-AI-CHO-ANIKI-JAPAN-GAME-Work-14856/183759316625?hash=item2ac8e8a691:g:SLgAAOSwkEtbVWnK</t>
  </si>
  <si>
    <t xml:space="preserve">Metal Max4 Diva of Moonlight Normal Edition Nintendo 3DS Kadokawa Used Japan</t>
  </si>
  <si>
    <t xml:space="preserve">B00DUROKRY</t>
  </si>
  <si>
    <t xml:space="preserve">https://www.ebay.com/itm/Metal-Max-4-Diva-of-Moonlight-Normal-Edition-3DS-NEW/174242385135?epid=1328542317&amp;hash=item2891a7ccef:g:bqgAAOSwrgFeiw-a</t>
  </si>
  <si>
    <t xml:space="preserve">Nettou The King of Fighters 96 GameBoy GB Takara Used Japan Boxed Tested 1997</t>
  </si>
  <si>
    <t xml:space="preserve">B000069S4G</t>
  </si>
  <si>
    <t xml:space="preserve">https://www.ebay.com/itm/GB-The-King-of-Fighters-96-Box-Game-Boy-JAPAN-Game-Nintendo-18266/173860922854?epid=56227761&amp;hash=item287aeb25e6:g:QtMAAOSwHcpatGUS</t>
  </si>
  <si>
    <t xml:space="preserve">World Heroes NeoGeo AES SNK Used Japan Fighting Game Boxed Tested Working 1993</t>
  </si>
  <si>
    <t xml:space="preserve">B00014B1OE</t>
  </si>
  <si>
    <t xml:space="preserve">https://www.ebay.com/itm/World-Heroes-Neo-Geo-Japan-Version/133414549363?hash=item1f10207773:g:DSkAAOSw88hew68m</t>
  </si>
  <si>
    <t xml:space="preserve">The Legend of Yokai by Shigeru Mizuki GameBoy Color Prime Used Japan Boxed 2001</t>
  </si>
  <si>
    <t xml:space="preserve">B000067UEF</t>
  </si>
  <si>
    <t xml:space="preserve">https://www.ebay.com/itm/GB-The-Legends-of-Yokai-by-Shigeru-Mizuki-New-Box-Game-Boy-JAPAN-34283/183759316869?hash=item2ac8e8a785:g:RQAAAOSwNA1bB5XB</t>
  </si>
  <si>
    <t xml:space="preserve">Phalanx Super Famicom SFC SNES Kemco Used Japan Shooter Cartrage Only Tested</t>
  </si>
  <si>
    <t xml:space="preserve">B000068H0N</t>
  </si>
  <si>
    <t xml:space="preserve">https://www.ebay.com/itm/SFC-SNES-KEMKO-Phalanx-Shooting-STG-SHVC-PH-Super-Famicom-Nintendo/163803898783?epid=214645641&amp;hash=item262379239f:g:7SkAAOSwy1ddRogY</t>
  </si>
  <si>
    <t xml:space="preserve">XDR X-Dazedly-Ray MegaDrive MD Genesis Sega Used Japan Shooter Boxed Tested</t>
  </si>
  <si>
    <t xml:space="preserve">B000147UD0</t>
  </si>
  <si>
    <t xml:space="preserve">https://www.ebay.com/itm/XDR-X-Dazedly-Ray-Mega-Drive-Sega-0426-md/362907148249?hash=item547ef39fd9:g:sbUAAOSwz1pePRJA</t>
  </si>
  <si>
    <t xml:space="preserve">Rushing Beat Ran Super Famicom SFC SNES Jaleco Used Japan Action Boxed Tested</t>
  </si>
  <si>
    <t xml:space="preserve">B000068H21</t>
  </si>
  <si>
    <t xml:space="preserve">https://www.ebay.com/itm/Nintendo-SUPER-Famicom-Brawl-Brothers-box-manual-JALECO-tested-works-SFC-SNES/254553878198?hash=item3b4497eeb6:g:Aq8AAOSwrSpef4mQ</t>
  </si>
  <si>
    <t xml:space="preserve">GameBoy Wars Turbo Game Can Vol.7 GameBoy GB Hudson Used Japan Simuration Boxed</t>
  </si>
  <si>
    <t xml:space="preserve">B0000645N3</t>
  </si>
  <si>
    <t xml:space="preserve">https://www.ebay.com/itm/Game-Boy-Wars-Turbo-Tin-Can-Nintendo-Game-Boy-Japan/333609740290?hash=item4dacb0a802:g:F~QAAOSw4GJdGztx</t>
  </si>
  <si>
    <t xml:space="preserve">Super Bomberman 5 Super Famicom SFC SNES Hudson Used Japan Action Boxed Tested</t>
  </si>
  <si>
    <t xml:space="preserve">B000068I2A</t>
  </si>
  <si>
    <t xml:space="preserve">https://www.ebay.com/itm/Super-Bomberman-5-Nintendo-Super-Famicom-Japan/232770652917?epid=56250903&amp;hash=item3632364af5:g:0dgAAOSwZWpenIgu</t>
  </si>
  <si>
    <t xml:space="preserve">Super Swiv Super Famicom SFC SNES Coconuts Used Japan Shooter Boxed Tested 1992</t>
  </si>
  <si>
    <t xml:space="preserve">B00019P7NA</t>
  </si>
  <si>
    <t xml:space="preserve">https://www.ebay.com/itm/Super-SWIV-Nintendo-SNES-Japan-Version/133387663168?hash=item1f0e863740:g:QHMAAOSwdHtewNHF</t>
  </si>
  <si>
    <t xml:space="preserve">The King of Fighters'98 First Print Limited Edition NeoGeo CD NCD Used Boxed</t>
  </si>
  <si>
    <t xml:space="preserve">B00014B0TA</t>
  </si>
  <si>
    <t xml:space="preserve">https://www.ebay.com/itm/SNK-The-King-of-Fighters-98-First-Time-NCD-NEOGEO/264547771581?epid=1025071340&amp;hash=item3d9846a4bd:g:6U4AAOSw14Zd3dyv</t>
  </si>
  <si>
    <t xml:space="preserve">Nakajima Satoru F1 Super Lisence MegaDrive MD Genesis Varie Used Japan Racing</t>
  </si>
  <si>
    <t xml:space="preserve">B000148G1K</t>
  </si>
  <si>
    <t xml:space="preserve">https://www.ebay.com/itm/NAKAJIMA-SATORU-F1-SUPER-LISENSE-Mega-Drive-Sega-md/312807353262?hash=item48d4c56bae:g:YDcAAOSwxKFdqA1M</t>
  </si>
  <si>
    <t xml:space="preserve">Ninja Warriors Mega CD Taito Used Japan Action Game Boxed Tested Working 1993</t>
  </si>
  <si>
    <t xml:space="preserve">B000148G2Y</t>
  </si>
  <si>
    <t xml:space="preserve">https://www.ebay.com/itm/Taito-Mega-Drive-Cd-Software-Ninja-Warriors-4988611920121-Retro-Game/353129530661?epid=56246712&amp;hash=item5238290525:g:AowAAOSwb3FfARhT</t>
  </si>
  <si>
    <t xml:space="preserve">Shin Megami Tensei Devil Children PlayStation PS1 Atlus Used Japan Boxed Tested</t>
  </si>
  <si>
    <t xml:space="preserve">B00005V8E2</t>
  </si>
  <si>
    <t xml:space="preserve">https://www.ebay.com/itm/Atlus-Shin-Megami-Tensei-Devil-Children-Japan-Import/254343208195?hash=item3b38095d03:g:qvoAAOSw2opdZhsG</t>
  </si>
  <si>
    <t xml:space="preserve">Oni 2 Innin Densetsu GameBoy GB Banpresto Used Japan RolePlaying Boxed Tested</t>
  </si>
  <si>
    <t xml:space="preserve">B000092PHV</t>
  </si>
  <si>
    <t xml:space="preserve">https://www.ebay.com/itm/Banpresto-4983164730111-Legend-Oni2-Gameboy-Software/373096765808?hash=item56de4cd970:g:4uIAAOSwtGhe-F62</t>
  </si>
  <si>
    <t xml:space="preserve">Oyaji Hunter Mah-Jang 3Do Real Warp Used Japan Table Game Boxed Tested Working</t>
  </si>
  <si>
    <t xml:space="preserve">B00013YNVI</t>
  </si>
  <si>
    <t xml:space="preserve">https://www.ebay.com/itm/3DO-Real-Oyaji-Hunter-Mah-jong-JAPAN-GAME-3DO-18350/173928705492?hash=item287ef56dd4:g:7G0AAOSw3SFc~gwl</t>
  </si>
  <si>
    <t xml:space="preserve">Ys 4 Mask of The Sun Super Famicom SFC SNES TonkinHouse Used Japan RolePlaying</t>
  </si>
  <si>
    <t xml:space="preserve">B000068HEL</t>
  </si>
  <si>
    <t xml:space="preserve">https://www.ebay.com/itm/YS-IV-4-Mask-of-The-Sun-Super-Famicom-Nintendo-1091-sf/313056400780?epid=56234008&amp;hash=item48e39d958c:g:XrYAAOSw5BpemSPg</t>
  </si>
  <si>
    <t xml:space="preserve">1943 The Battle of Valhalla Famicom NES Capcom Used Japan Shooter Boxed Tested</t>
  </si>
  <si>
    <t xml:space="preserve">B000068HKX</t>
  </si>
  <si>
    <t xml:space="preserve">https://www.ebay.com/itm/Used-1943-Capcom-Nintendo-Famicom-NES-Cartridge-Manual-Boxed-set-tested-F-S/203020160342?hash=item2f44f1cd56:g:h28AAOSwfiReKQ8m</t>
  </si>
  <si>
    <t xml:space="preserve">Rockman Megaman 6 famicom NES Capcom Used Japan Action Boxed Tested Working</t>
  </si>
  <si>
    <t xml:space="preserve">B000068HLP</t>
  </si>
  <si>
    <t xml:space="preserve">https://www.ebay.com/itm/Nintendo-FAMILY-COMPUTER-Rockman-6-Mega-Man-CAPCOM-tested-works-Famicom-FC-NES/254544342868?hash=item3b44066f54:g:-ccAAOSwgLFecjjU</t>
  </si>
  <si>
    <t xml:space="preserve">Mutation Nation NeoGeo CD NCD Used Japan Battle Action Boxed Tested Working</t>
  </si>
  <si>
    <t xml:space="preserve">B0826F6Q5D</t>
  </si>
  <si>
    <t xml:space="preserve">https://www.ebay.com/itm/Mutation-Nation-NCD-SNK-Neogeo-CD-Spine-From-Japan/223464690494?epid=1801836923&amp;hash=item340788933e:g:kd4AAOSwIAdcdqrP</t>
  </si>
  <si>
    <t xml:space="preserve">Alien Syndrome Famicom NES Sunsoft Used Japan Action Game Boxed Tested Working</t>
  </si>
  <si>
    <t xml:space="preserve">B003NZMTJY</t>
  </si>
  <si>
    <t xml:space="preserve">https://www.ebay.com/itm/ALIEN-SYNDROME-Boxed-Famicom-NES-Japan-game-Work-fully-10156/183759317829?hash=item2ac8e8ab45:g:R3wAAOSwCGVYBaHx</t>
  </si>
  <si>
    <t xml:space="preserve">Captain Tsubasa Eikou no Kiseki GameBoy Advance GBA Konami Used Japan Boxed</t>
  </si>
  <si>
    <t xml:space="preserve">B00005V3FO</t>
  </si>
  <si>
    <t xml:space="preserve">https://www.ebay.com/itm/CAPTAIN-TSUBASA-EIKO-NO-KISEKI-Ref-3212-Gameboy-Advance-Nintendo-gba/303109805917?hash=item4692c0975d:g:DlUAAOSwKWxcnEzu</t>
  </si>
  <si>
    <t xml:space="preserve">Courier Crisis PlayStation PS1 BMGJapan Used Japan Action Boxed Tested Working</t>
  </si>
  <si>
    <t xml:space="preserve">B000069TS2</t>
  </si>
  <si>
    <t xml:space="preserve">https://www.ebay.com/itm/PlayStation-COURIER-CRISIS-spine-card-PS1-JAPAN-GAME-work-19645/183759318177?hash=item2ac8e8aca1:g:0T8AAOSwo8pbL09t</t>
  </si>
  <si>
    <t xml:space="preserve">Top Player's Golf NeoGeo CD NCD Used Japan Golf Game Boxed Tested Working 1994</t>
  </si>
  <si>
    <t xml:space="preserve">B00014B0E0</t>
  </si>
  <si>
    <t xml:space="preserve">https://www.ebay.com/itm/TOP-PLAYERS-GOLF-Neo-Geo-CD-1584-nc/363025591996?hash=item548602eebc:g:4K8AAOSwP4xe7FtX</t>
  </si>
  <si>
    <t xml:space="preserve">Rolling Thunder2 MegaDrive MD Genesis Namco Used Japan Action Boxed Tested 1991</t>
  </si>
  <si>
    <t xml:space="preserve">B000148KO8</t>
  </si>
  <si>
    <t xml:space="preserve">https://www.ebay.com/itm/ROLLING-THUNDER-2-Mega-Drive-Sega-2265-md/312992429246?hash=item48dfcd74be:g:vPkAAOSwz5peRNeH</t>
  </si>
  <si>
    <t xml:space="preserve">Death Mask PlayStation PS1 Bandai Used Japan Boxed Tested Working Adventure</t>
  </si>
  <si>
    <t xml:space="preserve">B00005OVXN</t>
  </si>
  <si>
    <t xml:space="preserve">https://www.ebay.com/itm/PlayStation-DEATH-MASK-PS1-JAPAN-GAME-works-fully-15944/183759318759?hash=item2ac8e8aee7:g:k-AAAOSw-xVaONRK</t>
  </si>
  <si>
    <t xml:space="preserve"> Ninja Ryukenden2 Famicom NSE Tecmo Used Japan Action Game Baxed Tested Working</t>
  </si>
  <si>
    <t xml:space="preserve">B000068HC2</t>
  </si>
  <si>
    <t xml:space="preserve">https://www.ebay.com/itm/Ninja-Gaiden-2-Ryukenden-Boxed-Nintedo-Famicom-Family-Computer-NES/164032907501?hash=item26311f88ed:g:9yQAAOSwClJcuzO8</t>
  </si>
  <si>
    <t xml:space="preserve">Toushinden Subaru PlayStation PS1 Takara Used Japan Action Boxed Tested Working</t>
  </si>
  <si>
    <t xml:space="preserve">B00006LJK5</t>
  </si>
  <si>
    <t xml:space="preserve">https://www.ebay.com/itm/Ps-Toshinden-Subaru-Rare-Goods-Done/303598528292?hash=item46afe1e724:g:eCkAAOSwzLVe6a7n</t>
  </si>
  <si>
    <t xml:space="preserve">King of The Monsters 2 Super Famicom SFC SNES Takara Used Japan Action Boxed</t>
  </si>
  <si>
    <t xml:space="preserve">B000068GYZ</t>
  </si>
  <si>
    <t xml:space="preserve">https://www.ebay.com/itm/SNES-KING-OF-THE-MONSTERS-2-Boxed-Super-famicom-Japan-work-fully-13786/183759319726?hash=item2ac8e8b2ae:g:IIEAAOSwo8Za5TUL</t>
  </si>
  <si>
    <t xml:space="preserve">SD Gundam Monoeye Gundams Wonder Swan WS Bandai Used Japan Boxed Tested Working</t>
  </si>
  <si>
    <t xml:space="preserve">B00014AT0G</t>
  </si>
  <si>
    <t xml:space="preserve">https://www.ebay.com/itm/WS-SD-Gundam-Monoeye-Gundams-Box-WonderSwan-JAPAN-Game-Bandai-37741/183759319800?hash=item2ac8e8b2f8:g:YwYAAOSwDNdVmOaE</t>
  </si>
  <si>
    <t xml:space="preserve">Rockman7 Megaman Super Famicom SFC SNES Capcom Used Japan Action Boxed Tested</t>
  </si>
  <si>
    <t xml:space="preserve">B000068HN3</t>
  </si>
  <si>
    <t xml:space="preserve">https://www.ebay.com/itm/ROCKMAN-7-Megaman-Ref-2116-Super-Famicom-Nintendo-sf/312559202493?hash=item48c5faf0bd:g:ar0AAOSwBDVcpYGa</t>
  </si>
  <si>
    <t xml:space="preserve">FIFA International Soccer Super Famicom SFC SNES Victor Used Japan Boxed Tested</t>
  </si>
  <si>
    <t xml:space="preserve">B000068HQS</t>
  </si>
  <si>
    <t xml:space="preserve">https://www.ebay.com/itm/SNES-FIFA-INTERNATIONAL-SOCCER-New-Unused-Super-famicom-Japan-Game-14183/183759319951?hash=item2ac8e8b38f:g:rCQAAOSwdhdb~K6i</t>
  </si>
  <si>
    <t xml:space="preserve">The King of Fighters '97 w/s Expantion RAM Sega Saturn SS SNK Used Japan Boxed</t>
  </si>
  <si>
    <t xml:space="preserve">B000069T0F</t>
  </si>
  <si>
    <t xml:space="preserve">https://www.ebay.com/itm/The-King-of-Fighters-95-Sega-Saturn-SS-SNK-Used-Japan-Import-Fighting-Tested/164182667414?epid=56222311&amp;hash=item263a0cb096:g:GGEAAOSwC4ZerWSR</t>
  </si>
  <si>
    <t xml:space="preserve">Ganbare Goemon 1・2 GameBoy Advance GBA Konami Used Japan Action Japan Boxed</t>
  </si>
  <si>
    <t xml:space="preserve">B000654XZC</t>
  </si>
  <si>
    <t xml:space="preserve">https://www.ebay.com/itm/SFC-SNES-Banpresto-Super-iron-ball-fight-Tekkyuu-Action-SHVC-AIBJ-JPN/163694981937?hash=item261cfb3331:g:3LYAAOSwgDpc35dV</t>
  </si>
  <si>
    <t xml:space="preserve">Shadow of The Beast: Mashou no Okite MegaDrive MD Genesis Sega Used Japan Boxed</t>
  </si>
  <si>
    <t xml:space="preserve">B000147T3G</t>
  </si>
  <si>
    <t xml:space="preserve">https://www.ebay.com/itm/SHADOW-OF-THE-BEAST-Mega-Drive-Sega-2259-md/312960555098?hash=item48dde7185a:g:TzIAAOSwJFVeKVsJ</t>
  </si>
  <si>
    <t xml:space="preserve">Godzilla Generations Maximum Impact Sega DreamCast DC Used Japan Action Boxed</t>
  </si>
  <si>
    <t xml:space="preserve">B000069TA2</t>
  </si>
  <si>
    <t xml:space="preserve">https://www.ebay.com/itm/GODZILLA-GENERATIONS-Maximum-Dreamcast-SEGA-dc/362593238078?epid=56234312&amp;hash=item546c3dbc3e:g:ClMAAOSwCcZclKua</t>
  </si>
  <si>
    <t xml:space="preserve">Brightis PlayStation PS1 Sony Used Japan Action RolePlaying Boxed Tested 1999</t>
  </si>
  <si>
    <t xml:space="preserve">B00005OVN5</t>
  </si>
  <si>
    <t xml:space="preserve">https://www.ebay.com/itm/Brightis-1999-Brand-New-Factory-Sealed-Japan-Playstation-PS1-Import-Game/202051036232?hash=item2f0b2e2448:g:h7sAAOSwQfpZs8Me</t>
  </si>
  <si>
    <t xml:space="preserve">Time Gal MegaCD WolfTeam Used Japan Import Adventure Game Boxed Working 1992</t>
  </si>
  <si>
    <t xml:space="preserve">B000148J4Y</t>
  </si>
  <si>
    <t xml:space="preserve">https://www.ebay.com/itm/TIME-GAL-Sega-Mega-CD-bbc-mcd/362882368281?hash=item547d798319:g:aVQAAOSwS5ReHrPG</t>
  </si>
  <si>
    <t xml:space="preserve">G-LOC Air Battle MegaDrive MD Genesis Used Japan Shooter Boxed Working 1993</t>
  </si>
  <si>
    <t xml:space="preserve">B0001481NS</t>
  </si>
  <si>
    <t xml:space="preserve">https://www.ebay.com/itm/Mega-Drive-Genesis-G-LOC-Shooting-NEW-JAPAN-GAME-Work-fully-13146/183759320874?hash=item2ac8e8b72a:g:AMIAAOxyeR9TKlmE</t>
  </si>
  <si>
    <t xml:space="preserve">Final Blow MegaDrive MD Genesis Sega Used Japan Boxing Game Boxed Tesyed 1990</t>
  </si>
  <si>
    <t xml:space="preserve">B000148IU4</t>
  </si>
  <si>
    <t xml:space="preserve">https://www.ebay.com/itm/SEGA-Mega-Drive-Genesis-FINAL-BLOW-New-SEGA-JAPAN-GAME-11450/183759320913?hash=item2ac8e8b751:g:amIAAOSwb39bERhL</t>
  </si>
  <si>
    <t xml:space="preserve">Ninja Master Haou Ninpoucho NeoGeo CD NCD Used Japan Fighting Boxed Tested 1996</t>
  </si>
  <si>
    <t xml:space="preserve">B00014B0FO</t>
  </si>
  <si>
    <t xml:space="preserve">https://www.ebay.com/itm/NINJA-MASTERS-Item-Ref-216-NEO-GEO-CD-SNK-nc/302469606001?hash=item466c97ea71:g:XnMAAOSwBj5ZzJK5</t>
  </si>
  <si>
    <t xml:space="preserve">Senjou no Ookami 2 MegaDrive MD Genesis Sega Used Japan Action Boxed Tested </t>
  </si>
  <si>
    <t xml:space="preserve">B000148AQQ</t>
  </si>
  <si>
    <t xml:space="preserve">https://www.ebay.com/itm/SENJO-NO-OKAMI-II-2-Commando-Mega-Drive-Sega-166-md/312917662931?hash=item48db589cd3:g:VssAAOSwa2deCUjU</t>
  </si>
  <si>
    <t xml:space="preserve">RPG Tsukuru 2 Super Famicom SFC SNES Used Japan Import Boxed Tested Working</t>
  </si>
  <si>
    <t xml:space="preserve">B000068I0I</t>
  </si>
  <si>
    <t xml:space="preserve">https://www.ebay.com/itm/SNES-Super-Famicom-game-RPG-Tsukuru-2-JAPAN-CIB-boxed-very-good-condition/202989607808?hash=item2f431f9b80:g:POwAAOSwuBVdqqjs</t>
  </si>
  <si>
    <t xml:space="preserve">Backy O'hare Famicom FC NES Konami Used Japan Import Cartrage Only Tested 1992</t>
  </si>
  <si>
    <t xml:space="preserve">B000068HYM</t>
  </si>
  <si>
    <t xml:space="preserve">https://www.ebay.com/itm/Famicom-BUCKY-OHARE-Ref-1831-Cartridge-Only-Nintendo-fc/302856782711?epid=8015794726&amp;hash=item4683abc377:g:etYAAOSwmPFcamtc</t>
  </si>
  <si>
    <t xml:space="preserve">BladeArts PlayStation PS1 Enix Used Japan Import Action Boxed Tested Working</t>
  </si>
  <si>
    <t xml:space="preserve">B000069TWN</t>
  </si>
  <si>
    <t xml:space="preserve">https://www.ebay.com/itm/BLADE-ARTS-PS1-Playstation-Japan-Game-p1/302687962869?hash=item46799bc6f5:g:FuQAAOSwJN9avd83</t>
  </si>
  <si>
    <t xml:space="preserve">BattleTech 3050 Super Famicom SNES Ask Used Japan Action Boxed Tested Working</t>
  </si>
  <si>
    <t xml:space="preserve">B000068HA8</t>
  </si>
  <si>
    <t xml:space="preserve">https://www.ebay.com/itm/BATTLETEC-3050-Battle-Tec-Ref-2095-Super-Famicom-Nintendo-sf/312969339086?epid=27028082719&amp;hash=item48de6d20ce:g:uc0AAOSwkjFaj9bU</t>
  </si>
  <si>
    <t xml:space="preserve">Chojin Heiki Zeroigar NEC PC-FX Used Japan Import Shooter Boxed Tested Working</t>
  </si>
  <si>
    <t xml:space="preserve">B00015HNP4</t>
  </si>
  <si>
    <t xml:space="preserve">https://www.ebay.com/itm/NEC-PC-FX-CHOUJIN-HEIKI-ZEROIGAR-spine-card-JAPAN-GAME-Work-38277/173860925869?hash=item287aeb31ad:g:iMIAAOSw8nBa4YM-</t>
  </si>
  <si>
    <t xml:space="preserve">Brain Lord Super Famicom SFC SNES Used Japan Action RolePlaying Boxed Tested</t>
  </si>
  <si>
    <t xml:space="preserve">B000068HWK</t>
  </si>
  <si>
    <t xml:space="preserve">https://www.ebay.com/itm/BRAIN-LORD-Ref-053-Super-Famicom-Nintendo-sf/362686549350?epid=214642661&amp;hash=item5471cd8d66:g:Zt8AAOSwqatdEbd5</t>
  </si>
  <si>
    <t xml:space="preserve">Harry Potter and The Chamber of Secrets GameCube GC Electric Arts Used Boxed</t>
  </si>
  <si>
    <t xml:space="preserve">B00006D2DB</t>
  </si>
  <si>
    <t xml:space="preserve">https://www.ebay.com/itm/Used-Harry-Potter-and-the-Secret-Room-GameCube-from-Japan-483/353122019563?hash=item5237b668eb:g:I~AAAOSwhvVe-IV6</t>
  </si>
  <si>
    <t xml:space="preserve">Pocket Monster FireRed w/s Wireless Adapter GameBoy Advance Used Japan Boxed</t>
  </si>
  <si>
    <t xml:space="preserve">B0001AE258</t>
  </si>
  <si>
    <t xml:space="preserve">https://www.ebay.com/itm/M51-Nintendo-Gameboy-Advance-Pokemon-Fire-Red-Japan-GBA-Box-Manual-Adapter/333647302779?hash=item4daeedd07b:g:XqUAAOSwhw9fBARy</t>
  </si>
  <si>
    <t xml:space="preserve">Kirby's AirRide GameCube GC Nintendo Used Japan Boxed Action Tested Working</t>
  </si>
  <si>
    <t xml:space="preserve">B00009KAPL</t>
  </si>
  <si>
    <t xml:space="preserve">https://www.ebay.com/itm/Kirbys-Airride-Nintendo-GameCube-Box-Manual-included-Japanese-Version/193522321427?hash=item2d0ed44813:g:TTIAAOSwfA5e6eIH</t>
  </si>
  <si>
    <t xml:space="preserve">Blood Factory PlayStation PS1 InterPlay Used Japan Import Boxed Tested Working</t>
  </si>
  <si>
    <t xml:space="preserve">B000069SG2</t>
  </si>
  <si>
    <t xml:space="preserve">https://www.ebay.com/itm/PlayStation-BLOOD-FACTORY-spine-card-PS1-JAPAN-GAME-work-16084/183759322187?hash=item2ac8e8bc4b:g:Kj8AAOSwItJaaBRZ</t>
  </si>
  <si>
    <t xml:space="preserve">Burning Fight NeoGeo CD NCD Used Japan Import Action Game Boxed Tested Working</t>
  </si>
  <si>
    <t xml:space="preserve">B00014B108</t>
  </si>
  <si>
    <t xml:space="preserve">https://www.ebay.com/itm/NEO-GEO-Burning-Fight-SNK-NEOGEO-CD-Japan-Game-Soft-Used-F-S-Import/401985191169?hash=item5d982f3d01:g:g7cAAOSwSq1d6JFO</t>
  </si>
  <si>
    <t xml:space="preserve">Persona4 Dancing All Night Crazy Value Pack PSVita Used Japan Atlus Boxed 2015</t>
  </si>
  <si>
    <t xml:space="preserve">B00T5VRSXC</t>
  </si>
  <si>
    <t xml:space="preserve">https://www.ebay.com/itm/Official-Sony-PS-Vita-Persona4-Dancing-All-Night-Crazy-Value-Pack-Japan-Used-F-S/184214687677?epid=691139506&amp;hash=item2ae40d0fbd:g:lcUAAOSwHVFecMHQ</t>
  </si>
  <si>
    <t xml:space="preserve">Nobunaga no Yabou Souzou Sengoku Rissiden PS3 Koei Used Japan Boxed Tested 2016</t>
  </si>
  <si>
    <t xml:space="preserve">B019BUDAD8</t>
  </si>
  <si>
    <t xml:space="preserve">https://www.ebay.com/itm/Used-PS3-Nobunagas-Ambition-creation-Sengoku-Risshiden-Japan-Import/173574294233?hash=item2869d58ad9:g:1zUAAOSwqVVbQJXG</t>
  </si>
  <si>
    <t xml:space="preserve">Task Force Harrier EX MegaDrive MD Genesis Used Japan Shooter Boxed Tested 1991</t>
  </si>
  <si>
    <t xml:space="preserve">B000148J5I</t>
  </si>
  <si>
    <t xml:space="preserve">https://www.ebay.com/itm/TASK-FORCE-HARRIER-EX-Mega-Drive-Sega-402-md/362914457387?hash=item547f63272b:g:6k4AAOSwTXVeRiRV</t>
  </si>
  <si>
    <t xml:space="preserve">Time Zone Famicom NES Sigma Used Japan Action Game Cartragr Only Tested Working</t>
  </si>
  <si>
    <t xml:space="preserve">B000068HOB</t>
  </si>
  <si>
    <t xml:space="preserve">https://www.ebay.com/itm/Time-Zone-NES-sigma-Nintando-Famicom-From-Japan/223470738962?hash=item3407e4de12:g:ThMAAOSwCqZcpWYT</t>
  </si>
  <si>
    <t xml:space="preserve">Sonic &amp; Tails GameGear GG Sega Used Japan Action Game Boxed Tested Working 1993</t>
  </si>
  <si>
    <t xml:space="preserve">B00014AWO4</t>
  </si>
  <si>
    <t xml:space="preserve">https://www.ebay.com/itm/GAME-GEAR-SONIC-TAILS-Boxed-SEGA-JAPAN-Cleaned-Works-fully-13750/183759322567?hash=item2ac8e8bdc7:g:xjQAAOSw-ABbiPIF</t>
  </si>
  <si>
    <t xml:space="preserve">Soccer Brawl NeoGeo CD NCD Used Japan Soccer Game Boxed Tested Working 1995</t>
  </si>
  <si>
    <t xml:space="preserve">B00014B0UE</t>
  </si>
  <si>
    <t xml:space="preserve">https://www.ebay.com/itm/Neo-Geo-CD-SOCCER-BRAWL-Spine-card-GOOD-JAPAN-GAME-SNK-14967/173860926505?hash=item287aeb3429:g:D3IAAOSwstxVUwP1</t>
  </si>
  <si>
    <t xml:space="preserve">Bomberman64 Nintendo64 N64 Hudson Used Japan Action Boxed Tested Working 2001</t>
  </si>
  <si>
    <t xml:space="preserve">B000067OWY</t>
  </si>
  <si>
    <t xml:space="preserve">https://www.ebay.com/itm/Bomberman-64-N64-HUDSON-Nintendo-64-BOX-From-Japan/193388406708?hash=item2d06d8e7b4:g:Z5cAAOSwF3Becy0g</t>
  </si>
  <si>
    <t xml:space="preserve">Ghost Pilot NeoGeo CD NCD Used Japan Shooter Boxed Tested Working Video Game</t>
  </si>
  <si>
    <t xml:space="preserve">B00014B0OK</t>
  </si>
  <si>
    <t xml:space="preserve">https://www.ebay.com/itm/Neo-Geo-CD-GHOST-PILOTS-No-Back-sheet-3375-nc/313124070743?epid=1403463823&amp;hash=item48e7a62557:g:KO4AAOSwkwte8ZqH</t>
  </si>
  <si>
    <t xml:space="preserve">Gegege no Kitarou Youkai Donjara Sufami Turbo SNES Bandai Used Boxed Tested</t>
  </si>
  <si>
    <t xml:space="preserve">B00J0VHWXS</t>
  </si>
  <si>
    <t xml:space="preserve">https://www.ebay.com/itm/SNES-Sufami-Turbo-Gegege-no-Kitaro-Yokai-Donjara-Super-famicom-Japan-16249/173860926527?hash=item287aeb343f:g:oYEAAOSwj2RbApsT</t>
  </si>
  <si>
    <t xml:space="preserve">Street Fighter Zero2 Super Famicom SNES Capcom Used Japan Fighting Boxed Tested</t>
  </si>
  <si>
    <t xml:space="preserve">B000068HNA</t>
  </si>
  <si>
    <t xml:space="preserve">https://www.ebay.com/itm/SNES-STREET-FIGHTER-ZERO-2-Boxed-Super-famicom-Japan-game-work-fully/173860926540?hash=item287aeb344c:g:cWUAAOSwPe1T5FsY</t>
  </si>
  <si>
    <t xml:space="preserve">Suikoden Tenmei no Chikai PlayStation PS1 Koei Used Japan Simuration Boxed 1996</t>
  </si>
  <si>
    <t xml:space="preserve">B000069U8C</t>
  </si>
  <si>
    <t xml:space="preserve">https://www.ebay.com/itm/PlayStation-SUIKODEN-Tenmei-no-Chikai-PS1-JAPAN-GAME-16531/173860926545?hash=item287aeb3451:g:WtAAAOSwLZBbsyiC</t>
  </si>
  <si>
    <t xml:space="preserve">Musya Super Famicom SNES Datam Used Japan Action Boxed Tested Working 1992</t>
  </si>
  <si>
    <t xml:space="preserve">B00019P7IK</t>
  </si>
  <si>
    <t xml:space="preserve">https://www.ebay.com/itm/Musya-Musha-Ref-ccc-Super-Famicom-Nintendo-Sf-Free-Shipping-Used-Game-Japan/402238742902?hash=item5da74c2176:g:~gUAAOSwHr1enW~n</t>
  </si>
  <si>
    <t xml:space="preserve">Robo Cop Famicom NES DataEast Used Japan Actgion Game Boxed Tested Working</t>
  </si>
  <si>
    <t xml:space="preserve">B000068HDW</t>
  </si>
  <si>
    <t xml:space="preserve">https://www.ebay.com/itm/Robocop-Famicom-Japan-Import-Complete-in-Box-North-American-Seller/202796768383?hash=item2f37a11c7f:g:PYoAAOSwc1Ndnkf~</t>
  </si>
  <si>
    <t xml:space="preserve">Super Robot Wars Compact3 Wonder Swan WS Banpresto Used Japan Boxed Tested 2003</t>
  </si>
  <si>
    <t xml:space="preserve">B00014ATZG</t>
  </si>
  <si>
    <t xml:space="preserve">https://www.ebay.com/itm/SUPER-ROBOT-WARS-Compact-3-ref-005-Free-Shipping-WONDERSWAN-Crystal-ws/362268019122?epid=1507532184&amp;hash=item5458db49b2:g:sr0AAOSwGltap4SK</t>
  </si>
  <si>
    <t xml:space="preserve">Rockman X2 Megaman Super Famicom SFC SNES Capcom Used Japan Action Boxed Tested</t>
  </si>
  <si>
    <t xml:space="preserve">B000068HMG</t>
  </si>
  <si>
    <t xml:space="preserve">https://www.ebay.com/itm/SNES-ROCKMAN-X2-Megaman-Boxed-Super-famicom-Japan-Game-14646/183759322753?hash=item2ac8e8be81:g:9c8AAOSwk5FUx1ik</t>
  </si>
  <si>
    <t xml:space="preserve">Hebereke Famicom NES SunSoft Used Japan Action Cartrage Only Tested Working</t>
  </si>
  <si>
    <t xml:space="preserve">B000068H5K</t>
  </si>
  <si>
    <t xml:space="preserve">https://www.ebay.com/itm/Used-Drunk-Japan-Export/192889521417?hash=item2ce91c8509:g:hoAAAOSwTGZcs1UG</t>
  </si>
  <si>
    <t xml:space="preserve">Battle Mania MegaDrive MD Genesis Vic Tokai Used Japan Boxed Tested Working</t>
  </si>
  <si>
    <t xml:space="preserve">B000148HG4</t>
  </si>
  <si>
    <t xml:space="preserve">https://www.ebay.com/itm/Battle-Mania-japan-Sega-Mega-Drive-Game/353066097186?hash=item5234611a22:g:kp0AAOSwWWxeq~85</t>
  </si>
  <si>
    <t xml:space="preserve">Wizardry Famicom NES Ascii Used Japan Roleplaying Boxed Tested Working 1987</t>
  </si>
  <si>
    <t xml:space="preserve">B000068HZP</t>
  </si>
  <si>
    <t xml:space="preserve">https://www.ebay.com/itm/Game-soft-Famicom-WIZARDORYI-Box-and-with-an-instructions-from-Japan/273617898193?hash=item3fb4e5cad1:g:yYIAAOSwd7FcGlve</t>
  </si>
  <si>
    <t xml:space="preserve">Chocobo Collection PlayStation PS1 Square Used Japan Boxed Tested Working 1999</t>
  </si>
  <si>
    <t xml:space="preserve">B00005OVXH</t>
  </si>
  <si>
    <t xml:space="preserve">https://www.ebay.com/itm/Chocobo-Collection-PS1-SQUARE-Sony-Playstation-From-Japan/193359274395?hash=item2d051c619b:g:2rkAAOSwemdeVg0E</t>
  </si>
  <si>
    <t xml:space="preserve">Raguy NeoGeo CD NCD ADK Used Japan Action Boxed Tested Working 1994 Video Game</t>
  </si>
  <si>
    <t xml:space="preserve">B00014B1F8</t>
  </si>
  <si>
    <t xml:space="preserve">https://www.ebay.com/itm/Neo-Geo-CD-RAGUY-No-Back-sheet-3395-nc/303605266884?hash=item46b048b9c4:g:Fc8AAOSwH2Be8~0T</t>
  </si>
  <si>
    <t xml:space="preserve">Sakigake! Otokojuku Meioutou Kessen GameBoy GB Yutaka Used Japan Boxed Tested</t>
  </si>
  <si>
    <t xml:space="preserve">B000092PDW</t>
  </si>
  <si>
    <t xml:space="preserve">https://www.ebay.com/itm/Sakigake-Otokojuku-Meioutou-Kessen-Nintendo-Game-Boy-Japan/233320937439?hash=item365302f7df:g:-5oAAOSwBahU9Ynp</t>
  </si>
  <si>
    <t xml:space="preserve">The FireMen Super Famicom SNES Human Used Japan Action Boxed Tested Working</t>
  </si>
  <si>
    <t xml:space="preserve">B000068HAN</t>
  </si>
  <si>
    <t xml:space="preserve">https://www.ebay.com/itm/The-Firemen-Super-Famicom-SFC-SNES-Manual-Box/143546436138?epid=56245705&amp;hash=item216c08ca2a:g:N~cAAOSwnxdeXob9</t>
  </si>
  <si>
    <t xml:space="preserve">Fighter's History Mizoguchi Kikiippatsu Super Famicom SNES DataEast Used Japan</t>
  </si>
  <si>
    <t xml:space="preserve">B000068HEE</t>
  </si>
  <si>
    <t xml:space="preserve">https://www.ebay.com/itm/Super-Famicom-FIGHTERS-HISTORY-Mizoguchi-Ref-2455-Cartridge-Only-sfc/302203752663?epid=56211444&amp;hash=item465cbf50d7:g:orEAAOSwt5hYha4k</t>
  </si>
  <si>
    <t xml:space="preserve">Road Rush 3DO Real Electronic Arts Victor Used Japan Boxed Tested Working 1994</t>
  </si>
  <si>
    <t xml:space="preserve">B00013YNM2 </t>
  </si>
  <si>
    <t xml:space="preserve">https://www.ebay.com/itm/ROAD-RASH-3DO-3d/312895774415?hash=item48da0a9ecf:g:aJEAAOSwSlVd-dDM</t>
  </si>
  <si>
    <t xml:space="preserve">Virtua Striker3 Ver.2002 GameCube Sega Used Japan Soccer Boxed Tested Working</t>
  </si>
  <si>
    <t xml:space="preserve">B00005UDYS</t>
  </si>
  <si>
    <t xml:space="preserve">https://www.ebay.com/itm/Game-Cube-VIRTUA-STRIKER-3-ver-2002-postcard-Nintendo-GC-JAPAN-GAME-36204/183757957654?hash=item2ac8d3ea16:g:KiEAAOSw9~RcKJOb</t>
  </si>
  <si>
    <t xml:space="preserve">Princess Maker Super Famicom SFC SNES Takara Used Japan Simuration Boxed Tested</t>
  </si>
  <si>
    <t xml:space="preserve">B000068GZB</t>
  </si>
  <si>
    <t xml:space="preserve">https://www.ebay.com/itm/Princess-Maker-Legend-of-Another-World-Nintendo-Super-Famicom-NTSC-J-Japan/193539585846?hash=item2d0fdbb736:g:1OkAAOSwxbJe93Nr</t>
  </si>
  <si>
    <t xml:space="preserve">Wizardry Empire The Old Princess PlayStation PS1 Used Japan RolePlaying Boxed</t>
  </si>
  <si>
    <t xml:space="preserve">B00005OURK</t>
  </si>
  <si>
    <t xml:space="preserve">https://www.ebay.com/itm/USED-PS1-PS-PlayStation-1-Wizardry-Empire-old-princess-10387-JAPAN-IMPORT/254418832782?hash=item3b3c8b4d8e:g:IdoAAOSwRSBdylE7</t>
  </si>
  <si>
    <t xml:space="preserve">Last Resort NeoGeo CD NCD Used Japan Shooter Boxed Tested Working Video Game</t>
  </si>
  <si>
    <t xml:space="preserve">B00014B1I0</t>
  </si>
  <si>
    <t xml:space="preserve">https://www.ebay.com/itm/LAST-RESORT-Neo-Geo-CD-SNK-nc/362037071011?hash=item544b174ca3:g:DmEAAOSw1qhb7QT1</t>
  </si>
  <si>
    <t xml:space="preserve">GB Collection GameBoy Konami Used Japan Cartrage Only Tested Working Video Game</t>
  </si>
  <si>
    <t xml:space="preserve">B000069TY5</t>
  </si>
  <si>
    <t xml:space="preserve">https://www.ebay.com/itm/Konami-GB-Collection-Vol-2-Nintendo-Game-Boy-Japan/233229302813?hash=item364d8cbc1d:g:9b8AAOSwa-Fc3S8Y</t>
  </si>
  <si>
    <t xml:space="preserve">Doraemon4 Super Famicom SFC SNES Epoch Used Japan Action Boxed Tested Working</t>
  </si>
  <si>
    <t xml:space="preserve">B000068GZT</t>
  </si>
  <si>
    <t xml:space="preserve">https://www.ebay.com/itm/DORAEMON-4-Nobita-Tuki-Okoku-Ref-bcc-Super-Famicom-Nintendo-sf/302891800613?hash=item4685c21825:g:g8oAAOSwWudbpIfO</t>
  </si>
  <si>
    <t xml:space="preserve">Light Fantasy2 Super Famicom SNES TonkinHouse Used Japan Boxed Tested Working</t>
  </si>
  <si>
    <t xml:space="preserve">B000068HEW</t>
  </si>
  <si>
    <t xml:space="preserve">https://www.ebay.com/itm/LIGHT-FANTASY-II-2-Super-Famicom-Nintendo-bcb-sf/303435674231?hash=item46a62cf277:g:6MUAAOSwt69eFEbl</t>
  </si>
  <si>
    <t xml:space="preserve">Shogi no Tatsujin Master of Shogi NeoGeo CD NCD Used Japan Shogi Game Boxed</t>
  </si>
  <si>
    <t xml:space="preserve">B00014B0J0</t>
  </si>
  <si>
    <t xml:space="preserve">https://www.ebay.com/itm/Neo-Geo-CD-MASTER-OF-SYOUGI-No-Back-sheet-1514-cnc-nc/313120217952?hash=item48e76b5b60:g:444AAOSwHoxe7FsH</t>
  </si>
  <si>
    <t xml:space="preserve">Gohketsuji Ichizoku MegaDrive MD Genesis Atlus Used Japan Boxed Tested Working</t>
  </si>
  <si>
    <t xml:space="preserve">B000147Z80</t>
  </si>
  <si>
    <t xml:space="preserve">https://www.ebay.com/itm/GOKETSUJI-ICHIZOKU-Gouketsuji-Mega-Drive-Sega-2329-md/313075970416?hash=item48e4c83170:g:WZ0AAOSwJRRetPy5</t>
  </si>
  <si>
    <t xml:space="preserve">Dead Heat Fighters World Heroes2 Jet GameBoy GB Takara Used Japan Boxed Tested</t>
  </si>
  <si>
    <t xml:space="preserve">B000069S3K</t>
  </si>
  <si>
    <t xml:space="preserve">https://www.ebay.com/itm/GB-Dead-Heat-Fighters-World-Heroes-2-Jet-Game-Boy-JAPAN-Nintendo-14852/173860927351?hash=item287aeb3777:g:ChUAAOSwVupTnWTb</t>
  </si>
  <si>
    <t xml:space="preserve">Ultima Kyouryu Teikoku Savage Empire Super Famicom SNES Used Japan Pony Canion</t>
  </si>
  <si>
    <t xml:space="preserve">B000068HTA</t>
  </si>
  <si>
    <t xml:space="preserve">https://www.ebay.com/itm/SNES-ULTIMA-Kyouryuu-Teikoku-THE-SAVAGE-EMPIRE-Boxed-Can-save-Japan-15280/183759324076?hash=item2ac8e8c3ac:g:lY8AAOSwoVZb1Tb9</t>
  </si>
  <si>
    <t xml:space="preserve">P-man Super Famicom SNES Kemco Used Japan Action Game Boxed Tested Working 1995</t>
  </si>
  <si>
    <t xml:space="preserve">B000068H0R</t>
  </si>
  <si>
    <t xml:space="preserve">https://www.ebay.com/itm/SNES-P-MAN-P-MAN-PMAN-New-Super-famicom-Japan-game-work-fully/183759324392?hash=item2ac8e8c4e8:g:en8AAOSwwNVTs4cx</t>
  </si>
  <si>
    <t xml:space="preserve">Hokuto no Ken Souzetsu Juban Shobu GameBoy Toei Used Japan Boxed Tested Working</t>
  </si>
  <si>
    <t xml:space="preserve">B000069SWW</t>
  </si>
  <si>
    <t xml:space="preserve">https://www.ebay.com/itm/GB-Hokuto-no-Ken-Box-Game-Boy-JAPAN-Game-Nintendo-Work-fully-11691/173859767411?hash=item287ad98473:g:xlsAAOSwYSlXhyxx</t>
  </si>
  <si>
    <t xml:space="preserve">The 3rd Super Robot Wars Z Tengokuhen &amp; Jigokuhen Set PSVita Used Japan Boxed</t>
  </si>
  <si>
    <t xml:space="preserve">写真は以下のサイトから
https://www.mercari.com/jp/items/m26755186122/?_s=U2FsdGVkX1_PgDtm7YCQ0pPyiaK4uN_duUFGO9D80jSQ1xQun4jGMCYGlHGXBzqIr0s3Wuygli1CNP8WwDjH8DtsvxAzYjLACpdaE0p1ea3INAD3QfpEq0CYG2B_L1Qk</t>
  </si>
  <si>
    <t xml:space="preserve">Card Capter Sakura ClowCard Magic Limited Edition PlayStation PS1Used Boxed</t>
  </si>
  <si>
    <t xml:space="preserve">B00006LJHF</t>
  </si>
  <si>
    <t xml:space="preserve">https://www.ebay.com/itm/CARD-CAPTOR-SAKURA-Clow-Card-Magic-Limited-Edition-PS1-Playstation-2844-p1/303585022988?hash=item46af13d40c:g:5IoAAOSwCi5e1hYb</t>
  </si>
  <si>
    <t xml:space="preserve">Caravan Shooting Collection Super Famicom SNES Used Japan Boxed Tested Working</t>
  </si>
  <si>
    <t xml:space="preserve">B000068I1Z</t>
  </si>
  <si>
    <t xml:space="preserve">https://www.ebay.com/itm/Caravan-Shooting-Collection-Nintendo-Super-Famicom-Japan-NEW/232854082266?hash=item36372f52da:g:9MQAAOSwpAFbTw1a</t>
  </si>
  <si>
    <t xml:space="preserve">Sonic Labyrinth Game Gear GG Sega Used Japan Action Boxed Tested Working 1995</t>
  </si>
  <si>
    <t xml:space="preserve">B00014AWP8</t>
  </si>
  <si>
    <t xml:space="preserve">https://www.ebay.com/itm/GAME-GEAR-SONIC-LABYRINTH-Boxed-SEGA-JAPAN-Works-fully-15583/183761000920?hash=item2ac90259d8:g:ZRgAAOSwOt5cLwPX</t>
  </si>
  <si>
    <t xml:space="preserve">R-Type Complete CD NeoGeo CD NCD Used Japan Shooter Boxed Tested Working 1991</t>
  </si>
  <si>
    <t xml:space="preserve">B0000ZPP5A</t>
  </si>
  <si>
    <t xml:space="preserve">https://www.ebay.com/itm/NEC-PC-Engine-SCD-ROM-R-TYPE-COMPLETE-CD-JAPAN-GAME-Work-11376/173862326303?hash=item287b00901f:g:NogAAOSwPWtcBKQU</t>
  </si>
  <si>
    <t xml:space="preserve">Saint Sword Mega Drive MD Genesis Taito Used Japan Action Boxed Tested Working</t>
  </si>
  <si>
    <t xml:space="preserve">B0001488OU</t>
  </si>
  <si>
    <t xml:space="preserve">https://www.ebay.com/itm/SAINT-SWORD-Sega-Mega-Drive-Japan-Import-Complete-NICE-US-Seller-Look-Genesis/264756254258?hash=item3da4b3d632:g:MnMAAOSwdD5e3NiG</t>
  </si>
  <si>
    <t xml:space="preserve">Exile Toki no Hazamae Mega Drive MD Genesis Used Japan Boxed Tested Working</t>
  </si>
  <si>
    <t xml:space="preserve">B000147KFS</t>
  </si>
  <si>
    <t xml:space="preserve">https://www.ebay.com/itm/Mega-Drive-Genesis-EXILE-Toki-no-Hazama-New-Box-JAPAN-Game-Sega-11574/173862436300?hash=item287b023dcc:g:ZXkAAOSwCWNcVroC</t>
  </si>
  <si>
    <t xml:space="preserve">Super Mario Collection 25th Anniversary Special Pack Nintendo Wii Used Boxed</t>
  </si>
  <si>
    <t xml:space="preserve">B0041Q3ASS</t>
  </si>
  <si>
    <t xml:space="preserve">https://www.ebay.com/itm/Super-Mario-Collection-Special-Pack-Nintendo-Wii-25th-Anniversary-Game-software/123893203434?epid=211980586&amp;hash=item1cd89c41ea:g:zk4AAOSw8Nxda1VU</t>
  </si>
  <si>
    <t xml:space="preserve">Legend of Zelda Skyward Sword 25th Anniversary Pack Nintendo Wii Used Boxed</t>
  </si>
  <si>
    <t xml:space="preserve">B005Q601MK</t>
  </si>
  <si>
    <t xml:space="preserve">https://www.ebay.com/itm/Wii-Legend-of-Zelda-Skyward-Sword-25th-Anniversary-Memorial-Pack-Japan-Anime/173844722662?epid=211994049&amp;hash=item2879f3f3e6:g:lsUAAOSwcdJZyy7vv</t>
  </si>
  <si>
    <t xml:space="preserve">Taiko no Tatsujin Cartrage &amp; Drum &amp; DrumStick Nintendo Switch Used Japan Boxed</t>
  </si>
  <si>
    <t xml:space="preserve">写真は以下のサイトから
https://www.mercari.com/jp/items/m76234741151/?_s=U2FsdGVkX18g6mz--p19JbRiioTQhv56dYGpCFpYBYVwm67bAstEAUbjcYWXTn_zeKYatWmZCq_TcI8BhjqW5lDmrYx431adnrJnvK6hmOd3T5-ah2PTjmlmKvTb4Oas</t>
  </si>
  <si>
    <t xml:space="preserve">Rockman X Zero ZX Collection Set PlayStation4 PS4 Capcom Used Action Game Boxed</t>
  </si>
  <si>
    <t xml:space="preserve">写真は以下のサイトから
ロックマンXコレクション
https://www.mercari.com/jp/items/m11217496053/?_s=U2FsdGVkX1_-t2eMzj2qnvHUcg00RPQYO5AHyS-C7ArRXVmVzRRiiHswWENk7ZDIYsBmuRUanRscXbPxPAjXEw5isdvdB8JudavYZDpt-IE66id-MqCVqgv5M3naNNyr
ロックマンゼロ・エクスコレクション
https://www.mercari.com/jp/items/m48181527821/?_s=U2FsdGVkX1-iq9ykJg4hYFPSanh5cBvbietiRJc8gyz-N4tM6W1iQX4ORhI3NK2R_TBfsag7CvbY1giE8JHZ54zwl2IqvJKSzt0dQ9vcBFOXZw6GlmVxRLxaUWqkw83L</t>
  </si>
  <si>
    <t xml:space="preserve">Bomberman GB3 GameBoy GB Hudson Used Japan Action Game Boxed Tested Working</t>
  </si>
  <si>
    <t xml:space="preserve">B000069U3G</t>
  </si>
  <si>
    <t xml:space="preserve">https://www.ebay.com/itm/POCKET-BOMBERMAN-GB-3-Game-Can-5-Ref-1280-Gameboy-Nintendo-gb/312654602807?hash=item48cbaaa237:g:h-0AAOSw2QZdAhKU</t>
  </si>
  <si>
    <t xml:space="preserve">Wizardry Gaiden 4: Taima no Kodou Super Famicom SFC SNES Ascii Used Japan Boxed</t>
  </si>
  <si>
    <t xml:space="preserve">B000068I0M</t>
  </si>
  <si>
    <t xml:space="preserve">https://www.ebay.com/itm/SNES-Wizardry-Gaiden-4-Throb-of-the-Demons-Heart-Super-Famicom-Japan-16401/183763454182?hash=item2ac927c8e6:g:GnEAAOSwDDRb38Fn</t>
  </si>
  <si>
    <t xml:space="preserve">Mario Golf Family Tour &amp; FamilyStadium 2003 GameCube GC Used Japan Boxed Tested</t>
  </si>
  <si>
    <t xml:space="preserve">写真は以下のサイトから
https://www.mercari.com/jp/items/m19798874946/?_s=U2FsdGVkX19sfX6KSBo9fik5LkAhOSEVNLMtmn91r0P8rwEGPHfPpuF7BH6IRtpgW9gwS8LPmLOWchyTRqyfX0wnN456xE84HAnE4ZHNFaGxt3Za1wXkN4zjeJdqOVpN</t>
  </si>
  <si>
    <t xml:space="preserve">Eternal City: ToshiTensou Keikaku PCEngine HuCard Used Japan Naxat Boxed Tested</t>
  </si>
  <si>
    <t xml:space="preserve">B0000ZPTGA</t>
  </si>
  <si>
    <t xml:space="preserve">https://www.ebay.com/itm/PC-Engine-Hu-ETERNAL-CITY-Ref-bbc-pe/312520221024?hash=item48c3a82160:g:M8AAAOSwQKdcge2d</t>
  </si>
  <si>
    <t xml:space="preserve">Ultraman 1+2 Set PlayStation2 PS2 Banpresto Used Japan Action Game Boxed Tested</t>
  </si>
  <si>
    <t xml:space="preserve">写真は以下のサイトから
https://www.mercari.com/jp/items/m50017356525/?_s=U2FsdGVkX18rc_pdT9AH6GmaSB9FErk9UbN6_RGnPY7j-TjZJUd8F9lVvZMtPmOJGlBjpFpM78QJ8E_-XCPOf3DlqOGFCBx11zW7_wC-M1EDmPGygXZo21U8E_iitLb0</t>
  </si>
  <si>
    <t xml:space="preserve">Daraius R GameBoy Advance GBA Jaleco Used Japan Shooter Cartrage Only Tested</t>
  </si>
  <si>
    <t xml:space="preserve">B00006WLI9</t>
  </si>
  <si>
    <t xml:space="preserve">https://www.ebay.com/itm/RARE-Gameboy-Advance-Nintendo-DARIUS-R-shooter-Japan-Cartridge-Only-Tested/174251122844?epid=56246425&amp;hash=item28922d209c:g:MQIAAOSwk~peljL9</t>
  </si>
  <si>
    <t xml:space="preserve">Legend of Hero Tonma PC Engine HuCard Irem Used Japan Boxed Tested Working 1992</t>
  </si>
  <si>
    <t xml:space="preserve">B0000ZPP4Q</t>
  </si>
  <si>
    <t xml:space="preserve">https://www.ebay.com/itm/Legend-Of-Hero-Tonma-NEC-PC-Engine-Hu-Card-PCI-REG-CARD/353136110995?hash=item52388d6d93:g:rkgAAOSw5uhfCUhe</t>
  </si>
  <si>
    <t xml:space="preserve">Garo Densetsu Fatal Fury NeoGeo AES SNK Used Japan Fighting Boxed Tested 1993</t>
  </si>
  <si>
    <t xml:space="preserve">B00014B05O</t>
  </si>
  <si>
    <t xml:space="preserve">https://www.ebay.com/itm/Very-Good-SNK-Neo-Geo-AES-Fatal-Fury-Garou-Densetsu-DHL-F-S-Tracking-Tasted/392762056981?hash=item5b72716115:g:2LYAAOSwzF9e~tWG</t>
  </si>
  <si>
    <t xml:space="preserve">Sega Rally GameBoy Advance GBA Used Japan Racing Game Boxed Tested Working 2002</t>
  </si>
  <si>
    <t xml:space="preserve">B00006JS8H</t>
  </si>
  <si>
    <t xml:space="preserve">https://www.ebay.com/itm/GBA-Sega-Rally-Box-Can-data-save-Game-Boy-Advance-JAPAN-Nintendo-37897/183767410432?hash=item2ac9642700:g:ePgAAOSw~DlcrB02</t>
  </si>
  <si>
    <t xml:space="preserve">Super Robot Wars A D R Set GameBoy Advance GBA Banpresto Used Boxed Simuration</t>
  </si>
  <si>
    <t xml:space="preserve">写真は以下のサイトから
https://www.mercari.com/jp/items/m44746821637/?_s=U2FsdGVkX1-mqi_ORZsHFiDaHgd7ZbBLrzYS1-GaqNoMiCj2MjV5NI0NzOZFAL79kTBiLdwgi_bQ8GHcwW0DLVOjvA-G00iUU1XSAU0CAnV8YwxPBD37y2Kt__3iQMiG</t>
  </si>
  <si>
    <t xml:space="preserve">Crash Bandicoot Buttobi Sandanmori &amp; Buttobi Nitro Set Nintendo Switch Used</t>
  </si>
  <si>
    <t xml:space="preserve">写真は以下のサイトから
トップ写真
https://www.mercari.com/jp/items/m20288417660/?_s=U2FsdGVkX1_c58vgSWH48TIboNU9He59sQCI1iNUvmjO442topCJ4jdOm7wggxSdyeMeO4S2GnVpS0mMl_GtubzbMwdhfmWkAfhHxqLU4TbOiMv0XlWSrPmQ0oxnP5YQ
ソフト１
https://www.mercari.com/jp/items/m89513624484/?_s=U2FsdGVkX1-vLcY8h5DSUwUBzgl8FYuYrtdsYm-2ElE1A_hkd5eFJZMGxUU_nhpXCDNRhP2U7VkczcE6kTaeIsZVzhl6Hi5elneOIwuTHuFw4lxqaglLvpajLiBrz8Wb
ソフト２
https://www.mercari.com/jp/items/m65527517911/?_s=U2FsdGVkX1-0dBXRpwZ_18nI8fksCgbejtbaAQiksAfmCVfoQJQeTYfrxGlE8SazLe1H2k1fUMaVWeoDVQ9DuohsHbgRW3ES2wS7Y8r4ki4W6T85YkmUCR-UDK0elgxp</t>
  </si>
  <si>
    <t xml:space="preserve">Gohketsuji Ichizoku Super Famicom SNES Atlus Used Japan Boxed Tested Working</t>
  </si>
  <si>
    <t xml:space="preserve">B000068HQ0</t>
  </si>
  <si>
    <t xml:space="preserve">https://www.ebay.com/itm/Gouketu-Ji-Temple-Clan-SFC-Super-Famicom-Soft/283819249316?hash=item4214f20ea4:g:qEwAAOSwXy5ecinY</t>
  </si>
  <si>
    <t xml:space="preserve">Mario Party9 &amp; Wii Controler 2 Set (Mario &amp; Luigi ) Nintendo Wii Boxed Tested</t>
  </si>
  <si>
    <t xml:space="preserve">写真は以下のサイトから
マリオパーティ
https://www.mercari.com/jp/items/m40898581408/?_s=U2FsdGVkX1-3pBW8sKhdfUKTMYy0FsKbtgOOebyryHjZIB-pR58DsyqJ2o73h9N2lnTICxyTA_a9mukEM96msj-_CwiCpSB2_ZvZ33q3v7auYEvxdagMqr1LQbrmixMs
コントローラー（以下のサイトの夢番地（5980円）のところに掲載されている写真）
https://www.amazon.co.jp/gp/offer-listing/B00FQB6V6A/ref=sr_1_15?keywords=Wii+%E3%83%AA%E3%83%A2%E3%82%B3%E3%83%B3&amp;qid=1594573326&amp;__mk_ja_JP=%E3%82%AB%E3%82%BF%E3%82%AB%E3%83%8A&amp;sr=8-15&amp;dchild=1</t>
  </si>
  <si>
    <t xml:space="preserve">Monster Lair Wonder Boy3 MegaDrive MD Genesis Sega Used Japan Boxed Tested 1990</t>
  </si>
  <si>
    <t xml:space="preserve">B000148KA2</t>
  </si>
  <si>
    <t xml:space="preserve">https://www.ebay.com/itm/WONDER-BOY-III-3-MONSTER-LAIR-Ref-018-Mega-Drive-Sega-md/362681540665?epid=56233832&amp;hash=item5471812039:g:D5YAAOSwef9dCIOH</t>
  </si>
  <si>
    <t xml:space="preserve">Super Air Wolf MegaDrive MD Genesis Kyugo Used Japan Boxed Tested Working 1991</t>
  </si>
  <si>
    <t xml:space="preserve">B00014868I</t>
  </si>
  <si>
    <t xml:space="preserve">https://www.ebay.com/itm/Used-Sega-Mega-Drive-Sega-Genesis-Super-Air-Wolf-SHMUP-2D-Shooter-JAPAN-NTSC/363041163839?hash=item5486f08a3f:g:xvcAAOSwxJdfAzMB</t>
  </si>
  <si>
    <t xml:space="preserve">Tora eno Michi PCEngine HuCard Taito Used Japan Action Boxed Tested Working</t>
  </si>
  <si>
    <t xml:space="preserve">B0000ZPQEK</t>
  </si>
  <si>
    <t xml:space="preserve">https://www.ebay.com/itm/TIGER-ROAD-Tora-eno-Michi-Ref-bcc-PC-Engine-Hu-pe/302929554658?hash=item4688022ce2:g:o8cAAOSwjg1bzY46</t>
  </si>
  <si>
    <t xml:space="preserve">Mario Cart8 Delux &amp; Joy-Con Hundle Mario, Luigi Set Nintendo Switch Boxed Japan</t>
  </si>
  <si>
    <t xml:space="preserve">写真は以下のサイトから
マリオカート８
https://www.mercari.com/jp/items/m56277503277/?_s=U2FsdGVkX18V9TYlpmDMF5vaAsUyxdAGAqotE7o18BAy7TbS8X9kOOeKZu8lLmkHopzrYLW-TTaonQLwZLQpdPLewhT9UxV6mBCh_vKPgJ_vULA0tFftjW3r4l81wbeR
ハンドル（マリオ（amazon上の写真3枚目まで））
https://www.amazon.co.jp/%E3%80%90Nintendo-Switch%E5%AF%BE%E5%BF%9C%E3%80%91%E3%83%9E%E3%83%AA%E3%82%AA%E3%82%AB%E3%83%BC%E3%83%888-Joy-Con%E3%83%8F%E3%83%B3%E3%83%89%E3%83%AB-Nintendo-Switch/dp/B07211XXGB/ref=sr_1_4?__mk_ja_JP=%E3%82%AB%E3%82%BF%E3%82%AB%E3%83%8A&amp;dchild=1&amp;keywords=SWITCH+%E3%83%8F%E3%83%B3%E3%83%89%E3%83%AB&amp;qid=1594654873&amp;s=videogames&amp;sr=1-4
ハンドル（ルイージ（amazon上の写真3枚目まで）
https://www.amazon.co.jp/4961818028005/dp/B07211XZ6Z/ref=sr_1_7?__mk_ja_JP=%E3%82%AB%E3%82%BF%E3%82%AB%E3%83%8A&amp;dchild=1&amp;keywords=SWITCH+%E3%83%8F%E3%83%B3%E3%83%89%E3%83%AB&amp;qid=1594654873&amp;s=videogames&amp;sr=1-7
</t>
  </si>
  <si>
    <t xml:space="preserve">Moldrian Game Gear GG Used Japan Role Playing Game Boxed Tested Working 1994</t>
  </si>
  <si>
    <t xml:space="preserve">B00014AWTY</t>
  </si>
  <si>
    <t xml:space="preserve">Seiya Monogatari PCEngine Super CD-Rom Hudson Used Japan Boxed Tested Working</t>
  </si>
  <si>
    <t xml:space="preserve">B0000ZPUEG</t>
  </si>
  <si>
    <t xml:space="preserve">https://www.ebay.com/itm/ANEARTH-FANTASY-STORIES-PC-Engine-SCD-2159-pe/363030691283?hash=item548650bdd3:g:374AAOSwJmJe9Bc2</t>
  </si>
  <si>
    <t xml:space="preserve">Genso Suikoden GameBoy Advance Konami Used Japan RolePlaying Game Boxed Tested</t>
  </si>
  <si>
    <t xml:space="preserve">B00005QF58</t>
  </si>
  <si>
    <t xml:space="preserve">https://www.ebay.com/itm/GENSO-SUIKODEN-Card-Stories-with-Card-Gameboy-Advance-Nintendo-165-gba/362953202545?epid=56217794&amp;hash=item5481b25b71:g:GD8AAOSwp6ReebCB</t>
  </si>
  <si>
    <t xml:space="preserve">Valis PCEngine Super CD-Rom Laser Soft Used Japan RolePlaying Game Boxed Tested</t>
  </si>
  <si>
    <t xml:space="preserve">B0000ZPV4U</t>
  </si>
  <si>
    <t xml:space="preserve">https://www.ebay.com/itm/NEC-PC-Engine-SUPER-CD-ROM-VALIS-4-spine-card-JAPAN-GAME-Work-11353/183772403008?epid=1326248333&amp;hash=item2ac9b05540:g:TTwAAOSwV-Nbud0d</t>
  </si>
  <si>
    <t xml:space="preserve">Bloody Warriors Famicom NES Toei Used Japan Boxed Tested Working Video Game</t>
  </si>
  <si>
    <t xml:space="preserve">B000068HCR</t>
  </si>
  <si>
    <t xml:space="preserve">https://www.ebay.com/itm/Bloody-Warriors-GOOD-Condition-Famicom-NINTENDO-fc/302938066369?hash=item4688840dc1:g:90AAAOSwUIxb1raj</t>
  </si>
  <si>
    <t xml:space="preserve">Zenki Tenchi Meidou Super Famicom SNES Hudson Used Japan Boxed Tested Working</t>
  </si>
  <si>
    <t xml:space="preserve">B0000645ON</t>
  </si>
  <si>
    <t xml:space="preserve">https://www.ebay.com/itm/SNES-ZENKI-TENCHI-MEIDOU-Boxed-Board-game-Super-famicom-Japan-game-15829/173871670851?hash=item287b8f2643:g:EacAAOSw8f9b5qi9</t>
  </si>
  <si>
    <t xml:space="preserve">Sakura Wars 2 Memorial Pack DreamCast DC Sega Used Japan Boxed Tested Working</t>
  </si>
  <si>
    <t xml:space="preserve">B00005ULZW</t>
  </si>
  <si>
    <t xml:space="preserve">https://www.ebay.com/itm/Sakura-Wars-Taisen-2-II-Memorial-Pack-Dreamcast-Un-Opened/333490702635?hash=item4da598492b:g:-kEAAOSwEUdeKoZy</t>
  </si>
  <si>
    <t xml:space="preserve">Eltale Monsters Nintendo 64 N64 Imagineer Used Japan Boxed Tested Working 1999</t>
  </si>
  <si>
    <t xml:space="preserve">B0000645MU</t>
  </si>
  <si>
    <t xml:space="preserve">https://www.ebay.com/itm/N64-Eltale-Monsters-Boxed-Nintendo-64-JAPAN-GAME-RPG-Imaginner-25653/174049380855?hash=item288626c9f7:g:rZMAAOSwjzldksTw</t>
  </si>
  <si>
    <t xml:space="preserve">Combat ChoroQ PlayStation PS1Takara Used Japan Action Boxed Tested Working 1999</t>
  </si>
  <si>
    <t xml:space="preserve">B000069S58</t>
  </si>
  <si>
    <t xml:space="preserve">https://www.ebay.com/itm/PlayStation-COMBAT-CHORO-Q-PS1-JAPAN-GAME-Works-fully-41184/183772576564?hash=item2ac9b2fb34:g:E-gAAOSw5tNcOFLT</t>
  </si>
  <si>
    <t xml:space="preserve">Gravity Daze 2 Initial Limited Edition PlayStation4 PS4 Sony Used Japan Boxed</t>
  </si>
  <si>
    <t xml:space="preserve">B01IF3AR1U</t>
  </si>
  <si>
    <t xml:space="preserve">https://www.ebay.com/itm/GRAVITY-DAZE-2-Initial-Limited-Edition-PS4-Japan/333410035721?epid=1193699380&amp;hash=item4da0c96809:g:qMoAAOSwfzJd4fZ6</t>
  </si>
  <si>
    <t xml:space="preserve">Song of Memories Limited Edition PlayStation4 PS4 PureWish Used Boxed Tested</t>
  </si>
  <si>
    <t xml:space="preserve">B01MYBV0YN </t>
  </si>
  <si>
    <t xml:space="preserve">https://www.ebay.com/itm/Song-of-Memories-Limited-Edition-PS4-New-Unopened-From-japan-Love-adventure-game/193477556248?epid=723774405&amp;hash=item2d0c293818:g:htMAAOSwsi5ex~qg</t>
  </si>
  <si>
    <t xml:space="preserve">Persona Dancing Deluxe Twin Plus Limited Edition PSVita Atlus Used Boxed Tested</t>
  </si>
  <si>
    <t xml:space="preserve">B078HR358H</t>
  </si>
  <si>
    <t xml:space="preserve">https://www.ebay.com/itm/Persona-Dancing-Deluxe-Twin-Plus-Limited-Edition-PS-Vita-FS/164237534138?hash=item263d51e3ba:g:IwcAAOSwJN1e3xod</t>
  </si>
  <si>
    <t xml:space="preserve">Shenmue Ⅰ &amp; Ⅱ First Limited Edition w/s Sound Track CD PlayStation4 PS4 Boxed</t>
  </si>
  <si>
    <t xml:space="preserve">B07G4Q9XRF</t>
  </si>
  <si>
    <t xml:space="preserve">https://www.ebay.com/itm/PS4-Shenmue-I-II-First-Limited-Edition-w-Sound-Collection-CD-From-Japan/174107472888?epid=18024695396&amp;hash=item28899d33f8:g:gN0AAOSw7PJb0y4c</t>
  </si>
  <si>
    <t xml:space="preserve">DJ Technika Tune Limited Edition PSVita D3Publisher Used Japan Boxed Tested</t>
  </si>
  <si>
    <t xml:space="preserve">B008EQEK1W</t>
  </si>
  <si>
    <t xml:space="preserve">https://www.ebay.com/itm/PS-VITA-DJMAX-TECHNIKA-TUNEJapan-Import/153549912403?epid=211996807&amp;hash=item23c049b953:g:TSEAAOSwmcNdGvsg</t>
  </si>
  <si>
    <t xml:space="preserve">Grow Lanser 2 3 4 5 PlayStation2 PS2 Atlus Used Japan RolePlaying Boxed Tested</t>
  </si>
  <si>
    <t xml:space="preserve">https://www.ebay.com/itm/Used-PS2-Lot-of-4games-SET-GROW-LANSER-2-3-4-5-II-III-IV-V-RPG-GROWLANSER-Japan-/183739573095?hash=item2ac7bb6367%3Ag%3Agk4AAOSw7vxbgEsh&amp;nma=true&amp;si=LHS28vuDcYdr5WJ12r8iXq0oawQ%253D&amp;orig_cvip=true&amp;nordt=true&amp;rt=nc&amp;_trksid=p2047675.l2557</t>
  </si>
  <si>
    <t xml:space="preserve">写真は以下のサイトから
https://www.ebay.com/itm/Used-PS2-Lot-of-4games-SET-GROW-LANSER-2-3-4-5-II-III-IV-V-RPG-GROWLANSER-Japan-/183739573095?hash=item2ac7bb6367%3Ag%3Agk4AAOSw7vxbgEsh&amp;nma=true&amp;si=LHS28vuDcYdr5WJ12r8iXq0oawQ%253D&amp;orig_cvip=true&amp;nordt=true&amp;rt=nc&amp;_trksid=p2047675.l2557</t>
  </si>
  <si>
    <t xml:space="preserve">Friday The Thirteen PlayStation4 PS4 Used Japan Action Boxed Tested Working</t>
  </si>
  <si>
    <t xml:space="preserve">B07CJKDQ18</t>
  </si>
  <si>
    <t xml:space="preserve">https://www.ebay.com/itm/Friday-the-Thirteen-The-game-Japanese-ver-Friday-the-13th-The-Game-PlayStation4/274362351196?hash=item3fe1453e5c:g:7AYAAOSwBnpeuNL3</t>
  </si>
  <si>
    <t xml:space="preserve">Phantasy Star Online 2 Episode 6 Deluxe Limited Edition PS4 Used Boxed Tested</t>
  </si>
  <si>
    <t xml:space="preserve">B084BC7WB8</t>
  </si>
  <si>
    <t xml:space="preserve">https://www.ebay.com/itm/Phantasy-Star-Online-2-Episode-6-Deluxe-Package-Limited-Edition-PS4/333556573747?hash=item4da9856633:g:vAoAAOSw3u9fCUKW</t>
  </si>
  <si>
    <t xml:space="preserve">Nioh 2 PlayStation4 PS4 KoeiTecmo Used Japan Action Boxed Tested Working 2020</t>
  </si>
  <si>
    <t xml:space="preserve">B07ZSZVL9S</t>
  </si>
  <si>
    <t xml:space="preserve">https://www.ebay.com/itm/Nioh-2-PlayStation4-video-game/274397868636?hash=item3fe363325c:g:VpcAAOSwbgxe5yDT</t>
  </si>
  <si>
    <t xml:space="preserve">Code Vein BloodThirst Edition PlayStation4 PS4 BandaiNamco Used Boxed Tested</t>
  </si>
  <si>
    <t xml:space="preserve">B07DHSM751</t>
  </si>
  <si>
    <t xml:space="preserve">https://www.ebay.com/itm/PS4-CODE-VEIN-Bloodthirst-Edition-Bandai-Namco/264736870640?epid=14034907234&amp;hash=item3da38c10f0:g:L0AAAOSwdYFexLDz</t>
  </si>
  <si>
    <t xml:space="preserve">Sexy Parodius PlayStation PS1 Konami Used Japan Shooter Boxed Tested Working</t>
  </si>
  <si>
    <t xml:space="preserve">B000069TXN</t>
  </si>
  <si>
    <t xml:space="preserve">https://www.ebay.com/itm/Playstation-1-Sexy-Parodius-Konami-Sony-Good-condition-Used-Japan-Import/174164050316?hash=item288cfc818c:g:Aq4AAOSw0j5eJsX0</t>
  </si>
  <si>
    <t xml:space="preserve">Gokujo Parodius-da! Delux Pack Sega Saturn SS Konami Used Japan Shooter Boxed</t>
  </si>
  <si>
    <t xml:space="preserve">B000069TWP</t>
  </si>
  <si>
    <t xml:space="preserve">https://www.ebay.com/itm/Sega-Saturn-Gokujyo-Parodius-Da-Deluxe-Pack-spine-postcard-JAPAN-GAME-15103/174221858078?epid=56245058&amp;hash=item28906e951e:g:9LsAAOSwwU9ebzjY</t>
  </si>
  <si>
    <t xml:space="preserve">Shikigami no Shiro2 Limited Edition PlayStation2 PS2 Used Japan Shooter Boxed</t>
  </si>
  <si>
    <t xml:space="preserve">B0000YTRHI</t>
  </si>
  <si>
    <t xml:space="preserve">https://www.ebay.com/itm/PS2-Shikigami-No-Shiro-II-Limited-Edition-Figure-2D-Shooter-SHMUP-Japan-NTSC/143260355820?hash=item215afb8cec:g:zioAAOSwJ0Zc4tiL</t>
  </si>
  <si>
    <t xml:space="preserve">Advance Guardian Force GameBoy Advance GBA Treasure Used Japan Boxed Tested</t>
  </si>
  <si>
    <t xml:space="preserve">B000219AJO</t>
  </si>
  <si>
    <t xml:space="preserve">https://www.ebay.com/itm/GUARDIAN-HEROES-Item-Ref-bcb-Gameboy-Advance-Nintendo-gba/361852221999?epid=30951687&amp;hash=item544012ba2f:g:9VgAAOSwnHZYTnY9</t>
  </si>
  <si>
    <t xml:space="preserve">Star Soldier: Vanishing Earth NIntendo64 N64 Hudson Used Japan Shooter Boxed</t>
  </si>
  <si>
    <t xml:space="preserve">B000069U2Q</t>
  </si>
  <si>
    <t xml:space="preserve">https://www.ebay.com/itm/N64-Star-Soldier-Vanishing-Earth-Boxed-Nintendo-64-Shooter-20809/184361538024?hash=item2aeccdd1e8:g:N4wAAOSwVQxfCsN8</t>
  </si>
  <si>
    <t xml:space="preserve">Excite Bike64 Nintedo64 N64 Used Japan Action Game Boxed Tested Working 2000</t>
  </si>
  <si>
    <t xml:space="preserve">B000069RYX</t>
  </si>
  <si>
    <t xml:space="preserve">https://www.ebay.com/itm/Nintendo-Excite-Bike-Jan-4902370504781-64-Retro-Game-Software/383630219985?epid=1401614409&amp;hash=item5952249ad1:g:ewIAAOSwq7JfDF4q</t>
  </si>
  <si>
    <t xml:space="preserve">Tales of Fantasia GameBoy Advance GBA Namco Used Japan RolePlaying Boxed Tested</t>
  </si>
  <si>
    <t xml:space="preserve">B0000A01GN</t>
  </si>
  <si>
    <t xml:space="preserve">https://www.ebay.com/itm/Nearmint-Tales-Of-Phantasia/283611275823?hash=item42088ca22f:g:wQYAAOSwdNFdePnr</t>
  </si>
  <si>
    <t xml:space="preserve">Rapurasu no Ma Laplace PCEngine HuCard Human Used Japan Boxed Tested Working</t>
  </si>
  <si>
    <t xml:space="preserve">B0000ZPOQK</t>
  </si>
  <si>
    <t xml:space="preserve">https://www.ebay.com/itm/RAPURASU-NO-MA-Laplace-PC-Engine-SCD-pe/302990764836?hash=item468ba82b24:g:EO8AAOSwnh5cDg~Y</t>
  </si>
  <si>
    <t xml:space="preserve">Tenchi wo Kurau PCEngine SuperCD-ROM Used Japan Action Boxed Tested Working</t>
  </si>
  <si>
    <t xml:space="preserve">B0000ZPSKM</t>
  </si>
  <si>
    <t xml:space="preserve">https://www.ebay.com/itm/TENCHI-WO-KURAU-O-Ref-1837-PC-Engine-SCD-Free-Shipping-pe/312442065532?hash=item48beff927c:g:FecAAOSwlEBcSWo2</t>
  </si>
  <si>
    <t xml:space="preserve">Seiken Densetsu 2 Secret of Mana Collecter's Edition PS4 Used Japan Boxed RPG</t>
  </si>
  <si>
    <t xml:space="preserve">B079VCM5JP</t>
  </si>
  <si>
    <t xml:space="preserve">https://www.ebay.com/itm/PS4-Seiken-Densetsu-2-Secret-of-Mana-COLLECTOR-EDITION-JAPAN-PlayStation4/254254965147?hash=item3b32c6e19b:g:nykAAOSwl4xeXL5Q</t>
  </si>
  <si>
    <t xml:space="preserve">Contra The HardCore MegaDrive MD Genesis Konami Used Japan Action Boxed Tested</t>
  </si>
  <si>
    <t xml:space="preserve">B000147Z9Y</t>
  </si>
  <si>
    <t xml:space="preserve">https://www.ebay.com/itm/Konami-MEGA-DRIVE-Mega-Drive-exclusive-software-Contra-Contra-the-Hardcore-F-S/383500210246?hash=item594a64d046:g:96gAAOSwHr1em-fK</t>
  </si>
  <si>
    <t xml:space="preserve">Bayonetta Climax Edition Nintendo Switch Used Japan Action Boxed Tested Working</t>
  </si>
  <si>
    <t xml:space="preserve">B077XXJ9XB</t>
  </si>
  <si>
    <t xml:space="preserve">https://www.ebay.com/itm/Nintendo-Switch-Bayonetta-Climax-Edition-From-JAPAN-Used-FS/114273289817?epid=6030522412&amp;hash=item1a9b380659:g:QsgAAOSwMwhe4oEL</t>
  </si>
  <si>
    <t xml:space="preserve">Strike Witches Shirogane no Tsubasa Limited Edition Rene PSP Used Japan Shooter</t>
  </si>
  <si>
    <t xml:space="preserve">B0076UWSQ6</t>
  </si>
  <si>
    <t xml:space="preserve">https://www.ebay.com/itm/STRIKE-WITCHES-Shirogane-no-Tsubasa-Limited-JAPAN-Sony-PSP-Playstation-Portable/163785336950?epid=1107750313&amp;hash=item26225de876:g:FKYAAOSwYCRdM~Oi</t>
  </si>
  <si>
    <t xml:space="preserve">Battle Gear 2 PlayStation2 PS2 Taito Used Japan Racing Boxed Tested NTSC-J 2001</t>
  </si>
  <si>
    <t xml:space="preserve">B00005OUS4</t>
  </si>
  <si>
    <t xml:space="preserve">https://www.ebay.com/itm/Taito-4988611201046-Battle-Gear-2-Playstation-Software/353134782802?epid=1700625898&amp;hash=item5238792952:g:XhAAAOSw2SNfB-zj</t>
  </si>
  <si>
    <t xml:space="preserve">SNK Aracade Classics 0 PSP SNKPlaymore Used Japan Boxed Tested Working Variety</t>
  </si>
  <si>
    <t xml:space="preserve">B004LVO4JM</t>
  </si>
  <si>
    <t xml:space="preserve">Super Robot Wars Taisen X Premium Anime Song &amp; Sound Edition PS4 Used Japan</t>
  </si>
  <si>
    <t xml:space="preserve">B0781ZSR8B</t>
  </si>
  <si>
    <t xml:space="preserve">https://www.ebay.com/itm/Bandai-Namco-Entertainment-Super-Robot-Wars-X-Premium-Anime-Song-Sound-Edition/353134784178?hash=item5238792eb2:g:5iMAAOSwJRtfB-3K</t>
  </si>
  <si>
    <t xml:space="preserve">The King of Fighters Portable '94 - '98 Chapter of Orochi PSP SNK Used Japan</t>
  </si>
  <si>
    <t xml:space="preserve">B003GAL9RE</t>
  </si>
  <si>
    <t xml:space="preserve">https://www.ebay.com/itm/Used-PSP-The-King-of-Fighters-Portable-94-98-Chapter-of-Orochi-Japan-Import/151296686774?hash=item2339fc3ab6:g:YyoAAOSwS0lZ3q8k</t>
  </si>
  <si>
    <t xml:space="preserve">Pokemon Box Ruby &amp; Sapphire w/s GBA Cable GameCube GC Used Japan Boxed Tested</t>
  </si>
  <si>
    <t xml:space="preserve">B000099112</t>
  </si>
  <si>
    <t xml:space="preserve">https://www.ebay.com/itm/Pokemon-Box-Ruby-Sapphire-Best-GBA-cable-pack/303601317534?hash=item46b00c769e:g:n00AAOSwvWZe7dqf</t>
  </si>
  <si>
    <t xml:space="preserve">Persona 5 The Royal Straight Flash Edition Limited PlayStation4 PS4 Used Japan</t>
  </si>
  <si>
    <t xml:space="preserve">B07QXXKKY7</t>
  </si>
  <si>
    <t xml:space="preserve">https://www.ebay.com/itm/Atlus-4984995903613-Persona-5-The-Royal-Straight-Flush-Edition-Playstation-4/383619924984?epid=25035038480&amp;hash=item59518783f8:g:UKUAAOSwnTBem8bU</t>
  </si>
  <si>
    <t xml:space="preserve">F-ZERO Climax GameBoy Advance GBA Used Japan Racing Boxed Tested Working 2004</t>
  </si>
  <si>
    <t xml:space="preserve">B0003H2R8S</t>
  </si>
  <si>
    <t xml:space="preserve">https://www.ebay.com/itm/GBA-F-ZERO-Climax-F-S-Japan-ver-Play-tested-Gameboy-advance-Japanese-F-S/254256793611?hash=item3b32e2c80b:g:1OkAAOSwUxhes89L</t>
  </si>
  <si>
    <t xml:space="preserve">Fighter's History Dynamite NeoGeo AES Used Japan Fighting Boxed Tested Working</t>
  </si>
  <si>
    <t xml:space="preserve">B00014B11C</t>
  </si>
  <si>
    <t xml:space="preserve">https://www.ebay.com/itm/FIGHTERS-HISTORY-DYNAMITE-Ref-2901-NEO-GEO-AES-SNK-FREE-SHIPPING/361841445202?hash=item543f6e4952:g:B6MAAOSwMThe0KCw</t>
  </si>
  <si>
    <t xml:space="preserve">SNK NeoGeo AES Controｌler Used Japan Boxed Tested Working 1991 Oriｇinal Rare</t>
  </si>
  <si>
    <t xml:space="preserve">B0001RBLIM</t>
  </si>
  <si>
    <t xml:space="preserve">https://www.ebay.com/itm/Snk-Neogeo-Controller-AES-From-Japan/324155418936?hash=item4b792b2938:g:TuEAAOSwXk1dutZk</t>
  </si>
  <si>
    <t xml:space="preserve">写真は以下のサイトから
https://www.mercari.com/jp/items/m83781053899/?_s=U2FsdGVkX19nulS6TRFuiSTfX4W-Q3Adwr0Gocqt3vMyjyrsSbdu4dgVFNwqN_IB3XKacYz-Pej5XJm4hid4HQfhp7esXflXudrP_-0GR5pZY93CtNuGNzpMBG-h6rAq</t>
  </si>
  <si>
    <t xml:space="preserve">SNK NeoGeo CD Controller Pro Used Japan Boxed Tested Working 1994 Oridinal Rare</t>
  </si>
  <si>
    <t xml:space="preserve">B0001RBLKA</t>
  </si>
  <si>
    <t xml:space="preserve">https://www.ebay.com/itm/Neo-Geo-CD-AES-Controller-Pro-Joystick-black-type-boxed-SNK-JAPAN-14360-1/173844617585?hash=item2879f25971:g:L8IAAOSwHWJbl38o</t>
  </si>
  <si>
    <t xml:space="preserve">写真は以下のサイトから
アマゾンの野上屋より
https://www.amazon.co.jp/gp/offer-listing/B0001RBLKA/ref=dp_olp_used?ie=UTF8&amp;condition=used</t>
  </si>
  <si>
    <t xml:space="preserve">Galaxy Fight Universal Warriors NeoGeo AES SNK Used Japan Boxed Tested Working</t>
  </si>
  <si>
    <t xml:space="preserve">B00014B0H2</t>
  </si>
  <si>
    <t xml:space="preserve">https://www.ebay.com/itm/NEOGEO-GALAXY-FIGHT-rom-aes-snk-Japan-game-neo-geo-371/333553650467?hash=item4da958cb23:g:WjoAAOSwtVpedgR7</t>
  </si>
  <si>
    <t xml:space="preserve">Tokutenou 2 Super Sidekick  2 NeoGeo AES Used Japan Soccer Boxed Tested Working</t>
  </si>
  <si>
    <t xml:space="preserve">B00014B0CC</t>
  </si>
  <si>
    <t xml:space="preserve">https://www.ebay.com/itm/SUPER-SIDE-KICKS-2-NEO-GEO-AES-SNK-USED/323961461364?epid=6798&amp;hash=item4b6d9b9a74:g:Y-8AAOSwwRldtoLY</t>
  </si>
  <si>
    <t xml:space="preserve">Stakes Winner NeoGeo CD NCD Saurus Used Japan Racing Boxed Tested Working 1996</t>
  </si>
  <si>
    <t xml:space="preserve">B00014B0YK</t>
  </si>
  <si>
    <t xml:space="preserve">https://www.ebay.com/itm/STAKES-WINNER-GI-Jockey-SNK-NGCD-088-Neo-Geo-CD-Japan/123378660722?hash=item1cb9f0f572:g:3E8AAOSwLvxbocQH</t>
  </si>
  <si>
    <t xml:space="preserve">Real Bout2 Fatal Fury2 NeoGeo AES Used Japan Fighting Boxed Tested Working 1998</t>
  </si>
  <si>
    <t xml:space="preserve">B00014B1IK</t>
  </si>
  <si>
    <t xml:space="preserve">https://www.ebay.com/itm/NEOGEO-AES-REALBOUT2-Fatal-Fury-SNK-original/153898911102?hash=item23d517057e:g:YzEAAOSw56JelyBK</t>
  </si>
  <si>
    <t xml:space="preserve">Pokemon Colosseum w/s Expantion Disc &amp; Memory Card GameCube GC Used Japan Boxed</t>
  </si>
  <si>
    <t xml:space="preserve">写真は以下のサイトから
https://www.mercari.com/jp/items/m26152282331/?_s=U2FsdGVkX1_TizKmjUJnIj8s3ZY5Ps1Z4Gqr5LKbBHfQhryE2qdfjcAxDBUKOhW7QSNvvll5_AzlWZJHltQ6tw9qXpuVQXCuUSBbSXLZcwZJ6-Re12dpz4LMp5M_w88S</t>
  </si>
  <si>
    <t xml:space="preserve">Kaette Kita Cyborg Kurochan PlayStation PS1 Konami Used Japan Shooter Boxed</t>
  </si>
  <si>
    <t xml:space="preserve">B00006L42H</t>
  </si>
  <si>
    <t xml:space="preserve">https://www.ebay.com/itm/KAETTEKITA-CYBORG-KURO-CHAN-Sony-Playstation-PS1-Playstation-1-Play-station-Soft/254574620275?hash=item3b45d46e73:g:nZoAAOSwxxJenY9f</t>
  </si>
  <si>
    <t xml:space="preserve">Makaimura Gaiden: The Demon Darkness GameBoy GB Capcom Used Japan Boxed Working</t>
  </si>
  <si>
    <t xml:space="preserve">B000069TC2</t>
  </si>
  <si>
    <t xml:space="preserve">https://www.ebay.com/itm/Makaimura-Gaiden-Game-Boy-GB-Nintendo-Japan-Box-Manual-CIB-w-Hagaki-Reg-Card/133307012401?hash=item1f09b79531:g:BW4AAOSw8Rte1IUA</t>
  </si>
  <si>
    <t xml:space="preserve">Banishing Racer GameBoy GB Jaleco Used Japan Cartrage Only Tested Working 1991</t>
  </si>
  <si>
    <t xml:space="preserve">B000092P7X</t>
  </si>
  <si>
    <t xml:space="preserve">https://www.ebay.com/itm/SUPER-RARE-IMPORT-Banishing-Racer-NINTENDO-GAMEBOY-1991-TESTED-Game-boy-JP/254418132582?hash=item3b3c809e66:g:hQMAAOSwyDFdyY9W</t>
  </si>
  <si>
    <t xml:space="preserve">Beatmania for WonderSwan w/s Turn Table Konami Used Japan Boxed Tested Working</t>
  </si>
  <si>
    <t xml:space="preserve">B00014AU0A</t>
  </si>
  <si>
    <t xml:space="preserve">Klonoa Heroes GameBoy Advance GBA Namco Used Japan RolePlaying Boxed Tested</t>
  </si>
  <si>
    <t xml:space="preserve">B000078JT6</t>
  </si>
  <si>
    <t xml:space="preserve">https://www.ebay.com/itm/GBA-Klonoa-Heroes-Box-Can-data-save-Game-Boy-Advance-JAPAN-Game-38110/174121159825?epid=1202878914&amp;hash=item288a6e0c91:g:I4IAAOSww0Zd7wbz</t>
  </si>
  <si>
    <t xml:space="preserve">The Legend of Heroes Sora no Kiseki SC Evolution PSVita Used Japan Boxed Tested</t>
  </si>
  <si>
    <t xml:space="preserve">B015SXH6C8</t>
  </si>
  <si>
    <t xml:space="preserve">https://www.ebay.com/itm/PS-Vita-The-Legend-of-Heroes-Sora-no-Kiseki-SC-Evolution-Limited-Edition-Japan/324131452970?epid=1943228737&amp;hash=item4b77bd782a:g:RtEAAOSwWp9ekBo~</t>
  </si>
  <si>
    <t xml:space="preserve">Legendary Ogre Battle Gaiden NeoGeo Pocket SNK Used Japan Boxed Tested 2000</t>
  </si>
  <si>
    <t xml:space="preserve">B00014ARMG</t>
  </si>
  <si>
    <t xml:space="preserve">https://www.ebay.com/itm/Ca356-Neo-Geo-Pocket-Soft-Legendary-Ogre-Battle-Gaiden/153995163646?hash=item23dad3b7fe:g:7SkAAOSwY0xfAV7T</t>
  </si>
  <si>
    <t xml:space="preserve">Dance Dance Revolution GB GameBoy Konami Used Japan Rhythm Boxed Tested Working</t>
  </si>
  <si>
    <t xml:space="preserve">B00005QBPD</t>
  </si>
  <si>
    <t xml:space="preserve">https://www.ebay.com/itm/GB-Dance-Dance-Revolution-GB-Box-Game-Boy-JAPAN-Game-Nintendo-29814-JP/254537566211?epid=56244020&amp;hash=item3b439f0803:g:Y5IAAOSweateaNzA</t>
  </si>
  <si>
    <t xml:space="preserve">Persona 5 20th Anniversary Limited Edition PlayStation3 PS3 Atlus Used Boxed</t>
  </si>
  <si>
    <t xml:space="preserve">B01F33PGPW</t>
  </si>
  <si>
    <t xml:space="preserve">https://www.ebay.com/itm/Atlus-Persona-5-20th-Anniversary-Limited-Edition-PS3/264248597029?epid=16011381779&amp;hash=item3d86719a25:g:FSEAAOSw4~1ckyXf</t>
  </si>
  <si>
    <t xml:space="preserve">Neo Drift Out NeoGeo CD NCD Used Japan Racing Game Boxed Tested Working 1996</t>
  </si>
  <si>
    <t xml:space="preserve">B00014B0G8</t>
  </si>
  <si>
    <t xml:space="preserve">https://www.ebay.com/itm/NEO-DRIFTOUT-NEO-DRIFT-OUT-Neo-Geo-SNK-for-Neogeo-CD-SNK-from-Japan-Game-F-S/254243062096?hash=item3b32114150:g:QrgAAOSw~yFc6SMZ</t>
  </si>
  <si>
    <t xml:space="preserve">Fate / Extra CCC Type Moon Virgin White Limited Box PSP Used Japan Boxed Tested</t>
  </si>
  <si>
    <t xml:space="preserve">B005LM0PP2</t>
  </si>
  <si>
    <t xml:space="preserve">https://www.ebay.com/itm/PSP-Fate-Extra-CCC-Type-Moon-Virgin-White-Limited-Box-SONY-Japan-Ver-Game-F-S/123784354088?epid=211919241&amp;hash=item1cd21f5928:g:HpkAAOSwal5YJ3Bf</t>
  </si>
  <si>
    <t xml:space="preserve">JoJo's Bizarre Adventure All Star Battle Limited Gold Experience Box PS3 Used</t>
  </si>
  <si>
    <t xml:space="preserve">B07YX32RFB</t>
  </si>
  <si>
    <t xml:space="preserve">https://www.ebay.com/itm/Sony-Playstation-3-JoJos-Bizarre-Adventure-All-Star-Battle-Limited-PS3-Japan-JP/313046014758?epid=1339740534&amp;hash=item48e2ff1b26:g:fwMAAOSwXaZeiBte</t>
  </si>
  <si>
    <t xml:space="preserve">X-men Super Famicom SNES SFC Capcom Used Japan Boxed Tested Working Action 1995</t>
  </si>
  <si>
    <t xml:space="preserve">B000068HMH</t>
  </si>
  <si>
    <t xml:space="preserve">https://www.ebay.com/itm/Super-Famicom-X-MEN-Xmen-Ref-126-Nintendo-sf/302351451112?hash=item46658d03e8:g:xm4AAOSwodNc3i~5</t>
  </si>
  <si>
    <t xml:space="preserve">Metal Gear Solid V: The Phantom Pain Special Edition XboxOne Used Japan Boxed</t>
  </si>
  <si>
    <t xml:space="preserve">B00UA2AED6</t>
  </si>
  <si>
    <t xml:space="preserve">https://www.ebay.com/itm/NEW-Xbox-One-METAL-GEAR-SOLID-V-THE-PHANTOM-PAIN-SPECIAL-EDITION-JAPAN-XOne-game/352668956053?hash=item521cb53595:g:FdsAAOSwPQdc4f4L</t>
  </si>
  <si>
    <t xml:space="preserve">Gals Fighter NeoGeo Pocket NPC SNK Used Japan Fighting Boxed Tested Working</t>
  </si>
  <si>
    <t xml:space="preserve">B00014ARV2</t>
  </si>
  <si>
    <t xml:space="preserve">https://www.ebay.com/itm/Snk-Girls-Fighters-Retro-Game-Software-7052/224065452356?hash=item342b577944:g:RLAAAOSwEjRe~YMW</t>
  </si>
  <si>
    <t xml:space="preserve">Alien Soldier MegaDrive MD Genesis Used Japan Action Boxed Tested Working 1995</t>
  </si>
  <si>
    <t xml:space="preserve">B000147KEY</t>
  </si>
  <si>
    <t xml:space="preserve">https://www.ebay.com/itm/Excellent-Alien-Soldier-Mega-Drive-Boxed-Manual-Original-authorized-product-DHL/392762036610?hash=item5b72711182:g:x8QAAOSwgBRe~amV</t>
  </si>
  <si>
    <t xml:space="preserve">Strider Hiryu Sega Mega Drive MD Used Japan Boxed w/s Manual Tested Working</t>
  </si>
  <si>
    <t xml:space="preserve">B0000ZPSN4</t>
  </si>
  <si>
    <t xml:space="preserve">https://www.ebay.com/itm/Strider-Hiryu-NEC-Avenue-PC-Engine-CD-ROM2-Japan-retro-video-game-shooting-FedEx/333552601979?hash=item4da948cb7b:g:ETsAAOSwVWFefVHCC</t>
  </si>
  <si>
    <t xml:space="preserve">Pulstar NeoGeo CD NCD SNK Used Japan Shooter Boxed Tested Working Video Game</t>
  </si>
  <si>
    <t xml:space="preserve">B00014B176</t>
  </si>
  <si>
    <t xml:space="preserve">https://www.ebay.com/itm/Pulstar-NCD-SNK-Neogeo-CD-Spine-From-Japan/223761685847?hash=item34193c5d57:g:tiUAAOSwzvhd173k</t>
  </si>
  <si>
    <t xml:space="preserve">Violent Soldier PCEngine HuCard IGS Used Japan Shooter Boxed Tested Working</t>
  </si>
  <si>
    <t xml:space="preserve">B0000ZPPNW</t>
  </si>
  <si>
    <t xml:space="preserve">https://www.ebay.com/itm/Violent-Soldier-NEC-PC-Engine-Hu-Card-Japan-NEW/333508683556?hash=item4da6aaa724:g:GqUAAOSwBahVGj4u</t>
  </si>
  <si>
    <t xml:space="preserve">Fire Emblem Thracia 776 Super Famicom SFC SNES Used Japan Catrage Only Tested</t>
  </si>
  <si>
    <t xml:space="preserve">B001C7DH00</t>
  </si>
  <si>
    <t xml:space="preserve">https://www.ebay.com/itm/Fire-Emblem-Thracia-776-Super-Famicom-SFC-SNES-Very-Good-JPN-F-S-Tasted-Working/392762039902?epid=212041333&amp;hash=item5b72711e5e:g:CyMAAOSwvGxeic0a</t>
  </si>
  <si>
    <t xml:space="preserve">Captain Tsubasa VS GameBoy GB Tecmo BrandNew Japan Boxed Soccer tested Working</t>
  </si>
  <si>
    <t xml:space="preserve">B000069SWD</t>
  </si>
  <si>
    <t xml:space="preserve">https://www.ebay.com/itm/Captain-Tsubasa-VS-GameBoy-Game-Boy-TECMO-New-Japan-F-S/154013762699?epid=1403568810&amp;hash=item23dbef848b:g:OpYAAOSwf8dfFQXi</t>
  </si>
  <si>
    <r>
      <rPr>
        <sz val="11"/>
        <rFont val="MS PGothic"/>
        <family val="0"/>
        <charset val="1"/>
      </rPr>
      <t xml:space="preserve">ステータスは</t>
    </r>
    <r>
      <rPr>
        <sz val="11"/>
        <rFont val="Cambria"/>
        <family val="0"/>
        <charset val="1"/>
      </rPr>
      <t xml:space="preserve">New</t>
    </r>
    <r>
      <rPr>
        <sz val="11"/>
        <rFont val="MS PGothic"/>
        <family val="0"/>
        <charset val="1"/>
      </rPr>
      <t xml:space="preserve">で設定ください
</t>
    </r>
  </si>
  <si>
    <t xml:space="preserve">Slap Fight Mega Drive MD Genesis Tengen Used Japan Boxed Tested Working 1993</t>
  </si>
  <si>
    <t xml:space="preserve">B0001488O0</t>
  </si>
  <si>
    <t xml:space="preserve">https://www.ebay.com/itm/SLAP-FIGHT-Mega-Drive-Sega-0421-md/303482522403?hash=item46a8f7cb23:g:y6cAAOSwMIVeQj3a</t>
  </si>
  <si>
    <t xml:space="preserve">Silent Hill GameBoy Advance GBA　Konami Used Japan Boxed Tested Working 2001</t>
  </si>
  <si>
    <t xml:space="preserve">B00005QBKD</t>
  </si>
  <si>
    <t xml:space="preserve">https://www.ebay.com/itm/Play-Novel-Silent-Hill-GAMEBOY-ADVANCE-COMPLETE-Tested-US-Seller-RARE-HTF-Japan/254459408348?epid=56238342&amp;hash=item3b3ef66fdc:g:T0sAAOSwtgxd~VKQ</t>
  </si>
  <si>
    <t xml:space="preserve">Hatsune Miku Project Diva Mega39's 10th Anniversary Collection Nintendo Switch</t>
  </si>
  <si>
    <t xml:space="preserve">B07X777HF2</t>
  </si>
  <si>
    <t xml:space="preserve">https://www.ebay.com/itm/Sega-4974365861902-Hatsune-Miku-Mega39S-Nintendo-Swich/392860590981?epid=5036101286&amp;hash=item5b7850e385:g:HA4AAOSwVORe~zck</t>
  </si>
  <si>
    <t xml:space="preserve">Kamen Rider Super Famicom SFC SNES Bandai Used Japan Boxed Tested Working 1993</t>
  </si>
  <si>
    <t xml:space="preserve">B000068GXH</t>
  </si>
  <si>
    <t xml:space="preserve">https://www.ebay.com/itm/Kamen-Rider-Nintendo-SNES-Japan-Version/133464286216?epid=56265178&amp;hash=item1f13176408:g:X88AAOSwa09fDC4~</t>
  </si>
  <si>
    <t xml:space="preserve">Dahna Birth of Godess Mega Drive MD Genesis IGS Used Japan Boxed Tested Working</t>
  </si>
  <si>
    <t xml:space="preserve">B000148C00</t>
  </si>
  <si>
    <t xml:space="preserve">https://www.ebay.com/itm/DAHNA-Birth-of-Goddess-SEGA-MEGA-DRIVE-Boxed-Manual-F-S-MD-DHL-Tracking-Tasted/392762030329?epid=56264006&amp;hash=item5b7270f8f9:g:Z0oAAOSwh~Nec3ov</t>
  </si>
  <si>
    <t xml:space="preserve">Dragon Slayer Mega Drive MD Genesis Sega Used Japan RolePlaying Game Used Boxed</t>
  </si>
  <si>
    <t xml:space="preserve">B000148FZM</t>
  </si>
  <si>
    <t xml:space="preserve">https://www.ebay.com/itm/Dragon-Slayer-The-Legend-of-Heroes-SEGA-MEGA-DRIVE-GENESIS-1992-Rare-Game-Japan/223959966988?hash=item34250de50c:g:SL4AAOSwCf5ef7mu</t>
  </si>
  <si>
    <t xml:space="preserve">写真は以下のサイトから
https://www.mercari.com/jp/items/m40295993533/?_s=U2FsdGVkX18sRqvrikedxc9FJR17XoshxKZAQFTBOfgbPIPN2vjr6Xx8SDYH7JKVl_Lq-bQXyhMEY_b0GjoFhke4D4KvoLoHIaSUk6mejXhVqG2Bp02zdtiJ-PMNiX8R</t>
  </si>
  <si>
    <t xml:space="preserve">Matser of Weapon Mega Drive MD Genesis Taito Used Japan Shooter Boxed Tested</t>
  </si>
  <si>
    <t xml:space="preserve">B000148JM6</t>
  </si>
  <si>
    <t xml:space="preserve">https://www.ebay.com/itm/Excellent-Master-of-Weapon-Taito-Sega-Mega-Drive-Boxed-f-s-DHL-Tracking-Tasted/392762036554?hash=item5b7271114a:g:JNkAAOSw9tVe~acO</t>
  </si>
  <si>
    <t xml:space="preserve">Sailor Moon Mega Drive MD Genesis Used Japan Action Game Boxed Tested Working</t>
  </si>
  <si>
    <t xml:space="preserve">B000148IS6</t>
  </si>
  <si>
    <t xml:space="preserve">https://www.ebay.com/itm/SAILOR-MOON-Bishojo-Senshi-Mega-Drive-Sega-304-md/303495048710?hash=item46a9b6ee06:g:fywAAOSwBi5eT4FB</t>
  </si>
  <si>
    <t xml:space="preserve">ESP Ra.De. Psi Limited Edition Nintendo Switch Used Japan Shooter Boxed Tested</t>
  </si>
  <si>
    <t xml:space="preserve">B07WLPDNM1</t>
  </si>
  <si>
    <t xml:space="preserve">https://www.ebay.com/itm/ESP-Ra-De-Psi-Limited-Edition-Nintendo-Switch/133302900843?hash=item1f0978d86b:g:dYIAAOSwChteEvVH</t>
  </si>
  <si>
    <t xml:space="preserve">Rockman Battle &amp; Fighters NeoGeo Pocket Capcom Used Japan Action Boxed Tested</t>
  </si>
  <si>
    <t xml:space="preserve">B00014AS7U</t>
  </si>
  <si>
    <t xml:space="preserve">https://www.ebay.com/itm/ROCKMAN-BATTLE-and-FIGHTERS-Ref-032-Free-Shippng-Pocket-Neo-Geo-SNK-np/303106784530?hash=item4692927d12:g:h2AAAOSwr65cmFQJ</t>
  </si>
  <si>
    <t xml:space="preserve">The Adventure of Little Ralph PlayStation PS1 Used Japan Action Boxed Tested</t>
  </si>
  <si>
    <t xml:space="preserve">B00005OVER</t>
  </si>
  <si>
    <t xml:space="preserve">https://www.ebay.com/itm/The-Adventure-of-Little-Ralph-Mint-PS-Tasted-Working-JPN-F-S-Used-Very-Good/392762022019?epid=56231931&amp;hash=item5b7270d883:g:LKwAAOSwTzBeSUz~</t>
  </si>
  <si>
    <t xml:space="preserve">Mike Tyson Punch Out Famicom NES Nintendo Used Japan Boxing Game Boxed Tested</t>
  </si>
  <si>
    <t xml:space="preserve">B000068GUS</t>
  </si>
  <si>
    <t xml:space="preserve">https://www.ebay.com/itm/Nintendo-Mike-Tyson-Punch-Out-Retro-Game-Software/392853479975?hash=item5b77e46227:g:b~EAAOSw4qNe9smZ</t>
  </si>
  <si>
    <t xml:space="preserve">Sengoku Densyou NeoGeo CD NCD Used Japan Fighting Boxed Tested Working 1995</t>
  </si>
  <si>
    <t xml:space="preserve">B00014B068</t>
  </si>
  <si>
    <t xml:space="preserve">https://www.ebay.com/itm/Sengoku-Densyo-NEO-GEO-CD-Very-Good-JPN-F-S-Tested-Working-Japanese-samurai-game/392762055395?hash=item5b72715ae3:g:QZ0AAOSwtEleijZJ</t>
  </si>
  <si>
    <t xml:space="preserve">Bubble Symphony Sega Saturn SS Ving Used Japan Action Adventure Boxed Tested</t>
  </si>
  <si>
    <t xml:space="preserve">B000069UGL</t>
  </si>
  <si>
    <t xml:space="preserve">https://www.ebay.com/itm/Bubble-Symphony-Sega-Saturn-VING-Japan-retro-video-game-action-adventure-FedEx/333655202100?epid=56239490&amp;hash=item4daf665934:g:VXAAAOSwmAJfDtUU</t>
  </si>
  <si>
    <t xml:space="preserve">Sonic The Hedgehog Pocket Adventure NeoGeo Pocket Sega Used Japan Boxed Tested</t>
  </si>
  <si>
    <t xml:space="preserve">B00014ARGC</t>
  </si>
  <si>
    <t xml:space="preserve">https://www.ebay.com/sch/i.html?_from=R40&amp;_nkw=4964808601448&amp;_in_kw=1&amp;_ex_kw=&amp;_sacat=0&amp;_udlo=&amp;_udhi=&amp;_ftrt=901&amp;_ftrv=1&amp;_sabdlo=&amp;_sabdhi=&amp;_samilow=&amp;_samihi=&amp;_sadis=15&amp;_stpos=&amp;_sargn=-1%26saslc%3D1&amp;_salic=1&amp;_sop=15&amp;_dmd=1&amp;_ipg=200&amp;_fosrp=1</t>
  </si>
  <si>
    <t xml:space="preserve">Legend of Goardic Gaiden Famicom NES Used Japan Shooter Boxed Tested Working</t>
  </si>
  <si>
    <t xml:space="preserve">B003NZO424</t>
  </si>
  <si>
    <t xml:space="preserve">https://www.ebay.com/itm/Goardic-Gaiden-Nintendo-Famicom-Japan-NEW/233598903464?hash=item36639464a8:g:5sIAAOSw7aBVHQyv</t>
  </si>
  <si>
    <t xml:space="preserve">Summer Carnival '92 Recca Famicom NES Used Japan Shooter Catrage Only Tested</t>
  </si>
  <si>
    <t xml:space="preserve">B003NZZFLS</t>
  </si>
  <si>
    <t xml:space="preserve">https://www.ebay.com/itm/Summer-carnival-92-Recca-Nintendo-Famicom-cartridge-naxat-Very-Good-JPN-F-S/392762026934?epid=56262347&amp;hash=item5b7270ebb6:g:NLkAAOSw~yJebaPN</t>
  </si>
  <si>
    <t xml:space="preserve">Gegege no Kitarou Gyakusyu! Youma Daikessen PlayStation PS1 Konami Used Boxed</t>
  </si>
  <si>
    <t xml:space="preserve">B0000CGAF3</t>
  </si>
  <si>
    <t xml:space="preserve">https://www.ebay.com/itm/GEGEGE-NO-KITARO-Gyakushu-PlayStation1-Very-Good-JAPAN-Free-Shipping-Tested/392762026963?hash=item5b7270ebd3:g:yVIAAOSw8zJezLgR</t>
  </si>
  <si>
    <t xml:space="preserve">Magic Knight RayEarth GameGear GG Sega Used Japan RolePlaying Boxed Tested 1994</t>
  </si>
  <si>
    <t xml:space="preserve">B00014AVV8</t>
  </si>
  <si>
    <t xml:space="preserve">https://www.ebay.com/itm/Game-Gear-Magic-Knight-Rayearth-Boxed-Can-Backup-JAPAN-SEGA-14669/183754075515?epid=56247128&amp;hash=item2ac898ad7b:g:AeMAAOSwylBb~ksB</t>
  </si>
  <si>
    <t xml:space="preserve">House of The Dead Sega Saturn SS Used Japan Shooter Boxed Tested Working 1998</t>
  </si>
  <si>
    <t xml:space="preserve">B000069T91</t>
  </si>
  <si>
    <t xml:space="preserve">https://www.ebay.com/itm/SEGA-The-House-of-the-Dead-Japan-Import-GS-9173/324051834377?epid=1840647436&amp;hash=item4b72fe9609:g:kwsAAOSwkUxeKqhZ</t>
  </si>
  <si>
    <t xml:space="preserve">F-Zero X Expantion Kit Nintendo64 DD N64 Used Japan Racing Boxed Tested Working</t>
  </si>
  <si>
    <t xml:space="preserve">B00CDO98GS</t>
  </si>
  <si>
    <t xml:space="preserve">https://www.ebay.com/itm/N64DD-F-ZERO-X-Expantion-Kit-Nintendo-64-Boxed-Very-Good-Japan-F-S-Tested/392762055911?epid=56231222&amp;hash=item5b72715ce7:g:NnMAAOSws6RejHeV</t>
  </si>
  <si>
    <t xml:space="preserve">The Super Shinobi2 Mega Drive MD Genesis Sega Used Japan Action Boxed Tested</t>
  </si>
  <si>
    <t xml:space="preserve">B0001480WK</t>
  </si>
  <si>
    <t xml:space="preserve">https://www.ebay.com/itm/The-Super-Shinobi-2-SEGA-MEGA-DRIVE-F-S-JAPAN/392762030326?hash=item5b7270f8f6:g:4bkAAOSw0~5ec3oz</t>
  </si>
  <si>
    <t xml:space="preserve">Quiz King of Fighters NeoGeo AES ROM SNK Used Japan Boxed Tested Working 1995</t>
  </si>
  <si>
    <t xml:space="preserve">B00014B0I6</t>
  </si>
  <si>
    <t xml:space="preserve">https://www.ebay.com/itm/The-King-of-Fighters-Neo-Geo-Japan-Version/133416613654?epid=56235688&amp;hash=item1f103ff716:g:eOoAAOSwbY9expUr</t>
  </si>
  <si>
    <t xml:space="preserve">Metal Gear Solid Premium Package PlayStation PS1 Used Action Game Boxed Tested</t>
  </si>
  <si>
    <t xml:space="preserve">B00006LJV8</t>
  </si>
  <si>
    <t xml:space="preserve">https://www.ebay.com/itm/Metal-Gear-Solid-Premium-Package-PS1-JPN-Limited-Tested-VeryGood/124112861546?hash=item1ce5b3f96a:g:Wn4AAOSwG8NeZ0dM</t>
  </si>
  <si>
    <t xml:space="preserve">Monster World 4 MW4 Mega Drive MD Genesis Sega Used Japan Action Boxed Tested</t>
  </si>
  <si>
    <t xml:space="preserve">B000148KAM</t>
  </si>
  <si>
    <t xml:space="preserve">https://www.ebay.com/itm/Mega-Drive-Sega-MONSTER-WORLD-IV-4-219-md/313135223457?hash=item48e85052a1:g:qhsAAOSwov5e~t-M</t>
  </si>
  <si>
    <t xml:space="preserve">Beast Buster: Dark Arms NeoGeo Pocket Used Japan Import Boxed Tested Working</t>
  </si>
  <si>
    <t xml:space="preserve">B00014ARQW</t>
  </si>
  <si>
    <t xml:space="preserve">https://www.ebay.com/itm/Sega-Saturn-Advanced-VG-Action-Game-Soft-Limited-Editdion-Used-Japan-Import/174162098916?hash=item288cdebae4:g:4pQAAOSwXA9eJOvX</t>
  </si>
  <si>
    <t xml:space="preserve">Aldynes PC Engine SG HuCard Hudson Used Japan Import Boxed Tested Working 1991</t>
  </si>
  <si>
    <t xml:space="preserve">B0000ZPTII</t>
  </si>
  <si>
    <t xml:space="preserve">https://www.ebay.com/itm/PC-Engine-SG-Aldynes-Japan-Import/174353330783?hash=item289844b25f:g:Fk0AAOSw5FxfEvQX</t>
  </si>
  <si>
    <t xml:space="preserve">Horror Story PC Engine Super CD-ROM Used Japan Import Boxed Tested Working 1993</t>
  </si>
  <si>
    <t xml:space="preserve">B0000ZPRMG</t>
  </si>
  <si>
    <t xml:space="preserve">https://www.ebay.com/itm/HORROR-STORY-Ref-030-PC-Engine-SCD-pe/362674371870?epid=1307749343&amp;hash=item547113bd1e:g:S7cAAOSweSdc~11N</t>
  </si>
  <si>
    <t xml:space="preserve">Biomotor Unitron NeoGeo Pocket SNK Used Japan RolePlaying Boxed Tested Working</t>
  </si>
  <si>
    <t xml:space="preserve">B00014ARJO</t>
  </si>
  <si>
    <t xml:space="preserve">https://www.ebay.com/itm/Biomotor-Unitron-Neo-Geo-Pocket-Color-Boxed-Manual-Very-Good-JPN-F-S-SNK-Tasted/392762036550?hash=item5b72711146:g:m6oAAOSwnm1efhCE</t>
  </si>
  <si>
    <t xml:space="preserve">Faselei! Neo Geo Pocket SNK Used Japan Simuration Game Boxed Tested Working</t>
  </si>
  <si>
    <t xml:space="preserve">B00014ARS0</t>
  </si>
  <si>
    <t xml:space="preserve">https://www.ebay.com/itm/Faselei-NPC-Neogeo-Pocket-Color-Boxed-Manual-Good-Japan-F-S-Fazerai-Working/392762055925?hash=item5b72715cf5:g:gewAAOSwLlleiaZP</t>
  </si>
  <si>
    <t xml:space="preserve">Fatal Fury First Contact Neo Geo Pocket Used Japan Import Boxed Tested Working</t>
  </si>
  <si>
    <t xml:space="preserve">B00014ARXA</t>
  </si>
  <si>
    <t xml:space="preserve">https://www.ebay.com/itm/Fatal-Fury-First-Contact-Neo-Geo-Pocket-Very-Good-Boxed-Manual-JPN-SNK-F-S/392762036594?hash=item5b72711172:g:8xsAAOSwpXdegKH0</t>
  </si>
  <si>
    <t xml:space="preserve">Magical Drop Pocket NeoGeo Pocket DataEast Used Japan Puzzle Boxed Tested 1999</t>
  </si>
  <si>
    <t xml:space="preserve">B00014ARU8</t>
  </si>
  <si>
    <t xml:space="preserve">https://www.ebay.com/itm/Magical-Drop-Pocket-Neo-Geo-Pocket-Color-Very-Good-Boxed-Manual-JPN-DATA-EAST/392762037651?hash=item5b72711593:g:LrcAAOSwQJ1egKHp</t>
  </si>
  <si>
    <t xml:space="preserve">Samurai Showdown! 2 NeoGeo Pocket Used Japan Fighting Boxed Tested Working 1999</t>
  </si>
  <si>
    <t xml:space="preserve">B00014AS3E</t>
  </si>
  <si>
    <t xml:space="preserve">https://www.ebay.com/itm/Samurai-Shodown-2-Neo-Geo-Pocket-Color-Boxed-Manual-NEW-JPN-Tasted-Working/392762039843?hash=item5b72711e23:g:mWIAAOSwXsBeiaZa</t>
  </si>
  <si>
    <t xml:space="preserve">Spriggan Powered Super Famicom SFC SNES Naxat Used Japan Shooter Cartrage Only</t>
  </si>
  <si>
    <t xml:space="preserve">B0035LPGC8</t>
  </si>
  <si>
    <t xml:space="preserve">https://www.ebay.com/itm/SFC-SNES-Nagzat-Spirggan-Powered-Shooting-STG-SHVC-AXJJ-JPN-Super-Famicom-used/114130419118?epid=56250947&amp;hash=item1a92b3fdae:g:HW8AAOSwRn5dZ6pK</t>
  </si>
  <si>
    <t xml:space="preserve">Robo Army NeoGeo CD SNK Used Japan Import Action Game Boxed Tested Working 1995</t>
  </si>
  <si>
    <t xml:space="preserve">B00014B1NU</t>
  </si>
  <si>
    <t xml:space="preserve">https://www.ebay.com/itm/SNK-NEOGEO-ROBO-ARMY-NCD-RETRO-ACTION-GAME-NEO-GEO-CD-FAST-SHIPPING-FROM-JAPAN/303370340180?hash=item46a2480754:g:1WIAAOSwGIVd1RJV</t>
  </si>
  <si>
    <t xml:space="preserve">G Darius PlayStation PS1 Taito Used Japan Import Shooter Boxed Tested Working</t>
  </si>
  <si>
    <t xml:space="preserve">B00006LJVX</t>
  </si>
  <si>
    <t xml:space="preserve">https://www.ebay.com/itm/G-DARIUS-PS1-TAITO-Sony-Playstation-Spine-From-Japan/192872509290?hash=item2ce818ef6a:g:0HoAAOSw4vRdF3SU</t>
  </si>
  <si>
    <t xml:space="preserve">Darius Force Super Famicom SNES Used Japan Import Shooter Boxed Tested Working</t>
  </si>
  <si>
    <t xml:space="preserve">B002GE2U6K</t>
  </si>
  <si>
    <t xml:space="preserve">https://www.ebay.com/itm/Used-Darius-Force-Nintendo-Super-Famicom-Japanese-Game-soft-Japan/174172865931?hash=item288d83058b:g:4noAAOSwFEheL-7y</t>
  </si>
  <si>
    <t xml:space="preserve">Darius Burst CS Chronicle Saviours Limited Edition PlayStation4 PS4 New Japan</t>
  </si>
  <si>
    <t xml:space="preserve">B01NBKFV07</t>
  </si>
  <si>
    <t xml:space="preserve">https://www.ebay.com/itm/PS4-Darius-Burst-CS-Chronicle-Saviours-Limited-BOX-set-JAPAN-NEW-w-Tracking-F-S/303207588024?hash=item469894a0b8:g:HRsAAOSw~hNdGOte</t>
  </si>
  <si>
    <r>
      <rPr>
        <sz val="11"/>
        <rFont val="MS PGothic"/>
        <family val="0"/>
        <charset val="1"/>
      </rPr>
      <t xml:space="preserve">ステータスは</t>
    </r>
    <r>
      <rPr>
        <sz val="11"/>
        <rFont val="Cambria"/>
        <family val="0"/>
        <charset val="1"/>
      </rPr>
      <t xml:space="preserve">New</t>
    </r>
    <r>
      <rPr>
        <sz val="11"/>
        <rFont val="MS PGothic"/>
        <family val="0"/>
        <charset val="1"/>
      </rPr>
      <t xml:space="preserve">で
お願いします。</t>
    </r>
  </si>
  <si>
    <t xml:space="preserve">Super Darius2 PCEngine CD-Rom Taito Used Japan Shooter Boxed Tested Working</t>
  </si>
  <si>
    <t xml:space="preserve">B0000ZPSKW</t>
  </si>
  <si>
    <t xml:space="preserve">https://www.ebay.com/itm/SUPER-DARIUS-II-2-Ref-088-PC-Engine-SCD-pe/303124228618?epid=1507743236&amp;hash=item46939caa0a:g:1XsAAOSw8KRcsCUJ</t>
  </si>
  <si>
    <t xml:space="preserve">Super Darius PCEngine CD-Rom Taito Used Japan Shooter Boxed Tested Working 1991</t>
  </si>
  <si>
    <t xml:space="preserve">B0000ZPS3O</t>
  </si>
  <si>
    <t xml:space="preserve">https://www.ebay.com/itm/SUPER-DARIUS-PC-Engine-CD-pe/311787311418?hash=item4897f8d13a:g:-WsAAOSwnz9byEAW</t>
  </si>
  <si>
    <t xml:space="preserve">Daraius 30th Anniversary Edition PlayStation PS4 Taito Used Japan Shooter Boxed</t>
  </si>
  <si>
    <t xml:space="preserve">B01M3643QF</t>
  </si>
  <si>
    <t xml:space="preserve">https://www.ebay.com/itm/PS4-DARIUS-30th-ANNIVERSARY-EDITION-Normal-version-F-S-JAPAN-w-Tracking-NEW/292622081086?hash=item4421a29c3e:g:muUAAOSw3qdbNbHR</t>
  </si>
  <si>
    <t xml:space="preserve">Minna no Rhythm Tengoku Nintendo Wii Used Japan Import Boxed Tesred Working</t>
  </si>
  <si>
    <t xml:space="preserve">B0055BM3SQ</t>
  </si>
  <si>
    <t xml:space="preserve">https://www.ebay.com/itm/Nintendo-Wii-Minna-no-Rhythm-Tengoku-everyones-heaven-Japan-Game-Japanese/173871047771?epid=212037363&amp;hash=item287b85a45b:g:09QAAOSwHpdZwPhL</t>
  </si>
  <si>
    <t xml:space="preserve">Rhythm Heaven The Best Plus Nintendo 3DS Used Japan Import Boxed Tested Working</t>
  </si>
  <si>
    <t xml:space="preserve">B00VFT4TO8</t>
  </si>
  <si>
    <t xml:space="preserve">https://www.ebay.com/itm/Nintendo-3DS-Rhythm-Tengoku-The-Best-Japan-F-S/232592524990?epid=1239767458&amp;hash=item36279846be:g:pbAAAOSwridaLROv</t>
  </si>
  <si>
    <t xml:space="preserve">Raiden V Directors Cut Limited Edition PlayStation4 PS4 Moss Used Japan Boxed </t>
  </si>
  <si>
    <t xml:space="preserve">B0739KTHC2</t>
  </si>
  <si>
    <t xml:space="preserve">https://www.ebay.com/itm/RAIDEN-V-DIRECTORS-CUT-Limited-Edition-Moss-Sony-PlayStation-4-Japan-NEW/152973148472?hash=item239de90138:g:-58AAOSwVoFaxvey</t>
  </si>
  <si>
    <t xml:space="preserve">Raiden Densetsu Super Famicom SNES Nintendo Used Japan Boxed Tested Working</t>
  </si>
  <si>
    <t xml:space="preserve">B002GE2VOQ</t>
  </si>
  <si>
    <t xml:space="preserve">https://www.ebay.com/itm/RAIDEN-DENSETSU-Ref-bcc-Super-Famicom-Nintendo-sf/311891258868?hash=item489e2aedf4:g:B1EAAOSw3h1ZOQVuu</t>
  </si>
  <si>
    <t xml:space="preserve">Binary Star Limited Edition PSVita IdeaFactory Used Japan Boxed Tested Working</t>
  </si>
  <si>
    <t xml:space="preserve">B00JX9CK9I</t>
  </si>
  <si>
    <t xml:space="preserve">https://www.ebay.com/itm/Used-PS-Vita-BinaryStar-Edition-Limit-e-Import-Japan/173117883247?epid=211988212&amp;hash=item284ea1436f:g:CqkAAOSw3q5aaAwB</t>
  </si>
  <si>
    <t xml:space="preserve">Magic Knight RayEarth2 GameGear GG Sega Used Japan RolePlaying Boxed Tested</t>
  </si>
  <si>
    <t xml:space="preserve">B00014AVVS</t>
  </si>
  <si>
    <t xml:space="preserve">https://www.ebay.com/itm/Game-Gear-Magic-Knight-Rayearth-2-Box-Can-data-save-JAPAN-Sega-15303/183775032123?epid=56242092&amp;hash=item2ac9d8733b:g:cIoAAOSwX61ZAXc6</t>
  </si>
  <si>
    <t xml:space="preserve">Magic Knight RayEarth w/s Game Gear Limited Edition Used Japan Boxed Tested</t>
  </si>
  <si>
    <t xml:space="preserve">B0001PWHZ0</t>
  </si>
  <si>
    <t xml:space="preserve">https://www.ebay.com/itm/Magic-Knight-Rayearth-Red-Cart-Rare-Sega-GG-Complete-goods-Very-Good-Japan-F-S/392762058218?hash=item5b727165ea:g:gE8AAOSwm-denkBY</t>
  </si>
  <si>
    <t xml:space="preserve">写真は以下のサイトから（順番は変えてください。）
https://www.mercari.com/jp/items/m97727871257/?_s=U2FsdGVkX18iE4Fp-K6PIsDSTTxs6xRL3-Q1Fw4MFtyKt2jRT9J1Ef7wcZT2C2Ycsn6nZ7I_sigTQIfC234eJXPH0hcxb6wB-abhdbLroo8SLXlesKSjhZQkHAN_0S3O</t>
  </si>
  <si>
    <t xml:space="preserve">Magic Knight RayEarth Super Famicom SFC Tommy Used Japan Boxed Tested Working</t>
  </si>
  <si>
    <t xml:space="preserve">B002GE5NNM</t>
  </si>
  <si>
    <t xml:space="preserve">https://www.ebay.com/itm/MAGIC-KNIGHT-RAYEARTH-Super-Famicom-Nintendo-ccc-sf/312719893365?epid=56220834&amp;hash=item48cf8ee375:g:RzcAAOSw9gtdQqG0</t>
  </si>
  <si>
    <t xml:space="preserve">Magic Knight RayEarth Limited Edition Sega Saturn SS Used Japan Boxed Working</t>
  </si>
  <si>
    <t xml:space="preserve">B00265ZTSA</t>
  </si>
  <si>
    <t xml:space="preserve">https://www.ebay.com/itm/MAGIC-KNIGHT-RAYEARTH-Limited-Edition-Sega-Saturn-137-ss/303524955556?hash=item46ab7f45a4:g:Hn4AAOSw1AlefZK4</t>
  </si>
  <si>
    <t xml:space="preserve">007 Goleden Eye Nontendo 64 N64 Used Japan Boxed Action Game Boxed Tested 1997</t>
  </si>
  <si>
    <t xml:space="preserve">B000069RYG</t>
  </si>
  <si>
    <t xml:space="preserve">https://www.ebay.com/itm/NINTENDO-64-Golden-Eye-007-Nintendo-64-N64-Very-Good-Condition-From-JAPAN/283921640015?hash=item421b0c6a4f:g:c6oAAOSw5RRe7u8P</t>
  </si>
  <si>
    <t xml:space="preserve">Dive Alert 2 Edition Set Neo Geo Pocket SNK Used Japan Boxed Tested Working</t>
  </si>
  <si>
    <t xml:space="preserve">https://www.ebay.com/itm/Drive-Alert-Beckys-Version-Neo-Geo-Pocket-Color-Very-Good-Boxed-Manual-JPN-SNK/392762035065?hash=item5b72710b79:g:GqcAAOSwZ2leedE4</t>
  </si>
  <si>
    <t xml:space="preserve">写真は以下のサイトから
https://www.mercari.com/jp/items/m14837454456/?_s=U2FsdGVkX184jIApyiKk88vSsLRkwoZB0uYU6s6_I9Fv4erqaH9nXVy5GAnWTwuDi_wsRjtazClr204TzRC659RFPhZVNxiosCdJZSxBuSHy6o4SN4WZ2uwzfrqu7-bO</t>
  </si>
  <si>
    <t xml:space="preserve">Shinreijusatsushi Taroumaru Sega Saturn SS Used Japan Boxed Tested Working 1997</t>
  </si>
  <si>
    <t xml:space="preserve">B000069UIN</t>
  </si>
  <si>
    <t xml:space="preserve">https://www.ebay.com/itm/RARE-TAROUMARU-Shinrei-Jusatsushi-Sega-Saturn-SS-Excellent-F-S-Tested-DHL-F-S/392762038914?epid=56244036&amp;hash=item5b72711a82:g:PkoAAOSwaT9fCtHG</t>
  </si>
  <si>
    <t xml:space="preserve">Rockman MegaWorld Mega Drive MD Genesis Capcom Used Japan Boxed Tested Working</t>
  </si>
  <si>
    <t xml:space="preserve">B000148KOS</t>
  </si>
  <si>
    <t xml:space="preserve">https://www.ebay.com/itm/SEGA-Rockman-MegaWorld-MD-Mega-Drive/264745432595?hash=item3da40eb613:g:b6EAAOSwBuJezwTX</t>
  </si>
  <si>
    <t xml:space="preserve">Gyakuten Saiban 1, 2, 3 Set GameBoy Advance GBA Capcom Used Japan Boxed Tested</t>
  </si>
  <si>
    <t xml:space="preserve">写真は以下のサイトから
https://www.mercari.com/jp/items/m67123522476/?_s=U2FsdGVkX18TeKUe5E28BeEGIiaQPsY5VSqRN6Jv8u3pavrAd_Ld6OdcviTUNxfUPr4Pzw1UfQbcb3ruq7b37Am4NOhpz7UCFXpmIiGPC0KTNM1LYvOxJxJz0PP7WdVo</t>
  </si>
  <si>
    <t xml:space="preserve">Gyakuten Kenji 1 &amp; 2 Set Nintendo DS Capcom Used Japan Boxed Tested Working</t>
  </si>
  <si>
    <t xml:space="preserve">写真は以下のサイトから
https://www.mercari.com/jp/items/m83317311463/?_s=U2FsdGVkX19Xx5m9ekF1CMXYe6oig0h1jVcnjHFxLTjP0gSyiR8SaS86pNYf5Kl4I6N9bUx7VkwCAdr8bvylJuGJXCw3a25BmJirhA2PKNkwMeqceE3eScp3OpSrgmud</t>
  </si>
  <si>
    <t xml:space="preserve">Gyakuten Saiban123 Limited Edition Nintendo 3DS Capcom Used Japan Boxed Tested</t>
  </si>
  <si>
    <t xml:space="preserve">B00I95ZXD2</t>
  </si>
  <si>
    <t xml:space="preserve">https://www.ebay.com/itm/New-3DS-Ace-Attorney-123-Narufudo-Selection-Limited-Edition-F-S-from-Japan/402310617536?epid=1526632385&amp;hash=item5dab94d9c0:g:5ZUAAOSw4YZe-als</t>
  </si>
  <si>
    <t xml:space="preserve">Gyakuten Saiban Yomigaeru Saiban Limited Edition Capcom Used Japan Boxed Tested</t>
  </si>
  <si>
    <t xml:space="preserve">B000A7T63U</t>
  </si>
  <si>
    <t xml:space="preserve">https://www.amazon.co.jp/%E3%82%AB%E3%83%97%E3%82%B3%E3%83%B3-%E9%80%86%E8%BB%A2%E8%A3%81%E5%88%A4-%E8%98%87%E3%82%8B%E9%80%86%E8%BB%A2-%E9%99%90%E5%AE%9A%E7%89%88/dp/B000A7T63U/ref=sr_1_5?__mk_ja_JP=%E3%82%AB%E3%82%BF%E3%82%AB%E3%83%8A&amp;dchild=1&amp;keywords=%E8%98%87%E3%82%8B%E9%80%86%E8%BB%A2&amp;qid=1595771773&amp;s=videogames&amp;sr=1-5</t>
  </si>
  <si>
    <t xml:space="preserve">写真は以下のサイトから
https://www.mercari.com/jp/items/m59454012700/?_s=U2FsdGVkX1-mZQqFkUiFCR2whgY8v7bBmZQMw9ky3CmI3NxQIsco8N1ULg-VYwm6h_5Cd-_AcK7a6QITcVvraCfW7hPSWznvIlelxlRmUGl5saonNYCAZcsoL6Gfm7oF</t>
  </si>
  <si>
    <t xml:space="preserve">Gyakuten Saiban 6 Limited Edition Nintendo 3DS Capcom Used Japan Boxed Tested</t>
  </si>
  <si>
    <t xml:space="preserve">B01GYHXYT6</t>
  </si>
  <si>
    <t xml:space="preserve">https://www.ebay.com/itm/Nintendo-3DS-Ace-Attorney-Gyakuten-Saiban-6-e-CAPCOM-Limited-from-Japan-New-F-S/123410515730?hash=item1cbbd70712:g:ub8AAOSwepJXbCPL</t>
  </si>
  <si>
    <t xml:space="preserve">Nakajima Satoru F1 Grand Prix MegaDrive MD Genesis Varie Used Japan Racing Game</t>
  </si>
  <si>
    <t xml:space="preserve">B000148G1U</t>
  </si>
  <si>
    <t xml:space="preserve">https://www.ebay.com/itm/SEGA-Mega-Drive-VARIE-Satoru-Nakajima-F-1-GRAND-PRIX-NTSC-J/333384377270?hash=item4d9f41e3b6:g:I5IAAOSwU0Vdvf7R</t>
  </si>
  <si>
    <t xml:space="preserve">Mado Monogatari 1 Mega Drive MD Genesis Compile Used Japan Boxed Tested Working</t>
  </si>
  <si>
    <t xml:space="preserve">B000148JN0</t>
  </si>
  <si>
    <t xml:space="preserve">https://www.ebay.com/itm/Mado-Monogatari-I-Mega-Drive-Japan-Version/133472426745?hash=item1f13939af9:g:Mz0AAOSwaEVfGTNN</t>
  </si>
  <si>
    <t xml:space="preserve">Mado Monogatari 1 Game Gear GG Compile Used Japan RolePlaying Game Boxed Tested</t>
  </si>
  <si>
    <t xml:space="preserve">B00014AVWM</t>
  </si>
  <si>
    <t xml:space="preserve">https://www.ebay.com/itm/PUYO-PUYO-MADO-MONOGATARI-I-1-Game-Gear-Sega-Japan-Game-gg/312717402064?epid=1234340366&amp;hash=item48cf68dfd0:g:EWIAAOSw8NxdP~KL</t>
  </si>
  <si>
    <t xml:space="preserve">Mado Monogatari 2 Game Gear GG Compile Used Japan RolePlaying Game Boxed Tested</t>
  </si>
  <si>
    <t xml:space="preserve">B00014AVWW</t>
  </si>
  <si>
    <t xml:space="preserve">https://www.ebay.com/itm/MADO-MONOGATARI-II-2-PUYO-PUYO-Madou-Game-Gear-Sega-Japan-Game-gg/362688023622?hash=item5471e40c46:g:wOMAAOSwXvRdFFFy</t>
  </si>
  <si>
    <t xml:space="preserve">Mado Monogatari 3  Game Gear GG Compile Used Japan RolePlaying Game Boxed Tested</t>
  </si>
  <si>
    <t xml:space="preserve">B00014AVX6</t>
  </si>
  <si>
    <t xml:space="preserve">https://www.ebay.com/itm/Game-Gear-Mado-Monogatari-3-Boxed-Slightly-used-Japan-Game-14743/184192299115?hash=item2ae2b7706b:g:7q4AAOSwMqVeW2Am</t>
  </si>
  <si>
    <t xml:space="preserve">Mado Monogatari A  Game Gear GG Compile Used Japan RolePlaying Game Boxed Tested</t>
  </si>
  <si>
    <t xml:space="preserve">B00014AVXG</t>
  </si>
  <si>
    <t xml:space="preserve">https://www.ebay.com/itm/MADO-MONOGATARI-A-Doki-Doki-Vacation-Puyo-Puyo-Game-Gear-Sega-241-gg/362883527397?hash=item547d8b32e5:g:7BgAAOSwtqNeIANp</t>
  </si>
  <si>
    <t xml:space="preserve">Mado Monogatari Hanamaru Dai Youchienji Super Famicom SNES Used Japan Boxed</t>
  </si>
  <si>
    <t xml:space="preserve">B003O6ZOEY</t>
  </si>
  <si>
    <t xml:space="preserve">https://www.ebay.com/itm/The-Magical-Story-Hanamaru-Kindergarten-Nintendo-SNES-Japan-Version/133464286278?hash=item1f13176446:g:TrcAAOSwfdhfDC41</t>
  </si>
  <si>
    <t xml:space="preserve">Seifuku Densetsu Pretty Fighter Super Famicom SNES Used Japan Boxed Tesred 1994</t>
  </si>
  <si>
    <t xml:space="preserve">B000068HHW</t>
  </si>
  <si>
    <t xml:space="preserve">https://www.ebay.com/itm/Seifuku-Densetsu-Pretty-Fighter-Nintendo-SNES-Japan-Version/133389776509?hash=item1f0ea6767d:g:hEUAAOSwLhJewqtu</t>
  </si>
  <si>
    <t xml:space="preserve">Grove on Fight Gohketsuji Ichizoku 3 Sega Saturn SS Atlus Used Japan Boxed 1997</t>
  </si>
  <si>
    <t xml:space="preserve">B000069TLD</t>
  </si>
  <si>
    <t xml:space="preserve">https://www.ebay.com/itm/Groove-On-Fight-Sega-Saturn-with-RAM-Japanese-Video-Game-Free-Shipping/203048174787?epid=56236626&amp;hash=item2f469d44c3:g:FOwAAOSwh~NebEzl</t>
  </si>
  <si>
    <t xml:space="preserve">Gohketsuji Ichizoku 2 Play Station PS Atlus Used Japan Boxed Tested Working</t>
  </si>
  <si>
    <t xml:space="preserve">B000069TK6</t>
  </si>
  <si>
    <t xml:space="preserve">https://www.ebay.com/itm/USED-PS1-PS-PlayStation-1-Power-Instinct-2-a-little-bit-strongest-legend/324055740205?hash=item4b733a2f2d:g:lkcAAOSwkYldxSzV</t>
  </si>
  <si>
    <t xml:space="preserve">Marika: The World of Truth Sega Saturn SS Victor Used Japan Import Boxed Tested</t>
  </si>
  <si>
    <t xml:space="preserve">B000069TSW</t>
  </si>
  <si>
    <t xml:space="preserve">https://www.ebay.com/itm/used-sega-Marika-The-World-of-Truth-from-japan-150/353108562649?hash=item5236e912d9:g:APAAAOSwrHNe6GYN</t>
  </si>
  <si>
    <t xml:space="preserve">GunBlaze S Sega Saturn SS Kid Used Japan RolePlaying Boxed Tetsed Working 1998</t>
  </si>
  <si>
    <t xml:space="preserve">B000069SD7</t>
  </si>
  <si>
    <t xml:space="preserve">https://www.ebay.com/itm/Sega-Saturn-Gun-Blaze-S-from-Japan-303-used/353111061675?epid=56275317&amp;hash=item52370f34ab:g:7UsAAOSwsi5e6zn5</t>
  </si>
  <si>
    <t xml:space="preserve">Steam Hearts PCEngine Super CD-ROM TGL Used Japan Boxed Tested Working 1992</t>
  </si>
  <si>
    <t xml:space="preserve">B0000ZPNWU</t>
  </si>
  <si>
    <t xml:space="preserve">https://www.ebay.com/itm/PC-Engine-SCD-STEAM-HEARTS-GOOD-Condition-Free-Shipping-with-SPINE-pe/302348252956?hash=item46655c371c:g:caIAAOSwOMdZP3MI</t>
  </si>
  <si>
    <t xml:space="preserve">World Heroes 2 PCEngine Arcade CD-ROM Hudson Used Japan Boxed Tested Working</t>
  </si>
  <si>
    <t xml:space="preserve">B00BHHCKY4</t>
  </si>
  <si>
    <t xml:space="preserve">https://www.ebay.com/itm/WORLD-HEROES-2-PC-Engine-ACD-pe/303506756703?epid=1428432101&amp;hash=item46aa69945f:g:w18AAOSwlD5eYGsC</t>
  </si>
  <si>
    <t xml:space="preserve">World Heroes Perfect NeoGeo CD Used Japan Import Boxed Fighting Tested Working</t>
  </si>
  <si>
    <t xml:space="preserve">B00014B1PS</t>
  </si>
  <si>
    <t xml:space="preserve">https://www.ebay.com/itm/Neo-Geo-CD-WORLD-HEROES-PERFECT-with-SPINE-SNK-nc/303268118015?epid=1321346004&amp;hash=item469c303dff:g:RMsAAOSwo1ddZ2q0</t>
  </si>
  <si>
    <t xml:space="preserve">World Heroes Super Famicom SNES SNK Used Japan Fighting Boxed Tested Working</t>
  </si>
  <si>
    <t xml:space="preserve">B000068H5V</t>
  </si>
  <si>
    <t xml:space="preserve">https://www.ebay.com/itm/World-Heroes-Super-Famicom-SFC-SNES-Nintendo-Japan-Box-Manual-CIB-w-Hagaki-Reg/133292450433?epid=4992&amp;hash=item1f08d96281:g:ky4AAOSwmsxe1KE1</t>
  </si>
  <si>
    <t xml:space="preserve">World Heroes Perfect Sega Saturn SS Used Japan Boxed Fighting Tested Working</t>
  </si>
  <si>
    <t xml:space="preserve">B000069SRL</t>
  </si>
  <si>
    <t xml:space="preserve">https://www.ebay.com/itm/Used-Sega-Saturn-World-Heroes-Perfect-from-Japan-228/353124295828?hash=item5237d92494:g:V~oAAOSwlZNe-z6E</t>
  </si>
  <si>
    <t xml:space="preserve">World Heroes NeoGeo CD SNK Used Japan Import Boxed Tested Working Fighting Game</t>
  </si>
  <si>
    <t xml:space="preserve">B00014B1O4</t>
  </si>
  <si>
    <t xml:space="preserve">https://www.ebay.com/itm/World-Heroes-NCD-NEOGEO-SNK-Used/153978507532?hash=item23d9d5910c:g:iF0AAOSwmaBe7u4J</t>
  </si>
  <si>
    <t xml:space="preserve">World Heroes 2 NeoGeo CD SNK Used Japan Import Boxed Tested Working Fighting</t>
  </si>
  <si>
    <t xml:space="preserve">B00014B1P8</t>
  </si>
  <si>
    <t xml:space="preserve">https://www.ebay.com/itm/Adk-4949830010062-World-Heroes-2-Retro-Game-Software/383617780449?hash=item595166cae1:g:8KoAAOSwiQZfAIFD</t>
  </si>
  <si>
    <t xml:space="preserve">World Heroes 2 Jet NeoGeo CD Used Japan Import Boxed Tested Working Fighting</t>
  </si>
  <si>
    <t xml:space="preserve">B00014B1OO</t>
  </si>
  <si>
    <t xml:space="preserve">https://www.ebay.com/itm/WORLD-HEROES-2-II-JET-NEO-GEO-CD-SNK-Imoprt-Japan-nc/302153001628?hash=item4659b8ea9c:g:OqsAAOSwE9pb7QYk</t>
  </si>
  <si>
    <t xml:space="preserve">World Heroes Perfect NeoGeo AES Used Japan Fighting Game Fighting Boxed Tested</t>
  </si>
  <si>
    <t xml:space="preserve">B00014B1Q2</t>
  </si>
  <si>
    <t xml:space="preserve">https://www.ebay.com/itm/WORLD-HEROES-PERFECT-NEO-GEO-AES-FREE-SHIPPING-SNK-Ref-1820/362624127424?hash=item546e1511c0:g:7BIAAOSw4JlcuDXx</t>
  </si>
  <si>
    <t xml:space="preserve">The King of Fighters 2001 NeoGeo AES Used Japan Boxed Tested Working Fighting</t>
  </si>
  <si>
    <t xml:space="preserve">B00014B0Q8</t>
  </si>
  <si>
    <t xml:space="preserve">https://www.ebay.com/itm/NEOGEO-AES-KING-OF-FIGHTERS-2001-SNK-original-F-S/153849052279?epid=1401591204&amp;hash=item23d21e3c77:g:tnkAAOSwc1BeWknG</t>
  </si>
  <si>
    <t xml:space="preserve">The King of Fighters EX Neo Blood GameBoy Advance GBA Used Japan Boxed Tested</t>
  </si>
  <si>
    <t xml:space="preserve">B00005TPIC</t>
  </si>
  <si>
    <t xml:space="preserve">https://www.ebay.com/itm/THE-KING-OF-FIGHTERS-EX-Neo-Blood-KOF-Gameboy-Advance-Nintendo-149-gba/363011640247?hash=item54852e0bb7:g:ZC4AAOSwGdJe12q5</t>
  </si>
  <si>
    <t xml:space="preserve">Bakumatsu Roman Gekka no Kenshi NeoGeo AES Used Japan Boxed Tested Working 1998</t>
  </si>
  <si>
    <t xml:space="preserve">B00014B0NG</t>
  </si>
  <si>
    <t xml:space="preserve">https://www.ebay.com/itm/LAST-BLADE-Ref-1321-NEO-GEO-AES-FREE-SHIPPING-SNK/363048627755?hash=item5487626e2b:g:7ssAAOSwrMdfDqll</t>
  </si>
  <si>
    <t xml:space="preserve">Bakumatsu Roman Gekka no Kenshi 2 NeoGeo CD NCD Used Japan Boxed Tested Working</t>
  </si>
  <si>
    <t xml:space="preserve">B00014B0OA</t>
  </si>
  <si>
    <t xml:space="preserve">https://www.ebay.com/itm/Neo-Geo-CD-LAST-BLADE-2-Gekka-no-Kenshi-No-Back-sheet-1557-bnb-nc/303603590352?hash=item46b02f24d0:g:6PUAAOSw41pe8YS6</t>
  </si>
  <si>
    <t xml:space="preserve">Sakura Wars 4 Limited Edition Sega DreamCast DC Used Japan Boxed Tested Working</t>
  </si>
  <si>
    <t xml:space="preserve">B00005V8DS</t>
  </si>
  <si>
    <t xml:space="preserve">https://www.ebay.com/itm/Sakura-Wars-4-IV-Limited-Edition-Dreamcast-Sega-2201-dc/303457462917?epid=1302883098&amp;hash=item46a7796a85:g:tQAAAOSwoQdeKVq3</t>
  </si>
  <si>
    <t xml:space="preserve">Doom Super Famicom SNES Imaginia Used Japan Action Game Boxed Tested Working</t>
  </si>
  <si>
    <t xml:space="preserve">B000068HIB</t>
  </si>
  <si>
    <t xml:space="preserve">https://www.ebay.com/itm/DOOM-Nintendo-SNES-Japan-Version/133472426239?epid=170327298&amp;hash=item1f139398ff:g:qZYAAOSwdgpfGTM7</t>
  </si>
  <si>
    <t xml:space="preserve">Doom PlayStation PS1 Used Japan Import Action Game Boxed Tested Working 1996</t>
  </si>
  <si>
    <t xml:space="preserve">B00006LJTX</t>
  </si>
  <si>
    <t xml:space="preserve">https://www.ebay.com/itm/PlayStation-DOOM-Spine-card-PS1-JAPAN-GAME-works-fully-16075/173977228153?hash=item2881d9d379:g:kbwAAOSw1MhdOq6UU</t>
  </si>
  <si>
    <t xml:space="preserve">Doom Sega Saturn SS Used Japan Import Action Game Boxed Tested Working 1997</t>
  </si>
  <si>
    <t xml:space="preserve">B000069RQ1</t>
  </si>
  <si>
    <t xml:space="preserve">https://www.ebay.com/itm/Sega-Saturn-SS-DOOM-Japan-Game-Vintage-Free-Shipping/383223793543?hash=item5939eb0787:g:7HQAAOSwNc5drakb</t>
  </si>
  <si>
    <t xml:space="preserve">Doom 32X Mega Drive MD Genesis Sega Used Japan Action Game Boxed Tested Working</t>
  </si>
  <si>
    <t xml:space="preserve">B000148E0S</t>
  </si>
  <si>
    <t xml:space="preserve">https://www.ebay.com/itm/DOOM-Super-32X-Ref-203-Mega-Drive-Sega-md/303278823188?hash=item469cd39714:g:l9UAAOSwpWtddgPx</t>
  </si>
  <si>
    <t xml:space="preserve">Doom Eternal &amp; Steel Case Set PlayStation4 PS4 Used Japan Action Boxed Tested</t>
  </si>
  <si>
    <r>
      <rPr>
        <sz val="11"/>
        <rFont val="MS PGothic"/>
        <family val="0"/>
        <charset val="1"/>
      </rPr>
      <t xml:space="preserve">写真は以下のサイトから」
</t>
    </r>
    <r>
      <rPr>
        <sz val="11"/>
        <rFont val="Cambria"/>
        <family val="0"/>
        <charset val="1"/>
      </rPr>
      <t xml:space="preserve">https://www.mercari.com/jp/items/m68194448598/?_s=U2FsdGVkX18XxUnnSOjShN9gJJCZtDCzCLLfBX6oumvNowFN1s8-AvchlTsnuev6CiuamigJvLWgaua4gTmzxa4M-K_e5dx8o1ZtTSIxP2FZ_u2rMq6GmBtKreahlqQA</t>
    </r>
  </si>
  <si>
    <t xml:space="preserve">Splatter House Part 2 Mega Drive MD Genesis Namcot Used Japan Boxed Tested 1992</t>
  </si>
  <si>
    <t xml:space="preserve">B0001488M2</t>
  </si>
  <si>
    <t xml:space="preserve">https://www.ebay.com/itm/Sega-Mega-Drive-Splatter-House-Part-2-MD-Genesis-1992-Namcot-Made-in-Japan/293632633772?hash=item445dde6bac:g:5XAAAOSwHP1eF2yf</t>
  </si>
  <si>
    <t xml:space="preserve">Fire Emblem Seima no Kouseki GameBoy Advance GBA Used Japan Simuration Boxed</t>
  </si>
  <si>
    <t xml:space="preserve">B0002OVBOS</t>
  </si>
  <si>
    <t xml:space="preserve">https://www.ebay.com/itm/Gameboy-Advance-Nintendo-Fire-Emblem-Seima-Koseki-GOOD-Condition-0820-gba/362721894954?hash=item5473e8e22a:g:ewIAAOSwkZxdTU6N</t>
  </si>
  <si>
    <t xml:space="preserve">Fire Emblem Fuuin no Tsurugi GameBoy Advance GBA Used Japan Simuration Boxed</t>
  </si>
  <si>
    <t xml:space="preserve">B000060O7D</t>
  </si>
  <si>
    <t xml:space="preserve">https://www.ebay.com/itm/GameBoy-Advance-GBA-Fire-Emblem-The-Binding-Blade-Fuuin-no-Tsurugi-Japanese/143605618660?hash=item216f8fd7e4:g:3FIAAOSwkqNeUVe-</t>
  </si>
  <si>
    <t xml:space="preserve">Fire Emblem Rekka no Tsurugi GameBoy Advance GBA Used Japan Simuration Boxed</t>
  </si>
  <si>
    <t xml:space="preserve">B00008IDLR</t>
  </si>
  <si>
    <t xml:space="preserve">https://www.ebay.com/itm/Gameboy-Advance-FIRE-EMBLEM-Rekka-Tsurugi-Nintendo-1856-gba/313003552060?hash=item48e0772d3c:g:gO0AAOSw7iZeTjQL</t>
  </si>
  <si>
    <t xml:space="preserve">Fire Emblem Souen no Kiseki Nintendo Game Cube GC Used Japan Simuration Boxed</t>
  </si>
  <si>
    <t xml:space="preserve">B0002OVBLQ</t>
  </si>
  <si>
    <t xml:space="preserve">https://www.ebay.com/itm/Fire-Emblem-Path-of-Radiance-Souen-no-Kiseki-Nintendo-Game-Cube-GC-Used-Japan-VG/114316606010?hash=item1a9dccfa3a:g:PS0AAOSwXjxeZHMR</t>
  </si>
  <si>
    <t xml:space="preserve">Fire Emblem if Yamiyo &amp; Byakuya Set Nintendo 3DS Used Japan Import Boxed Tested</t>
  </si>
  <si>
    <t xml:space="preserve">写真は以下のサイトから
https://www.mercari.com/jp/items/m40773766449/?_s=U2FsdGVkX18so-sdrr3bo_qRXJZsb-JeO9ob-_q55yekCBuES1zRmMXN62FT4XzWakHv3zys1_svz6wLON61oXQ8J8bnJUfA0g3EF2wLoDGlvd1fRP-f2IUXSzJU4uW8</t>
  </si>
  <si>
    <t xml:space="preserve">Fire Emblem Echoes Limited Edition Nintendo 3DS Used Japan Boxed Tested Working</t>
  </si>
  <si>
    <t xml:space="preserve">B01MS8N2HL</t>
  </si>
  <si>
    <t xml:space="preserve">https://www.ebay.com/itm/New-Nintendo-3DS-Fire-Emblem-Echoes-Shadows-of-Valentia-Limited-Edition-Japan/173856914893?epid=686686970&amp;hash=item287aadfdcd:g:75wAAOSw3utY42kn</t>
  </si>
  <si>
    <t xml:space="preserve">Fire Emblem 2 Set Nintendo DS Used Japan Import Simuration Boxed Tested Working</t>
  </si>
  <si>
    <t xml:space="preserve">写真は以下のサイトから
https://www.mercari.com/jp/items/m80819422794/?_s=U2FsdGVkX1-F5rN2CEpXvyYpOiSViNiX_nlJehznQOHvpVHplF0a15aunOUcTZQT6d6S1QG8gOWIPX09YlPnf2FTCcFox43ixfpWjjwF--ZDZxHrlUza996_cEvzbllo</t>
  </si>
  <si>
    <t xml:space="preserve">Fire Emblem if Special Edition Nintendo 3DS Used Japan Simuration Boxed Tested</t>
  </si>
  <si>
    <t xml:space="preserve">B00VFT4T5M</t>
  </si>
  <si>
    <t xml:space="preserve">https://www.ebay.com/itm/Used-3DS-New-Nintendo-3ds-Only-Fire-Emblem-If-Special-Edition-Japan-Import/163664956155?epid=1539323248&amp;hash=item261b310afb:g:KjMAAOSw7mpbQJ0~</t>
  </si>
  <si>
    <t xml:space="preserve">Shin Megami Tensei Devil Children 2 Set GameBoy Advance Atlus Used Boxed Tested</t>
  </si>
  <si>
    <t xml:space="preserve">写真は以下のサイトから
闇の書
https://www.mercari.com/jp/items/m90377224979/?_s=U2FsdGVkX1_PACcY_yAz7i1LHNqCfdn1MTlVrGrQtxD-i0ZfZKiPv2GkFJozCi2YHYurhsACPQmIK2Hx78BiTgH-MMaxCewQI0cFM0GDDfe-VtMbz1udO-4G0moOOAlJ
光の書
https://www.mercari.com/jp/items/m98746623177/?_s=U2FsdGVkX19kSwzUYy4WEvxt9QliRz_SLuzrZ8SlgoboYlAbN9gt3o6mqlkp5CtBacRZPr-CQQeJcgUEY8aQqk1WeUGxnUX_ANurlUrxkm8Av1llEMPenVn3cilOUzfO</t>
  </si>
  <si>
    <t xml:space="preserve">Shin Megami Tensei GameBoy Advance GBA Atlus Used Japan Import Boxed Tested</t>
  </si>
  <si>
    <t xml:space="preserve">B000089AOL</t>
  </si>
  <si>
    <t xml:space="preserve">https://www.ebay.com/itm/Gameboy-Advance-SHIN-MEGAMI-TENSEI-052-Nintendo-gba/363049322027?hash=item54876d062b:g:HXMAAOSwPLBfD73Z</t>
  </si>
  <si>
    <t xml:space="preserve">Shin Megami Tensei 2 GameBoy Advance GBA Atlus Used Japan Import Boxed Tested</t>
  </si>
  <si>
    <t xml:space="preserve">B0000AOYLT</t>
  </si>
  <si>
    <t xml:space="preserve">写真は以下のサイトから
https://www.mercari.com/jp/items/m95095369646/?_s=U2FsdGVkX1_pHx-hM044mPCaiDwGW-0HhnKdDZoMzrvjXMIH2mFYEWR8pZFaW95CgW5wMsF_Jc4wMh-hLB-in2OCAvUMgfEt_b1eDlEWzciI16oxYpHCTD5IHxduSBWM</t>
  </si>
  <si>
    <t xml:space="preserve">Shin Megami Tensei Deep Strange Journey 25th Anniversary Box Nintendo 3DS Boxed</t>
  </si>
  <si>
    <t xml:space="preserve">B073Q6D2C8</t>
  </si>
  <si>
    <t xml:space="preserve">https://www.ebay.com/itm/3DS-Shin-Megami-Tensei-DEEP-STRANGE-JOURNEY-25th-Anniversary-Special-Box/283952495527?hash=item421ce33ba7:g:OkYAAOSwVoNfE9II</t>
  </si>
  <si>
    <t xml:space="preserve">Shin Megami Tensei Deep Strange Journey Nintendo 3DS Used Japan Boxed Tested</t>
  </si>
  <si>
    <t xml:space="preserve">B073Q65WNC</t>
  </si>
  <si>
    <t xml:space="preserve">https://www.ebay.com/itm/USED-3DS-Shin-Megami-Tensei-DEEP-STRANGE-JOURNEY-Japan-Import-Game-54/193148866815?epid=2262013597&amp;hash=item2cf891d0ff:g:P8wAAOSw7FFdnYxv</t>
  </si>
  <si>
    <t xml:space="preserve">Shin Megami Tensei Devil Children Mesia Riser Used Japan Boxed Tested Working</t>
  </si>
  <si>
    <t xml:space="preserve">B00030GM5E</t>
  </si>
  <si>
    <t xml:space="preserve">https://www.ebay.com/itm/GBA-Devil-Children-Box-Can-data-save-Game-Boy-Advance-JAPAN-Game-42121/174308105014?hash=item2895929b36:g:82cAAOSwu1VW6n0I</t>
  </si>
  <si>
    <t xml:space="preserve">Shin Megami Tensei 4 &amp;4 Final Set Nintendo 3DS Atlus Used Japan Boxed Tested</t>
  </si>
  <si>
    <t xml:space="preserve">写真は以下のサイトから
https://www.mercari.com/jp/items/m42575340414/?_s=U2FsdGVkX1_vfg2rwolYv7Y6kbbIbGkTEdozoZguFpLZDrktiYxGH7YH7inWtpS4J4w6ioy1puLZQq_nBsvZknx4dPxMnkiWcZ3EccsYG0o7uX-E0z4YvUA6ciYay9Rb</t>
  </si>
  <si>
    <t xml:space="preserve">Shin Megami Tensei Nine Delux Pack Microsoft Xbox Atlus Used Japan Boxed Tested</t>
  </si>
  <si>
    <t xml:space="preserve">B00006L90C</t>
  </si>
  <si>
    <t xml:space="preserve">Shin Megami Tensei 2 PlayStation PS1 Atlus Used Japan Boxed Tested Working 2002</t>
  </si>
  <si>
    <t xml:space="preserve">B00005S89H</t>
  </si>
  <si>
    <t xml:space="preserve">https://www.ebay.com/itm/USED-PS1-PS-PlayStation-1-Shin-Megami-Tensei-II-10479-JAPAN-IMPORT/254429791609?hash=item3b3d328579:g:mxMAAOSwLPpd14XR</t>
  </si>
  <si>
    <t xml:space="preserve">写真は以下のサイトから
https://page.auctions.yahoo.co.jp/jp/auction/x617433322</t>
  </si>
  <si>
    <t xml:space="preserve">Shin Megami Tensei 1 &amp; if... Set PlayStation PS1 Atlus Used Japan Boxed Tested</t>
  </si>
  <si>
    <r>
      <rPr>
        <sz val="11"/>
        <rFont val="MS PGothic"/>
        <family val="0"/>
        <charset val="1"/>
      </rPr>
      <t xml:space="preserve">写真は以下のサイトから（ディスク裏面は外してください）
</t>
    </r>
    <r>
      <rPr>
        <sz val="11"/>
        <rFont val="Cambria"/>
        <family val="0"/>
        <charset val="1"/>
      </rPr>
      <t xml:space="preserve">https://www.mercari.com/jp/items/m49154983404/?_s=U2FsdGVkX1_KM_I7SqWzb_6W5poBRTasQvcjABnJYOWbxGXR0KGZYKBmqM78r_lTrAQjMK1GYdABQTG-GRexCWKLBJ9Qhca0OJFCWCPM0ffE9p37_LmS3iiGpAcPnSmg</t>
    </r>
  </si>
  <si>
    <t xml:space="preserve">Shin Megami Tensei Mega Drive CD MCD Atlus Used Japan Boxed Tested Working 1994</t>
  </si>
  <si>
    <t xml:space="preserve">B0001484TE</t>
  </si>
  <si>
    <t xml:space="preserve">https://www.ebay.com/itm/Mega-CD-Shin-Megami-Tensei-SEGA-Genesis-JAPAN-GAME-13955/183775041637?hash=item2ac9d89865:g:ALsAAOSw4A5Yrl0v</t>
  </si>
  <si>
    <t xml:space="preserve">Y's VIII: Lacrimosa of DANA w/s Sound Track Premium Limited Box PSVita Boxed</t>
  </si>
  <si>
    <t xml:space="preserve">B01DD28SU0</t>
  </si>
  <si>
    <t xml:space="preserve">https://www.ebay.com/itm/Used-PS-Vita-Ys-VIII-Lacrimosa-of-DANA-premium-BOX-Limited-Import-Japan/173117883192?hash=item284ea14338:g:mOQAAOSwUg9aaAv-</t>
  </si>
  <si>
    <t xml:space="preserve">Y's 1 &amp; 2 Seven Set PSP Falcom Used Japan RolePlaying Game Boxed Tested Working</t>
  </si>
  <si>
    <t xml:space="preserve">B00322PG34</t>
  </si>
  <si>
    <t xml:space="preserve">https://www.ebay.com/itm/Ys-I-II-Seven-Set-Falcom-Sony-PSP-Japan-Import-G-1893-1-003/382879492155?epid=110480982&amp;hash=item592565683b:g:MVkAAOSwbVdbnB2z</t>
  </si>
  <si>
    <t xml:space="preserve">Y's VS Sora no Kiseki Alternative Saga w/s Drama CD Limited Edition PSP Used</t>
  </si>
  <si>
    <t xml:space="preserve">B003CF9RJ0</t>
  </si>
  <si>
    <t xml:space="preserve">https://www.ebay.com/itm/New-PSP-Ys-vs-Sora-no-Kiseki-Alternative-Saga-Limited-Edition-w-From-japan/324049940828?hash=item4b72e1b15c:g:NJUAAOSwC4FdHYfc</t>
  </si>
  <si>
    <t xml:space="preserve">Ys Foliage Ocean in Celceta 25th Anniversary Pack PSVita Used Japan Boxed 2012</t>
  </si>
  <si>
    <t xml:space="preserve">B008DRIO96</t>
  </si>
  <si>
    <t xml:space="preserve">https://www.ebay.com/itm/Used-PS-Vita-Ys-Foliage-Ocean-in-Celceta-25th-Anniversary-pack-japan-import-Ys/173344843840?epid=212038063&amp;hash=item285c286840:g:lC0AAOSwP-5Z3q8k</t>
  </si>
  <si>
    <t xml:space="preserve">Ys Felgana no Chikai Limited Edition PSP Used Japan Import Boxed Tested Working</t>
  </si>
  <si>
    <t xml:space="preserve">B00322PG2U</t>
  </si>
  <si>
    <t xml:space="preserve">https://www.ebay.com/itm/Ys-Felghana-no-Chikai-w-CD-Japan-Import-From-Japan/164304511939?hash=item26414fe3c3:g:yJAAAOSwf8dfGoGQ</t>
  </si>
  <si>
    <t xml:space="preserve">Ys 1 &amp; 2 Set Nintendo DS Used Japan Import RolePlaying Boxed Tested Working</t>
  </si>
  <si>
    <t xml:space="preserve">写真は以下のサイトから
https://www.mercari.com/jp/items/m23621854521/?_s=U2FsdGVkX18APEfOaNFEACye_Qkj4GZR0QeBv7YCU5CihMv9QyeIOkiISwwlE52L54YJmOuHWXm1sPX1bvQajacNux43QBzlTO8GW7zZSmpTTuoPq_mA_IWLyXtNc9n3</t>
  </si>
  <si>
    <t xml:space="preserve">Wizardry 1 / 2, 3 / 4 Set PCEngine Super CDRom Used Japan Boxed Tested Working</t>
  </si>
  <si>
    <t xml:space="preserve">写真は以下のサイトから
https://www.mercari.com/jp/items/m32907223055/?_s=U2FsdGVkX1-hn44S4zGw5UA1NQGZLjztIPI5A3AuBLJtik9e_Yoyy-DnPTGYDM9TnD2dflbx5tvJxXA7BE0ccBHQUr8cScn22Qx28uHV5amcSkVyOvjqNvbDC-54HfGZ</t>
  </si>
  <si>
    <t xml:space="preserve">Wizardry Empire 1 &amp; 2 Set PlayStation PS1 StarFish Used Japan Boxed Tested</t>
  </si>
  <si>
    <t xml:space="preserve">写真は以下のサイトから
１：
https://www.mercari.com/jp/items/m24514757938/?_s=U2FsdGVkX1_QZMP34uAdgUJsWFeLrAWSX58lkBaqw85Ey-cbM5BrHpwRj6tqw6exFRyKbsjAutC9oDrENn_0Qqug90tTSUoicSQ_fQu9OyNAxfYYEw3fGuBGKUrpQa65
２：
https://www.mercari.com/jp/items/m55630803707/?_s=U2FsdGVkX18yPV7rIqaXlkXJAjM-A4K4-z_UYGT8pTyzXPb7i0_ynROdDgnYqKrrUlEkKdUDDNAxngb8v-nKQTIGG482mzBIMUQNysG1j5k1cnYSDSFit-6pYfu96QYB</t>
  </si>
  <si>
    <t xml:space="preserve">Wizardry Llylgamyn Saga &amp; New Age Set PlayStation PS1 Locus Used Boxed Tested</t>
  </si>
  <si>
    <t xml:space="preserve">写真は以下のサイトから
</t>
  </si>
  <si>
    <t xml:space="preserve">Wizardry TwinPack PlayStation 3 PS3 Acquire Used Japan Boxed Tested Working</t>
  </si>
  <si>
    <t xml:space="preserve">B004AM6C56</t>
  </si>
  <si>
    <t xml:space="preserve">https://www.ebay.com/itm/Used-PS3-Wizardry-SONY-PLAYSTATION-3-JAPAN-JAPANESE-IMPORT/401177340270?hash=item5d6808696e:g:oi4AAOSwdzVXwERx</t>
  </si>
  <si>
    <t xml:space="preserve">Ginga Force &amp; Eschatos w/s SoundTrack Xbox 360 Used Japan Shooter Boxed Tested</t>
  </si>
  <si>
    <t xml:space="preserve">B00CPKCQ00</t>
  </si>
  <si>
    <t xml:space="preserve">写真は以下のサイトから
https://www.mercari.com/jp/items/m24354831488/?_s=U2FsdGVkX18x7-cWpcm171GHYKjsefynzJKEpl1SNq9Axr3mqtHHnLqqopmo8ihZ0IiF637tm7meg-xjtdVEcEyXa0Rhu3VuM38pHOioG3r8kChq8LGXUHqIwfvApkwL</t>
  </si>
  <si>
    <t xml:space="preserve">Wizardry Perfect Pack PlayStation 3 PS3 Acqire Used Japan Boxed Tested Working</t>
  </si>
  <si>
    <t xml:space="preserve">B005RUB4S0</t>
  </si>
  <si>
    <t xml:space="preserve">https://www.ebay.com/itm/Used-PS3-Wizardry-Perfect-Pack-SONY-PLAYSTATION-3-JAPAN-JAPANESE-IMPORT/114325907178?hash=item1a9e5ae6ea:g:QcwAAOSwFc5Xwnhx</t>
  </si>
  <si>
    <t xml:space="preserve">Wizardry Dimguil PlayStation PS1 ASCII Used Japan Boxed Tested Working 2000</t>
  </si>
  <si>
    <t xml:space="preserve">B00005OVWL</t>
  </si>
  <si>
    <t xml:space="preserve">https://www.ebay.com/itm/PS1-WIZARDRY-DIMGUIL-with-SPINE-Playstation-Japan-Game-p1/303211907506?hash=item4698d689b2:g:sEAAAOSwgwFdHXot</t>
  </si>
  <si>
    <t xml:space="preserve">Wizardry 6 &amp; 7 Sega Saturn SS DataEast Used Japan Boxed Tested Working 1996</t>
  </si>
  <si>
    <t xml:space="preserve">B000069SY3</t>
  </si>
  <si>
    <t xml:space="preserve">https://www.ebay.com/itm/Sega-Saturn-WIZARDRY-VI-VII-6-7-Complete-with-Spine-ss/362508349016?hash=item54672e6e58:g:S5UAAOSw8L5cEi~1</t>
  </si>
  <si>
    <t xml:space="preserve">Busin &amp; Busin 0 Set Wizardry Alternative Series PlayStation 2 PS2 Used Boxed</t>
  </si>
  <si>
    <t xml:space="preserve">写真は以下のサイトから
https://www.mercari.com/jp/items/m29806350280/?_s=U2FsdGVkX181qp5C40Fy2Jrg4H6RDA5hrIsNk_N0sz7WqagDGlbS8FvoIlaEKbQJ2qGx5JKylG21aLf7gNVKbr65Y7D01udhPMfYUJHTjJOscD0ff0eZKKv2gSI4mktt</t>
  </si>
  <si>
    <t xml:space="preserve">Inazuma Eleven 1 2 3 Endou Mamoru Densetsu Nintendo 3DS Level5 Used Japan Boxed</t>
  </si>
  <si>
    <t xml:space="preserve">B009URKYSC</t>
  </si>
  <si>
    <t xml:space="preserve">https://www.ebay.com/itm/Nintendo-3DS-Inazuma-Eleven-1-2-3-Endou-Mamoru-Densetsu-NEW-Japan-Import/263457085788?epid=212019270&amp;hash=item3d5744195c:g:I9UAAOSwODFaaNFj</t>
  </si>
  <si>
    <t xml:space="preserve">Inazuma Eleven Go Galaxy Super Nova Nintendo 3DS Level5 Used Japan Boxed Tested</t>
  </si>
  <si>
    <t xml:space="preserve">B00FKSUG2E</t>
  </si>
  <si>
    <t xml:space="preserve">https://www.ebay.com/itm/USED-3DS-Inazuma-Eleven-GO-Galaxy-Super-Nova/223881335616?epid=211995139&amp;hash=item34205e1340:g:4aAAAOSwxL1dOBHY</t>
  </si>
  <si>
    <t xml:space="preserve">Inazuma Eleven Crono Stone Neppu &amp; Raimei Set Nintendo 3DS Used Japan Boxed</t>
  </si>
  <si>
    <t xml:space="preserve">写真は以下のサイトから
ネップウ
https://www.mercari.com/jp/items/m48253635197/?_s=U2FsdGVkX1_oPCffgq7yIqy-Z9YPf_ts7SHz9-HS8li7AY2BjED1nXbPqwJBzMgtTljvOLBwXDumBz1q-txWG0yJav1zNsDO-zz-snWEFvAULYU4cXa3BF3ZTmdxUoHy
ライメイ
https://www.mercari.com/jp/items/m43492553737/?_s=U2FsdGVkX1_tX36_RKMM7g1VDrQrMMU5hgF_x_KsaZ4ZxK393Qt-jTsEP9_1KLJH6fA_BBeO4sGdGi25N20WndY0TmxHKe_MsmU-o-eYvOdasnwCzyUOxfNwTTFdrPRG</t>
  </si>
  <si>
    <t xml:space="preserve">Inazuma Eleven Go Galaxy BigBang Nintendo 3DS Used Japan Boxed Tesed Working</t>
  </si>
  <si>
    <t xml:space="preserve">B00FKSUFY8</t>
  </si>
  <si>
    <t xml:space="preserve">https://www.ebay.com/itm/USED-Nintendo-3DS-Inazuma-Eleven-Go-Galaxy-the-Big-Bang/293446972345?epid=212076868&amp;hash=item4452cd73b9:g:vuMAAOSwsRBdwQ33</t>
  </si>
  <si>
    <t xml:space="preserve">Inazuma Eleven 3 Orga, Spark ,Bomber Set Nintendo DS Level5 Used Japan Boxed</t>
  </si>
  <si>
    <t xml:space="preserve">写真は以下のサイトから
ジ・オーガ
https://www.mercari.com/jp/items/m47151981100/?_s=U2FsdGVkX1-9e7vZaqGNIkdGoqhQQiEiZE_rveUXKg08fLKxi3_eDYzukNDiXs6sd4yc7OR1zbUkZphUow2SN1ck5Y-hviy7vsaI8LRXpB1gAmajhB5O3CG19B6reXWX
スパーク
https://www.mercari.com/jp/items/m34519686101/?_s=U2FsdGVkX1-321KMsTzxVfNSY9EuHQnbwZZt0sh-JzQyDyR8ktYq35Vk0XiYNS8vtlQJfEtRGmCQi7FRDG-ktzc16j9dQRh91P21d4GTbHLPrZQ38DgfEiqnu1PeLZLK
ボンバー
https://www.mercari.com/jp/items/m58096548940/?_s=U2FsdGVkX19qwBRLAERVXahNg9I8d_XLsPtXQzr5MOr41xeyQejKEBxJUb8C1X305EFNU0iChoc7uzSEf-4QhYRUIN3GA1yXfPW7SNBqpJ7qIh_d3DeQEnCTt0FTzZ3O</t>
  </si>
  <si>
    <t xml:space="preserve">Inazuma Eleven Go Shine &amp; Dark Set Nintendo 3DS Used Japan Boxed Tested Working</t>
  </si>
  <si>
    <t xml:space="preserve">写真は以下のサイトから
https://www.mercari.com/jp/items/m95982718304/?_s=U2FsdGVkX18s1eftUW7lgHLmuDjL3X8Gb0VgfmTrVlIv_6SSf7wVHJP0_MmrsLt5HNitznbtYlfYCR1MxnkI2jo0mZmCq0adkfYdBHBsA_3qvjOiGLfzw-5KzZStSAyq</t>
  </si>
  <si>
    <t xml:space="preserve">Inazuma Eleven Strikers 2012 &amp; 2013 Set Nintendo Wii Level5 Used Japan Boxed</t>
  </si>
  <si>
    <t xml:space="preserve">写真は以下のサイトから
https://www.mercari.com/jp/items/m69022715171/?_s=U2FsdGVkX19Co8plnCfMO1xwhzQmZlu85CWimUDPToHT4vP2zxYiZSTMIW3GOo7qEP37hA6uoRo8nxzPJO7IiBOyov5AaQX1J80nkQNGrY00VyqKh8SqpI8ie66QnaYJ</t>
  </si>
  <si>
    <t xml:space="preserve">Inazuma Eleven 2 Fire &amp; Brizard Nintendo DS Level5 Used Japan Boxed Tested</t>
  </si>
  <si>
    <t xml:space="preserve">写真は以下のサイトから
ファイア
https://www.mercari.com/jp/items/m44123653372/?_s=U2FsdGVkX18q8MX9dtHqtN8UCUfOHH8qmysF3Dhsd_6uDpFW7lH0kL1zJqHLLZl7WvJRoqr6bnrHNfIeOTntN-8U_TTPW5ERTiEznPOujENqDu0DVGs308QOS4vl2aVf
ブリザード
https://www.mercari.com/jp/items/m41235021991/?_s=U2FsdGVkX1_mAiE3lbqFIU8oB-a5aFF3gofCdckYS5chRyUIVUA8UIuPHOcrOOgcOJFLS4gthW8T8RsAyKa6E-covjl_ua_eUiRLjdpDk0ou9PcnuoV5IUo512m5OnHK</t>
  </si>
  <si>
    <t xml:space="preserve">Inazuma Eleven 1～3 Set of 4  Nintendo DS Level5 Used Japan Boxed Tested Working</t>
  </si>
  <si>
    <t xml:space="preserve">写真は以下のサイトから
https://www.mercari.com/jp/items/m85707198736/?_s=U2FsdGVkX19NHiXJsrrPDTI2DqUm3JGfnBkyQ3MV8jE8k3T8DaD_s3nRqdiTQmWgLRfLFl91rJwMlr8FPoLCOLkN2tQYMT9ruSM6gyaxP9eJaPA5REMtAJGLnonKUJVC</t>
  </si>
  <si>
    <t xml:space="preserve">Inazuma Eleven Strikers Set of 3 Nintendo Wii Level5 Used Japan Boxed Tested</t>
  </si>
  <si>
    <t xml:space="preserve">写真は以下のサイトから
https://www.mercari.com/jp/items/m67472065296/?_s=U2FsdGVkX1-M3u250jVgnZalDq6IbZbZZhBhAYKsaopWNI9LKLqnpEB3OwsrgQCMeDGrzns2yLKYYXofZ96oChKJjLeWqso1WO_0786shZCChQjkLqgQtGiYiRxjsIbh</t>
  </si>
  <si>
    <t xml:space="preserve">Fate / Extella Link Premium Limited Edition PSVita Used Japan Boxed Tested 2018</t>
  </si>
  <si>
    <t xml:space="preserve">B078KGR2JJ</t>
  </si>
  <si>
    <t xml:space="preserve">https://www.ebay.com/itm/Marvelous-Fate-EXTELLA-LINK-Premium-Limited-Edition-PlayStation-Vita/143550142906?epid=12019119954&amp;hash=item216c4159ba:g:g3cAAOSwIM5eZHaI</t>
  </si>
  <si>
    <t xml:space="preserve">Fate / Extella Limited Box Nintendo Switch Marverous Used Japan Boxed Tested</t>
  </si>
  <si>
    <t xml:space="preserve">B06ZYMYX5W</t>
  </si>
  <si>
    <t xml:space="preserve">https://www.ebay.com/itm/Used-Nintendo-Switch-Fate-EXTELLA-LIMITED-BOX-Video-Game-F-S-Japan/283461860386?hash=item41ffa4bc22:g:HlEAAOSwwkRcQEyG</t>
  </si>
  <si>
    <t xml:space="preserve">Fate / Extella Velber Box PS4 &amp; PSVita Used Japan Import Boxed Tested Working</t>
  </si>
  <si>
    <t xml:space="preserve">B01GHBUOUQ</t>
  </si>
  <si>
    <t xml:space="preserve">https://www.ebay.com/itm/PS4-FATE-EXTELLA-VELBER-BOX-Japan-Game-PlayStation-4-Vita-No-Game-software-set/323762934551?hash=item4b61c65317:g:9FkAAOSw~AhbXd9D</t>
  </si>
  <si>
    <t xml:space="preserve">Fate / Extella Regalia Box PSVita Marverous Used Japan Boxed Tested Working</t>
  </si>
  <si>
    <t xml:space="preserve">B01GH8WQZ0</t>
  </si>
  <si>
    <t xml:space="preserve">https://www.ebay.com/itm/Fate-EXTELLA-REGALIA-BOX-for-PlayStation-R-Vita-limited-USED-F-S-JAPAN/283422865683?hash=item41fd51b913:g:BzYAAOSwHDdckJmo</t>
  </si>
  <si>
    <t xml:space="preserve">Fate / Hollow Ataranxia Limited Edition PSVita Used Japan Boxed Tested Working</t>
  </si>
  <si>
    <t xml:space="preserve">B00KA49W8W</t>
  </si>
  <si>
    <t xml:space="preserve">https://www.ebay.com/itm/Fate-hollow-ataraxia-PS-Vita-KADOKAWA-Limited-edition-with-booklet-and-figure/124284939376?epid=212076148&amp;hash=item1ceff5ac70:g:EooAAOSwHMJYFNuy</t>
  </si>
  <si>
    <t xml:space="preserve">Fate / Extella 2 Set PlayStation4 PS4 Marverous Used Japan Boxed Tested Working</t>
  </si>
  <si>
    <t xml:space="preserve">写真は以下のサイトから
Fate/EXTELLA LINK
https://www.mercari.com/jp/items/m77513491644/?_s=U2FsdGVkX1_JC1dTz1r6ubHZNODqSSonGCDJ8YzChpAvYOy-C2gi9coao35ullI6sPjK4jxC7vswSfRDvtuLQRCZ71q7DO2R88bB6Gt8_qxLXqDkLvg_bHQ1c0bFOdC9
Fate/EXTELLA
https://www.mercari.com/jp/items/m54466570840/?_s=U2FsdGVkX196FWOfu7Sqa3jmpKHy2ZpuDx8o6He3HXFxVKAExHLVilmr1tkt_oUrzLw8UVsY7xjmegtaCVCX88xOaPaOjb55W5hFYLxiaNasVkaIiigSVDj0mQWS0Oy0</t>
  </si>
  <si>
    <t xml:space="preserve">KonoSuba-Gods Blessing on this Wonderful World! PSVita Used Japan Boxed Tested</t>
  </si>
  <si>
    <t xml:space="preserve">B072BN5GN3</t>
  </si>
  <si>
    <t xml:space="preserve">https://www.ebay.com/itm/Konosuba-Kono-Subarashii-Sekai-Ni-Shukufuku-PS-Vita-5pb-Playstation-Vita-Japan/223998764029?hash=item34275de3fd:g:OMUAAOSwxVReJwxp</t>
  </si>
  <si>
    <t xml:space="preserve">Fate / Extella Link Premium Limited Edition PlayStation4 PS4 Used Japan Boxed</t>
  </si>
  <si>
    <t xml:space="preserve">B078KH39KZ</t>
  </si>
  <si>
    <t xml:space="preserve">https://www.ebay.com/itm/PS4-Fate-EXTELLA-LINK-Premium-Limited-Edition-with-Mahjong-Tile-Full-Set-JAPAN/123180852133?epid=12018382159&amp;hash=item1cae26a3a5:g:zo0AAOSwIM9bG5Ah</t>
  </si>
  <si>
    <t xml:space="preserve">Fate/Kaleid Liner Prisma ☆ Ilya Limited Edition Nintendo 3DS Used Japan Boxed</t>
  </si>
  <si>
    <t xml:space="preserve">B00DE59DTM</t>
  </si>
  <si>
    <t xml:space="preserve">https://www.ebay.com/itm/USED-Fate-Kaleid-Liner-PRISMA-Ilya-Limited-Edition-3DS-Anime-Popular-Fun-Japan/323833138736?epid=1928513978&amp;hash=item4b65f58e30:g:BPIAAOSwBEVdAdpu</t>
  </si>
  <si>
    <t xml:space="preserve">Fate / Extella Regalia Box PlayStation4 PS4 Used Japan Boxed Tested Working</t>
  </si>
  <si>
    <t xml:space="preserve">B01GH8WR04</t>
  </si>
  <si>
    <t xml:space="preserve">https://www.ebay.com/itm/PS4-PlayStation-4-FATE-EXTELLA-REGALIA-BOX-Japan-Game-Soft-Japan-No-Costume/183771987773?hash=item2ac9a9ff3d:g:8vcAAOSwo4pYdnO~</t>
  </si>
  <si>
    <t xml:space="preserve">Sonic Wings Special PlayStation PS1 Used Japan Shooter Boxed Tested Working</t>
  </si>
  <si>
    <t xml:space="preserve">B000069S1F</t>
  </si>
  <si>
    <t xml:space="preserve">https://www.ebay.com/itm/Sonic-Wings-Special-PS1-PS-PlayStation-1-PS-One-Japan/352658619040?hash=item521c177aa0:g:AasAAOSwP2Bc0kNe</t>
  </si>
  <si>
    <t xml:space="preserve">Sonic Wings Assault Nintendo 64 N64 Used Japan Import Boxed Tested Working 1998</t>
  </si>
  <si>
    <t xml:space="preserve">B000069TGR</t>
  </si>
  <si>
    <t xml:space="preserve">https://www.ebay.com/itm/Video-System-4983078981029-Sonic-Wings-Assault-Nintendo-64-Software/402331503298?hash=item5dacd38ac2:g:HmkAAOSwE-tfFEPs</t>
  </si>
  <si>
    <t xml:space="preserve">Metroid Samus Returns Special Edition Nintendo 3DS Used Japan Boxed Tested 2017</t>
  </si>
  <si>
    <t xml:space="preserve">B07317T491</t>
  </si>
  <si>
    <t xml:space="preserve">https://www.ebay.com/itm/Nintendo-3DS-Metroid-Samus-Returns-SPECIAL-EDITION-From-Japan-Japanese/173842147481?epid=2170400914&amp;hash=item2879cca899:g:fVwAAOSwvGZZyH8j</t>
  </si>
  <si>
    <t xml:space="preserve">Metroid Prime 1 &amp; 2 Set GameCube GC Used Japan Boxed Action Game Tested Working</t>
  </si>
  <si>
    <t xml:space="preserve">写真は以下のサイトから
https://www.mercari.com/jp/items/m76166205500/?_s=U2FsdGVkX1-WIJmik41oCUJtDbUkq9zjzSw-zCNFmbnmsM70Ihjg9ZTDF61KEwIQSaNJbDSRR45QqaOA_tlHg4mBlL1gbD7Yq-GJ_DmuLaMxHfoEYxp_Uz73hSM1PR-w</t>
  </si>
  <si>
    <t xml:space="preserve">Super Robot Wars OG Moon Dwellers First Limited Edition PS4 Used Japan Boxed</t>
  </si>
  <si>
    <t xml:space="preserve">B01DBU5U3C</t>
  </si>
  <si>
    <t xml:space="preserve">https://www.ebay.com/itm/USED-PS4-Super-Robot-Wars-OG-MOON-DWELLERS-First-Limited-Edition-F-S-Japan/283447369034?epid=1867462245&amp;hash=item41fec79d4a:g:IW4AAOSwTEJaBmt1</t>
  </si>
  <si>
    <t xml:space="preserve">Super Robot Wars OG Saga Masou Kishin F Coffin of The End Limited Edition PS3</t>
  </si>
  <si>
    <t xml:space="preserve">B00KIH179S</t>
  </si>
  <si>
    <t xml:space="preserve">https://www.ebay.com/itm/Super-Robot-Taisen-OG-Saga-Masou-Kishin-F-Coffin-of-the-End-Deluxe-Limited/133356339411?epid=211997587&amp;hash=item1f0ca840d3:g:ebUAAOSwQUReZszA</t>
  </si>
  <si>
    <t xml:space="preserve">Super Robot Wars OG The 2nd Complete BDBox Limited Edition PS3 Used Japan Boxed</t>
  </si>
  <si>
    <t xml:space="preserve">B0053WOYBQ</t>
  </si>
  <si>
    <t xml:space="preserve">https://www.ebay.com/itm/Used-PS3-Dai-2-Ji-Super-Robot-Taisen-OG-COMPLETE-BD-BOX-Limited-Japan-Import/161305227773?hash=item258e8a71fd:g:tUoAAOSw1OtZ3q8c</t>
  </si>
  <si>
    <t xml:space="preserve">Densha de Go! Pocket Chuo Line PSP Taito Used Japan Train Simuration Game Boxed</t>
  </si>
  <si>
    <t xml:space="preserve">B000BYUIGQ</t>
  </si>
  <si>
    <t xml:space="preserve">https://www.ebay.com/itm/Used-PSP-GO-Pocket-center-line-edited-by-train-Import-Japan/301975840928?epid=1610977842&amp;hash=item464f29a8a0:g:ye0AAOSwmtJXVCzh</t>
  </si>
  <si>
    <t xml:space="preserve">Mobile Train Simulator + Densha de GO! TokyoKyukou hen PSP Used Japan Boxed</t>
  </si>
  <si>
    <t xml:space="preserve">B0006ZL2EW</t>
  </si>
  <si>
    <t xml:space="preserve">https://www.ebay.com/itm/Mobile-Train-Simulator-Densha-de-Go-Tokyo-Kyuukou-Hen-Sony-PSP-US-Seller/264807356367?epid=56263653&amp;hash=item3da7bf97cf:g:Uy8AAOSwgxhfHB4T</t>
  </si>
  <si>
    <t xml:space="preserve">Densha de Go! 2 ON NeoGeo Pocket Taito Used Japan Boxed Tested Simuration Game</t>
  </si>
  <si>
    <t xml:space="preserve">B00014ARM6</t>
  </si>
  <si>
    <t xml:space="preserve">https://www.ebay.com/itm/NEOGEO-Pocket-Densh-de-Go-2-SNK-Vintage-Video-Game/274434003665?hash=item3fe58a92d1:g:7D0AAOSw3ktfFnfO</t>
  </si>
  <si>
    <t xml:space="preserve">Densha de Go! 64 w/s Voice Recognition System Nintendo64 Used Japan Boxed 1999</t>
  </si>
  <si>
    <t xml:space="preserve">B000069U7A</t>
  </si>
  <si>
    <t xml:space="preserve">https://www.ebay.com/itm/Taito-GO-64-with-voice-recognition-system-by-train/324117847835?hash=item4b76eddf1b:g:KAYAAOSw8bBefvrB</t>
  </si>
  <si>
    <t xml:space="preserve">Densha de Go! Shinkansen EX: Sanyou Shinkansen Hen Wii Taito Used Japan Boxed</t>
  </si>
  <si>
    <t xml:space="preserve">B000FSDDME</t>
  </si>
  <si>
    <t xml:space="preserve">https://www.ebay.com/itm/Used-Wii-Densha-de-Go-Shinkansen-EX-Sanyou-Shinkansen-Hen-Japan-Import/162093160567?epid=111129583&amp;hash=item25bd815877:g:O9sAAOSwDn5Z3q8e</t>
  </si>
  <si>
    <t xml:space="preserve">Densha de Go! Kousoku Hen 3000 DreamCast Taito Used Japan Boxed Tested Working</t>
  </si>
  <si>
    <t xml:space="preserve">B000069U7I</t>
  </si>
  <si>
    <t xml:space="preserve">https://www.ebay.com/itm/Dreamcast-DENSHA-DE-GO-2-Kosoku-Hen-3000-Unused-063-Sega-dc/362812680892?hash=item5479522abc:g:8d4AAOSwbv9dzPhm</t>
  </si>
  <si>
    <t xml:space="preserve">Kisou Ryouhei GunHound EX Special Pack w/s Sound Track Used Japan Boxed Tested</t>
  </si>
  <si>
    <t xml:space="preserve">B009A6UN48</t>
  </si>
  <si>
    <t xml:space="preserve">https://www.ebay.com/itm/Kisou-Ryouhei-Gunhound-EX-Limited-Edition-Japan-Import-From-Japan/203050041568?hash=item2f46b9c0e0:g:qecAAOSwhT9fEEKl</t>
  </si>
  <si>
    <t xml:space="preserve">Gundam Giren no Yabou Axis no Kyoui V PS2 Used Japan Boxed Tested NTSC-J 2009</t>
  </si>
  <si>
    <t xml:space="preserve">B001PTHLSO</t>
  </si>
  <si>
    <t xml:space="preserve">https://www.ebay.com/itm/Used-PS2-Mobile-Suit-Gundam-Giren-no-Yabou-Axis-no-Kyoui-V-Japan-Import/163298856078?epid=71307522&amp;hash=item26055ecc8e:g:-kAAAOSwwc1Z3q7y</t>
  </si>
  <si>
    <t xml:space="preserve">Gundam Giren no Yabou Axis no Kyoui V PSP Used Japan Boxed Tested 2009</t>
  </si>
  <si>
    <t xml:space="preserve">B001PTHLUC</t>
  </si>
  <si>
    <t xml:space="preserve">https://www.ebay.com/itm/Used-PSP-Mobile-Suit-Gundam-Giren-no-Yabou-Axis-no-Kyoui-V-Japan-Import/153208172604?epid=110484838&amp;hash=item23abeb303c:g:pEQAAOSwtxpZ3q7t</t>
  </si>
  <si>
    <t xml:space="preserve">Vampire Savior Dark Stalker Sega Saturn SS Used Japan Boxed Tested Working 1998</t>
  </si>
  <si>
    <t xml:space="preserve">B000069TDH</t>
  </si>
  <si>
    <t xml:space="preserve">https://www.ebay.com/itm/Vampire-Savior-Complete-VG-Condition-U-S-Seller-Sega-Saturn-Capcom-4MB/174348263549?epid=56241143&amp;hash=item2897f7607d:g:ORYAAOSwmqtfDOHy</t>
  </si>
  <si>
    <t xml:space="preserve">Saturn Bomberman Sega Saturn SS Used Japan Action Game Boxed Tested Working</t>
  </si>
  <si>
    <t xml:space="preserve">B000069U4T</t>
  </si>
  <si>
    <t xml:space="preserve">https://www.ebay.com/itm/Saturn-Bomberman-NO-Registration-Card-W-Spine-Sega-Saturn-Japan/303125523454?epid=1722356386&amp;hash=item4693b06bfe:g:XhkAAOSwmfhX7LpK</t>
  </si>
  <si>
    <t xml:space="preserve">Saturn Bomberman Fight!! Sega Saturn SS Used Japan Boxed Tested Working 1997</t>
  </si>
  <si>
    <t xml:space="preserve">B000069U53</t>
  </si>
  <si>
    <t xml:space="preserve">https://www.ebay.com/itm/BOMBERMAN-FIGHT-Hudson-Sega-Saturn-Japan/152816959201?epid=56212994&amp;hash=item239499bee1:g:PIMAAOSwK~RaJ3ER</t>
  </si>
  <si>
    <t xml:space="preserve">Road Rash Sega Saturn SS Used Japan Racing Game Boxed Tetsed Working 1996</t>
  </si>
  <si>
    <t xml:space="preserve">B000069SG5</t>
  </si>
  <si>
    <t xml:space="preserve">https://www.ebay.com/itm/ROAD-RASH-REF-ccc-Sega-Saturn-ss/312573615448?epid=1843760553&amp;hash=item48c6d6dd58:g:EMMAAOSwIfBctXM3</t>
  </si>
  <si>
    <t xml:space="preserve">Rockman 8 Metal Hero Megeman Sega Saturn SS Capcom Used Japan Boxed Tested 1997</t>
  </si>
  <si>
    <t xml:space="preserve">B000069TCZ</t>
  </si>
  <si>
    <t xml:space="preserve">https://www.ebay.com/itm/used-Sega-Saturn-Rockman-8-Metal-Hero-from-Japan-724/353111061624?hash=item52370f3478:g:lfMAAOSw3wZe6znw</t>
  </si>
  <si>
    <t xml:space="preserve">Pocket Fighter Sega Saturn SS Capcom Used Japan Fighting Boxed Tested Working</t>
  </si>
  <si>
    <t xml:space="preserve">B000069TDJ</t>
  </si>
  <si>
    <t xml:space="preserve">https://www.ebay.com/itm/Sega-Saturn-Pocket-Fighter-from-Japan/353107356103?epid=56212484&amp;hash=item5236d6a9c7:g:3KQAAOSw1Fhe5vYI</t>
  </si>
  <si>
    <r>
      <rPr>
        <sz val="11"/>
        <color rgb="FF000000"/>
        <rFont val="Arial"/>
        <family val="0"/>
        <charset val="1"/>
      </rPr>
      <t xml:space="preserve">e</t>
    </r>
    <r>
      <rPr>
        <sz val="11"/>
        <color rgb="FF000000"/>
        <rFont val="MS PGothic"/>
        <family val="0"/>
        <charset val="1"/>
      </rPr>
      <t xml:space="preserve">パケライト</t>
    </r>
  </si>
  <si>
    <r>
      <rPr>
        <sz val="11"/>
        <color rgb="FF000000"/>
        <rFont val="Arial"/>
        <family val="0"/>
        <charset val="1"/>
      </rPr>
      <t xml:space="preserve">e</t>
    </r>
    <r>
      <rPr>
        <sz val="11"/>
        <color rgb="FF000000"/>
        <rFont val="MS PGothic"/>
        <family val="0"/>
        <charset val="1"/>
      </rPr>
      <t xml:space="preserve">パケ</t>
    </r>
  </si>
  <si>
    <t xml:space="preserve">重量</t>
  </si>
  <si>
    <t xml:space="preserve">計算用重量</t>
  </si>
  <si>
    <t xml:space="preserve">送料（北米）</t>
  </si>
  <si>
    <t xml:space="preserve">送料（欧州）</t>
  </si>
  <si>
    <t xml:space="preserve">取扱国・地域</t>
  </si>
  <si>
    <t xml:space="preserve">地帯</t>
  </si>
  <si>
    <t xml:space="preserve">国・地域</t>
  </si>
  <si>
    <r>
      <rPr>
        <b val="true"/>
        <sz val="11"/>
        <color rgb="FF333333"/>
        <rFont val="MS PGothic"/>
        <family val="0"/>
        <charset val="1"/>
      </rPr>
      <t xml:space="preserve">第</t>
    </r>
    <r>
      <rPr>
        <b val="true"/>
        <sz val="11"/>
        <color rgb="FF333333"/>
        <rFont val="Arial"/>
        <family val="0"/>
        <charset val="1"/>
      </rPr>
      <t xml:space="preserve">1</t>
    </r>
    <r>
      <rPr>
        <b val="true"/>
        <sz val="11"/>
        <color rgb="FF333333"/>
        <rFont val="MS PGothic"/>
        <family val="0"/>
        <charset val="1"/>
      </rPr>
      <t xml:space="preserve">地帯</t>
    </r>
  </si>
  <si>
    <t xml:space="preserve">アジア</t>
  </si>
  <si>
    <t xml:space="preserve">インド、インドネシア、カンボジア、シンガポール、タイ、台湾、大韓民国、中華人民共和国、マカオ、マレーシア、フィリピン、ブータン、ベトナム、香港、アメリカ合衆国の海外領土（グァム、サイパン、ウェーキ、北マリアナ諸島、ミッドウェイ諸島）</t>
  </si>
  <si>
    <r>
      <rPr>
        <b val="true"/>
        <sz val="11"/>
        <color rgb="FF333333"/>
        <rFont val="MS PGothic"/>
        <family val="0"/>
        <charset val="1"/>
      </rPr>
      <t xml:space="preserve">第</t>
    </r>
    <r>
      <rPr>
        <b val="true"/>
        <sz val="11"/>
        <color rgb="FF333333"/>
        <rFont val="Arial"/>
        <family val="0"/>
        <charset val="1"/>
      </rPr>
      <t xml:space="preserve">2</t>
    </r>
    <r>
      <rPr>
        <b val="true"/>
        <sz val="11"/>
        <color rgb="FF333333"/>
        <rFont val="MS PGothic"/>
        <family val="0"/>
        <charset val="1"/>
      </rPr>
      <t xml:space="preserve">地帯</t>
    </r>
  </si>
  <si>
    <t xml:space="preserve">オセアニア</t>
  </si>
  <si>
    <t xml:space="preserve">オーストラリア、ニュージーランド、アメリカ合衆国の海外領土（米領サモア）</t>
  </si>
  <si>
    <t xml:space="preserve">北米・中米</t>
  </si>
  <si>
    <t xml:space="preserve">アメリカ合衆国および同国の海外領土（プエルト・リコ、米領ヴァージン諸島）、カナダ、メキシコ</t>
  </si>
  <si>
    <t xml:space="preserve">中近東</t>
  </si>
  <si>
    <t xml:space="preserve">イスラエル、トルコ</t>
  </si>
  <si>
    <t xml:space="preserve">ヨーロッパ</t>
  </si>
  <si>
    <t xml:space="preserve">アイルランド、イタリア、英国、オーストリア、オランダ、ギリシャ、スイス、スウェーデン、スペイン、デンマーク、ドイツ、ノルウェー、ハンガリー、フィンランド、フランス、ベルギー、ポーランド、ポルトガル、ロシア</t>
  </si>
  <si>
    <r>
      <rPr>
        <b val="true"/>
        <sz val="11"/>
        <color rgb="FF333333"/>
        <rFont val="MS PGothic"/>
        <family val="0"/>
        <charset val="1"/>
      </rPr>
      <t xml:space="preserve">第</t>
    </r>
    <r>
      <rPr>
        <b val="true"/>
        <sz val="11"/>
        <color rgb="FF333333"/>
        <rFont val="Arial"/>
        <family val="0"/>
        <charset val="1"/>
      </rPr>
      <t xml:space="preserve">3</t>
    </r>
    <r>
      <rPr>
        <b val="true"/>
        <sz val="11"/>
        <color rgb="FF333333"/>
        <rFont val="MS PGothic"/>
        <family val="0"/>
        <charset val="1"/>
      </rPr>
      <t xml:space="preserve">地帯</t>
    </r>
  </si>
  <si>
    <t xml:space="preserve">南米・アフリカ</t>
  </si>
  <si>
    <t xml:space="preserve">ブラジル</t>
  </si>
  <si>
    <t xml:space="preserve">アメリカ合衆国のみ海外領土を取り扱います。</t>
  </si>
  <si>
    <r>
      <rPr>
        <sz val="12"/>
        <rFont val="Arial"/>
        <family val="0"/>
        <charset val="1"/>
      </rPr>
      <t xml:space="preserve">EMS</t>
    </r>
    <r>
      <rPr>
        <sz val="12"/>
        <rFont val="MS PGothic"/>
        <family val="0"/>
        <charset val="1"/>
      </rPr>
      <t xml:space="preserve">非対応重量</t>
    </r>
  </si>
  <si>
    <t xml:space="preserve">eBay</t>
  </si>
  <si>
    <t xml:space="preserve">https://www.ebay.com/</t>
  </si>
  <si>
    <t xml:space="preserve">amazon.jp</t>
  </si>
  <si>
    <t xml:space="preserve">https://www.amazon.co.jp/</t>
  </si>
  <si>
    <r>
      <rPr>
        <sz val="11"/>
        <rFont val="Cambria"/>
        <family val="0"/>
        <charset val="1"/>
      </rPr>
      <t xml:space="preserve">Google</t>
    </r>
    <r>
      <rPr>
        <sz val="11"/>
        <rFont val="MS PGothic"/>
        <family val="0"/>
        <charset val="1"/>
      </rPr>
      <t xml:space="preserve">翻訳</t>
    </r>
    <r>
      <rPr>
        <sz val="11"/>
        <rFont val="Cambria"/>
        <family val="0"/>
        <charset val="1"/>
      </rPr>
      <t xml:space="preserve">:</t>
    </r>
    <r>
      <rPr>
        <sz val="11"/>
        <rFont val="MS PGothic"/>
        <family val="0"/>
        <charset val="1"/>
      </rPr>
      <t xml:space="preserve">日本語→英語</t>
    </r>
  </si>
  <si>
    <t xml:space="preserve">https://translate.google.co.jp/?hl=ja&amp;tab=TT#view=home&amp;op=translate&amp;sl=ja&amp;tl=en</t>
  </si>
  <si>
    <r>
      <rPr>
        <sz val="11"/>
        <rFont val="Cambria"/>
        <family val="0"/>
        <charset val="1"/>
      </rPr>
      <t xml:space="preserve">Google</t>
    </r>
    <r>
      <rPr>
        <sz val="11"/>
        <rFont val="MS PGothic"/>
        <family val="0"/>
        <charset val="1"/>
      </rPr>
      <t xml:space="preserve">翻訳</t>
    </r>
    <r>
      <rPr>
        <sz val="11"/>
        <rFont val="Cambria"/>
        <family val="0"/>
        <charset val="1"/>
      </rPr>
      <t xml:space="preserve">:</t>
    </r>
    <r>
      <rPr>
        <sz val="11"/>
        <rFont val="MS PGothic"/>
        <family val="0"/>
        <charset val="1"/>
      </rPr>
      <t xml:space="preserve">英語→日本語</t>
    </r>
  </si>
  <si>
    <t xml:space="preserve">https://translate.google.co.jp/?hl=ja&amp;tab=rT&amp;authuser=0#view=home&amp;op=translate&amp;sl=en&amp;tl=ja</t>
  </si>
  <si>
    <t xml:space="preserve">カテゴリの検索</t>
  </si>
  <si>
    <t xml:space="preserve">https://www.isoldwhat.com/</t>
  </si>
  <si>
    <r>
      <rPr>
        <sz val="11"/>
        <rFont val="Cambria"/>
        <family val="0"/>
        <charset val="1"/>
      </rPr>
      <t xml:space="preserve">HTML</t>
    </r>
    <r>
      <rPr>
        <sz val="11"/>
        <rFont val="MS PGothic"/>
        <family val="0"/>
        <charset val="1"/>
      </rPr>
      <t xml:space="preserve">改行削除</t>
    </r>
  </si>
  <si>
    <t xml:space="preserve">http://sunafukey.fc2web.com/deletecrlf.html</t>
  </si>
  <si>
    <t xml:space="preserve">DELTA Tracer</t>
  </si>
  <si>
    <t xml:space="preserve">https://delta-tracer.com/</t>
  </si>
  <si>
    <r>
      <rPr>
        <sz val="11"/>
        <rFont val="Cambria"/>
        <family val="0"/>
        <charset val="1"/>
      </rPr>
      <t xml:space="preserve">FBA</t>
    </r>
    <r>
      <rPr>
        <sz val="11"/>
        <rFont val="MS PGothic"/>
        <family val="0"/>
        <charset val="1"/>
      </rPr>
      <t xml:space="preserve">料金シミュレーター（本等の重量確認）</t>
    </r>
  </si>
  <si>
    <t xml:space="preserve">https://sellercentral-japan.amazon.com/fba/profitabilitycalculator/index?lang=ja_JP&amp;asin=B07X7CQQPC</t>
  </si>
  <si>
    <t xml:space="preserve">【推奨グーグルクローム拡張機能】</t>
  </si>
  <si>
    <t xml:space="preserve">ショッピングリサーチャー</t>
  </si>
  <si>
    <t xml:space="preserve">https://chrome.google.com/webstore/detail/shopping-researcher/imcmhieloonofimeilceagabgdnhnlee/related?hl=ja</t>
  </si>
  <si>
    <t xml:space="preserve">Keepa - Amazon Price Tracker</t>
  </si>
  <si>
    <t xml:space="preserve">https://chrome.google.com/webstore/detail/keepa-amazon-price-tracke/neebplgakaahbhdphmkckjjcegoiijjo?hl=ja</t>
  </si>
  <si>
    <t xml:space="preserve">Search by Image (by Google)</t>
  </si>
  <si>
    <t xml:space="preserve">https://chrome.google.com/webstore/detail/search-by-image-by-google/dajedkncpodkggklbegccjpmnglmnflm</t>
  </si>
  <si>
    <r>
      <rPr>
        <sz val="11"/>
        <rFont val="Cambria"/>
        <family val="0"/>
        <charset val="1"/>
      </rPr>
      <t xml:space="preserve">Amazon</t>
    </r>
    <r>
      <rPr>
        <sz val="11"/>
        <rFont val="MS PGothic"/>
        <family val="0"/>
        <charset val="1"/>
      </rPr>
      <t xml:space="preserve">マーケットプレイス　コンデションガイドライン</t>
    </r>
  </si>
  <si>
    <t xml:space="preserve">https://sellercentral.amazon.co.jp/gp/help/external/200339950/ref=hp_lp_201889680_sesu</t>
  </si>
  <si>
    <r>
      <rPr>
        <sz val="11"/>
        <rFont val="Cambria"/>
        <family val="0"/>
        <charset val="1"/>
      </rPr>
      <t xml:space="preserve">TV</t>
    </r>
    <r>
      <rPr>
        <sz val="11"/>
        <rFont val="MS PGothic"/>
        <family val="0"/>
        <charset val="1"/>
      </rPr>
      <t xml:space="preserve">ゲーム</t>
    </r>
  </si>
  <si>
    <t xml:space="preserve">新品未使用かつ未開封で、完全な状態の商品。元の包装のままで同梱品がすべてそろっている商品。</t>
  </si>
  <si>
    <r>
      <rPr>
        <sz val="11"/>
        <rFont val="MS PGothic"/>
        <family val="0"/>
        <charset val="1"/>
      </rPr>
      <t xml:space="preserve">中古 </t>
    </r>
    <r>
      <rPr>
        <sz val="11"/>
        <rFont val="Cambria"/>
        <family val="0"/>
        <charset val="1"/>
      </rPr>
      <t xml:space="preserve">- </t>
    </r>
    <r>
      <rPr>
        <sz val="11"/>
        <rFont val="MS PGothic"/>
        <family val="0"/>
        <charset val="1"/>
      </rPr>
      <t xml:space="preserve">ほぼ新品　見たところ未使用の状態にある商品。使用されていても、非常に良い状態にある商品。包装フィルムは開封されていても、</t>
    </r>
    <r>
      <rPr>
        <sz val="11"/>
        <rFont val="Cambria"/>
        <family val="0"/>
        <charset val="1"/>
      </rPr>
      <t xml:space="preserve">TV</t>
    </r>
    <r>
      <rPr>
        <sz val="11"/>
        <rFont val="MS PGothic"/>
        <family val="0"/>
        <charset val="1"/>
      </rPr>
      <t xml:space="preserve">ゲーム本体と同梱品は完全な状態で、汚れや傷がなく、書き込みや欠損がない商品。</t>
    </r>
  </si>
  <si>
    <r>
      <rPr>
        <sz val="11"/>
        <rFont val="MS PGothic"/>
        <family val="0"/>
        <charset val="1"/>
      </rPr>
      <t xml:space="preserve">中古 </t>
    </r>
    <r>
      <rPr>
        <sz val="11"/>
        <rFont val="Cambria"/>
        <family val="0"/>
        <charset val="1"/>
      </rPr>
      <t xml:space="preserve">- </t>
    </r>
    <r>
      <rPr>
        <sz val="11"/>
        <rFont val="MS PGothic"/>
        <family val="0"/>
        <charset val="1"/>
      </rPr>
      <t xml:space="preserve">非常に良い　使用されているが、非常に良い状態で、大切に扱われていて動作にまったく問題がない商品。商品や説明書は揃っているが、オリジナルのケースや本体に気にならない程度の傷や汚れがある商品。</t>
    </r>
  </si>
  <si>
    <r>
      <rPr>
        <sz val="11"/>
        <rFont val="MS PGothic"/>
        <family val="0"/>
        <charset val="1"/>
      </rPr>
      <t xml:space="preserve">中古 </t>
    </r>
    <r>
      <rPr>
        <sz val="11"/>
        <rFont val="Cambria"/>
        <family val="0"/>
        <charset val="1"/>
      </rPr>
      <t xml:space="preserve">- </t>
    </r>
    <r>
      <rPr>
        <sz val="11"/>
        <rFont val="MS PGothic"/>
        <family val="0"/>
        <charset val="1"/>
      </rPr>
      <t xml:space="preserve">良い　使用回数が多く、傷や汚れがあるが、良い状態にある商品。説明書や元の同梱品に明らかな傷や破れがあっても、</t>
    </r>
    <r>
      <rPr>
        <sz val="11"/>
        <rFont val="Cambria"/>
        <family val="0"/>
        <charset val="1"/>
      </rPr>
      <t xml:space="preserve">TV</t>
    </r>
    <r>
      <rPr>
        <sz val="11"/>
        <rFont val="MS PGothic"/>
        <family val="0"/>
        <charset val="1"/>
      </rPr>
      <t xml:space="preserve">ゲームを使用するうえでは問題ない状態の商品。</t>
    </r>
  </si>
  <si>
    <r>
      <rPr>
        <sz val="11"/>
        <rFont val="MS PGothic"/>
        <family val="0"/>
        <charset val="1"/>
      </rPr>
      <t xml:space="preserve">中古 </t>
    </r>
    <r>
      <rPr>
        <sz val="11"/>
        <rFont val="Cambria"/>
        <family val="0"/>
        <charset val="1"/>
      </rPr>
      <t xml:space="preserve">- </t>
    </r>
    <r>
      <rPr>
        <sz val="11"/>
        <rFont val="MS PGothic"/>
        <family val="0"/>
        <charset val="1"/>
      </rPr>
      <t xml:space="preserve">可　目立った傷や汚れがあるが、動作にはまったく問題ない商品。引っかいた傷、歪み、その他の表面上の問題がある商品。箱または説明書（操作に直接影響のない部分）が紛失また欠損している場合。出品者による書き込みがある商品。</t>
    </r>
  </si>
</sst>
</file>

<file path=xl/styles.xml><?xml version="1.0" encoding="utf-8"?>
<styleSheet xmlns="http://schemas.openxmlformats.org/spreadsheetml/2006/main">
  <numFmts count="14">
    <numFmt numFmtId="164" formatCode="General"/>
    <numFmt numFmtId="165" formatCode="0.0"/>
    <numFmt numFmtId="166" formatCode="\￥#,##0;&quot;￥-&quot;#,##0"/>
    <numFmt numFmtId="167" formatCode="[$$]#,##0.00"/>
    <numFmt numFmtId="168" formatCode="General"/>
    <numFmt numFmtId="169" formatCode="[$¥-411]#,##0"/>
    <numFmt numFmtId="170" formatCode="\$#,##0.00;&quot;-$&quot;#,##0.00"/>
    <numFmt numFmtId="171" formatCode="0%"/>
    <numFmt numFmtId="172" formatCode="0\㎝"/>
    <numFmt numFmtId="173" formatCode="\\#,##0_);[RED]&quot;(\&quot;#,##0\)"/>
    <numFmt numFmtId="174" formatCode="m\/d"/>
    <numFmt numFmtId="175" formatCode="m/d"/>
    <numFmt numFmtId="176" formatCode="yyyy/m/d"/>
    <numFmt numFmtId="177" formatCode="_ * #,##0_ ;_ * \-#,##0_ ;_ * \-??_ ;_ @_ "/>
  </numFmts>
  <fonts count="34">
    <font>
      <sz val="12"/>
      <color rgb="FF000000"/>
      <name val="MS PGothic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mbria"/>
      <family val="0"/>
      <charset val="1"/>
    </font>
    <font>
      <b val="true"/>
      <sz val="18"/>
      <color rgb="FFFFFFFF"/>
      <name val="MS PGothic"/>
      <family val="0"/>
      <charset val="1"/>
    </font>
    <font>
      <sz val="8"/>
      <name val="MS PGothic"/>
      <family val="0"/>
      <charset val="1"/>
    </font>
    <font>
      <u val="single"/>
      <sz val="11"/>
      <color rgb="FF0000FF"/>
      <name val="Cambria"/>
      <family val="0"/>
      <charset val="1"/>
    </font>
    <font>
      <u val="single"/>
      <sz val="12"/>
      <color rgb="FF000000"/>
      <name val="MS PGothic"/>
      <family val="0"/>
      <charset val="1"/>
    </font>
    <font>
      <sz val="11"/>
      <color rgb="FF000000"/>
      <name val="Cambria"/>
      <family val="0"/>
      <charset val="1"/>
    </font>
    <font>
      <sz val="12"/>
      <name val="MS PGothic"/>
      <family val="0"/>
      <charset val="1"/>
    </font>
    <font>
      <u val="single"/>
      <sz val="12"/>
      <color rgb="FF0000FF"/>
      <name val="MS PGothic"/>
      <family val="0"/>
      <charset val="1"/>
    </font>
    <font>
      <sz val="8"/>
      <color rgb="FF1C4587"/>
      <name val="MS PGothic"/>
      <family val="0"/>
      <charset val="1"/>
    </font>
    <font>
      <sz val="10"/>
      <color rgb="FF4A86E8"/>
      <name val="MS PGothic"/>
      <family val="0"/>
      <charset val="1"/>
    </font>
    <font>
      <sz val="12"/>
      <color rgb="FFFFFFFF"/>
      <name val="MS PGothic"/>
      <family val="0"/>
      <charset val="1"/>
    </font>
    <font>
      <b val="true"/>
      <sz val="12"/>
      <color rgb="FF000000"/>
      <name val="MS PGothic"/>
      <family val="0"/>
      <charset val="1"/>
    </font>
    <font>
      <sz val="10"/>
      <color rgb="FF000000"/>
      <name val="MS PGothic"/>
      <family val="0"/>
      <charset val="1"/>
    </font>
    <font>
      <sz val="10"/>
      <name val="MS PGothic"/>
      <family val="0"/>
      <charset val="1"/>
    </font>
    <font>
      <sz val="12"/>
      <color rgb="FF0000FF"/>
      <name val="MS PGothic"/>
      <family val="0"/>
      <charset val="1"/>
    </font>
    <font>
      <sz val="11"/>
      <color rgb="FF000000"/>
      <name val="Arial"/>
      <family val="0"/>
      <charset val="1"/>
    </font>
    <font>
      <sz val="11"/>
      <name val="Arial"/>
      <family val="0"/>
      <charset val="1"/>
    </font>
    <font>
      <u val="single"/>
      <sz val="12"/>
      <color rgb="FF0000FF"/>
      <name val="Arial"/>
      <family val="0"/>
      <charset val="1"/>
    </font>
    <font>
      <sz val="12"/>
      <color rgb="FF262626"/>
      <name val="MS PGothic"/>
      <family val="0"/>
      <charset val="1"/>
    </font>
    <font>
      <u val="single"/>
      <sz val="12"/>
      <color rgb="FF1155CC"/>
      <name val="MS PGothic"/>
      <family val="0"/>
      <charset val="1"/>
    </font>
    <font>
      <u val="single"/>
      <sz val="11"/>
      <color rgb="FF0000FF"/>
      <name val="MS PGothic"/>
      <family val="0"/>
      <charset val="1"/>
    </font>
    <font>
      <sz val="11"/>
      <name val="MS PGothic"/>
      <family val="0"/>
      <charset val="1"/>
    </font>
    <font>
      <sz val="11"/>
      <color rgb="FF000000"/>
      <name val="MS PGothic"/>
      <family val="0"/>
      <charset val="1"/>
    </font>
    <font>
      <sz val="12"/>
      <name val="Arial"/>
      <family val="0"/>
      <charset val="1"/>
    </font>
    <font>
      <sz val="12"/>
      <color rgb="FF000000"/>
      <name val="Arial"/>
      <family val="0"/>
      <charset val="1"/>
    </font>
    <font>
      <b val="true"/>
      <sz val="11"/>
      <color rgb="FF333333"/>
      <name val="MS PGothic"/>
      <family val="0"/>
      <charset val="1"/>
    </font>
    <font>
      <b val="true"/>
      <sz val="11"/>
      <color rgb="FF333333"/>
      <name val="Arial"/>
      <family val="0"/>
      <charset val="1"/>
    </font>
    <font>
      <sz val="11"/>
      <color rgb="FF333333"/>
      <name val="MS PGothic"/>
      <family val="0"/>
      <charset val="1"/>
    </font>
    <font>
      <sz val="11"/>
      <color rgb="FF0000FF"/>
      <name val="Cambria"/>
      <family val="0"/>
      <charset val="1"/>
    </font>
    <font>
      <b val="true"/>
      <sz val="21"/>
      <color rgb="FF262626"/>
      <name val="MS PGothic"/>
      <family val="0"/>
      <charset val="1"/>
    </font>
  </fonts>
  <fills count="12">
    <fill>
      <patternFill patternType="none"/>
    </fill>
    <fill>
      <patternFill patternType="gray125"/>
    </fill>
    <fill>
      <patternFill patternType="solid">
        <fgColor rgb="FF1155CC"/>
        <bgColor rgb="FF1C4587"/>
      </patternFill>
    </fill>
    <fill>
      <patternFill patternType="solid">
        <fgColor rgb="FFFFFFFF"/>
        <bgColor rgb="FFF9F8F1"/>
      </patternFill>
    </fill>
    <fill>
      <patternFill patternType="solid">
        <fgColor rgb="FFFFF2CB"/>
        <bgColor rgb="FFFFF2CC"/>
      </patternFill>
    </fill>
    <fill>
      <patternFill patternType="solid">
        <fgColor rgb="FFEA9999"/>
        <bgColor rgb="FFFF8080"/>
      </patternFill>
    </fill>
    <fill>
      <patternFill patternType="solid">
        <fgColor rgb="FF00FF00"/>
        <bgColor rgb="FF33CCCC"/>
      </patternFill>
    </fill>
    <fill>
      <patternFill patternType="solid">
        <fgColor rgb="FF6AA84F"/>
        <bgColor rgb="FF969696"/>
      </patternFill>
    </fill>
    <fill>
      <patternFill patternType="solid">
        <fgColor rgb="FFFF9900"/>
        <bgColor rgb="FFFFCC00"/>
      </patternFill>
    </fill>
    <fill>
      <patternFill patternType="solid">
        <fgColor rgb="FFF4CCCC"/>
        <bgColor rgb="FFDAD9C7"/>
      </patternFill>
    </fill>
    <fill>
      <patternFill patternType="solid">
        <fgColor rgb="FFF5F4E8"/>
        <bgColor rgb="FFF9F8F1"/>
      </patternFill>
    </fill>
    <fill>
      <patternFill patternType="solid">
        <fgColor rgb="FFF9F8F1"/>
        <bgColor rgb="FFF5F4E8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>
        <color rgb="FF4A86E8"/>
      </top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>
        <color rgb="FFDAD9C7"/>
      </left>
      <right style="thin">
        <color rgb="FFDAD9C7"/>
      </right>
      <top style="thin">
        <color rgb="FFDAD9C7"/>
      </top>
      <bottom style="thin">
        <color rgb="FFDAD9C7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0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0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4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0" fillId="5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15" fillId="6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0" fillId="7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6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0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6" fillId="4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6" fillId="5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4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11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4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5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20" fillId="5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2" fontId="0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0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4" fontId="17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5" fontId="17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7" fillId="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8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0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0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3" fontId="0" fillId="5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7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4" fontId="17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7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5" fontId="0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4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4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1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5" fontId="10" fillId="4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4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11" fillId="5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10" fillId="4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4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10" fillId="4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0" fillId="5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5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15" fillId="6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7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1" fontId="0" fillId="6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20" fillId="5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2" fontId="0" fillId="5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3" fontId="0" fillId="5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10" fillId="5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4" fontId="10" fillId="4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4" fontId="17" fillId="4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5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5" fontId="10" fillId="8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5" fontId="0" fillId="8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2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5" fontId="0" fillId="6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0" fillId="5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6" fontId="10" fillId="4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4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3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4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75" fontId="17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4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25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9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7" fontId="1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7" fontId="2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7" fontId="2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7" fontId="2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7" fontId="2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7" fontId="29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77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7" fontId="1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7" fontId="29" fillId="1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7" fontId="29" fillId="11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7" fontId="31" fillId="3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7" fontId="2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7" fontId="31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77" fontId="2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3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33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ill>
        <patternFill>
          <bgColor rgb="FFFF0000"/>
        </patternFill>
      </fill>
    </dxf>
    <dxf>
      <fill>
        <patternFill>
          <bgColor rgb="FFC9DAF8"/>
        </patternFill>
      </fill>
    </dxf>
    <dxf>
      <fill>
        <patternFill>
          <bgColor rgb="FFFFF2CC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AD9C7"/>
      <rgbColor rgb="FF808080"/>
      <rgbColor rgb="FF9999FF"/>
      <rgbColor rgb="FF993366"/>
      <rgbColor rgb="FFFFF2CC"/>
      <rgbColor rgb="FFF5F4E8"/>
      <rgbColor rgb="FF660066"/>
      <rgbColor rgb="FFFF8080"/>
      <rgbColor rgb="FF1155CC"/>
      <rgbColor rgb="FFC9DAF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9F8F1"/>
      <rgbColor rgb="FFCCFFCC"/>
      <rgbColor rgb="FFFFF2CB"/>
      <rgbColor rgb="FF99CCFF"/>
      <rgbColor rgb="FFEA9999"/>
      <rgbColor rgb="FFCC99FF"/>
      <rgbColor rgb="FFF4CCCC"/>
      <rgbColor rgb="FF4A86E8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6AA84F"/>
      <rgbColor rgb="FF003300"/>
      <rgbColor rgb="FF262626"/>
      <rgbColor rgb="FF993300"/>
      <rgbColor rgb="FF993366"/>
      <rgbColor rgb="FF1C4587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mnrate.com/" TargetMode="External"/><Relationship Id="rId2" Type="http://schemas.openxmlformats.org/officeDocument/2006/relationships/hyperlink" Target="http://mnsearch.com/item?kwd=" TargetMode="External"/><Relationship Id="rId3" Type="http://schemas.openxmlformats.org/officeDocument/2006/relationships/hyperlink" Target="http://www.ebay.com/itm/" TargetMode="External"/><Relationship Id="rId4" Type="http://schemas.openxmlformats.org/officeDocument/2006/relationships/hyperlink" Target="https://www.post.japanpost.jp/int/download/charges.pdf" TargetMode="External"/><Relationship Id="rId5" Type="http://schemas.openxmlformats.org/officeDocument/2006/relationships/hyperlink" Target="http://www.ebay.com/itm/163055168708" TargetMode="External"/><Relationship Id="rId6" Type="http://schemas.openxmlformats.org/officeDocument/2006/relationships/hyperlink" Target="https://www.ebay.com/itm/Mortal-Kombat-II-2-Super-Famicom-SFC-SNES-Nintendo-Japan-Box-Manual-CIB/143490232459?hash=item2168af308b:g:ItYAAOSwQpNeJlNi" TargetMode="External"/><Relationship Id="rId7" Type="http://schemas.openxmlformats.org/officeDocument/2006/relationships/hyperlink" Target="https://www.ebay.com/itm/Batman-Returns-Super-Famicom-SFC-SNES-Japan-Free-Shipping/164016316294?hash=item2630225f86:g:wcsAAOSw8o1eDu5a" TargetMode="External"/><Relationship Id="rId8" Type="http://schemas.openxmlformats.org/officeDocument/2006/relationships/hyperlink" Target="https://www.ebay.com/itm/Super-Famicom-Games-SFC-Popeye-TESTED-660939/164078524094?hash=item2633d796be:g:f~wAAOSwrzBeQ5wg" TargetMode="External"/><Relationship Id="rId9" Type="http://schemas.openxmlformats.org/officeDocument/2006/relationships/hyperlink" Target="https://www.ebay.com/itm/Sega-Saturn-Games-Willy-Wombat-TESTED-S0483/163749876990?hash=item262040d4fe:g:fwgAAOSw7E1dEEiD" TargetMode="External"/><Relationship Id="rId10" Type="http://schemas.openxmlformats.org/officeDocument/2006/relationships/hyperlink" Target="https://www.ebay.com/itm/Dream-Cast-Games-Capcom-Vs-Snk-2-TESTED-D0008/163692091738?hash=item261ccf195a:g:HJAAAOSwH59c3QrQ" TargetMode="External"/><Relationship Id="rId11" Type="http://schemas.openxmlformats.org/officeDocument/2006/relationships/hyperlink" Target="https://www.ebay.com/itm/PlayStation-1-PS1-Games-Lup-Salad-TESTED-P0146/163836910853?hash=item262570dd05:g:uloAAOSwlQhdZilc" TargetMode="External"/><Relationship Id="rId12" Type="http://schemas.openxmlformats.org/officeDocument/2006/relationships/hyperlink" Target="https://www.ebay.com/itm/PC-Engine-HU-card-PCE-PC-Genjin-3-TESTED-H0017/163784197144?hash=item26224c8418:g:oMQAAOSwoyhdMoQZ" TargetMode="External"/><Relationship Id="rId13" Type="http://schemas.openxmlformats.org/officeDocument/2006/relationships/hyperlink" Target="https://www.ebay.com/itm/Famicom-Games-FC-insectorX-TESTED-1034/163568408720?hash=item26156fd890:g:uAsAAOSwMexcdjn8" TargetMode="External"/><Relationship Id="rId14" Type="http://schemas.openxmlformats.org/officeDocument/2006/relationships/hyperlink" Target="https://www.ebay.com/itm/Sega-Saturn-Games-Nazo-Makaimura-Incredible-Toons-TESTED-S0536/163752814631?hash=item26206da827:g:pa8AAOSw1oJdEuzw" TargetMode="External"/><Relationship Id="rId15" Type="http://schemas.openxmlformats.org/officeDocument/2006/relationships/hyperlink" Target="https://www.ebay.com/itm/Famicom-Games-FC-Ghost-Busters-2-TESTED-F0043/164057623293?hash=item263298aafd:g:-CcAAOSwm8ZeM9E7" TargetMode="External"/><Relationship Id="rId16" Type="http://schemas.openxmlformats.org/officeDocument/2006/relationships/hyperlink" Target="https://www.ebay.com/itm/Famicom-Games-FC-PAPER-BOY-TESTED-1252/163604560159?hash=item261797791f:g:pAYAAOSwzE5ckI-~" TargetMode="External"/><Relationship Id="rId17" Type="http://schemas.openxmlformats.org/officeDocument/2006/relationships/hyperlink" Target="https://www.ebay.com/itm/Gameboy-games-GB-GBC-Sagaia-TESTED-G0296/163908671001?hash=item2629b7d619:g:waYAAOSwZcxdqAYl" TargetMode="External"/><Relationship Id="rId18" Type="http://schemas.openxmlformats.org/officeDocument/2006/relationships/hyperlink" Target="https://www.ebay.com/itm/LAST-GLADIATORS-Ver-9-7-Digital-Pinball-Sega-Saturn-1765-ss/362949819970?hash=item54817ebe42:g:~PQAAOSwwYledED3" TargetMode="External"/><Relationship Id="rId19" Type="http://schemas.openxmlformats.org/officeDocument/2006/relationships/hyperlink" Target="https://www.ebay.com/itm/Famicom-Games-FC-Cosmo-Police-GALIVAN-TESTED-1076/163573477681?hash=item2615bd3131:g:zQgAAOSwd5xcedwH" TargetMode="External"/><Relationship Id="rId20" Type="http://schemas.openxmlformats.org/officeDocument/2006/relationships/hyperlink" Target="https://www.ebay.com/itm/Famicom-Games-FC-Donkey-Kong-TESTED-1336/163772834038?hash=item26219f20f6:g:TXYAAOSwsMZdJst1" TargetMode="External"/><Relationship Id="rId21" Type="http://schemas.openxmlformats.org/officeDocument/2006/relationships/hyperlink" Target="https://www.ebay.com/itm/Famicom-Games-FC-Softball-Tengoku-TESTED-550360/164080006202?hash=item2633ee343a:g:H0IAAOSw2ZleROOp" TargetMode="External"/><Relationship Id="rId22" Type="http://schemas.openxmlformats.org/officeDocument/2006/relationships/hyperlink" Target="https://www.ebay.com/itm/Gameboy-games-GB-GBC-Battle-City-TESTED-G0186/163891214799?hash=item2628ad79cf:g:NnIAAOSwaZddlsOI" TargetMode="External"/><Relationship Id="rId23" Type="http://schemas.openxmlformats.org/officeDocument/2006/relationships/hyperlink" Target="https://www.ebay.com/itm/Famicom-Games-FC-Spartan-X-2-TESTED-1339/163772837638?hash=item26219f2f06:g:0ZQAAOSw5uxdJs30" TargetMode="External"/><Relationship Id="rId24" Type="http://schemas.openxmlformats.org/officeDocument/2006/relationships/hyperlink" Target="https://www.ebay.com/itm/Famicom-Games-FC-Akumajou-Densetsu-TESTED-1217/163602526099?hash=item2617786f93:g:x7AAAOSw~E9cjwYy" TargetMode="External"/><Relationship Id="rId25" Type="http://schemas.openxmlformats.org/officeDocument/2006/relationships/hyperlink" Target="https://www.ebay.com/itm/Famicom-Games-FC-Gun-Nac-TESTED-550172/164062319516?hash=item2632e0539c:g:bIAAAOSwVR9eN8jw" TargetMode="External"/><Relationship Id="rId26" Type="http://schemas.openxmlformats.org/officeDocument/2006/relationships/hyperlink" Target="https://www.ebay.com/itm/Nintendo-64-Star-Wars-II-sortie-used/324106652337?hash=item4b76430ab1:g:4S0AAOSwIWxecV0m" TargetMode="External"/><Relationship Id="rId27" Type="http://schemas.openxmlformats.org/officeDocument/2006/relationships/hyperlink" Target="https://www.ebay.com/itm/Rockman-Dash-1-2-Value-Pack-Sony-PSP-Japan-Import/184171500902?hash=item2ae17a1566:g:qywAAOSwKp1eR7uI" TargetMode="External"/><Relationship Id="rId28" Type="http://schemas.openxmlformats.org/officeDocument/2006/relationships/hyperlink" Target="https://www.ebay.com/itm/BlazBlue-Cross-Tag-Battle-Limited-Edition-Nintendo-Switch-Japan-import/183741833058?hash=item2ac7dddf62:g:vjAAAOSw7kVbeWPz" TargetMode="External"/><Relationship Id="rId29" Type="http://schemas.openxmlformats.org/officeDocument/2006/relationships/hyperlink" Target="https://www.ebay.com/itm/Sega-Dreamcast-Wheel-Controller/183791713816?hash=item2acad6fe18:g:CU8AAOSwzUxcxj5l" TargetMode="External"/><Relationship Id="rId30" Type="http://schemas.openxmlformats.org/officeDocument/2006/relationships/hyperlink" Target="https://www.ebay.com/itm/The-King-of-Fighters-2001-New-and-Sealed-Sega-Dreamcast-Japan-Import/184194014733?hash=item2ae2d19e0d:g:dfkAAOSwmIZeXOKN" TargetMode="External"/><Relationship Id="rId31" Type="http://schemas.openxmlformats.org/officeDocument/2006/relationships/hyperlink" Target="https://www.ebay.com/itm/The-Silver-Case-Suda-51-Playstation-1-Japan-Import/184182615184?hash=item2ae223ac90:g:xM0AAOSwQLVeUhp2" TargetMode="External"/><Relationship Id="rId32" Type="http://schemas.openxmlformats.org/officeDocument/2006/relationships/hyperlink" Target="https://www.ebay.com/itm/Mega-Man-Rockman-X3-Rare-Japanese-Version-Free-Shipping/223599073436?hash=item340f8b189c:g:rFwAAOSwOGFbC4HY" TargetMode="External"/><Relationship Id="rId33" Type="http://schemas.openxmlformats.org/officeDocument/2006/relationships/hyperlink" Target="https://www.ebay.com/itm/Mint-SS-Sega-Saturn-Batsugun-JAPAN-F-S-Tasted-Working-Used-Very-Good-Japanese/392689013824?hash=item5b6e16d440:g:pREAAOSwPqpeSRkv" TargetMode="External"/><Relationship Id="rId34" Type="http://schemas.openxmlformats.org/officeDocument/2006/relationships/hyperlink" Target="https://www.ebay.com/itm/324131254139?ul_noapp=true" TargetMode="External"/><Relationship Id="rId35" Type="http://schemas.openxmlformats.org/officeDocument/2006/relationships/hyperlink" Target="https://www.ebay.com/itm/RAGNAGARD-SHIN-OH-KEN-Shinohken-w-Official-NEOGEO-CASE-SNK-Neo-Geo-CD/164001847410?hash=item262f459872:g:DWAAAOSwHr9eVUBb" TargetMode="External"/><Relationship Id="rId36" Type="http://schemas.openxmlformats.org/officeDocument/2006/relationships/hyperlink" Target="https://www.ebay.com/itm/Club-Nintendo-Limited-DS-Game-amp-Watch-Collection-1-2-Nintendo-DS-NDS-tested-work-/183968585278?hash=item2ad561d63e%3Ag%3AGM8AAOSw43dddDQw&amp;nma=true&amp;si=LHS28vuDcYdr5WJ12r8iXq0oawQ%253D&amp;orig_cvip=true&amp;nordt=true&amp;rt=nc&amp;_trksid=p2047" TargetMode="External"/><Relationship Id="rId37" Type="http://schemas.openxmlformats.org/officeDocument/2006/relationships/hyperlink" Target="https://www.ebay.com/itm/VG-STRIKER-1945-Sega-Saturn-SS-NTSC-J-Japan-IMPORT-Tested-works-F-S/184180986901?hash=item2ae20ad415:g:4JUAAOSwGDJeUIaK" TargetMode="External"/><Relationship Id="rId38" Type="http://schemas.openxmlformats.org/officeDocument/2006/relationships/hyperlink" Target="https://www.ebay.com/itm/LOT-MEGAMI-TENSEI-1-2-DIGITAL-DEVIL-STORY-Nintendo-Famicom-NES-NTSC-J-FC-Japan/184240355655?hash=item2ae594b947:g:j3wAAOSwoJ5eiakb" TargetMode="External"/><Relationship Id="rId39" Type="http://schemas.openxmlformats.org/officeDocument/2006/relationships/hyperlink" Target="https://www.ebay.com/itm/Nintendo-NDS-Pokemon-Heart-Gold-Soul-Silver-Japan-import-NTSC-J-Tested-Works-F-S/183952562964?hash=item2ad46d5b14:g:gbsAAOSwVlRdel-2" TargetMode="External"/><Relationship Id="rId40" Type="http://schemas.openxmlformats.org/officeDocument/2006/relationships/hyperlink" Target="https://www.ebay.com/itm/VG-PC-Genjin-2-PC-Engine-Hu-CARD-PCE-import-JAPAN-NTSC-J-F-S-w-Track-/183926806562?hash=item2ad2e45822%3Ag%3AbecAAOSwcYVdXqCc&amp;nma=true&amp;si=LHS28vuDcYdr5WJ12r8iXq0oawQ%253D&amp;orig_cvip=true&amp;nordt=true&amp;rt=nc&amp;_trksid=p2047675.l2557" TargetMode="External"/><Relationship Id="rId41" Type="http://schemas.openxmlformats.org/officeDocument/2006/relationships/hyperlink" Target="https://www.ebay.com/itm/VG-Kyuyaku-Megami-Tensei-1-2-Super-Famicom-SFC-SNES-NTSC-J-Japan-import-F-S-/184028970214?hash=item2ad8fb3ce6%3Ag%3AqhUAAOSw1B5dxmSh&amp;nma=true&amp;si=LHS28vuDcYdr5WJ12r8iXq0oawQ%253D&amp;orig_cvip=true&amp;nordt=true&amp;rt=nc&amp;_trksid=p2047675.l25" TargetMode="External"/><Relationship Id="rId42" Type="http://schemas.openxmlformats.org/officeDocument/2006/relationships/hyperlink" Target="https://www.ebay.com/itm/PS3-JoJos-Bizarre-Adventure-eyes-of-heaven-NTSC-J-Standard-Edition-From-JAPAN/184148539353?hash=item2ae01bb7d9:g:2GAAAOSwpz9eLvhG" TargetMode="External"/><Relationship Id="rId43" Type="http://schemas.openxmlformats.org/officeDocument/2006/relationships/hyperlink" Target="https://www.ebay.com/itm/Lot-of-5-Super-Bomberman-1-2-3-4-5-Nintendo-Super-Famicom-SFC-SNES-Japan-Tested/392688517432?hash=item5b6e0f4138:g:vuoAAOSw6-5eSKpK" TargetMode="External"/><Relationship Id="rId44" Type="http://schemas.openxmlformats.org/officeDocument/2006/relationships/hyperlink" Target="https://www.ebay.com/itm/GATE-OF-THUNDER-PC-ENGINE-CD-ROM-PCI-NEC-Very-Good-JPN-F-S-Tasted-Working/392737449002?hash=item5b70f9e42a:g:KYEAAOSw0UNegeCT" TargetMode="External"/><Relationship Id="rId45" Type="http://schemas.openxmlformats.org/officeDocument/2006/relationships/hyperlink" Target="https://www.ebay.com/itm/Square-Millennium-Collection-Chrono-Cross-Mint-SS-Tasted-Working-JPN-F-S-Used/392689164808?hash=item5b6e192208:g:8D0AAOSw~hZeSTqT" TargetMode="External"/><Relationship Id="rId46" Type="http://schemas.openxmlformats.org/officeDocument/2006/relationships/hyperlink" Target="https://www.ebay.com/itm/Card-Fighters-Clash-SNK-vs-Capcom-Version-NeoGeo-Pocket-Color-Very-Good-JPN-F-S/392741011580?hash=item5b7130407c:g:-wUAAOSwe-hefg~y" TargetMode="External"/><Relationship Id="rId47" Type="http://schemas.openxmlformats.org/officeDocument/2006/relationships/hyperlink" Target="https://www.ebay.com/itm/Makaimura-Wonder-Swan-WS-Wonder-Swan-BANDAI-F-S-JAPAN/392729997189?hash=item5b70882f85:g:GloAAOSwUvBecKfI" TargetMode="External"/><Relationship Id="rId48" Type="http://schemas.openxmlformats.org/officeDocument/2006/relationships/hyperlink" Target="https://www.ebay.com/itm/Akumajo-Dracula-X-Rondo-of-Blood-Castlevania-PC-Engine-JPN-F-S-Tested-Original/392668914772?hash=item5b6ce42454:g:LfQAAOSwoaNeOAb1" TargetMode="External"/><Relationship Id="rId49" Type="http://schemas.openxmlformats.org/officeDocument/2006/relationships/hyperlink" Target="https://www.ebay.com/itm/New-Gakkyuu-ou-Yamazaki-gameboy-Color-JAPAN-used-Very-Good-F-S-KOEI-Video-Game/392670515278?hash=item5b6cfc904e:g:AMcAAOSwQZFeOZji" TargetMode="External"/><Relationship Id="rId50" Type="http://schemas.openxmlformats.org/officeDocument/2006/relationships/hyperlink" Target="https://www.ebay.com/itm/Doubutsu-no-Mori-Nintendo-64-Controller-pack-included-F-S-Animal-Crossing/392693637468?hash=item5b6e5d615c:g:DsEAAOSw8YdeTSfc" TargetMode="External"/><Relationship Id="rId51" Type="http://schemas.openxmlformats.org/officeDocument/2006/relationships/hyperlink" Target="https://www.ebay.com/itm/King-of-Monsters-2-AES-Game-NEOGEO-NG-VERY-GOOD-F-S-JAPAN/392733508693?hash=item5b70bdc455:g:5skAAOSwJVJedJ8F" TargetMode="External"/><Relationship Id="rId52" Type="http://schemas.openxmlformats.org/officeDocument/2006/relationships/hyperlink" Target="https://www.ebay.com/itm/METAL-SLUG-2ND-MISSION-NeoGeo-Pocket-Color-RARE-SNK-Boxed-very-good-Japan-f-s/392737410295?hash=item5b70f94cf7:g:VIgAAOSwdHNeedf0" TargetMode="External"/><Relationship Id="rId53" Type="http://schemas.openxmlformats.org/officeDocument/2006/relationships/hyperlink" Target="https://www.ebay.com/itm/DoReMi-Fantasy-Mint-SF-Famicon-Tasted-Working-JPN-F-S-Used-Very-Good-Japanese/392762013121?hash=item5b7270b5c1:g:4P4AAOSwZexeSRlA" TargetMode="External"/><Relationship Id="rId54" Type="http://schemas.openxmlformats.org/officeDocument/2006/relationships/hyperlink" Target="https://www.ebay.com/itm/Land-Stalker-Emperor-Treasure-MD-Mega-Drive-Mint-SS-Tasted-Working-JPN-F-S-Used/392762013120?hash=item5b7270b5c0:g:TNwAAOSwtYxeSRk7" TargetMode="External"/><Relationship Id="rId55" Type="http://schemas.openxmlformats.org/officeDocument/2006/relationships/hyperlink" Target="https://www.ebay.com/itm/70s-Robot-Anime-Geppy-X-Playstation-1-Japanese-Import-PS1-JP-Japan-US-Seller-B/143563254148?hash=item216d096984:g:10kAAOSwI5FeeUOa" TargetMode="External"/><Relationship Id="rId56" Type="http://schemas.openxmlformats.org/officeDocument/2006/relationships/hyperlink" Target="https://www.ebay.com/itm/Used-PS2-Ouran-Koukou-Host-Bu-Limited-Edition-Japan-Import/202898199747?hash=item2f3dacd4c3:g:r-MAAOSwPeReOnEI" TargetMode="External"/><Relationship Id="rId57" Type="http://schemas.openxmlformats.org/officeDocument/2006/relationships/hyperlink" Target="https://www.ebay.com/itm/Dreamcast-DC-Puyo-Puyo-Fever-Brand-New-Japan/174028415111?hash=item2884e6e087:g:WVUAAOSwsddefLiL" TargetMode="External"/><Relationship Id="rId58" Type="http://schemas.openxmlformats.org/officeDocument/2006/relationships/hyperlink" Target="https://www.ebay.com/itm/Sega-Saturn-TWINKLE-STAR-SPRITES-Japan-very-good-condition/174214042190?hash=item288ff7524e:g:mOAAAOSwDwNeZRFF" TargetMode="External"/><Relationship Id="rId59" Type="http://schemas.openxmlformats.org/officeDocument/2006/relationships/hyperlink" Target="https://www.ebay.com/itm/Used-T-1250M-Capcom-Super-Puzzle-Fighter-IIX-for-Matching-Service-Dreamcast-Obi/293488534560?epid=1000513907&amp;hash=item445547a420:g:5TcAAOSw7wZeUULz" TargetMode="External"/><Relationship Id="rId60" Type="http://schemas.openxmlformats.org/officeDocument/2006/relationships/hyperlink" Target="https://www.ebay.com/itm/TRIGGER-HEARTS-EXELICA-ENHANCED-Dreamcast-DC-JAPAN-TRIGGER-HEART-EXELICA-ENHANCE/272640164394?hash=item3f7a9ec22a:g:MoIAAOxyrUZRz9aC" TargetMode="External"/><Relationship Id="rId61" Type="http://schemas.openxmlformats.org/officeDocument/2006/relationships/hyperlink" Target="https://www.ebay.com/itm/Marvel-Super-Heroes-Sega-Saturn-Japan-CAPCOM/323769045307?hash=item4b6223913b:g:60wAAOSwInJcqUyv" TargetMode="External"/><Relationship Id="rId62" Type="http://schemas.openxmlformats.org/officeDocument/2006/relationships/hyperlink" Target="https://www.ebay.com/itm/Sega-Saturn-Steam-Hearts-Hearts-Import-Tested-Excellent-Complete-US-Seller-jp/372934055401?hash=item56d49a15e9:g:VtAAAOSw-s5eMafL" TargetMode="External"/><Relationship Id="rId63" Type="http://schemas.openxmlformats.org/officeDocument/2006/relationships/hyperlink" Target="https://www.ebay.com/itm/Playstation2-PS2-Sunsoft-Collection-NEOGEO-Online-Japan-very-good-condition/174134883360?hash=item288b3f7420:g:cmIAAOSwEPRefLog" TargetMode="External"/><Relationship Id="rId64" Type="http://schemas.openxmlformats.org/officeDocument/2006/relationships/hyperlink" Target="https://www.ebay.com/itm/The-Legend-of-Zelda-Breath-of-the-Wild-Nintendo-Official-Guide-Book-Game-SWITCH/173854691362?hash=item287a8c1022:g:aLQAAOSwC81awZPI" TargetMode="External"/><Relationship Id="rId65" Type="http://schemas.openxmlformats.org/officeDocument/2006/relationships/hyperlink" Target="https://www.ebay.com/itm/CASTLEVANIA-AKUMAJO-DRACULA-Mokushiroku-Nintendo-64-JAPAN/402058384080?hash=item5d9c8c12d0%3Ag%3AtE0AAOSwgZteMjbc&amp;LH_BIN=1&amp;LH_ItemCondition=4" TargetMode="External"/><Relationship Id="rId66" Type="http://schemas.openxmlformats.org/officeDocument/2006/relationships/hyperlink" Target="https://www.ebay.com/itm/Neo-Cherry-Master-Neo-Geo-Pocket-Color-game-BOXED-JPN-F-S-Tasted-Working/392737393254?hash=item5b70f90a66:g:kNcAAOSwe-ReedJb" TargetMode="External"/><Relationship Id="rId67" Type="http://schemas.openxmlformats.org/officeDocument/2006/relationships/hyperlink" Target="https://www.ebay.com/itm/Bakuretsu-Muteki-Bangaioh-Nintendo-64-Very-Good-NTSC-J-F-S-Tasted-Working-N64/392748832817?hash=item5b71a79831:g:LcUAAOSw3ytehzco" TargetMode="External"/><Relationship Id="rId68" Type="http://schemas.openxmlformats.org/officeDocument/2006/relationships/hyperlink" Target="https://www.ebay.com/itm/USED-Nintnedo-Switch-Yo-kai-watch-4-Japan-import/264387187969?epid=6032788390&amp;hash=item3d8eb45501:g:b1gAAOSwlxddHfL0" TargetMode="External"/><Relationship Id="rId69" Type="http://schemas.openxmlformats.org/officeDocument/2006/relationships/hyperlink" Target="https://www.ebay.com/itm/SEGA-AGES-2500-Vol-29-Monster-World-Complete-CollectionTasted-Working-JPN-Used/392762013110?hash=item5b7270b5b6:g:JLsAAOSwOX1eSU7U" TargetMode="External"/><Relationship Id="rId70" Type="http://schemas.openxmlformats.org/officeDocument/2006/relationships/hyperlink" Target="https://www.ebay.com/itm/Death-Throttle-Scratches-SEGA-Saturn-SS-Japan-Import-US-Seller-G6181-RARE/163752272542?hash=item262065629e:g:5XoAAOSwhBBdEmuz" TargetMode="External"/><Relationship Id="rId71" Type="http://schemas.openxmlformats.org/officeDocument/2006/relationships/hyperlink" Target="https://www.ebay.com/itm/Arcade-Gears-Image-Fight-X-Multiply-Playstation-1-Japanese-Import-US-Seller/143408086712?hash=item2163c9beb8:g:qGMAAOSwupVdn9G2" TargetMode="External"/><Relationship Id="rId72" Type="http://schemas.openxmlformats.org/officeDocument/2006/relationships/hyperlink" Target="https://www.ebay.com/itm/Super-Famicom-Games-SFC-Clock-Tower-TESTED-660331/163942258052?hash=item262bb85584:g:K4EAAOSw~XFdy5Nw" TargetMode="External"/><Relationship Id="rId73" Type="http://schemas.openxmlformats.org/officeDocument/2006/relationships/hyperlink" Target="https://www.ebay.com/itm/New-Nintendo-2DS-LL-Tobidase-Animal-Crossing-amiibo-pack-Brand-NEW-Japanese/392762013159?hash=item5b7270b5e7:g:B8IAAOSwmnFeT8Gj" TargetMode="External"/><Relationship Id="rId74" Type="http://schemas.openxmlformats.org/officeDocument/2006/relationships/hyperlink" Target="https://www.ebay.com/itm/NEW-Nintendo-DS-Animal-Crossing-Wild-World-Game-Software-Japan-Import-Free-Ship/312514724858?epid=1500495561&amp;hash=item48c35443fa:g:H-EAAOSw9bpcfTUj" TargetMode="External"/><Relationship Id="rId75" Type="http://schemas.openxmlformats.org/officeDocument/2006/relationships/hyperlink" Target="https://www.ebay.com/itm/Brand-Gun-Frontier-Arcade-Gears-Sega-Saturn-Soft/174228720722?hash=item2890d74c52:g:GioAAOSwOlBeeL1J" TargetMode="External"/><Relationship Id="rId76" Type="http://schemas.openxmlformats.org/officeDocument/2006/relationships/hyperlink" Target="https://www.ebay.com/itm/PuLiRuLa-Arcade-Gears-Sega-Saturn-Japan-Import-Japanese-Pu-Li-Ru-La-game-Used/353034403776?hash=item52327d7fc0:g:HQ0AAOSw5j9ehyqZ" TargetMode="External"/><Relationship Id="rId77" Type="http://schemas.openxmlformats.org/officeDocument/2006/relationships/hyperlink" Target="https://www.ebay.com/itm/King-Of-Fighters-2000-Neo-Geo-AES-NTSC-J/174206558092?hash=item288f851f8c%3Ag%3ABncAAOSw2y1eWssb&amp;LH_BIN=1" TargetMode="External"/><Relationship Id="rId78" Type="http://schemas.openxmlformats.org/officeDocument/2006/relationships/hyperlink" Target="https://www.ebay.com/itm/Playstation2-PS2-ADK-DAMASHII-TAMASHII-2D-Shooter-Japan-very-good-condition/173984465162?epid=70572364&amp;hash=item288248410a:g:osQAAOSwbl9eKBKf" TargetMode="External"/><Relationship Id="rId79" Type="http://schemas.openxmlformats.org/officeDocument/2006/relationships/hyperlink" Target="https://www.ebay.com/itm/USED-Hori-Dragon-Quest-Slime-Controller-for-Nintendo-Switch-JAPAN-import-Japanes/133179738925?hash=item1f02218b2d%3Ag%3AUkcAAOSwFDpdbpkE&amp;LH_BIN=1&amp;LH_ItemCondition=4" TargetMode="External"/><Relationship Id="rId80" Type="http://schemas.openxmlformats.org/officeDocument/2006/relationships/hyperlink" Target="https://www.ebay.com/itm/Used-3DS-Animal-Crossing-Happy-Home-Designer-Nintendo-3ds-NFC-Reader/153596627493?epid=1939703241&amp;hash=item23c3128a25:g:XtIAAOSwu05bQJ1F" TargetMode="External"/><Relationship Id="rId81" Type="http://schemas.openxmlformats.org/officeDocument/2006/relationships/hyperlink" Target="https://www.ebay.com/itm/SALE-MickeyS-Magical-Adventure-Mickey-And-Minnie-39-S-2-No-78190/233559615388?hash=item36613ce79c:g:njcAAOSwMLNeljfz" TargetMode="External"/><Relationship Id="rId82" Type="http://schemas.openxmlformats.org/officeDocument/2006/relationships/hyperlink" Target="https://www.ebay.com/itm/Taito-Memories-Joukan-PS2-video-games-used/233391306376?hash=item365734b688:g:f-kAAOSw-RNdwSFo" TargetMode="External"/><Relationship Id="rId83" Type="http://schemas.openxmlformats.org/officeDocument/2006/relationships/hyperlink" Target="https://www.ebay.com/itm/Strikers-1945-I-II-Sony-Playstation-2-Japan/232998883375?epid=1140029030&amp;hash=item363fd0d02f:g:ivoAAOSwRNtb5TY2" TargetMode="External"/><Relationship Id="rId84" Type="http://schemas.openxmlformats.org/officeDocument/2006/relationships/hyperlink" Target="https://www.ebay.com/itm/Eternal-Hits-Taito-Memories-II-MZ-Mint-PS2-Tasted-Working-JPN-F-S-Used-Very-Good/392762020959?hash=item5b7270d45f:g:Y9MAAOSwi1ZeSnSP" TargetMode="External"/><Relationship Id="rId85" Type="http://schemas.openxmlformats.org/officeDocument/2006/relationships/hyperlink" Target="https://www.ebay.com/itm/Used-PS2-Sega-Ages-Vol-27-Panzer-Dragoon-Japan-Import-Free-Shipping/121570190762?epid=110480531&amp;hash=item1c4e25e5aa:g:qRQAAOSwstxU3vPO" TargetMode="External"/><Relationship Id="rId86" Type="http://schemas.openxmlformats.org/officeDocument/2006/relationships/hyperlink" Target="https://www.ebay.com/itm/SEGA-MEMORIAL-SELECTION-PS2-JAPAN/401549244730?hash=item5d7e33393a%3Ag%3AskYAAOxyxpxQ5mk%7E&amp;LH_BIN=1&amp;LH_ItemCondition=4" TargetMode="External"/><Relationship Id="rId87" Type="http://schemas.openxmlformats.org/officeDocument/2006/relationships/hyperlink" Target="https://www.ebay.com/itm/Saikyo-Shooting-Collection-Vol-3-Sorudibaido-Dragon-Blaze-F-S-Tested-Working-PS2/392762029628?epid=110636123&amp;hash=item5b7270f63c:g:fogAAOSwVvZeakUl" TargetMode="External"/><Relationship Id="rId88" Type="http://schemas.openxmlformats.org/officeDocument/2006/relationships/hyperlink" Target="https://www.ebay.com/itm/Animal-Crossing-amiibo-Festival-Shizue-3-card-Kent-limited-fiber-cloth-Wii-U/392762022514?hash=item5b7270da72:g:Z2gAAOSwW-ZeT8Gx" TargetMode="External"/><Relationship Id="rId89" Type="http://schemas.openxmlformats.org/officeDocument/2006/relationships/hyperlink" Target="https://www.ebay.com/itm/Advanced-Daisenryaku-SEGA-AGES-PS2-Import-Japan/173852327316?hash=item287a67fd94%3Ag%3AWGQAAOSwEupZg%7Euw&amp;LH_BIN=1&amp;LH_ItemCondition=4" TargetMode="External"/><Relationship Id="rId90" Type="http://schemas.openxmlformats.org/officeDocument/2006/relationships/hyperlink" Target="https://www.ebay.com/itm/Jojo-s-Bizarre-Adventure-Nintendo-Super-Famicom-Japan/233273740566?hash=item365032cd16:g:pm4AAMXQobdQ7n3q" TargetMode="External"/><Relationship Id="rId91" Type="http://schemas.openxmlformats.org/officeDocument/2006/relationships/hyperlink" Target="https://www.ebay.com/itm/Nintendo-Wii-U-Zero-Nuregarasu-no-Miko-Fatal-Frame-5-Action-Adventur-USED/283675906879?epid=212077688&amp;hash=item420c66d33f:g:ezkAAOSwztddLBHp" TargetMode="External"/><Relationship Id="rId92" Type="http://schemas.openxmlformats.org/officeDocument/2006/relationships/hyperlink" Target="https://www.ebay.com/itm/Zero-Scarlet-Butterfly-Wii-NEW/143443237499?hash=item2165e21a7b%3Ag%3AZ9YAAOSwb5Zdz5Ag&amp;LH_BIN=1" TargetMode="External"/><Relationship Id="rId93" Type="http://schemas.openxmlformats.org/officeDocument/2006/relationships/hyperlink" Target="https://www.ebay.com/itm/PS2-Fatal-Frame-Zero-Japan-F-S/272204873525?hash=item3f60acbf35%3Ag%3A1tUAAOSw9mFWG2R5&amp;LH_BIN=1" TargetMode="External"/><Relationship Id="rId94" Type="http://schemas.openxmlformats.org/officeDocument/2006/relationships/hyperlink" Target="https://www.ebay.com/itm/Espgaluda-PlayStation-2-PS2-Cave-Arika-Shooter-Japanese-F-S/174131216381?epid=1100449171&amp;hash=item288b077ffd:g:ZokAAOSwR7Rekmlr" TargetMode="External"/><Relationship Id="rId95" Type="http://schemas.openxmlformats.org/officeDocument/2006/relationships/hyperlink" Target="https://www.ebay.com/itm/Sega-Saturn-Street-Fighter-ZERO-ZERO-2-set-Japan-SS/232013608755?hash=item360516b733:g:NQ4AAOSwqfNXiKDh" TargetMode="External"/><Relationship Id="rId96" Type="http://schemas.openxmlformats.org/officeDocument/2006/relationships/hyperlink" Target="https://www.ebay.com/itm/PS2-Namco-Museum-Arcade-Hits-Japan-F-S/371509247296?hash=item567fad3d40:g:f8YAAOSwPgxVTdC2" TargetMode="External"/><Relationship Id="rId97" Type="http://schemas.openxmlformats.org/officeDocument/2006/relationships/hyperlink" Target="https://www.ebay.com/itm/LENNUS-Ref-ccc-Super-Famicom-Nintendo-Imoprt-sf/362361140176?hash=item545e6833d0:g:O8wAAOSwOQ9bKyYO" TargetMode="External"/><Relationship Id="rId98" Type="http://schemas.openxmlformats.org/officeDocument/2006/relationships/hyperlink" Target="https://www.ebay.com/itm/Mega-Drive-Genesis-Software-Shining-Force-Gods-Heritage/283835260205?hash=item4215e65d2d:g:DK4AAOSwUAVehfsz" TargetMode="External"/><Relationship Id="rId99" Type="http://schemas.openxmlformats.org/officeDocument/2006/relationships/hyperlink" Target="https://www.ebay.com/itm/Used-PS2-TAITO-Raiden-III-SONY-PLAYSTATION-2-JAPAN-IMPORT/112263343977?hash=item1a236aaf69:g:4YcAAOSw5cNYc2iI" TargetMode="External"/><Relationship Id="rId100" Type="http://schemas.openxmlformats.org/officeDocument/2006/relationships/hyperlink" Target="https://www.ebay.com/itm/Sega-Saturn-Games-Capcom-Generation-5-Street-Fighter-II-2-TESTED-S0116/163634568705?hash=item2619615e01:g:HfMAAOSwkXtcps9m" TargetMode="External"/><Relationship Id="rId101" Type="http://schemas.openxmlformats.org/officeDocument/2006/relationships/hyperlink" Target="https://www.ebay.com/itm/Excellent-F-Zero-X-REG-Card-Japan-N64-Nintendo-64/183825950727?epid=1500335529&amp;hash=item2acce16807:g:yaIAAOSwAepc6xne" TargetMode="External"/><Relationship Id="rId102" Type="http://schemas.openxmlformats.org/officeDocument/2006/relationships/hyperlink" Target="https://www.ebay.com/itm/Gameboy-Advance-YU-GI-OH-6-Duel-Monsters-EXPERT-2-Cartridge-Only-Nintendo-gba/303050375643?hash=item468f35c1db:g:y1YAAOSwH1pcV-lR" TargetMode="External"/><Relationship Id="rId103" Type="http://schemas.openxmlformats.org/officeDocument/2006/relationships/hyperlink" Target="https://www.ebay.com/itm/USED-Rainbow-Skies-PS4/254435047916?hash=item3b3d82b9ec:g:IsUAAOSw6IVd3ciJ" TargetMode="External"/><Relationship Id="rId104" Type="http://schemas.openxmlformats.org/officeDocument/2006/relationships/hyperlink" Target="https://www.ebay.com/itm/The-King-of-Fighters-EX2-Howling-Blood-Nintendo-Game-Boy-Advance-Japan-Import/184238182453?hash=item2ae5739035:g:1ZEAAOSwS7FcjZK1" TargetMode="External"/><Relationship Id="rId105" Type="http://schemas.openxmlformats.org/officeDocument/2006/relationships/hyperlink" Target="https://www.ebay.com/itm/Used-PS2-U-Underwater-Unit-IREM-SONY-PLAYSTATION-JAPAN-IMPORT/401242140289?epid=1822312668&amp;hash=item5d6be52e81:g:1-IAAOSw4GVYT7i1" TargetMode="External"/><Relationship Id="rId106" Type="http://schemas.openxmlformats.org/officeDocument/2006/relationships/hyperlink" Target="https://www.ebay.com/itm/RALLY-CHASE-Trash-Rally-SNK-ADCD-003-Neo-Geo-CD-Japan/123378639970?hash=item1cb9f0a462:g:XE4AAOSwWtBbob-I" TargetMode="External"/><Relationship Id="rId107" Type="http://schemas.openxmlformats.org/officeDocument/2006/relationships/hyperlink" Target="https://www.ebay.com/itm/PlayStation-1-PS1-Ganbare-Goemon-Shin-Sedai-Shuumei-Action-Game-Japan-F-S/174173062948?epid=56264013&amp;hash=item288d860724:g:SFYAAOSw6PpeMCxv" TargetMode="External"/><Relationship Id="rId108" Type="http://schemas.openxmlformats.org/officeDocument/2006/relationships/hyperlink" Target="https://www.ebay.com/itm/CHELNOV-The-Atomic-Runner-MD-Sega-Megadrive-JAPAN/324116993287?hash=item4b76e0d507:g:8pMAAOSw9dtefcKm" TargetMode="External"/><Relationship Id="rId109" Type="http://schemas.openxmlformats.org/officeDocument/2006/relationships/hyperlink" Target="https://www.ebay.com/itm/USED-PANZER-BANDIT-BANPRESTO-PlayStation-video-game-soft-Tracking/323896894983?hash=item4b69c26607:g:jrIAAOSwLABeL5NT" TargetMode="External"/><Relationship Id="rId110" Type="http://schemas.openxmlformats.org/officeDocument/2006/relationships/hyperlink" Target="https://www.ebay.com/itm/GOD-PANIC-TEICHIKU-Spine-Card-NEC-PC-ENGINE-SUPER-CD-ROM-JAPAN/324117778176?hash=item4b76eccf00:g:6NgAAOSw6N9eft~u" TargetMode="External"/><Relationship Id="rId111" Type="http://schemas.openxmlformats.org/officeDocument/2006/relationships/hyperlink" Target="https://www.ebay.com/itm/IMAGE-FIGHT-II-2-Irem-Spine-Card-NEC-PC-ENGINE-SUPER-CD-ROM-JAPAN/324117780009?hash=item4b76ecd629:g:NokAAOSw3NlefuAs" TargetMode="External"/><Relationship Id="rId112" Type="http://schemas.openxmlformats.org/officeDocument/2006/relationships/hyperlink" Target="https://www.ebay.com/itm/REAL-BOUT-2-THE-NEWCOMERS-Registration-Card-SNK-Neo-Geo-CD-JAPAN/324117800096?hash=item4b76ed24a0:g:5KsAAOSwsEtefuiv" TargetMode="External"/><Relationship Id="rId113" Type="http://schemas.openxmlformats.org/officeDocument/2006/relationships/hyperlink" Target="https://www.ebay.com/itm/SNK-Neo-Geo-CD-Soft-League-Bowling-Case-Manual-Spine-cover-Used/183873439263?hash=item2acfb6061f:g:72EAAOSwLVNdIUxb" TargetMode="External"/><Relationship Id="rId114" Type="http://schemas.openxmlformats.org/officeDocument/2006/relationships/hyperlink" Target="https://www.ebay.com/itm/FAR-EAST-OF-EDEN-SHINDEN-131-Neo-Geo-CD-SNK-nc/303304945399?hash=item469e622ef7:g:nJIAAOSw2CFdkup2" TargetMode="External"/><Relationship Id="rId115" Type="http://schemas.openxmlformats.org/officeDocument/2006/relationships/hyperlink" Target="https://www.ebay.com/itm/CONSOLE-NEO-GEO-POCKET-COLOR-Pachislot-Azure-SNK-Japan/324128078285?hash=item4b7789f9cd:g:6PcAAOSw4wVejExp" TargetMode="External"/><Relationship Id="rId116" Type="http://schemas.openxmlformats.org/officeDocument/2006/relationships/hyperlink" Target="https://www.ebay.com/itm/Perfect-Dark-Nintendo-64-N64-JP-Japan-Import-Rare-Rareware/123843870110?epid=1698&amp;hash=item1cd5ab7d9e:g:xOkAAOSwdEhdDvZZ" TargetMode="External"/><Relationship Id="rId117" Type="http://schemas.openxmlformats.org/officeDocument/2006/relationships/hyperlink" Target="https://www.ebay.com/itm/Mega-Drive-WARDNER-NO-MORI-Sega-155-md/312971244735?hash=item48de8a34bf:g:nH4AAOSwD9JeL65u" TargetMode="External"/><Relationship Id="rId118" Type="http://schemas.openxmlformats.org/officeDocument/2006/relationships/hyperlink" Target="https://www.ebay.com/itm/GAUNTLET-registration-Card-Sega-Megadrive-MD-JAPAN/324130415612?hash=item4b77ada3fc:g:fdIAAOSwgrJejp-J" TargetMode="External"/><Relationship Id="rId119" Type="http://schemas.openxmlformats.org/officeDocument/2006/relationships/hyperlink" Target="https://www.ebay.com/itm/ELEMENTAL-MASTER-MD-Sega-Megadrive-JAPAN/324100635506?hash=item4b75e73b72:g:Vh4AAOSwW8leaZjo" TargetMode="External"/><Relationship Id="rId120" Type="http://schemas.openxmlformats.org/officeDocument/2006/relationships/hyperlink" Target="https://www.ebay.com/itm/RAINBOW-ISLANDS-EXTRA-Registration-Card-Sega-Megadrive-MD-JAPAN/324130432578?hash=item4b77ade642:g:wPsAAOSw6LZejqkS" TargetMode="External"/><Relationship Id="rId121" Type="http://schemas.openxmlformats.org/officeDocument/2006/relationships/hyperlink" Target="https://www.ebay.com/itm/EL-VIENTO-Sega-Mega-Drive-1817-md/362817554961?hash=item54799c8a11:g:ItEAAOSwPfBd0l9E" TargetMode="External"/><Relationship Id="rId122" Type="http://schemas.openxmlformats.org/officeDocument/2006/relationships/hyperlink" Target="https://www.ebay.com/itm/HELL-FIRE-Hellfire-Sega-Megadrive-MD-JAPAN/324130437227?hash=item4b77adf86b:g:mAcAAOSwWkFejqwv" TargetMode="External"/><Relationship Id="rId123" Type="http://schemas.openxmlformats.org/officeDocument/2006/relationships/hyperlink" Target="https://www.ebay.com/itm/BURNING-FORCE-Namco-Registration-Card-Sega-Megadrive-MD-JAPAN/324130442945?hash=item4b77ae0ec1:g:7joAAOSwIOdejq8J" TargetMode="External"/><Relationship Id="rId124" Type="http://schemas.openxmlformats.org/officeDocument/2006/relationships/hyperlink" Target="https://www.ebay.com/itm/GHOSTBUSTERS-Sega-Megadrive-MD-JAPAN/324130443305?hash=item4b77ae1029:g:bP0AAOSwGdZejq8y" TargetMode="External"/><Relationship Id="rId125" Type="http://schemas.openxmlformats.org/officeDocument/2006/relationships/hyperlink" Target="https://www.ebay.com/itm/Used-PS4-Bless-you-for-this-wonderful-world-Japan-Import/293459580858?hash=item44538dd7ba:g:ztEAAOSwHMleOR2q" TargetMode="External"/><Relationship Id="rId126" Type="http://schemas.openxmlformats.org/officeDocument/2006/relationships/hyperlink" Target="https://www.ebay.com/itm/PS4-Sengokuhime-7-Sen-un-Tsuranuku-Kuren-no-Ishi-4562106781598/114171700688?hash=item1a9529e5d0:g:i4UAAOSwGIVeiLFL" TargetMode="External"/><Relationship Id="rId127" Type="http://schemas.openxmlformats.org/officeDocument/2006/relationships/hyperlink" Target="https://www.ebay.com/itm/USED-PS4-Kono-Subarashii-Sekai-ni-Shukufuku-wo-Limited-Edition-JAPAN-Japanese/143362358771?hash=item21610ffdf3:g:K54AAOSwH9VdXtwb" TargetMode="External"/><Relationship Id="rId128" Type="http://schemas.openxmlformats.org/officeDocument/2006/relationships/hyperlink" Target="https://www.ebay.com/itm/New-Shin-Sakura-Taisen-Project-Chinese-Sakura-Wars-PS4-Game-SEGA-PlayStation-4/313023839344?hash=item48e1acbc70:g:RmwAAOSw6VteNDWA" TargetMode="External"/><Relationship Id="rId129" Type="http://schemas.openxmlformats.org/officeDocument/2006/relationships/hyperlink" Target="https://www.ebay.com/itm/BIOHAZARD-REVELATIONS-2-PS-VITA-Resident-Evil/322904916085?hash=item4b2ea20075:g:8Z4AAOSwUlFardcE" TargetMode="External"/><Relationship Id="rId130" Type="http://schemas.openxmlformats.org/officeDocument/2006/relationships/hyperlink" Target="https://www.ebay.com/itm/Metal-Wolf-Chaos-JAPAN-for-NTSC-J-XBOX-Video-GAME-LIVE-From-SOFTWARE-USED-CASE/283304359491?epid=56254575&amp;hash=item41f6417643:g:1jQAAOSwZ4RcFDcB" TargetMode="External"/><Relationship Id="rId131" Type="http://schemas.openxmlformats.org/officeDocument/2006/relationships/hyperlink" Target="https://www.ebay.com/itm/USED-PS1-PS-PlayStation-1-Captain-Tsubasa-J-Get-In-The-Tomorrow/254321465834?hash=item3b36bd99ea:g:KhAAAOSwqWtdSEnm" TargetMode="External"/><Relationship Id="rId132" Type="http://schemas.openxmlformats.org/officeDocument/2006/relationships/hyperlink" Target="https://www.ebay.com/itm/Mamorukun-Curse-Has-Been-Cursed-wa-Norowarete-Shimatta-PS3-JAPAN-F-S/352653397749?hash=item521bc7cef5:g:g5YAAOSwOyxcyPH8" TargetMode="External"/><Relationship Id="rId133" Type="http://schemas.openxmlformats.org/officeDocument/2006/relationships/hyperlink" Target="https://www.ebay.com/itm/PS1-PS-PlayStation-1-gang-way-Monsters/323794603283?hash=item4b63a98d13:g:z0gAAOSwE6VcyarP" TargetMode="External"/><Relationship Id="rId134" Type="http://schemas.openxmlformats.org/officeDocument/2006/relationships/hyperlink" Target="https://www.ebay.com/itm/Chiki-Chiki-Boys-Genesis-Sega-Megadrive-Box-From-Japan/223616050600?hash=item34108e25a8:g:09cAAOSwMa9dS8pM" TargetMode="External"/><Relationship Id="rId135" Type="http://schemas.openxmlformats.org/officeDocument/2006/relationships/hyperlink" Target="https://www.ebay.com/itm/DEAD-OR-ALIVE-Xtreme-3-Scarlet-PS4/383499917464?hash=item594a605898:g:Lc8AAOSwWWxeko8U" TargetMode="External"/><Relationship Id="rId136" Type="http://schemas.openxmlformats.org/officeDocument/2006/relationships/hyperlink" Target="https://www.ebay.com/itm/Hatsune-Miku-project-DIVA-Future-Tone-DX-PS4-PlayStation-4-Japan-used/114175174264?hash=item1a955ee678:g:JBEAAOSwZyJdS9l6" TargetMode="External"/><Relationship Id="rId137" Type="http://schemas.openxmlformats.org/officeDocument/2006/relationships/hyperlink" Target="https://www.ebay.com/itm/USED-Nintendo-Switch-SD-Gundam-G-Generation-Genesis-for-Nintendo-Switch-JAPAN/143523040072?epid=13033923278&amp;hash=item216aa3cb48%3Ag%3AaRgAAOSw8hhaxs2q&amp;LH_BIN=1&amp;LH_ItemCondition=4" TargetMode="External"/><Relationship Id="rId138" Type="http://schemas.openxmlformats.org/officeDocument/2006/relationships/hyperlink" Target="https://www.ebay.com/itm/Used-Nintendo-Switch-NARUTO-Shippuden-Ultimate-Ninja-Storm-Trilogy-Japan-Import/303009793246?hash=item468cca84de:g:A0oAAOSwwtdcJNYW" TargetMode="External"/><Relationship Id="rId139" Type="http://schemas.openxmlformats.org/officeDocument/2006/relationships/hyperlink" Target="https://www.ebay.com/itm/NINTENDO-Pokemon-Leaf-Green-With-Wireless-Adapter-GameBoy-Advance-Software/333573038358?hash=item4daa80a116:g:XCoAAOSwov5eku53" TargetMode="External"/><Relationship Id="rId140" Type="http://schemas.openxmlformats.org/officeDocument/2006/relationships/hyperlink" Target="https://www.ebay.com/itm/Mother-2-Earthbound-Super-Famicom-SFC-SNES-JAPAN-Game-JP-Free-Shipping-Very-Good/352877378063?hash=item5229217a0f:g:sLsAAOSw2O1eCsRo" TargetMode="External"/><Relationship Id="rId141" Type="http://schemas.openxmlformats.org/officeDocument/2006/relationships/hyperlink" Target="https://www.ebay.com/itm/Mugen-no-Frontier-Super-Robot-Taisen-OG-Saga-DS-NDS-JP-EXCEED-Limited-edition/401751818797?epid=66317610&amp;hash=item5d8a46422d:g:BbIAAOSwkjZcuFxo" TargetMode="External"/><Relationship Id="rId142" Type="http://schemas.openxmlformats.org/officeDocument/2006/relationships/hyperlink" Target="https://www.ebay.com/itm/Used-3DS-Specter-watch-3-sushi-tempura-Busters-T-pack-Japan-Ver/173941290539?epid=2081277287&amp;hash=item287fb5762b:g:f2EAAOSwGj5bMzlb" TargetMode="External"/><Relationship Id="rId143" Type="http://schemas.openxmlformats.org/officeDocument/2006/relationships/hyperlink" Target="https://www.ebay.com/itm/PS2-Kuon-PlayStation2-Japan-Game-Japanese/173873674544?hash=item287badb930:g:i7QAAOSweeZZ4Yxt&amp;autorefresh=true" TargetMode="External"/><Relationship Id="rId144" Type="http://schemas.openxmlformats.org/officeDocument/2006/relationships/hyperlink" Target="https://www.ebay.com/itm/Capcom-Design-Works-Art-Book/324132351035?epid=1801838950&amp;hash=item4b77cb2c3b:g:zmQAAOSwni1ekRvK" TargetMode="External"/><Relationship Id="rId145" Type="http://schemas.openxmlformats.org/officeDocument/2006/relationships/hyperlink" Target="https://www.ebay.com/itm/Super-Mario-Maker-Wii-U-JP-GAME-9000012569671/202820458180?epid=1540702541&amp;hash=item2f390a96c4:g:0hkAAOSwy~JdyiAc" TargetMode="External"/><Relationship Id="rId146" Type="http://schemas.openxmlformats.org/officeDocument/2006/relationships/hyperlink" Target="https://www.ebay.com/itm/Xbox360-Shiei-no-Sona-Refrain-Japan-Import-With-tracking-F-S/303497743761?hash=item46a9e00d91:g:n3QAAOSw6INeUxgE" TargetMode="External"/><Relationship Id="rId147" Type="http://schemas.openxmlformats.org/officeDocument/2006/relationships/hyperlink" Target="https://www.ebay.com/itm/Mushihimesama-HD-Limited-Edition-Japan-Import-Xbox-360-Japanese-Cave-US-Seller/133193486845?hash=item1f02f351fd:g:CDMAAOSwiDRdmNth" TargetMode="External"/><Relationship Id="rId148" Type="http://schemas.openxmlformats.org/officeDocument/2006/relationships/hyperlink" Target="https://www.ebay.com/itm/KETSUI-KIZUNA-JIGOKU-TACHI-EXTRA-Microsoft-Xbox-360-JAPAN/324108824872?epid=73021617&amp;hash=item4b76643128:g:AUgAAOSwi6BedHIu" TargetMode="External"/><Relationship Id="rId149" Type="http://schemas.openxmlformats.org/officeDocument/2006/relationships/hyperlink" Target="https://www.ebay.com/itm/Playstation2-PS2-SHIN-GOUKETSUJI-ICHIZOKU-BONNOU-KAIHOU-Japan-very-good/173987361873?hash=item2882747451:g:DG0AAOSw1p1eAPN4" TargetMode="External"/><Relationship Id="rId150" Type="http://schemas.openxmlformats.org/officeDocument/2006/relationships/hyperlink" Target="https://www.ebay.com/itm/QUINROSE-PS-VITA-Software-New-Edition-Crimson-Empire-Japan/333573038915?hash=item4daa80a343:g:LHgAAOSwSvNeku6f" TargetMode="External"/><Relationship Id="rId151" Type="http://schemas.openxmlformats.org/officeDocument/2006/relationships/hyperlink" Target="https://www.ebay.com/itm/Used-PS4-Bride-of-the-night-for-no-country-2-to-the-new-moon-Japan-Import/123089080893?hash=item1ca8ae523d:g:lFYAAOSwef9a2aqB" TargetMode="External"/><Relationship Id="rId152" Type="http://schemas.openxmlformats.org/officeDocument/2006/relationships/hyperlink" Target="https://www.ebay.com/itm/USED-Senran-Kagura-ESTIVAL-VERSUS-girls-of-selection-Sakura-EDITION-PS4/223956920355?hash=item3424df6823:g:JhcAAOSwLllee4fx" TargetMode="External"/><Relationship Id="rId153" Type="http://schemas.openxmlformats.org/officeDocument/2006/relationships/hyperlink" Target="https://www.ebay.com/itm/USED-Pop-fist-POKKEN-TOURNAMENT-DX-Switch-JAPAN-F-S-w-tracking/223966616174?epid=9003017199&amp;hash=item3425735a6e:g:6EUAAOSwpXteh9Jc" TargetMode="External"/><Relationship Id="rId154" Type="http://schemas.openxmlformats.org/officeDocument/2006/relationships/hyperlink" Target="https://www.ebay.com/itm/PS4-soft-Everyones-GOLF-w-tracking-From-JAPAN-Free-Shipping-Brand-New/183875761338?hash=item2acfd974ba:g:2e8AAOSwjm5dJA-r" TargetMode="External"/><Relationship Id="rId155" Type="http://schemas.openxmlformats.org/officeDocument/2006/relationships/hyperlink" Target="https://www.ebay.com/itm/Used-PS4-Nier-automata-Japan-Ver/173941295427?hash=item287fb58943:g:m3YAAOSw~BhbEPHo" TargetMode="External"/><Relationship Id="rId156" Type="http://schemas.openxmlformats.org/officeDocument/2006/relationships/hyperlink" Target="https://www.ebay.com/itm/Used-PS4-Koihime-Enbu-Import-Japan/302177165368?hash=item465b29a038:g:x84AAOSwux5YYNAw" TargetMode="External"/><Relationship Id="rId157" Type="http://schemas.openxmlformats.org/officeDocument/2006/relationships/hyperlink" Target="https://www.ebay.com/itm/Tales-of-Eternia-Premium-Box-Japan-PS1-PlayStation-1-Games/163995991828?hash=item262eec3f14:g:5PYAAOSwLJdd-xqa" TargetMode="External"/><Relationship Id="rId158" Type="http://schemas.openxmlformats.org/officeDocument/2006/relationships/hyperlink" Target="https://www.ebay.com/itm/Persona-2-Eternal-Punishment-Deluxe-Pack-Limited-Watch-PS1-PlayStation-Japan-F-S/293437720090?hash=item445240461a:g:R6cAAOSw9wxeiJCi" TargetMode="External"/><Relationship Id="rId159" Type="http://schemas.openxmlformats.org/officeDocument/2006/relationships/hyperlink" Target="https://www.ebay.com/itm/MSX-KEKKYOKU-NANKYOKU-Antarctic-ADVENTURE-w-Manual-Boxed-Very-Good-Japan-Tested/392765271568?hash=item5b72a26e10:g:3psAAOSwZRFemFxG" TargetMode="External"/><Relationship Id="rId160" Type="http://schemas.openxmlformats.org/officeDocument/2006/relationships/hyperlink" Target="https://www.ebay.com/itm/Nintendo-FAMILY-COMPUTER-CRISIS-FORCE-vertically-scrolling-shooter-KONAMI-FC-NES/254551085387?epid=61634254&amp;hash=item3b446d514b:g:XCEAAOSwzAxee4Dk" TargetMode="External"/><Relationship Id="rId161" Type="http://schemas.openxmlformats.org/officeDocument/2006/relationships/hyperlink" Target="https://www.ebay.com/itm/SS-Sega-Saturn-Games-RABBIT-Sega-Saturn-Boxed-Very-Good-Japan-F-S-Tested-Working/392767517845?hash=item5b72c4b495:g:lPcAAOSwqUtemozv" TargetMode="External"/><Relationship Id="rId162" Type="http://schemas.openxmlformats.org/officeDocument/2006/relationships/hyperlink" Target="https://www.ebay.com/itm/The-King-of-Fighters-KOF-Best-Collection-95-97-Sega-Saturn-Japan-Import-SS-NTSC/323798284983?hash=item4b63e1bab7:g:afQAAOSwvKRczvOj" TargetMode="External"/><Relationship Id="rId163" Type="http://schemas.openxmlformats.org/officeDocument/2006/relationships/hyperlink" Target="https://www.ebay.com/itm/GUNSTAR-HEROES-Mega-Drive-SEGA-GENESIS-Import-Japan/153845103540?hash=item23d1e1fbb4:g:r00AAOSwedNeXnqs" TargetMode="External"/><Relationship Id="rId164" Type="http://schemas.openxmlformats.org/officeDocument/2006/relationships/hyperlink" Target="https://www.ebay.com/itm/VG-RUSHING-BEAT-SFC-Super-Famicom-SNES-NTSC-J-JAPAN-CIB-Tested-works/184248362253?hash=item2ae60ee50d:g:3rwAAOSwuSxekRPk" TargetMode="External"/><Relationship Id="rId165" Type="http://schemas.openxmlformats.org/officeDocument/2006/relationships/hyperlink" Target="https://www.ebay.com/itm/PSP-Sengoku-Cannon-Sengoku-Ace-Episode-III-Japan-Import/323448318925?epid=1043800788&amp;hash=item4b4f05abcd:g:xFEAAOSwhfFbnTSD" TargetMode="External"/><Relationship Id="rId166" Type="http://schemas.openxmlformats.org/officeDocument/2006/relationships/hyperlink" Target="https://www.ebay.com/itm/USED-DC-Zero-Gunner-2-JAPAN-SEGA-Dreamcast-import-Japanese-game/143359804163?hash=item2160e90303:g:dSMAAOSwgWtdWnf~" TargetMode="External"/><Relationship Id="rId167" Type="http://schemas.openxmlformats.org/officeDocument/2006/relationships/hyperlink" Target="https://www.ebay.com/itm/Used-PS2-G-Taste-Mahjong-Import-Japan/301970801524?hash=item464edcc374:g:A-4AAOSw7ehXTVwK" TargetMode="External"/><Relationship Id="rId168" Type="http://schemas.openxmlformats.org/officeDocument/2006/relationships/hyperlink" Target="https://www.ebay.com/itm/Strider-MD-Mega-Drive-Mint-SS-Tasted-Working-JPN-F-S-Used-Very-Good-Japanese/392762018876?hash=item5b7270cc3c:g:0DcAAOSwsmdeSRbB" TargetMode="External"/><Relationship Id="rId169" Type="http://schemas.openxmlformats.org/officeDocument/2006/relationships/hyperlink" Target="https://www.ebay.com/itm/Tsubasa-God-Giga-Wing-Generations-Mint-PS2-Tasted-Working-JPN-F-S-Used-Japanese/392762021444?hash=item5b7270d644:g:srAAAOSwURheSnSX" TargetMode="External"/><Relationship Id="rId170" Type="http://schemas.openxmlformats.org/officeDocument/2006/relationships/hyperlink" Target="https://www.ebay.com/itm/PS4-Ryu-Ga-Gotoku-0-Japan-Import-Japanese-Game/173848287614?hash=item287a2a597e:g:XMUAAOSwak5Zv875" TargetMode="External"/><Relationship Id="rId171" Type="http://schemas.openxmlformats.org/officeDocument/2006/relationships/hyperlink" Target="https://www.ebay.com/itm/GOMOLA-SPEED-PC-Engine-Japan-Video-Game-Japanese/173848125542?hash=item287a27e066:g:vawAAOSwD5ZZ2CVv" TargetMode="External"/><Relationship Id="rId172" Type="http://schemas.openxmlformats.org/officeDocument/2006/relationships/hyperlink" Target="https://www.ebay.com/itm/PS4-GUNDAM-VERSUS-Premium-G-Sound-Edition-PlayStation-4-Japanese-Game-Japan/173872891040?hash=item287ba1c4a0:g:z5wAAOSw1JVZ6DU~" TargetMode="External"/><Relationship Id="rId173" Type="http://schemas.openxmlformats.org/officeDocument/2006/relationships/hyperlink" Target="https://www.ebay.com/itm/PS-Vita-Genkai-Totsuki-Moero-Crystal-Japan-Import-Game-Japanese/173872891585?hash=item287ba1c6c1:g:QrEAAOSwufpZw0KK" TargetMode="External"/><Relationship Id="rId174" Type="http://schemas.openxmlformats.org/officeDocument/2006/relationships/hyperlink" Target="https://www.ebay.com/itm/PSP-Alice-in-the-diamond-country-Wonderful-Mirror-World-Japan-Game/173872892512?hash=item287ba1ca60:g:VygAAOSwIylZwxvl" TargetMode="External"/><Relationship Id="rId175" Type="http://schemas.openxmlformats.org/officeDocument/2006/relationships/hyperlink" Target="https://www.ebay.com/itm/PS-Vita-SOUL-SACRIFICE-DELTA-Japan-Game-Japanese/173872893434?hash=item287ba1cdfa:g:D4QAAOSwV4BZw0-T" TargetMode="External"/><Relationship Id="rId176" Type="http://schemas.openxmlformats.org/officeDocument/2006/relationships/hyperlink" Target="https://www.ebay.com/itm/PS3-Sengoku-Basara-HD-Collection-Japan-Game-Japanese/173872894107?hash=item287ba1d09b:g:GikAAOSwQkZZw12k" TargetMode="External"/><Relationship Id="rId177" Type="http://schemas.openxmlformats.org/officeDocument/2006/relationships/hyperlink" Target="https://www.amazon.co.jp/gp/offer-listing/B0003H2RA6/ref=sr_1_1?s=videogames&amp;keywords=&#12469;&#12452;&#12532;&#12449;&#12522;&#12450;+&#12450;&#12523;&#12486;&#12451;&#12513;&#12483;&#12488;+&#12501;&#12449;&#12452;&#12490;&#12523;&amp;qid=1587705552&amp;__mk_ja_JP=&#12459;&#12479;&#12459;&#12490;&amp;sr=1-1&amp;dchild=1" TargetMode="External"/><Relationship Id="rId178" Type="http://schemas.openxmlformats.org/officeDocument/2006/relationships/hyperlink" Target="https://www.ebay.com/itm/3DS-Hatsune-Miku-and-Future-Stars-Project-Mirai-Japan-Game-Japanese/173872898657?hash=item287ba1e261:g:MA4AAOSwX0NZw2Fz" TargetMode="External"/><Relationship Id="rId179" Type="http://schemas.openxmlformats.org/officeDocument/2006/relationships/hyperlink" Target="https://www.ebay.com/itm/PSP-Shinigami-to-Shoujo-Japan-Import-Game-Japanese/173872898917?hash=item287ba1e365:g:eLYAAOSwRkRZww8A" TargetMode="External"/><Relationship Id="rId180" Type="http://schemas.openxmlformats.org/officeDocument/2006/relationships/hyperlink" Target="https://www.ebay.com/itm/PSP-Final-Fantasy-III-Japanese-English-Subtitles-FF3/173847555970?hash=item287a1f2f82:g:X~oAAOSwDKpZoqie" TargetMode="External"/><Relationship Id="rId181" Type="http://schemas.openxmlformats.org/officeDocument/2006/relationships/hyperlink" Target="https://www.ebay.com/itm/USED-PS1-PS-It-is-Time-Bokan-series-Aircraft-Carrier-Japan-Import-Game-204/193128567699?hash=item2cf75c1393:g:pNEAAOSw481djvkP" TargetMode="External"/><Relationship Id="rId182" Type="http://schemas.openxmlformats.org/officeDocument/2006/relationships/hyperlink" Target="https://www.ebay.com/itm/Capcom-Killer7-Cero-Rating-Z-Dol-P-Gk7J-Game-Cube-Software/174234186521?epid=1700479976&amp;hash=item28912ab319:g:IAIAAOSwm-degBFROSwCCRcHJ6l" TargetMode="External"/><Relationship Id="rId183" Type="http://schemas.openxmlformats.org/officeDocument/2006/relationships/hyperlink" Target="https://www.ebay.com/itm/USED-Specter-watch-3-sukiyaki-privilege-specter-Dream-medal-awakening-Enmameda/223973581199?hash=item3425dda18f:g:t0MAAOSwX1ZekMbM" TargetMode="External"/><Relationship Id="rId184" Type="http://schemas.openxmlformats.org/officeDocument/2006/relationships/hyperlink" Target="https://www.ebay.com/itm/New-PS4-Naruto-Shippuden-Narutimate-Ultimate-Ninja-Storm-4-Road-to-Boruto-Japan/183776161516?epid=2108969826&amp;hash=item2ac9e9aeec:g:cbwAAOSw32lY2ldF" TargetMode="External"/><Relationship Id="rId185" Type="http://schemas.openxmlformats.org/officeDocument/2006/relationships/hyperlink" Target="https://www.ebay.com/itm/7-14-Days-to-USA-Vita-To-LOVE-Ru-Trouble-Darkness-True-Princess-Japanese-Version/112360736863?epid=1142197856&amp;hash=item1a2938c85f:g:p44AAOSw44BYii6K" TargetMode="External"/><Relationship Id="rId186" Type="http://schemas.openxmlformats.org/officeDocument/2006/relationships/hyperlink" Target="https://www.ebay.com/itm/USED-Senran-Kagura-Burst-Guren-of-girls-3DS-JAPAN-F-S-w-tracking/223956010566?epid=212076388&amp;hash=item3424d18646:g:gXAAAOSwYcdeei9v" TargetMode="External"/><Relationship Id="rId187" Type="http://schemas.openxmlformats.org/officeDocument/2006/relationships/hyperlink" Target="https://www.ebay.com/itm/NEW-PS-VITA-Genkai-Tokki-Seven-Pirates-JAPAN-OFFICIAL-IMPORT-FREE-SHIPPING/162880930116?epid=1975831234&amp;hash=item25ec75c144:g:Cw8AAOSwk~pacvFJ" TargetMode="External"/><Relationship Id="rId188" Type="http://schemas.openxmlformats.org/officeDocument/2006/relationships/hyperlink" Target="https://www.ebay.com/itm/PS3-PlayStation-3-Fairy-fencer-F-Limited-Edition-From-Japan-Japanese-Game/173843299735?hash=item2879de3d97:g:DzYAAOSwIDJZyaFG" TargetMode="External"/><Relationship Id="rId189" Type="http://schemas.openxmlformats.org/officeDocument/2006/relationships/hyperlink" Target="https://www.ebay.com/itm/PS-Vita-Criminal-Girls-2-Japan-Game-Japanese/173874063108?epid=1542268208&amp;hash=item287bb3a704:g:aoYAAOSwq4hZ41rJ" TargetMode="External"/><Relationship Id="rId190" Type="http://schemas.openxmlformats.org/officeDocument/2006/relationships/hyperlink" Target="https://www.ebay.com/itm/PS2-Hungry-Ghosts-PlayStation2-From-Japan-Game-Japanese/173843742836?hash=item2879e50074:g:E80AAOSwyNhZyiaG" TargetMode="External"/><Relationship Id="rId191" Type="http://schemas.openxmlformats.org/officeDocument/2006/relationships/hyperlink" Target="https://www.ebay.com/itm/Used-Sega-Saturn-Digital-Pinball-Necronomicon-Japan-Import-A/301304306477?epid=56253980&amp;hash=item462722db2d:g:3OEAAOSwPgxVLQw3" TargetMode="External"/><Relationship Id="rId192" Type="http://schemas.openxmlformats.org/officeDocument/2006/relationships/hyperlink" Target="https://www.ebay.com/itm/PS2-Hudson-Selection-PC-Genjin-PlayStation2-From-Japan-Game-Japanese/173843712748?epid=1501672144&amp;hash=item2879e48aec:g:x6MAAOSwynlZyirb" TargetMode="External"/><Relationship Id="rId193" Type="http://schemas.openxmlformats.org/officeDocument/2006/relationships/hyperlink" Target="https://www.ebay.com/itm/Dreamcast-Ecco-the-Dolphin-From-Japan-Japanese-Game/173843599659?hash=item2879e2d12b:g:HekAAOSwH4FZygd8" TargetMode="External"/><Relationship Id="rId194" Type="http://schemas.openxmlformats.org/officeDocument/2006/relationships/hyperlink" Target="https://www.ebay.com/itm/PS2-Castlevania-Curse-of-Darkness-Akumajo-Dracula-PlayStation2-Japan-Game/173843598371?hash=item2879e2cc23:g:5KoAAOSwmoVZygqs" TargetMode="External"/><Relationship Id="rId195" Type="http://schemas.openxmlformats.org/officeDocument/2006/relationships/hyperlink" Target="https://www.ebay.com/itm/USED-Seta-Tetris-64-NINTENDO-64-Video-Games-Toy-New-Japan-Puzzle-F-S-MINT/383343582229?hash=item59410edc15:g:WhwAAOSwWNZeCBSq" TargetMode="External"/><Relationship Id="rId196" Type="http://schemas.openxmlformats.org/officeDocument/2006/relationships/hyperlink" Target="https://www.ebay.com/itm/PS2-Taisho-Mononoke-Ibunroku-PlayStation2-From-Japan-Japanese-Game/173843344588?epid=56279187&amp;hash=item2879deeccc:g:VwYAAOSw1TRZybcR" TargetMode="External"/><Relationship Id="rId197" Type="http://schemas.openxmlformats.org/officeDocument/2006/relationships/hyperlink" Target="https://www.ebay.com/itm/Used-PS4-Locus-III-of-The-Legend-of-Heroes-blende-Japan-Import/292530914562?epid=2209784942&amp;hash=item441c338502:g:vj0AAOSwNhpa2ap~" TargetMode="External"/><Relationship Id="rId198" Type="http://schemas.openxmlformats.org/officeDocument/2006/relationships/hyperlink" Target="https://www.ebay.com/itm/DAIRANTO-SMASH-BROTHERS-Nintendo-64-Japan-Game/173848424005?hash=item287a2c6e45:g:dSAAAOSwstJZV2uM" TargetMode="External"/><Relationship Id="rId199" Type="http://schemas.openxmlformats.org/officeDocument/2006/relationships/hyperlink" Target="https://www.ebay.com/itm/DYNAMITE-DEKA-Spine-Sega-Saturn-ss/362938787452?epid=56244873&amp;hash=item5480d6667c:g:GqsAAOSwltNeZbvN" TargetMode="External"/><Relationship Id="rId200" Type="http://schemas.openxmlformats.org/officeDocument/2006/relationships/hyperlink" Target="https://www.ebay.com/itm/PS3-JAPAN-Caladrius-BLAZE/173848428449?hash=item287a2c7fa1:g:xM8AAOSwstJZUdaW" TargetMode="External"/><Relationship Id="rId201" Type="http://schemas.openxmlformats.org/officeDocument/2006/relationships/hyperlink" Target="https://www.ebay.com/itm/PS3-Nitroplus-Nitro-Blasterz-Heroines-Infinite-Duel-PlayStation3-Japan-New-JPN/173862246076?hash=item287aff56bc:g:AEkAAOSwGtRXziXH" TargetMode="External"/><Relationship Id="rId202" Type="http://schemas.openxmlformats.org/officeDocument/2006/relationships/hyperlink" Target="https://www.ebay.com/itm/Used-Nintendo-DS-Rockman-EXE-5-DS-Twin-Leads-Japan-Import-Free-Shipping/122307321967?epid=1502901861&amp;hash=item1c7a15a06f:g:cTkAAOSwe-FU4wYC" TargetMode="External"/><Relationship Id="rId203" Type="http://schemas.openxmlformats.org/officeDocument/2006/relationships/hyperlink" Target="https://www.ebay.com/itm/PS2-Battle-Gear-3-Japan-Import-Playstation-2-Japan-Import-Game-Japanese-MINT/223974598680?hash=item3425ed2818:g:vzYAAOSwTAhekjkl" TargetMode="External"/><Relationship Id="rId204" Type="http://schemas.openxmlformats.org/officeDocument/2006/relationships/hyperlink" Target="https://www.ebay.com/itm/PS4-TrackMania-Track-Mania-Turbo-Japan-PlayStation-4-Game-Region-Free-Game/173849697901?hash=item287a3fde6d:g:PXYAAOSw3Z9aqP5L" TargetMode="External"/><Relationship Id="rId205" Type="http://schemas.openxmlformats.org/officeDocument/2006/relationships/hyperlink" Target="https://www.ebay.com/itm/Used-PS-Vita-Atelier-Escha-Logy-Alchemists-of-the-Dusk-Sky-Plus-Japan-Import/291436174457?hash=item43daf31c79:g:4l0AAOSw9N1V0Vox" TargetMode="External"/><Relationship Id="rId206" Type="http://schemas.openxmlformats.org/officeDocument/2006/relationships/hyperlink" Target="https://www.ebay.com/itm/PS3-Tomoyo-After-Its-a-Wonderful-Life-CS-Edition-Japanese-Game-Japan-Anime/173849700041?hash=item287a3fe6c9:g:xpwAAOSwIWxaqLtE" TargetMode="External"/><Relationship Id="rId207" Type="http://schemas.openxmlformats.org/officeDocument/2006/relationships/hyperlink" Target="https://www.ebay.com/itm/Nintendo-Switch-VOEZ-Japan-Rhythm-Game-Anime-Japanese-Region-Free/173849700800?hash=item287a3fe9c0:g:Wn0AAOSwC2JaqRSO" TargetMode="External"/><Relationship Id="rId208" Type="http://schemas.openxmlformats.org/officeDocument/2006/relationships/hyperlink" Target="https://www.ebay.com/itm/PS-Vita-BROTHERS-CONFLICT-Precious-Baby-Japan-Game-Anime-PlayStation/173849700977?hash=item287a3fea71:g:MkEAAOSwdjRaqQyY" TargetMode="External"/><Relationship Id="rId209" Type="http://schemas.openxmlformats.org/officeDocument/2006/relationships/hyperlink" Target="https://www.ebay.com/itm/Used-PS3-Wangan-Midnight-PLAYSTATION-3-the-Best-Japan-Ver/173941287991?epid=1600585695&amp;hash=item287fb56c37:g:3voAAOSwOhFbQyO8" TargetMode="External"/><Relationship Id="rId210" Type="http://schemas.openxmlformats.org/officeDocument/2006/relationships/hyperlink" Target="https://www.ebay.com/itm/USED-PS4-Winning-Post-8-2018-JAPAN-Sony-PlayStation-4-import-game-Horse-Racing/133023841060?hash=item1ef8d6bb24:g:R4AAAOSwg1JcHFSb" TargetMode="External"/><Relationship Id="rId211" Type="http://schemas.openxmlformats.org/officeDocument/2006/relationships/hyperlink" Target="https://www.ebay.com/itm/Xbox-One-Romance-of-the-Three-Kingdoms-Sangokushi-13-Japan-Game-XboxOne/173849701536?hash=item287a3feca0:g:QFIAAOSw9iNaqM1A" TargetMode="External"/><Relationship Id="rId212" Type="http://schemas.openxmlformats.org/officeDocument/2006/relationships/hyperlink" Target="https://www.ebay.com/itm/PS4-Tengoku-The-Game-Paradise-CruisinMix-Cruisin-Mix-Japan-Anime-PlayStation-4/173849702500?hash=item287a3ff064:g:EgcAAOSwacVaqQX1" TargetMode="External"/><Relationship Id="rId213" Type="http://schemas.openxmlformats.org/officeDocument/2006/relationships/hyperlink" Target="https://www.ebay.com/itm/Nintendo-3DS-HIGH-SCHOOL-DxD-Japan-F-S/232589328455?hash=item3627678047:g:oMQAAOSwhpZaKTvj" TargetMode="External"/><Relationship Id="rId214" Type="http://schemas.openxmlformats.org/officeDocument/2006/relationships/hyperlink" Target="https://www.ebay.com/itm/Nintendo-Switch-BAYONETTA-2-Japan-Game-Region-Free-Japanese/173849705801?epid=3012708685&amp;hash=item287a3ffd49:g:gLAAAOSwyO1aqPv5" TargetMode="External"/><Relationship Id="rId215" Type="http://schemas.openxmlformats.org/officeDocument/2006/relationships/hyperlink" Target="https://www.ebay.com/itm/PS-Vita-Shallie-no-Atelier-Alchemists-of-the-Dusk-Sea-Plus-Japan-PSV-F-S/372220450108?hash=item56aa11553c:g:6J0AAOSwU91agW5D" TargetMode="External"/><Relationship Id="rId216" Type="http://schemas.openxmlformats.org/officeDocument/2006/relationships/hyperlink" Target="https://www.ebay.com/itm/Used-PS4-Kingdom-Hearts-HD-1-5-2-5-remix-Japan-Import/302710985254?epid=2084210172&amp;hash=item467afb1226:g:yRAAAOSwzpFa2ap-" TargetMode="External"/><Relationship Id="rId217" Type="http://schemas.openxmlformats.org/officeDocument/2006/relationships/hyperlink" Target="https://www.ebay.com/itm/PS-Vita-The-Legend-of-Heroes-Trails-in-the-Sky-SC-Evolution-Japan-Game-Anime/173849710420?hash=item287a400f54:g:DoQAAOSwuWJaqQov" TargetMode="External"/><Relationship Id="rId218" Type="http://schemas.openxmlformats.org/officeDocument/2006/relationships/hyperlink" Target="https://www.ebay.com/itm/PS4-Sword-Art-Online-Fatal-Bullet-PlayStation-4/323836869533?epid=16012097539&amp;hash=item4b662e7b9d:g:i1UAAOSwTIlclBsR" TargetMode="External"/><Relationship Id="rId219" Type="http://schemas.openxmlformats.org/officeDocument/2006/relationships/hyperlink" Target="https://www.ebay.com/itm/PS4-Yahari-game-demo-ore-sumire-love-kome-wa-Japan-PlayStation-4-F-S/273880673157?hash=item3fc48f6b85:g:VEgAAOSwznNc-2iH" TargetMode="External"/><Relationship Id="rId220" Type="http://schemas.openxmlformats.org/officeDocument/2006/relationships/hyperlink" Target="https://www.ebay.com/itm/PS-Vita-Tokyo-Ghoul-JAIL-Japan-PSV-F-S/273024662735?epid=1241893358&amp;hash=item3f9189bccf:g:Hs4AAOSw4EhaWx0D" TargetMode="External"/><Relationship Id="rId221" Type="http://schemas.openxmlformats.org/officeDocument/2006/relationships/hyperlink" Target="https://www.ebay.com/itm/Ps4-Under-Night-In-Birth-Exe-Late-St/123849225205?epid=8003598251&amp;hash=item1cd5fd33f5:g:SoUAAOSwPB9dOS82" TargetMode="External"/><Relationship Id="rId222" Type="http://schemas.openxmlformats.org/officeDocument/2006/relationships/hyperlink" Target="https://www.ebay.com/itm/Nintendo-3DS-Aikatsu-My-No-1-Stage-Japan-F-S/232945455744?epid=1342210530&amp;hash=item363ca19280:g:F-YAAOSwdU9brzpw" TargetMode="External"/><Relationship Id="rId223" Type="http://schemas.openxmlformats.org/officeDocument/2006/relationships/hyperlink" Target="https://www.ebay.com/itm/TALES-of-PHANTASIA-Nintendo-Super-Famicom-SFC-namco-Japan-Import-SNES/192499065445?epid=56238148&amp;hash=item2cd1d6a265:g:C1UAAOSw1cdbssu5" TargetMode="External"/><Relationship Id="rId224" Type="http://schemas.openxmlformats.org/officeDocument/2006/relationships/hyperlink" Target="https://www.ebay.com/itm/Berserk-Millennium-Falcon-PS2-Playstation-2-Japan-Import-Rare-Used/231961454958?epid=1300342754&amp;hash=item3601fae96e:g:uFAAAOSwdsFXTE7S" TargetMode="External"/><Relationship Id="rId225" Type="http://schemas.openxmlformats.org/officeDocument/2006/relationships/hyperlink" Target="https://www.ebay.com/itm/PS2-NEOGEO-online-collection-Samurai-Spirits-Sixth-game-Import-Japan/173851076907?hash=item287a54e92b:g:TcMAAOSwrFJZ0bit" TargetMode="External"/><Relationship Id="rId226" Type="http://schemas.openxmlformats.org/officeDocument/2006/relationships/hyperlink" Target="https://www.ebay.com/itm/Rui-wa-Tomo-wo-Yobu-Limited-Edition-PS-Vita-PlayStation-Vita-Japan-Game-Japanese/173851967844?hash=item287a628164:g:d1EAAOSwuaFZ4fpL" TargetMode="External"/><Relationship Id="rId227" Type="http://schemas.openxmlformats.org/officeDocument/2006/relationships/hyperlink" Target="https://www.ebay.com/itm/Used-PS3-Super-Heroine-Senki-Import-Japan-Free-Shipping/291355457846?epid=1223999617&amp;hash=item43d6237936:g:unkAAOSwa39UuHiM" TargetMode="External"/><Relationship Id="rId228" Type="http://schemas.openxmlformats.org/officeDocument/2006/relationships/hyperlink" Target="https://www.ebay.com/itm/Used-PS-Vita-Luminous-Arc-Infinity-Import-Japan/302013914955?hash=item46516e9f4b:g:i1QAAOSw2zlXh1~r" TargetMode="External"/><Relationship Id="rId229" Type="http://schemas.openxmlformats.org/officeDocument/2006/relationships/hyperlink" Target="https://www.ebay.com/itm/Saki-Mahjong-Portable-PSP-Import-Japan-limited-1/173852416597?hash=item287a695a55:g:OjsAAOSwj99aIkvv" TargetMode="External"/><Relationship Id="rId230" Type="http://schemas.openxmlformats.org/officeDocument/2006/relationships/hyperlink" Target="https://www.ebay.com/itm/Sega-Saturn-Initial-D-Koudou-Saisoku-Densetsu-Japan-Driving-Game-SS-Sega-Saturn/164134950670?hash=item263734970e:g:aIUAAOSwBiNed1-Z" TargetMode="External"/><Relationship Id="rId231" Type="http://schemas.openxmlformats.org/officeDocument/2006/relationships/hyperlink" Target="https://www.ebay.com/itm/ALICE-IN-WONDERDREAM-PC-Engine-HuCARD-Turbografx-16/173853610279?hash=item287a7b9127:g:MJoAAOSwWD1ZrMI9" TargetMode="External"/><Relationship Id="rId232" Type="http://schemas.openxmlformats.org/officeDocument/2006/relationships/hyperlink" Target="https://www.ebay.com/itm/Used-Dreamcast-Giga-Wing-Japan-Import-Free-Shipping/301644728697?hash=item463b6d4979:g:2oEAAOSwl8NVY-Fs" TargetMode="External"/><Relationship Id="rId233" Type="http://schemas.openxmlformats.org/officeDocument/2006/relationships/hyperlink" Target="https://www.ebay.com/itm/NEC-PC-Engine-Image-Fight-JAPAN-GAME-Work-11161/173848448407?hash=item287a2ccd97:g:0HQAAOSwqI1dZ1mP" TargetMode="External"/><Relationship Id="rId234" Type="http://schemas.openxmlformats.org/officeDocument/2006/relationships/hyperlink" Target="https://www.ebay.com/itm/PS1-ROCKMAN-2-Megaman-No-Back-sheet-bnc-Playstation-Japan-Game-p1/302434502558?hash=item466a80479e:g:XOAAAOSwlnZZp7fM" TargetMode="External"/><Relationship Id="rId235" Type="http://schemas.openxmlformats.org/officeDocument/2006/relationships/hyperlink" Target="https://www.ebay.com/itm/Poket-Monster-Pikachu-Yellow-GameBoy-JP-GAME-9000012440499/202787668676?hash=item2f371642c4:g:vyoAAOSwJwVdjWHI" TargetMode="External"/><Relationship Id="rId236" Type="http://schemas.openxmlformats.org/officeDocument/2006/relationships/hyperlink" Target="https://www.ebay.com/itm/Prince-of-Persia-Nintendo-Super-Famicom-Box-and-Manual-Included/362980574147?epid=214706374&amp;hash=item54835403c3:g:2psAAOSwiiZepoKs" TargetMode="External"/><Relationship Id="rId237" Type="http://schemas.openxmlformats.org/officeDocument/2006/relationships/hyperlink" Target="https://www.ebay.com/itm/2020-Super-Baseball-NCD-SNK-Neogeo-CD-Japan-New/323775407865?hash=item4b6284a6f9:g:p38AAOSwJ6lahrrK" TargetMode="External"/><Relationship Id="rId238" Type="http://schemas.openxmlformats.org/officeDocument/2006/relationships/hyperlink" Target="https://www.ebay.com/itm/Sega-Saturn-SEGATA-SANSIRO-Shinken-Yugi-Import-Japan-Game-ss/173853818608?hash=item287a7ebef0:g:n6cAAOSwTpldsku2" TargetMode="External"/><Relationship Id="rId239" Type="http://schemas.openxmlformats.org/officeDocument/2006/relationships/hyperlink" Target="https://www.ebay.com/itm/Xbox-One-STRANGER-OF-SWORD-CITY-Japan-Japanese-Video-Game/173853867636?hash=item287a7f7e74:g:8~IAAOSwnfdZyFyP" TargetMode="External"/><Relationship Id="rId240" Type="http://schemas.openxmlformats.org/officeDocument/2006/relationships/hyperlink" Target="https://www.ebay.com/itm/Mega-Drive-MD-GENESIS-Japan-Golden-Axe-3-GENESIS/173853914210?hash=item287a803462:g:2WkAAOSw8GhZfpvd" TargetMode="External"/><Relationship Id="rId241" Type="http://schemas.openxmlformats.org/officeDocument/2006/relationships/hyperlink" Target="https://www.ebay.com/itm/Dreamcast-SENGOKU-TURB-with-SPINE-CARD-Sega-dc/362444843208?epid=56251627&amp;hash=item54636568c8:g:CYoAAOSwtb1brJrN" TargetMode="External"/><Relationship Id="rId242" Type="http://schemas.openxmlformats.org/officeDocument/2006/relationships/hyperlink" Target="https://www.ebay.com/itm/Ys-3-SEGA-Mega-Drive-MD-GENESIS-Japan/173854870232?hash=item287a8ecad8:g:WAUAAOSwarNZrirH" TargetMode="External"/><Relationship Id="rId243" Type="http://schemas.openxmlformats.org/officeDocument/2006/relationships/hyperlink" Target="https://www.ebay.com/itm/PS4-DARIUS-BURST-CHRONICLE-SAVIOURS-Normal-Edition-From-Japan/173854932102?hash=item287a8fbc86:g:4gAAAOSwHHtZjYyW" TargetMode="External"/><Relationship Id="rId244" Type="http://schemas.openxmlformats.org/officeDocument/2006/relationships/hyperlink" Target="https://www.ebay.com/itm/Nintendo-Switch-The-Legend-of-Zelda-Breath-of-the-Wild-Japan-Japanese-Game/173854981693?hash=item287a907e3d:g:VJ4AAOSwv-ZZ5vuc" TargetMode="External"/><Relationship Id="rId245" Type="http://schemas.openxmlformats.org/officeDocument/2006/relationships/hyperlink" Target="https://www.ebay.com/itm/Aladdin-Nintendo-Super-Famicom-Japan/233448596627?hash=item365a9ee493:g:YHYAAOSwxYxU0elv" TargetMode="External"/><Relationship Id="rId246" Type="http://schemas.openxmlformats.org/officeDocument/2006/relationships/hyperlink" Target="https://www.ebay.com/itm/SFC-SNES-ANGEL-BANDAI-SD-Kidou-Senshi-Gundam-V-Sakusen-Shidou-Strategy-start/163574107167?hash=item2615c6cc1f:g:6gwAAOSwo8NcejvQ" TargetMode="External"/><Relationship Id="rId247" Type="http://schemas.openxmlformats.org/officeDocument/2006/relationships/hyperlink" Target="https://www.ebay.com/itm/Nintendo-Super-Famicom-AREA-88-Ref-1801-sf/362703293019?hash=item5472cd0a5b:g:~dEAAOSwJWddMC5t" TargetMode="External"/><Relationship Id="rId248" Type="http://schemas.openxmlformats.org/officeDocument/2006/relationships/hyperlink" Target="https://www.ebay.com/itm/TINY-TOON-ADVENTURES-Ref-ccc-Super-Famicom-Nintendo-sf/302632915047?epid=214758323&amp;hash=item467653d067:g:zG4AAOSwYDZafVP4" TargetMode="External"/><Relationship Id="rId249" Type="http://schemas.openxmlformats.org/officeDocument/2006/relationships/hyperlink" Target="https://www.ebay.com/itm/GANBARE-GOEMON-3-Karakuri-Ref-ccc-Super-Famicom-Nintendo-sf/311765804689?hash=item4896b0a691:g:dOAAAOSwbzxcj0YA" TargetMode="External"/><Relationship Id="rId250" Type="http://schemas.openxmlformats.org/officeDocument/2006/relationships/hyperlink" Target="https://www.ebay.com/itm/SFC-Super-Famicom-NOSFERATU-Without-Box-Super-Famicom-Very-Good-Japan-Tested/392780388202?epid=214758333&amp;hash=item5b7389176a:g:Hw0AAOSwwgVeqOl8" TargetMode="External"/><Relationship Id="rId251" Type="http://schemas.openxmlformats.org/officeDocument/2006/relationships/hyperlink" Target="https://www.ebay.com/itm/GANBARE-GOEMON-Yukihime-Ref-ccc-Super-Famicom-Nintendo-sf/302170565555?hash=item465ac4ebb3:g:bVEAAOSwAS5c9gN8" TargetMode="External"/><Relationship Id="rId252" Type="http://schemas.openxmlformats.org/officeDocument/2006/relationships/hyperlink" Target="https://www.ebay.com/itm/YU-YU-HAKUSHO-2-Kakuto-Super-Famicom-Nintendo-sf/311752403083?hash=item4895e4288b:g:pGQAAOSw2xRYQSMo" TargetMode="External"/><Relationship Id="rId253" Type="http://schemas.openxmlformats.org/officeDocument/2006/relationships/hyperlink" Target="https://www.ebay.com/itm/Nintendo-Famicom-Batman-FC-NES-SunSoft-Japan-JP-Game-Import/174234651709?hash=item289131cc3d:g:dtsAAOSwN1pegMEY" TargetMode="External"/><Relationship Id="rId254" Type="http://schemas.openxmlformats.org/officeDocument/2006/relationships/hyperlink" Target="https://www.ebay.com/itm/THE-WING-OF-MADOOLA-Ref-189-Famicom-Nintendo-Import-Boxed-fc/361855190963?hash=item54404007b3:g:lAYAAOSw241YU2Ka" TargetMode="External"/><Relationship Id="rId255" Type="http://schemas.openxmlformats.org/officeDocument/2006/relationships/hyperlink" Target="https://www.ebay.com/itm/Used-PS2-NEOGEO-Online-Collection-The-King-of-Fighters-98-Ultimate-Match-Japan/122001914252?epid=1000505901&amp;hash=item1c67e1798c:g:u-gAAOSw6btXTVvK" TargetMode="External"/><Relationship Id="rId256" Type="http://schemas.openxmlformats.org/officeDocument/2006/relationships/hyperlink" Target="https://www.ebay.com/itm/UsedGame-PS2-SNK-vs-Capcom-Chaos-Japan-Import-FreeShipping/281873094656?epid=1102871218&amp;hash=item41a0f21800:g:42IAAOSwIFtaIL3O" TargetMode="External"/><Relationship Id="rId257" Type="http://schemas.openxmlformats.org/officeDocument/2006/relationships/hyperlink" Target="https://www.ebay.com/itm/The-King-of-Fighters-XIII-PS3-PlayStation-3-Japanese-Ver/232919197204?epid=1600481476&amp;hash=item363b10e614:m:mlfBO7gvL8zXE3mR5WEMk8A" TargetMode="External"/><Relationship Id="rId258" Type="http://schemas.openxmlformats.org/officeDocument/2006/relationships/hyperlink" Target="https://www.ebay.com/itm/The-King-of-Fighters-XII-SNK-Playmore-PS3-Japan-Import-NEW-sealed-BLJS-10045/313039386082?epid=211998347&amp;hash=item48e299f5e2:g:oJMAAOSwyWhefdNU" TargetMode="External"/><Relationship Id="rId259" Type="http://schemas.openxmlformats.org/officeDocument/2006/relationships/hyperlink" Target="https://www.ebay.com/itm/KOF-King-of-Fighters-MAXIMUM-IMPACT-2-PlayStation-Japanese-Ver/332796404603?hash=item4d7c36237b:g:Df4AAOSwCf9bkjqE" TargetMode="External"/><Relationship Id="rId260" Type="http://schemas.openxmlformats.org/officeDocument/2006/relationships/hyperlink" Target="https://www.ebay.com/itm/THE-KING-OF-FIGHTERS-XI-PlayStation-2-Japanese-Version/232919197173?epid=1900404796&amp;hash=item363b10e5f5:g:Rj4AAOSwaeJbkjqJ" TargetMode="External"/><Relationship Id="rId261" Type="http://schemas.openxmlformats.org/officeDocument/2006/relationships/hyperlink" Target="https://www.ebay.com/itm/Capcom-Fighting-Jam-PS2-CAPCOM-Sony-Playstation-2-From-Japan/192884489770?hash=item2ce8cfbe2a:g:MCgAAOSwnO1dtDN~" TargetMode="External"/><Relationship Id="rId262" Type="http://schemas.openxmlformats.org/officeDocument/2006/relationships/hyperlink" Target="https://www.ebay.com/itm/Used-PS2-Street-Fighter-Zero-Fighters-Generation-Japan-Import-Free-Shipping/301553758121?hash=item4636012fa9:g:oJAAAOSwBLlU-Ye1" TargetMode="External"/><Relationship Id="rId263" Type="http://schemas.openxmlformats.org/officeDocument/2006/relationships/hyperlink" Target="https://www.ebay.com/itm/Used-PS2-Hyper-Street-Fighter-II-The-Anniversary-Edition-Japan-Import-A/121588529283?epid=56256573&amp;hash=item1c4f3db883:g:Z94AAOSwPhdU43b3" TargetMode="External"/><Relationship Id="rId264" Type="http://schemas.openxmlformats.org/officeDocument/2006/relationships/hyperlink" Target="https://www.ebay.com/itm/Used-PS2-NeoGeo-Battle-Coliseum-Japan-Import-Free-Shipping/301529083060?hash=item463488acb4:g:QGgAAOSwPYZU3vOl" TargetMode="External"/><Relationship Id="rId265" Type="http://schemas.openxmlformats.org/officeDocument/2006/relationships/hyperlink" Target="https://www.ebay.com/itm/PS2-NeoGeo-online-collection-Garou-Mark-Of-The-Wolves-PlayStation-2-Japan-F-S/272987636659?epid=1424546553&amp;hash=item3f8f54c3b3:g:k88AAOSwyi9aN6Ar" TargetMode="External"/><Relationship Id="rId266" Type="http://schemas.openxmlformats.org/officeDocument/2006/relationships/hyperlink" Target="https://www.ebay.com/itm/The-King-of-Fighters-NESTS-Hen-NEOGEO-online-collection/223142510435?epid=56285347&amp;hash=item33f4547f63:g:vnkAAOSwMzVbmTRs" TargetMode="External"/><Relationship Id="rId267" Type="http://schemas.openxmlformats.org/officeDocument/2006/relationships/hyperlink" Target="https://www.ebay.com/itm/Used-PS2-NEOGEO-Online-Collection-Fatal-Fury-Battle-Archives-1-Import-Japan/302187848348?epid=1303637492&amp;hash=item465bcca29c:g:JTUAAOSwNsdXTVu8" TargetMode="External"/><Relationship Id="rId268" Type="http://schemas.openxmlformats.org/officeDocument/2006/relationships/hyperlink" Target="https://www.ebay.com/itm/formula-God-of-castle-II-PS2-Taito-Sony-Playstation-2-From-Japan/223926551140?hash=item3423100264:g:GHwAAOSwq-BeKcJ9" TargetMode="External"/><Relationship Id="rId269" Type="http://schemas.openxmlformats.org/officeDocument/2006/relationships/hyperlink" Target="https://www.ebay.com/itm/PlayStation-Portable-PSP-Import-Japan-Kisou-Ryouhei-Gunhound-EX/173855251870?hash=item287a949d9e:g:RHgAAOSwf3BZ0uc9" TargetMode="External"/><Relationship Id="rId270" Type="http://schemas.openxmlformats.org/officeDocument/2006/relationships/hyperlink" Target="https://www.ebay.com/itm/W-Tracking-S1-PSP-Sword-Art-Online-Infinity-Moment-First-Limite-Edition-Japan/112303390425?hash=item1a25cdbed9:g:ba8AAOSwGtRX0uWy" TargetMode="External"/><Relationship Id="rId271" Type="http://schemas.openxmlformats.org/officeDocument/2006/relationships/hyperlink" Target="https://www.ebay.com/itm/Psyvariar-Playstation-2-PS2-Complete-Edition-SHMUP/122771867508?hash=item1c95c60774:g:HbAAAOSwHYpZ74Zr" TargetMode="External"/><Relationship Id="rId272" Type="http://schemas.openxmlformats.org/officeDocument/2006/relationships/hyperlink" Target="https://www.ebay.com/itm/3DS-Dai-Gyakuten-Saiban-1-2-Limited-Naruhodo-Ryunosuke-no-Bouken-to-Kakugo/254234563230?epid=7004520291&amp;hash=item3b318f929e:g:KCAAAOSwx79c3t8J" TargetMode="External"/><Relationship Id="rId273" Type="http://schemas.openxmlformats.org/officeDocument/2006/relationships/hyperlink" Target="https://www.ebay.com/itm/PS-Vita-Nisekoi-Yomeiri-Japan-PSV-F-S/232663088519?epid=211996297&amp;hash=item362bccfd87:g:zxIAAOSws2dagXZe" TargetMode="External"/><Relationship Id="rId274" Type="http://schemas.openxmlformats.org/officeDocument/2006/relationships/hyperlink" Target="https://www.ebay.com/itm/PS1-METAL-SLUG-X-SNK-Best-Collection-Playstation-PS-JAPAN-USED-F-S/192877107012?hash=item2ce85f1744:g:9J0AAOSwf0Rcoha5" TargetMode="External"/><Relationship Id="rId275" Type="http://schemas.openxmlformats.org/officeDocument/2006/relationships/hyperlink" Target="https://www.ebay.com/itm/Beravoman-NEAR-MINT-Condition-PC-Engine-Hu-PCE-Grafx-Beraboman-Japan-Game-pe/362352024931?hash=item545ddd1d63:g:SyYAAOSw4DJYgB0k" TargetMode="External"/><Relationship Id="rId276" Type="http://schemas.openxmlformats.org/officeDocument/2006/relationships/hyperlink" Target="https://www.ebay.com/itm/Game-soft-Famicom-Adventure-island-2-of-Takahashi-expert-from-Japan/273094886315?hash=item3f95b943ab:g:5F0AAOSwlrBanBH2" TargetMode="External"/><Relationship Id="rId277" Type="http://schemas.openxmlformats.org/officeDocument/2006/relationships/hyperlink" Target="https://www.ebay.com/itm/USED-PS2-CAPCOM-VS-SNK-2-Street-Fighter-III-Value-Pack-4976219026499/164167731044?epid=1702889758&amp;hash=item263928c764:g:o3AAAOSwngBenYk8" TargetMode="External"/><Relationship Id="rId278" Type="http://schemas.openxmlformats.org/officeDocument/2006/relationships/hyperlink" Target="https://www.ebay.com/itm/NEC-PC-Engine-Street-Fighter-2-II-Dash-Hu-Card-Capcom-Japan-JP-U70/402042034311?hash=item5d9b929887:g:t38AAOSwWWdeI41U" TargetMode="External"/><Relationship Id="rId279" Type="http://schemas.openxmlformats.org/officeDocument/2006/relationships/hyperlink" Target="https://www.ebay.com/itm/PC-Engine-HuCARD-Japan-Telenet-COLUMNS-NTSC-J/333452517714?hash=item4da351a152:g:yeQAAOSwM9xeAwq6" TargetMode="External"/><Relationship Id="rId280" Type="http://schemas.openxmlformats.org/officeDocument/2006/relationships/hyperlink" Target="https://www.ebay.com/itm/Strip-Fighter-2-PC-Engine-HuCard-Very-Good-JPN-F-S-Tasted-Working/392762036561?epid=1225247831&amp;hash=item5b72711151:g:0roAAOSwAPVeeeQ1" TargetMode="External"/><Relationship Id="rId281" Type="http://schemas.openxmlformats.org/officeDocument/2006/relationships/hyperlink" Target="https://www.ebay.com/itm/JIM-POWER-PC-Engine-Japan-Video-Game-Japanese/173857229347?hash=item287ab2ca23:g:q0sAAOSwUCBeojRX" TargetMode="External"/><Relationship Id="rId282" Type="http://schemas.openxmlformats.org/officeDocument/2006/relationships/hyperlink" Target="https://www.ebay.com/itm/Game-soft-Famicom-SQOON-Box-and-with-an-instructions-from-Japan/273353794478?hash=item3fa527e3ae:g:~cMAAOSwX0xbSLym" TargetMode="External"/><Relationship Id="rId283" Type="http://schemas.openxmlformats.org/officeDocument/2006/relationships/hyperlink" Target="https://www.ebay.com/itm/KAIZO-CHOJIN-SHUBIBINMAN-PC-Engine-Hu-2797-pe/303387016626?hash=item46a3467db2:g:Qm0AAOSwh8pd5L6P" TargetMode="External"/><Relationship Id="rId284" Type="http://schemas.openxmlformats.org/officeDocument/2006/relationships/hyperlink" Target="https://www.ebay.com/itm/SAINT-SEIYA-Final-Ogon-Densetsu-Ref-bcb-Famicom-NINTENDO-fc/311761114436?hash=item4896691544:g:M4QAAOSwLnBX9MKQ" TargetMode="External"/><Relationship Id="rId285" Type="http://schemas.openxmlformats.org/officeDocument/2006/relationships/hyperlink" Target="https://www.ebay.com/itm/Nintendo-3DS-Notebook-that-had-psychic-camera-possessed-Japan-Ver/173941293544?hash=item287fb581e8:g:wH8AAOSwRTtbMkWd" TargetMode="External"/><Relationship Id="rId286" Type="http://schemas.openxmlformats.org/officeDocument/2006/relationships/hyperlink" Target="https://www.ebay.com/itm/Used-Ikenie-No-Yoru-Japan-Export/192891830288?hash=item2ce93fc010:g:2U8AAOSwwv1ctskz" TargetMode="External"/><Relationship Id="rId287" Type="http://schemas.openxmlformats.org/officeDocument/2006/relationships/hyperlink" Target="https://www.ebay.com/itm/CALLING-Black-incoming-call-Nintendo-Wii/283830433396?hash=item42159cb674:g:TbMAAOSweIVegCJZ" TargetMode="External"/><Relationship Id="rId288" Type="http://schemas.openxmlformats.org/officeDocument/2006/relationships/hyperlink" Target="https://www.ebay.com/itm/USED-The-Legend-of-Zelda-Twilight-Princess-HD-Wii-U-JAPAN-F-S-w-tracking/223982082801?epid=1157788890&amp;hash=item34265f5af1:g:P~8AAOSwGfVem6N~" TargetMode="External"/><Relationship Id="rId289" Type="http://schemas.openxmlformats.org/officeDocument/2006/relationships/hyperlink" Target="https://www.ebay.com/itm/NEW-Wii-LEGEND-OF-ZELDA-Skyward-Sword-Limited-Edition-Japan-Import-Free-Shipping/112607448475?epid=1000603174&amp;hash=item1a37ed4d9b:g:W0YAAOSwagdXRrgs" TargetMode="External"/><Relationship Id="rId290" Type="http://schemas.openxmlformats.org/officeDocument/2006/relationships/hyperlink" Target="https://www.ebay.com/itm/NEW-Wii-U-STAR-FOX-ZERO-GUARD-Limited-DOUBLE-PACK-JAPAN-amiibo-FS-w-Tracking/122818590324?hash=item1c988ef674:g:qdgAAOSwXj5XG2bK" TargetMode="External"/><Relationship Id="rId291" Type="http://schemas.openxmlformats.org/officeDocument/2006/relationships/hyperlink" Target="https://www.ebay.com/itm/Used-Wii-U-Bayonetta-2-Japan-Ver/173941286852?epid=211920791&amp;hash=item287fb567c4:g:EMYAAOSwuMNbZU-b" TargetMode="External"/><Relationship Id="rId292" Type="http://schemas.openxmlformats.org/officeDocument/2006/relationships/hyperlink" Target="https://www.ebay.com/itm/Nintendo-Wiiu-True-Hokuto-Musou-Benefits-With-Special-Smartphone-Pouch/303541933068?hash=item46ac82540c:g:JWgAAOSwZDlemBXf" TargetMode="External"/><Relationship Id="rId293" Type="http://schemas.openxmlformats.org/officeDocument/2006/relationships/hyperlink" Target="https://www.ebay.com/itm/Wii-JAPANESE-Bokujou-Monogatari-2007-Nintendo-game-WORLD-FREE-POST/383115766581?hash=item59337aab35:g:JbEAAOSwfcddXjIP" TargetMode="External"/><Relationship Id="rId294" Type="http://schemas.openxmlformats.org/officeDocument/2006/relationships/hyperlink" Target="https://www.mercari.com/jp/items/m78351630469/?_s=U2FsdGVkX1934AdHIAo8SZ5bqifko1msSyArgC-E1fwWbTbA94olyM-JENB6xUdYBzSexwwQf58KwskGlAaE00f2qCko7BXiFq9gZP9JGPx3tunIHZg-wy_GbHlayolX" TargetMode="External"/><Relationship Id="rId295" Type="http://schemas.openxmlformats.org/officeDocument/2006/relationships/hyperlink" Target="https://www.ebay.com/itm/HOKUTO-NO-KEN-7-Fist-of-North-Star-Super-Famicom-Nintendo-Toei-sf/311763192381?epid=56248085&amp;hash=item489688ca3d:g:628AAOSwux5YV52A" TargetMode="External"/><Relationship Id="rId296" Type="http://schemas.openxmlformats.org/officeDocument/2006/relationships/hyperlink" Target="https://www.ebay.com/itm/DUNGEON-EXPLORER-2-Hudson-Soft-PC-Engine-Turbo-Duo-CD-ROM-Japan/153697501035?hash=item23c915bf6b:g:0lwAAOSwAGxdsnOw" TargetMode="External"/><Relationship Id="rId297" Type="http://schemas.openxmlformats.org/officeDocument/2006/relationships/hyperlink" Target="https://www.ebay.com/itm/SNES-Street-Fighter-2-II-Set-Turbo-Super-Lot-of-3-Box-Famicom-SFC-GAME-JAPAN-JP/184044681780?hash=item2ad9eafa34:g:5t4AAOSwcDBeOOJ1" TargetMode="External"/><Relationship Id="rId298" Type="http://schemas.openxmlformats.org/officeDocument/2006/relationships/hyperlink" Target="https://www.ebay.com/itm/Donkey-Kong-3-Super-Famicom/133320087259?hash=item1f0a7f16db:g:4lMAAOSwK8BeMnE1" TargetMode="External"/><Relationship Id="rId299" Type="http://schemas.openxmlformats.org/officeDocument/2006/relationships/hyperlink" Target="https://www.mercari.com/jp/items/m32196480775/?_s=U2FsdGVkX18FSoeoysc4jZeWm1UA2om7Wm1042d6IYgDwRLw9yE0C41lPN1aS0mzwUaBuJ78iAfTHyqmCYxTJn_K1xe0LhbsFRUWhgCEnFOgvosRuPRMTnFRh1wCK4m1" TargetMode="External"/><Relationship Id="rId300" Type="http://schemas.openxmlformats.org/officeDocument/2006/relationships/hyperlink" Target="https://www.ebay.com/itm/Altered-Beast-Juohki-Ju-Oh-Ki-Very-Good-CD-ROM-NEC-PC-Engine-From-Japan/193191777254?hash=item2cfb2093e6:g:fg8AAOSwzttdv7so" TargetMode="External"/><Relationship Id="rId301" Type="http://schemas.openxmlformats.org/officeDocument/2006/relationships/hyperlink" Target="https://www.ebay.com/itm/Psycho-break-PS4-From-Japan/184252661730?epid=211982805&amp;hash=item2ae6507fe2:g:IUEAAOSwTppelThQ" TargetMode="External"/><Relationship Id="rId302" Type="http://schemas.openxmlformats.org/officeDocument/2006/relationships/hyperlink" Target="https://www.ebay.com/itm/Used-PS4-Yakuza-Restoration-New-price-version-Japan-Import/292530914486?hash=item441c3384b6:g:pNIAAOSwhI1a2ap7" TargetMode="External"/><Relationship Id="rId303" Type="http://schemas.openxmlformats.org/officeDocument/2006/relationships/hyperlink" Target="https://www.ebay.com/itm/PS2-Chaos-Field-New-Order-PlayStation-2-Japan-Import-Japanese-Game/173857677904?epid=56252042&amp;hash=item287ab9a250:g:AB0AAOSwvR5aCkQU" TargetMode="External"/><Relationship Id="rId304" Type="http://schemas.openxmlformats.org/officeDocument/2006/relationships/hyperlink" Target="https://www.ebay.com/itm/DARIUS-plus-NEC-PC-Engine-HuCARD-Turbografx-16-JAPAN/173857967447?hash=item287abe0d57:g:0eUAAOSwgQRZbBHR" TargetMode="External"/><Relationship Id="rId305" Type="http://schemas.openxmlformats.org/officeDocument/2006/relationships/hyperlink" Target="https://www.ebay.com/itm/Dodonpachi-Xbox-360-Xbox360-Japan-DoDonPachi-SaiDaiOuJou/143444824494?epid=1307749155&amp;hash=item2165fa51ae:g:0oMAAOSw-udd0XQf" TargetMode="External"/><Relationship Id="rId306" Type="http://schemas.openxmlformats.org/officeDocument/2006/relationships/hyperlink" Target="https://www.ebay.com/itm/Game-Cube-Pikmin-2-Nintendo-Gamecube-GC-JAPAN-JP-JPN/184059597114?hash=item2adace913a:g:s0cAAOSwzwxd4B~U" TargetMode="External"/><Relationship Id="rId307" Type="http://schemas.openxmlformats.org/officeDocument/2006/relationships/hyperlink" Target="https://www.ebay.com/itm/Used-Sega-Saturn-Sega-Ages-After-Burner-II-Japan-Import-A/291408619630?epid=5536&amp;hash=item43d94ea86e:g:sOwAAOSwstxVBqFy" TargetMode="External"/><Relationship Id="rId308" Type="http://schemas.openxmlformats.org/officeDocument/2006/relationships/hyperlink" Target="https://www.ebay.com/itm/PSYCHO-DREAM-Super-Famicom-Nintendo-051-sf/362888051265?hash=item547dd03a41:g:wT0AAOSwgqZeJVuy" TargetMode="External"/><Relationship Id="rId309" Type="http://schemas.openxmlformats.org/officeDocument/2006/relationships/hyperlink" Target="https://www.ebay.com/itm/The-King-of-Fighters-95-Sega-Saturn-Segasaturn-Japan-Ntsc-Inv-3303/324071789675?epid=56222311&amp;hash=item4b742f146b:g:7DEAAOSwy2BeRRH7" TargetMode="External"/><Relationship Id="rId310" Type="http://schemas.openxmlformats.org/officeDocument/2006/relationships/hyperlink" Target="https://www.ebay.com/itm/POWER-SMASH-2-Dreamcast-Sega-Video-Game-Japan-Japanese/173858506632?hash=item287ac64788:g:U4MAAOSwF71Z2Zq6" TargetMode="External"/><Relationship Id="rId311" Type="http://schemas.openxmlformats.org/officeDocument/2006/relationships/hyperlink" Target="https://www.ebay.com/itm/MAGIC-THE-GATHERING-Dreamcast-Sega-dc/313042593657?epid=56239711&amp;hash=item48e2cae779:g:1I4AAOSwPjNegu~e" TargetMode="External"/><Relationship Id="rId312" Type="http://schemas.openxmlformats.org/officeDocument/2006/relationships/hyperlink" Target="https://www.ebay.com/itm/Power-Stone-2-Dreamcast-Sega-CAPCOM-Video-Game/274340670791?epid=12012588817&amp;hash=item3fdffa6d47:g:blIAAOSwY4NemvT1" TargetMode="External"/><Relationship Id="rId313" Type="http://schemas.openxmlformats.org/officeDocument/2006/relationships/hyperlink" Target="https://www.ebay.com/itm/LUPIN-THE-3RD-CHRONICLES-GIOCO-USATO-OTTIMO-STATO-VERSIONE-GIAPPONESE-VBC-62901/352659845985?hash=item521c2a3361:g:3y8AAOSwkYpc1Dnl" TargetMode="External"/><Relationship Id="rId314" Type="http://schemas.openxmlformats.org/officeDocument/2006/relationships/hyperlink" Target="https://www.ebay.com/itm/GALAXY-FIGHT-Sega-Saturn-Video-Game-software-Japan-Sunsoft-Japanese-39/193286952741?epid=1740695672&amp;hash=item2d00ccd725:g:dgEAAOSwwUJeEbTR" TargetMode="External"/><Relationship Id="rId315" Type="http://schemas.openxmlformats.org/officeDocument/2006/relationships/hyperlink" Target="https://www.ebay.com/itm/REAL-BOUT-FATAL-FURY-with-Ram-Sega-Saturn-0585-ss/312938029364?epid=56253919&amp;hash=item48dc8f6134:g:4ZYAAOSwMTFePOIz" TargetMode="External"/><Relationship Id="rId316" Type="http://schemas.openxmlformats.org/officeDocument/2006/relationships/hyperlink" Target="https://www.ebay.com/itm/Ultraman-Hikari-no-Kyojin-Densetsu-1999-New-Factory-Sealed-Japan-Saturn-Import/192309660699?epid=56241162&amp;hash=item2cc68c8c1b:g:bJkAAOSwrNlZv0jB" TargetMode="External"/><Relationship Id="rId317" Type="http://schemas.openxmlformats.org/officeDocument/2006/relationships/hyperlink" Target="https://www.ebay.com/itm/PS3-Gal-Gun-Galgun-Japan-PlayStation-3-F-S/232560193301?hash=item3625aaef15:g:OSQAAOSwvR5aCUUz" TargetMode="External"/><Relationship Id="rId318" Type="http://schemas.openxmlformats.org/officeDocument/2006/relationships/hyperlink" Target="https://www.ebay.com/itm/W-Tracking-Number-Nintendo-DS-Gegege-no-Kitarou-Youkai-Daigekisen-Japanese-B/112824700478?epid=66621891&amp;hash=item1a44e04e3e:g:u6wAAOSwNMVaiu9r" TargetMode="External"/><Relationship Id="rId319" Type="http://schemas.openxmlformats.org/officeDocument/2006/relationships/hyperlink" Target="https://www.ebay.com/itm/NieR-Replicant-Ultimate-Hits-Japan-Import/153621736072?hash=item23c491aa88:g:t4QAAOSwQ8xdZzsn" TargetMode="External"/><Relationship Id="rId320" Type="http://schemas.openxmlformats.org/officeDocument/2006/relationships/hyperlink" Target="https://www.ebay.com/itm/Used-PS4-Sengoku-BASARA-4-Sumeragi-Best-Price-Japan-Ver/173941295459?epid=1773058079&amp;hash=item287fb58963:g:IuUAAOSw9hRa3IVd" TargetMode="External"/><Relationship Id="rId321" Type="http://schemas.openxmlformats.org/officeDocument/2006/relationships/hyperlink" Target="https://www.ebay.com/itm/Taiko-no-Tatsujin-Wii-U-Shonen-Software-Single-Version-Wii-U-JAPAN/333407556906?epid=15034416151&amp;hash=item4da0a3952a:g:94kAAOSwFiNd26Cf" TargetMode="External"/><Relationship Id="rId322" Type="http://schemas.openxmlformats.org/officeDocument/2006/relationships/hyperlink" Target="https://www.ebay.com/itm/CHAOS-CHILD-Xbox-One-5pb-Microsoft-From-Japan/192862650651?epid=1834591256&amp;hash=item2ce782811b:g:68MAAOSwaPNb8Vna" TargetMode="External"/><Relationship Id="rId323" Type="http://schemas.openxmlformats.org/officeDocument/2006/relationships/hyperlink" Target="https://www.ebay.com/itm/PS2-Densha-De-Go-Ryojou-hen-Import-Japan-TAITO-BEST/173860657096?hash=item287ae717c8:g:89UAAOSw1BlZXghw" TargetMode="External"/><Relationship Id="rId324" Type="http://schemas.openxmlformats.org/officeDocument/2006/relationships/hyperlink" Target="https://www.ebay.com/itm/PS-Vita-BIOHAZARD-Resident-Evil-Revelations-2-Japan-PSV-F-S/273008674183?hash=item3f9095c587:g:bV4AAOSw~HBaTMTZ" TargetMode="External"/><Relationship Id="rId325" Type="http://schemas.openxmlformats.org/officeDocument/2006/relationships/hyperlink" Target="https://www.ebay.com/itm/PS3-Resident-Evil-HD-Remaster-PlayStation-3-the-Best-Japan/173860789132?hash=item287ae91b8c:g:3K0AAOSwTZtZoqpW" TargetMode="External"/><Relationship Id="rId326" Type="http://schemas.openxmlformats.org/officeDocument/2006/relationships/hyperlink" Target="https://www.ebay.com/itm/Sega-Saturn-SUPER-REAL-MAHJONG-P7-Sega-Saturn-Video-Game-Japan-Japanese/173860807202?hash=item287ae96222:g:kV4AAOSwAVxZ202s" TargetMode="External"/><Relationship Id="rId327" Type="http://schemas.openxmlformats.org/officeDocument/2006/relationships/hyperlink" Target="https://www.ebay.com/itm/PS1-FRONT-MISSION-1st-Playstation-PS-Japan-Game-Japanese/173860815249?epid=56249735&amp;hash=item287ae98191:g:lH4AAOSw~05Z22cJ" TargetMode="External"/><Relationship Id="rId328" Type="http://schemas.openxmlformats.org/officeDocument/2006/relationships/hyperlink" Target="https://www.ebay.com/itm/Namco-Museum-Vol-1-2-3-4-5-Encore-Bundle-COMPLETE-Tested-PS1-PlayStation-1/402244526059?hash=item5da7a45feb:g:~ncAAOSwFz9epNmC" TargetMode="External"/><Relationship Id="rId329" Type="http://schemas.openxmlformats.org/officeDocument/2006/relationships/hyperlink" Target="https://www.ebay.com/itm/PS1-NAMCO-MUSEUM-VOL-4-with-SPINE-CARD-Playstation-PS-Japan-Video-Game-p1/361896530546?epid=1881&amp;hash=item5442b6d272:g:kX4AAOSw241YlD9U" TargetMode="External"/><Relationship Id="rId330" Type="http://schemas.openxmlformats.org/officeDocument/2006/relationships/hyperlink" Target="https://www.ebay.com/itm/PS1-NAMCO-MUSEUM-VOL-5-Playstation-PS-Japan-Game-Japanese/173860823312?hash=item287ae9a110:g:VRoAAOSwyjJZ22kT" TargetMode="External"/><Relationship Id="rId331" Type="http://schemas.openxmlformats.org/officeDocument/2006/relationships/hyperlink" Target="https://www.ebay.com/itm/SUPER-PUZZLE-FIGHTER-II-X-2-PS1-Playstation-PS-Japan-Video-Game-p1/303002331672?hash=item468c58aa18:g:~WQAAOSwwPRcGgvl" TargetMode="External"/><Relationship Id="rId332" Type="http://schemas.openxmlformats.org/officeDocument/2006/relationships/hyperlink" Target="https://www.ebay.com/itm/GUARDIAN-HEROES-bbc-Sega-Saturn-ss/312187871185?hash=item48afd8dfd1:g:VuYAAOSw3GVbSDWj" TargetMode="External"/><Relationship Id="rId333" Type="http://schemas.openxmlformats.org/officeDocument/2006/relationships/hyperlink" Target="https://www.ebay.com/itm/Sega-Saturn-GRADIUS-DELUXE-PACK-with-Paper-Craft-SegaSaturn-Japan-JP-SS/164137314843?epid=56237050&amp;hash=item263758aa1b:g:8SMAAOSwf1ReeiIy" TargetMode="External"/><Relationship Id="rId334" Type="http://schemas.openxmlformats.org/officeDocument/2006/relationships/hyperlink" Target="https://www.ebay.com/itm/Sega-Saturn-SHINING-FORCE-III-3-Scenario-2-Nerawareta-with-SPINE-ss/302964180307?epid=1639461708&amp;hash=item468a128553:g:TN0AAOSwn91b8nxX" TargetMode="External"/><Relationship Id="rId335" Type="http://schemas.openxmlformats.org/officeDocument/2006/relationships/hyperlink" Target="https://www.ebay.com/itm/PS1-PUYO-PUYO-BOX-Playstation-PS-Japan-Game-Japanese/173860834567?hash=item287ae9cd07:g:YJIAAOSwfrxZ22Xi" TargetMode="External"/><Relationship Id="rId336" Type="http://schemas.openxmlformats.org/officeDocument/2006/relationships/hyperlink" Target="https://www.ebay.com/itm/Boku-wa-Kouku-kanseikan-Airport-Hero-3D-Haneda-with-JAL-Nintendo-3DS-FREE-Ship/283736228582?epid=1907764712&amp;hash=item420fff42e6:g:UrAAAOSw0rddgJjt" TargetMode="External"/><Relationship Id="rId337" Type="http://schemas.openxmlformats.org/officeDocument/2006/relationships/hyperlink" Target="https://www.ebay.com/itm/Used-PS-Vita-Hyakka-Hyakurou-Sengoku-Ninpou-Chou-Import-Japan/302013914885?hash=item46516e9f05:g:xkwAAOSww9VXh1~m" TargetMode="External"/><Relationship Id="rId338" Type="http://schemas.openxmlformats.org/officeDocument/2006/relationships/hyperlink" Target="https://www.ebay.com/itm/USED-Air-Traffic-Controller-Airport-Hero-3D-Haneda-ALL-STARS-3DS-JAPAN-F-S/223973704828?epid=1441865822&amp;hash=item3425df847c:g:iUMAAOSwWu5ekPDH" TargetMode="External"/><Relationship Id="rId339" Type="http://schemas.openxmlformats.org/officeDocument/2006/relationships/hyperlink" Target="https://www.ebay.com/itm/STEINS-GATE-Octet-Windows-PC-Game-Command-Input-Expression-Adventure-Japanese/173861354492?hash=item287af1bbfc:g:PVQAAOSwc~BZjZAw" TargetMode="External"/><Relationship Id="rId340" Type="http://schemas.openxmlformats.org/officeDocument/2006/relationships/hyperlink" Target="https://www.ebay.com/itm/USED-PS3-Attack-on-Titan-Shingeki-no-Kyojin-Koei-Tecmo-Games-165/193313719209?hash=item2d026543a9:g:kRIAAOSwB5NeKp17" TargetMode="External"/><Relationship Id="rId341" Type="http://schemas.openxmlformats.org/officeDocument/2006/relationships/hyperlink" Target="https://www.ebay.com/itm/Biohazard-3-w-spine-Sega-Dreamcast-Japan/333243494924?hash=item4d96dc320c:g:0x4AAOSwpdpVdnxC" TargetMode="External"/><Relationship Id="rId342" Type="http://schemas.openxmlformats.org/officeDocument/2006/relationships/hyperlink" Target="https://www.ebay.com/itm/Doraemon-Lets-Play-in-Mini-LanD-JAPAN-GS-DOL-GDAJ-JPN-GameCube-NEW/272334313196?hash=item3f6863d6ec:g:7T8AAOSwaB5XqD25" TargetMode="External"/><Relationship Id="rId343" Type="http://schemas.openxmlformats.org/officeDocument/2006/relationships/hyperlink" Target="https://www.ebay.com/itm/PS-Vita-Oedo-BlackSmith-Japan-Game-Japanese/173862239781?hash=item287aff3e25:g:tUgAAOSwNsRZ4~7Y" TargetMode="External"/><Relationship Id="rId344" Type="http://schemas.openxmlformats.org/officeDocument/2006/relationships/hyperlink" Target="https://www.ebay.com/itm/Nintendo-Switch-Azure-Striker-Armed-Blue-Gunvolt-Striker-Pack-Limited-japan-used/113976902552?hash=item1a898d8398:g:BFAAAOSwM6Zd08GZ" TargetMode="External"/><Relationship Id="rId345" Type="http://schemas.openxmlformats.org/officeDocument/2006/relationships/hyperlink" Target="https://www.ebay.com/itm/USED-PSP-STAR-SOLDIER-Portable-PlayStation-Japan-Import-Game-46/193195443839?epid=56273657&amp;hash=item2cfb58867f:g:8~wAAOSw4iNepXxQ" TargetMode="External"/><Relationship Id="rId346" Type="http://schemas.openxmlformats.org/officeDocument/2006/relationships/hyperlink" Target="https://www.ebay.com/itm/PS2-Densha-De-Go-FINAL-Import-Japan-NTSC-Japan/173862243007?hash=item287aff4abf:g:6K8AAOSwOzxZrbEF" TargetMode="External"/><Relationship Id="rId347" Type="http://schemas.openxmlformats.org/officeDocument/2006/relationships/hyperlink" Target="https://www.ebay.com/itm/Taito-4988611206409-Go-By-Train-Pocket-Tokaido-Line-Psp-Software/313064445669?hash=item48e41856e5:g:KSUAAOSwvFtepPAd" TargetMode="External"/><Relationship Id="rId348" Type="http://schemas.openxmlformats.org/officeDocument/2006/relationships/hyperlink" Target="https://www.ebay.com/itm/NINJA-GAIDEN-Xbox-X-box-Import-Japan-NINJA-GAIDEN-Black/173862620345?hash=item287b050cb9:g:-J0AAOSw9V1ad7PD" TargetMode="External"/><Relationship Id="rId349" Type="http://schemas.openxmlformats.org/officeDocument/2006/relationships/hyperlink" Target="https://www.ebay.com/itm/PS3-hack-Sekai-No-Mukou-Ni-Versus-Hybrid-Pack-The-World-Edition-Japan-Game/173862719212?hash=item287b068eec:g:Z5sAAOSwk~NZwkhL" TargetMode="External"/><Relationship Id="rId350" Type="http://schemas.openxmlformats.org/officeDocument/2006/relationships/hyperlink" Target="https://www.ebay.com/itm/Nintendo-3DS-Dragon-Quest-Monsters-Joker-3-Professional-Japan-Japanese-Game/173862872102?hash=item287b08e426:g:tQoAAOSwynRZyGR5" TargetMode="External"/><Relationship Id="rId351" Type="http://schemas.openxmlformats.org/officeDocument/2006/relationships/hyperlink" Target="https://www.ebay.com/itm/Virtua-Racing-Japan-Import-Playstation2-PS2/202741097657?epid=1101587506&amp;hash=item2f344fa4b9:g:U44AAOSwfjZdN~Xu" TargetMode="External"/><Relationship Id="rId352" Type="http://schemas.openxmlformats.org/officeDocument/2006/relationships/hyperlink" Target="https://www.ebay.com/itm/Lot-3-Sega-Saturn-Shining-Force-III-3-Scenario-1-2-3-AUTHENTIC-set-SS-Japan-Game/233404992453?hash=item3658058bc5:g:0JgAAOSwIJNeSyvA" TargetMode="External"/><Relationship Id="rId353" Type="http://schemas.openxmlformats.org/officeDocument/2006/relationships/hyperlink" Target="https://www.ebay.com/itm/AZEL-PANZER-DRAGOON-RPG-Sega-Saturn-ss/311773294505?hash=item489722efa9:g:ncUAAOSwhyZbvXi8" TargetMode="External"/><Relationship Id="rId354" Type="http://schemas.openxmlformats.org/officeDocument/2006/relationships/hyperlink" Target="https://www.ebay.com/itm/SEGA-RALLY-CHAMPIONSHIP-PLUS-Sega-Saturn-ss/303212021704?hash=item4698d847c8:g:3ZwAAOSwPNxdHaix" TargetMode="External"/><Relationship Id="rId355" Type="http://schemas.openxmlformats.org/officeDocument/2006/relationships/hyperlink" Target="https://www.ebay.com/itm/Dreamcast-THE-KING-OF-FIGHTERS-99-EVOLUTION-KOF-Spine-Sega-dc/312854592357?hash=item48d7963b65:g:QUwAAOSwRBFd1gvF" TargetMode="External"/><Relationship Id="rId356" Type="http://schemas.openxmlformats.org/officeDocument/2006/relationships/hyperlink" Target="https://www.ebay.com/itm/Game-soft-Famicom-Hokuto-no-ken-4-Box-and-with-an-instructions-from-Japan/273367510127?hash=item3fa5f92c6f:g:RR0AAOSwVc5bU8~O" TargetMode="External"/><Relationship Id="rId357" Type="http://schemas.openxmlformats.org/officeDocument/2006/relationships/hyperlink" Target="https://www.ebay.com/itm/PANZER-DRAGOON-2-ZWEI-GS-9049-Sega-Saturn/283774502593?hash=item42124746c1:g:ao4AAOSwh~xePMqW" TargetMode="External"/><Relationship Id="rId358" Type="http://schemas.openxmlformats.org/officeDocument/2006/relationships/hyperlink" Target="https://www.ebay.com/itm/HOKUTO-NO-KEN-3-Fist-of-the-North-Star-Famicom-Nintenod-JAPAN-Game-fc/173863384091?epid=1540180297&amp;hash=item287b10b41b:g:sUYAAOSwgKpZt2AD" TargetMode="External"/><Relationship Id="rId359" Type="http://schemas.openxmlformats.org/officeDocument/2006/relationships/hyperlink" Target="https://www.ebay.com/itm/Game-soft-Famicom-Hokuto-no-ken-4-Box-and-with-an-instructions-from-Japan/273367510127?hash=item3fa5f92c6f:g:RR0AAOSwVc5bU8~O" TargetMode="External"/><Relationship Id="rId360" Type="http://schemas.openxmlformats.org/officeDocument/2006/relationships/hyperlink" Target="https://www.ebay.com/itm/Super-Famicom-SUPER-MARIO-RPG-Nintendo-Japan-Boxed-Game/173863508322?hash=item287b129962:g:5LUAAOSw6nNZt48W" TargetMode="External"/><Relationship Id="rId361" Type="http://schemas.openxmlformats.org/officeDocument/2006/relationships/hyperlink" Target="https://www.ebay.com/itm/SOUL-BLADER-Super-Famicom-Nintendo-Japan-Boxed-Game/173863528016?hash=item287b12e650:g:MG4AAOSwCY9Zt5qs" TargetMode="External"/><Relationship Id="rId362" Type="http://schemas.openxmlformats.org/officeDocument/2006/relationships/hyperlink" Target="https://www.ebay.com/itm/PS3-Super-Dimension-Fortress-Macross-Do-You-Remember-Love-Hybrid-Pack-Japan-F-S/232558909541?epid=212076828&amp;hash=item3625975865:g:EzMAAOSwcj1aCAii" TargetMode="External"/><Relationship Id="rId363" Type="http://schemas.openxmlformats.org/officeDocument/2006/relationships/hyperlink" Target="https://www.ebay.com/itm/Nintendo-Super-Famicom-Super-Mario-Kart-Boxed-SFC-SNES-Japan-JP-Game/233506305261?hash=item365e0f74ed:g:q7UAAOSwNQReVKrY" TargetMode="External"/><Relationship Id="rId364" Type="http://schemas.openxmlformats.org/officeDocument/2006/relationships/hyperlink" Target="https://www.ebay.com/itm/Cho-Maho-Tairiku-WOZZ-Super-Famicom-Nintendo-sf/362967024821?hash=item54828544b5:g:fAIAAOSwjAlekBIx" TargetMode="External"/><Relationship Id="rId365" Type="http://schemas.openxmlformats.org/officeDocument/2006/relationships/hyperlink" Target="https://www.ebay.com/itm/SEGA-Mega-Drive-Puyopuyo2-NTSC-J/333374734545?hash=item4d9eaec0d1:g:jgUAAOSw93xdsuZG" TargetMode="External"/><Relationship Id="rId366" Type="http://schemas.openxmlformats.org/officeDocument/2006/relationships/hyperlink" Target="https://www.ebay.com/itm/New-W-Tracking-Number-English-PS3-Okami-Zekkeiban-HD-Remastered-w-Soundtrack-CD/112346225860?hash=item1a285b5cc4:g:akgAAOSwXeJYMdbO" TargetMode="External"/><Relationship Id="rId367" Type="http://schemas.openxmlformats.org/officeDocument/2006/relationships/hyperlink" Target="https://www.ebay.com/itm/Used-Nintendo-Switch-Dragon-Ball-Xenoverse-2-for-Nintendo-Switch-Japan-Import/303476637843?epid=2163073796&amp;hash=item46a89e0093:g:8H8AAOSw5j9ePP0Q" TargetMode="External"/><Relationship Id="rId368" Type="http://schemas.openxmlformats.org/officeDocument/2006/relationships/hyperlink" Target="https://www.ebay.com/itm/W-Tracking-Number-w-Card-USED-PS-Vita-Genkai-Tokki-Monster-Monpiece-Japanese-Ver/112220254666?epid=211981805&amp;hash=item1a20d931ca:g:Oz0AAOSwi0RXww9y" TargetMode="External"/><Relationship Id="rId369" Type="http://schemas.openxmlformats.org/officeDocument/2006/relationships/hyperlink" Target="https://www.ebay.com/itm/PS-Vita-EbiKore-Amagami-import-Japan-PlayStation/173864235485?epid=200856203&amp;hash=item287b1db1dd:g:7WIAAOSwf15ZvRdE" TargetMode="External"/><Relationship Id="rId370" Type="http://schemas.openxmlformats.org/officeDocument/2006/relationships/hyperlink" Target="https://www.ebay.com/itm/BIKKURIMAN-WORLD-PC-Engine-Hu-PCE-Grafx-Hudson-Import-JAPAN-Video-Game/173864261357?hash=item287b1e16ed:g:E3gAAOSwLaZZuHvF" TargetMode="External"/><Relationship Id="rId371" Type="http://schemas.openxmlformats.org/officeDocument/2006/relationships/hyperlink" Target="https://www.ebay.com/itm/X-MEN-VS-STREET-FIGHTER-Sega-Saturn-Japan-Game/173864266926?hash=item287b1e2cae:g:qvoAAOSwbm9ZuHhy" TargetMode="External"/><Relationship Id="rId372" Type="http://schemas.openxmlformats.org/officeDocument/2006/relationships/hyperlink" Target="https://www.ebay.com/itm/PS-Vita-Musou-Warriors-OROCHI-2-Ultimate-Japan-PSV-F-S/232622693546?epid=211996957&amp;hash=item3629649caa:g:0YgAAOSwbIFaUh45" TargetMode="External"/><Relationship Id="rId373" Type="http://schemas.openxmlformats.org/officeDocument/2006/relationships/hyperlink" Target="https://www.ebay.com/itm/Ascii-Media-Works-With-Box-Theory-4988606100774-Wizardry-Super-Nes-Software/383464015029?epid=56257082&amp;hash=item59483c84b5:g:~swAAOSwt3tebjai" TargetMode="External"/><Relationship Id="rId374" Type="http://schemas.openxmlformats.org/officeDocument/2006/relationships/hyperlink" Target="https://www.ebay.com/itm/JEWEL-MASTER-Ref-125-Mega-Drive-Sega-md/303283409881?hash=item469d1993d9:g:pKQAAOSwUiZdezVw" TargetMode="External"/><Relationship Id="rId375" Type="http://schemas.openxmlformats.org/officeDocument/2006/relationships/hyperlink" Target="https://www.ebay.com/itm/Dreamcast-TAKO-NO-MARINE-Unused-722-Dreamcast-Collection-Sega-dc/362946889681?hash=item54815207d1:g:-fsAAOSwNmhecGXv" TargetMode="External"/><Relationship Id="rId376" Type="http://schemas.openxmlformats.org/officeDocument/2006/relationships/hyperlink" Target="https://www.ebay.com/itm/Xbox-360-BULLET-SOUL-microsoft-Xbox-360-Boxed-Very-Good-JPN-F-S-Tested-Working/392763808055?epid=93203897&amp;hash=item5b728c1937:g:lLMAAOSwNAJelyAj" TargetMode="External"/><Relationship Id="rId377" Type="http://schemas.openxmlformats.org/officeDocument/2006/relationships/hyperlink" Target="https://www.ebay.com/itm/My-Hero-Academia-Battle-for-All-Nintendo-3DS-Japanese-from-Japan-new/222640349436?epid=1666364585&amp;hash=item33d66620fc:g:knsAAOSwoAxZtLwn" TargetMode="External"/><Relationship Id="rId378" Type="http://schemas.openxmlformats.org/officeDocument/2006/relationships/hyperlink" Target="https://www.ebay.com/itm/BOKOMU-NO-TATSUJIN-Sega-Dreamcast-Import-Japan-Video-Game/173864693350?hash=item287b24ae66:g:a~IAAOSwH6tZkYW1" TargetMode="External"/><Relationship Id="rId379" Type="http://schemas.openxmlformats.org/officeDocument/2006/relationships/hyperlink" Target="https://www.ebay.com/itm/sega-PS3-Blade-Arcus-from-Shining-EX-Tonys-Premium-Fan-BOX-NEW-from-Japan/143522707130?hash=item216a9eb6ba:g:DCUAAOSw4-teN~MX" TargetMode="External"/><Relationship Id="rId380" Type="http://schemas.openxmlformats.org/officeDocument/2006/relationships/hyperlink" Target="https://www.ebay.com/itm/Xbox360-Do-Don-Pachi-Daioujou-Black-Label-Extra-Japan-Game-Japanese/173865200185?epid=110471418&amp;hash=item287b2c6a39:g:Bk8AAOSwpKtZ4Kb6" TargetMode="External"/><Relationship Id="rId381" Type="http://schemas.openxmlformats.org/officeDocument/2006/relationships/hyperlink" Target="https://www.ebay.com/itm/Xbox360-Oneechanbara-vorteX-Japan-Game-Japanese/173865203264?hash=item287b2c7640:g:vjwAAOSwJV1Z4KII" TargetMode="External"/><Relationship Id="rId382" Type="http://schemas.openxmlformats.org/officeDocument/2006/relationships/hyperlink" Target="https://www.ebay.com/itm/NEW-Microsoft-Xbox-360-Oneechanbara-Z-Kagura-JAPAN-import-Japanese-xbox360-game/174033181350?epid=1600469168&amp;hash=item28852f9aa6:g:GtIAAOSwvg9XcOBY" TargetMode="External"/><Relationship Id="rId383" Type="http://schemas.openxmlformats.org/officeDocument/2006/relationships/hyperlink" Target="https://www.ebay.com/itm/PSP-Utawarerumono-Portable-Limited-Edition-Japan-Import-Game-Japanese/173865204735?hash=item287b2c7bff:g:sZQAAOSw1KNZwPop" TargetMode="External"/><Relationship Id="rId384" Type="http://schemas.openxmlformats.org/officeDocument/2006/relationships/hyperlink" Target="https://www.ebay.com/itm/Xbox360-Phantom-Breaker-Extra-Limited-Edition-Japan-Anime-Game-Japanese/173865205557?hash=item287b2c7f35:g:mRsAAOSwmuNZ4J2y" TargetMode="External"/><Relationship Id="rId385" Type="http://schemas.openxmlformats.org/officeDocument/2006/relationships/hyperlink" Target="https://www.ebay.com/itm/Xbox360-Burnout-Paradise-The-Ultimate-Box-Japan-Game-Japanese/173865206041?hash=item287b2c8119:g:cSUAAOSw-PZZ4IcD" TargetMode="External"/><Relationship Id="rId386" Type="http://schemas.openxmlformats.org/officeDocument/2006/relationships/hyperlink" Target="https://www.ebay.com/itm/Xbox360-Wrestle-Kingdom-Japan-Game-Japanese/173865216367?epid=56235874&amp;hash=item287b2ca96f:g:ExwAAOSwEnlZ4Ilb" TargetMode="External"/><Relationship Id="rId387" Type="http://schemas.openxmlformats.org/officeDocument/2006/relationships/hyperlink" Target="https://www.ebay.com/itm/PSP-HUNTER-X-HUNTER-Wonder-Adventure-Japan-PlayStation-Portable-F-S/372279544262?epid=1707757195&amp;hash=item56ad9709c6:g:FDAAAOSwYm5a1Fw~" TargetMode="External"/><Relationship Id="rId388" Type="http://schemas.openxmlformats.org/officeDocument/2006/relationships/hyperlink" Target="https://www.ebay.com/itm/PS3-Walking-Dead-PlayStation-3-Japan-F-S/232573532528?hash=item3626767970:g:WdkAAOSwUoNaF~8G" TargetMode="External"/><Relationship Id="rId389" Type="http://schemas.openxmlformats.org/officeDocument/2006/relationships/hyperlink" Target="https://www.ebay.com/itm/Used-PS-Vita-Chaos-Rings-III-3-Prequel-Trilogy-Japan-Import-Free-Shipping/291436174435?epid=211985215&amp;hash=item43daf31c63:g:0zAAAOSwX~dWjIEX" TargetMode="External"/><Relationship Id="rId390" Type="http://schemas.openxmlformats.org/officeDocument/2006/relationships/hyperlink" Target="https://www.ebay.com/itm/PS2-Top-wo-Nerae-PlayStation-2-3D-Field-Japan-Import-Japanese-Game-Anime/173866336439?epid=1128579025&amp;hash=item287b3dc0b7:g:VnsAAOSwl9RaCkor" TargetMode="External"/><Relationship Id="rId391" Type="http://schemas.openxmlformats.org/officeDocument/2006/relationships/hyperlink" Target="https://www.ebay.com/itm/PS2-Skip-Beat-PlayStation-2-Japan-Import-Japanese-Game-Anime-Nakamura-Yoshiki/173866341167?hash=item287b3dd32f:g:gRsAAOSwQcJaCkbf" TargetMode="External"/><Relationship Id="rId392" Type="http://schemas.openxmlformats.org/officeDocument/2006/relationships/hyperlink" Target="https://www.ebay.com/itm/PS4-One-Piece-Kaizoku-Musou-3-Best-Price-PlayStation-4-Japan-Game-Anime/173866354944?epid=2029737145&amp;hash=item287b3e0900:g:oO4AAOSwI8laCk7b" TargetMode="External"/><Relationship Id="rId393" Type="http://schemas.openxmlformats.org/officeDocument/2006/relationships/hyperlink" Target="https://www.ebay.com/itm/PSP-Ikki-Tousen-Eloquent-Fist-limited-edition-Japan-Game-Japanese/173866359637?epid=1010965791&amp;hash=item287b3e1b55:g:3E0AAOSwHFxZ4sHY" TargetMode="External"/><Relationship Id="rId394" Type="http://schemas.openxmlformats.org/officeDocument/2006/relationships/hyperlink" Target="https://www.ebay.com/itm/PSP-Yami-Kara-No-Izanai-TENEBRAE-I-Limited-Edition-Japan-Game-Japanese/173866360038?hash=item287b3e1ce6:g:4C0AAOSwtKtZ4gwC" TargetMode="External"/><Relationship Id="rId395" Type="http://schemas.openxmlformats.org/officeDocument/2006/relationships/hyperlink" Target="https://www.ebay.com/itm/PSP-Himawari-Pebble-in-the-Sky-Portable-DX-Pack-Japan-Game-Japanese/173866360701?epid=110657543&amp;hash=item287b3e1f7d:g:srMAAOSw7ylZ4gZX" TargetMode="External"/><Relationship Id="rId396" Type="http://schemas.openxmlformats.org/officeDocument/2006/relationships/hyperlink" Target="https://www.ebay.com/itm/UsedGame-PS2-Sega-Ages-2500-Vol-30-Galaxy-Force-II-Japan-Import-FreeShipping/272204313710?epid=1201846735&amp;hash=item3f60a4346e:g:u1kAAOSwLYBaHq63" TargetMode="External"/><Relationship Id="rId397" Type="http://schemas.openxmlformats.org/officeDocument/2006/relationships/hyperlink" Target="https://www.ebay.com/itm/PS-Vita-Grisaia-no-Kudamono-LE-FRUIT-DE-LA-GRISAIA-Japan-PSV-F-S/273066149845?epid=211982055&amp;hash=item3f9402c7d5:g:j1QAAOSw37BagV3N" TargetMode="External"/><Relationship Id="rId398" Type="http://schemas.openxmlformats.org/officeDocument/2006/relationships/hyperlink" Target="https://www.ebay.com/itm/PSP-To-Heart-2-Portable-Bundled-Pack-Japan-Game-Japanese/173866362824?epid=110601521&amp;hash=item287b3e27c8:g:dBwAAOSwoL5Z4hUc" TargetMode="External"/><Relationship Id="rId399" Type="http://schemas.openxmlformats.org/officeDocument/2006/relationships/hyperlink" Target="https://www.ebay.com/itm/PS3-Shin-Koihime-Musou-Otome-Taisen-Sangokushi-Engi-PlayStation-3-Japan-F-S/272952618947?hash=item3f8d3e6fc3:g:EagAAOSwRbhaGAvA" TargetMode="External"/><Relationship Id="rId400" Type="http://schemas.openxmlformats.org/officeDocument/2006/relationships/hyperlink" Target="https://www.ebay.com/itm/PSP-Rockman-Dash-Hagane-no-Boukenshin-Japan-Game-Japanese/173866364523?epid=1210951210&amp;hash=item287b3e2e6b:g:BlkAAOSwytxZ4sDQ" TargetMode="External"/><Relationship Id="rId401" Type="http://schemas.openxmlformats.org/officeDocument/2006/relationships/hyperlink" Target="https://www.ebay.com/itm/PSP-Gurumin-Super-Price-Set-Japan-Game-Japanese/173866364704?epid=1626453924&amp;hash=item287b3e2f20:g:lswAAOSwtZ5Z4gGH" TargetMode="External"/><Relationship Id="rId402" Type="http://schemas.openxmlformats.org/officeDocument/2006/relationships/hyperlink" Target="https://www.ebay.com/itm/Gunvari-Collection-Time-Crisis-PS2-Namco-Sony-Playstation-2-From-Japan/192874712442?hash=item2ce83a8d7a:g:Bq0AAOSw7upcnuEn" TargetMode="External"/><Relationship Id="rId403" Type="http://schemas.openxmlformats.org/officeDocument/2006/relationships/hyperlink" Target="https://www.ebay.com/itm/Shadow-Hearts-2-Directors-Cut-PlayStation2-the-Best-Japan-PS2-Japanese-Game/173866372037?epid=1010127281&amp;hash=item287b3e4bc5:g:T8cAAOSwdkZZ4W2Y" TargetMode="External"/><Relationship Id="rId404" Type="http://schemas.openxmlformats.org/officeDocument/2006/relationships/hyperlink" Target="https://www.ebay.com/itm/PS2-Dennou-Senki-Virtual-On-SEGA-AGES-2500-vol-31-Japan-F-S/272093824050?hash=item3f5a0e4432:g:C8EAAOSwL7VWiND4" TargetMode="External"/><Relationship Id="rId405" Type="http://schemas.openxmlformats.org/officeDocument/2006/relationships/hyperlink" Target="https://www.ebay.com/itm/PS3-To-Bloom-in-the-Next-Empty-PlayStation3-Japan-Game-Japanese/173866372211?hash=item287b3e4c73:g:b6MAAOSwazJZ4bRV" TargetMode="External"/><Relationship Id="rId406" Type="http://schemas.openxmlformats.org/officeDocument/2006/relationships/hyperlink" Target="https://www.ebay.com/itm/PSP-Sekai-De-Ichiban-NG-na-Koi-Full-House-Limited-Edition-Japan-Game-Japanese/173866372232?hash=item287b3e4c88:g:LFEAAOSwFbJZ4sTn" TargetMode="External"/><Relationship Id="rId407" Type="http://schemas.openxmlformats.org/officeDocument/2006/relationships/hyperlink" Target="https://www.ebay.com/itm/PS2-Thunder-Force-VI-6-PlayStation-2-Japan-F-S/272987583709?epid=110512026&amp;hash=item3f8f53f4dd:g:QH0AAOSwfVhaN5rY" TargetMode="External"/><Relationship Id="rId408" Type="http://schemas.openxmlformats.org/officeDocument/2006/relationships/hyperlink" Target="https://www.ebay.com/itm/To-LOVE-Trouble-Darkness-True-Princess-Limited-Edition-PS-Vita-Japan-Game/173866374022?epid=1142190262&amp;hash=item287b3e5386:g:jW4AAOSwUSJZ4fj0" TargetMode="External"/><Relationship Id="rId409" Type="http://schemas.openxmlformats.org/officeDocument/2006/relationships/hyperlink" Target="https://www.ebay.com/itm/Used-PS-Vita-Rekolove-Gold-Beach-Japan-Import/122288832447?epid=1576939006&amp;hash=item1c78fb7fbf:g:448AAOSwjDZYZNet" TargetMode="External"/><Relationship Id="rId410" Type="http://schemas.openxmlformats.org/officeDocument/2006/relationships/hyperlink" Target="https://www.ebay.com/itm/Used-PSP-La-Pucelle-Ragnarok-First-Print-Limited-Edition-Japan-Import-F-S/192870876742?epid=110639500&amp;hash=item2ce8000646:g:Mg4AAOSwBCdcmkiW" TargetMode="External"/><Relationship Id="rId411" Type="http://schemas.openxmlformats.org/officeDocument/2006/relationships/hyperlink" Target="https://www.ebay.com/itm/PS-Vita-Binary-Star-Japan-PSV-F-S/372210676269?epid=212039653&amp;hash=item56a97c322d:g:lyQAAOSw-RhacwB3" TargetMode="External"/><Relationship Id="rId412" Type="http://schemas.openxmlformats.org/officeDocument/2006/relationships/hyperlink" Target="https://www.ebay.com/itm/Tomb-Raider-Legend-PlayStation2-PS2-Japanese-Game/173866375937?epid=1423488018&amp;hash=item287b3e5b01:g:E2IAAOSwFbJZ4XMt" TargetMode="External"/><Relationship Id="rId413" Type="http://schemas.openxmlformats.org/officeDocument/2006/relationships/hyperlink" Target="https://www.ebay.com/itm/New-Ultra-Next-Dimension-Geimu-Neputeyunu-Re-Birth2-Sisters-Genera-Japan-Export/192891844783?epid=212017970&amp;hash=item2ce93ff8af:g:52UAAOSw14hcttDU" TargetMode="External"/><Relationship Id="rId414" Type="http://schemas.openxmlformats.org/officeDocument/2006/relationships/hyperlink" Target="https://www.ebay.com/itm/PSP-Corpse-Party-Blood-Covered-Repeated-Fear-Limited-Edition-Japan-Game/173866376757?epid=110320439&amp;hash=item287b3e5e35:g:bfoAAOSwEqtZ4sbl" TargetMode="External"/><Relationship Id="rId415" Type="http://schemas.openxmlformats.org/officeDocument/2006/relationships/hyperlink" Target="https://www.ebay.com/itm/ROOT-REXX-PS-Vita-PlayStation-Vita-Japan-Game-Japanese/173866378869?hash=item287b3e6675:g:P9oAAOSwcWxZ4c6p" TargetMode="External"/><Relationship Id="rId416" Type="http://schemas.openxmlformats.org/officeDocument/2006/relationships/hyperlink" Target="https://www.ebay.com/itm/Used-PS2-Kaerazu-no-Mori-Japan-Import-Free-Shipping/301529083394?hash=item463488ae02:g:5~AAAOSweW5U3vO8" TargetMode="External"/><Relationship Id="rId417" Type="http://schemas.openxmlformats.org/officeDocument/2006/relationships/hyperlink" Target="https://www.ebay.com/itm/PS2-Garouden-Break-Blow-Fist-or-Twist-PlayStation-2-Japan-F-S/272996249844?epid=1703422895&amp;hash=item3f8fd830f4:g:QXUAAOSwpzJaQPKw" TargetMode="External"/><Relationship Id="rId418" Type="http://schemas.openxmlformats.org/officeDocument/2006/relationships/hyperlink" Target="https://www.ebay.com/itm/PS3-Suzukaze-no-Melt-days-in-the-sanctuary-Japan-PlayStation-3-F-S/232560229200?epid=1507742605&amp;hash=item3625ab7b50:g:TKwAAOSwDkVaCUtl" TargetMode="External"/><Relationship Id="rId419" Type="http://schemas.openxmlformats.org/officeDocument/2006/relationships/hyperlink" Target="https://www.ebay.com/itm/Nintendo-3DS-Sega-3D-Classics-Collection-1-2-3-Triple-Pack-Archives-Japan-Game/173866871215?hash=item287b45e9af:g:-D8AAOSwVWFaqPQ~" TargetMode="External"/><Relationship Id="rId420" Type="http://schemas.openxmlformats.org/officeDocument/2006/relationships/hyperlink" Target="https://www.ebay.com/itm/Xbox360-Love-Tre-Sweet-Limited-Edition-Japan-Import-Japanese-Game/173867063839?hash=item287b48da1f:g:tUoAAOSwVaVZwMji" TargetMode="External"/><Relationship Id="rId421" Type="http://schemas.openxmlformats.org/officeDocument/2006/relationships/hyperlink" Target="https://www.ebay.com/itm/Used-PS4-SG-ZH-School-Girl-Zombie-Hunter-Japan-Import/292530914639?hash=item441c33854f:g:Bl8AAOSwo2la2aqD" TargetMode="External"/><Relationship Id="rId422" Type="http://schemas.openxmlformats.org/officeDocument/2006/relationships/hyperlink" Target="https://www.ebay.com/itm/PokePark-2-Beyond-the-World-Japan-Import-Nintendo-Wii-Japanese-Version-Game/183747911292?epid=211996449&amp;hash=item2ac83a9e7c:g:qsoAAOSw1S9WgQt8" TargetMode="External"/><Relationship Id="rId423" Type="http://schemas.openxmlformats.org/officeDocument/2006/relationships/hyperlink" Target="https://www.ebay.com/itm/Sony-Interactive-Entertainment-Aquanauts-Holiday-Japan-Import/254292869528?hash=item3b35094198:g:o2oAAOSwxotdJrLY" TargetMode="External"/><Relationship Id="rId424" Type="http://schemas.openxmlformats.org/officeDocument/2006/relationships/hyperlink" Target="https://www.ebay.com/itm/PS2-RahXephon-PlayStation-2-Bandai-Japan-Game-Anime-Japanese/173868466700?hash=item287b5e420c:g:kPwAAOSwFb5aCocx" TargetMode="External"/><Relationship Id="rId425" Type="http://schemas.openxmlformats.org/officeDocument/2006/relationships/hyperlink" Target="https://www.ebay.com/itm/Used-PS4-Sengoku-musou-4-II-Import-Japan/291982837763?epid=211996217&amp;hash=item43fb888803:g:Q-AAAOSw44BYYM3e" TargetMode="External"/><Relationship Id="rId426" Type="http://schemas.openxmlformats.org/officeDocument/2006/relationships/hyperlink" Target="https://www.ebay.com/itm/Nintendo-Switch-Azure-Striker-Armed-Blue-Gunvolt-Striker-Pack-Japan-Game-Anime/173868475415?hash=item287b5e6417:g:snYAAOSwySVaCtMN" TargetMode="External"/><Relationship Id="rId427" Type="http://schemas.openxmlformats.org/officeDocument/2006/relationships/hyperlink" Target="https://www.ebay.com/itm/Onechanbara-Special-Sony-PSP-Japan-Import/223030976903?hash=item33edaea187:g:3V0AAOSwQctbL9Td" TargetMode="External"/><Relationship Id="rId428" Type="http://schemas.openxmlformats.org/officeDocument/2006/relationships/hyperlink" Target="https://www.ebay.com/itm/PS-Vita-Refrain-no-Chika-Meikyuu-to-Majo-no-Ryodan-Japan-PlayStation-Japan-Game/173868479548?hash=item287b5e743c:g:HdMAAOSwUn9aCtyR" TargetMode="External"/><Relationship Id="rId429" Type="http://schemas.openxmlformats.org/officeDocument/2006/relationships/hyperlink" Target="https://www.ebay.com/itm/PS-Vita-Yahari-Game-demo-Ore-no-Seishun-Love-Come-wa-Machigatteiru-Zoku-PSV-F-S/273066230096?hash=item3f94040150:g:QZcAAOSwkvFagXA6" TargetMode="External"/><Relationship Id="rId430" Type="http://schemas.openxmlformats.org/officeDocument/2006/relationships/hyperlink" Target="https://www.ebay.com/itm/PS-Vita-WHITE-ALBUM-2-Japan-Import-Game-Japanese/173871813939?epid=211988312&amp;hash=item287b915533:g:pAEAAOSwnwZZwgy6" TargetMode="External"/><Relationship Id="rId431" Type="http://schemas.openxmlformats.org/officeDocument/2006/relationships/hyperlink" Target="https://www.ebay.com/itm/Used-PS2-The-Castle-of-Shikigami-Shikigami-No-Shiro-Japan-Import/301533417681?epid=111077294&amp;hash=item4634cad0d1:g:V4sAAOSwZjJU43bt" TargetMode="External"/><Relationship Id="rId432" Type="http://schemas.openxmlformats.org/officeDocument/2006/relationships/hyperlink" Target="https://www.ebay.com/itm/Used-PS4-Over-Watch-Origins-Edition-Import-Japan/122284698977?hash=item1c78bc6d61:g:gCYAAOSw5cNYYMS8" TargetMode="External"/><Relationship Id="rId433" Type="http://schemas.openxmlformats.org/officeDocument/2006/relationships/hyperlink" Target="https://www.ebay.com/itm/PS-Vita-CROSS-CHANNEL-For-all-people-PlayStation-Japan-Game-Anime-Japanese/173868484430?epid=211984326&amp;hash=item287b5e874e:g:bqUAAOSwkotaCpR1" TargetMode="External"/><Relationship Id="rId434" Type="http://schemas.openxmlformats.org/officeDocument/2006/relationships/hyperlink" Target="https://www.ebay.com/itm/USED-PS4-WHITEDAY-Gakkou-toiunano-Meikyu-JAPAN-Sony-PlayStation-4-WHITE-DAY-game/133001937869?hash=item1ef78883cd:g:VPgAAOSwtJNZqR5-" TargetMode="External"/><Relationship Id="rId435" Type="http://schemas.openxmlformats.org/officeDocument/2006/relationships/hyperlink" Target="https://www.ebay.com/itm/PS2-Vampire-DarkStalkers-Collection-PlayStation-2-Japan-F-S/232601012468?epid=56272177&amp;hash=item362819c8f4:g:npgAAOSwUwFaN51L" TargetMode="External"/><Relationship Id="rId436" Type="http://schemas.openxmlformats.org/officeDocument/2006/relationships/hyperlink" Target="https://www.ebay.com/itm/PS-Vita-Suugaku-Rikiou-Shokyuu-Level-7th-grade-Chu-1-PlayStation-Japan-Game/173868496415?hash=item287b5eb61f:g:sQIAAOSwyYFaCpn1" TargetMode="External"/><Relationship Id="rId437" Type="http://schemas.openxmlformats.org/officeDocument/2006/relationships/hyperlink" Target="https://www.ebay.com/itm/Ebikore-Photo-Kano-Kiss-Japanese-Language-ver-Region-free-Playstation-PS-Vita/264370712213?epid=212037703&amp;hash=item3d8db8ee95:g:uaoAAOSwEC5dDIqw" TargetMode="External"/><Relationship Id="rId438" Type="http://schemas.openxmlformats.org/officeDocument/2006/relationships/hyperlink" Target="https://www.ebay.com/itm/UsedGame-Wii-Illvelo-Wii-Japan-Import-FreeShipping/281687603639?epid=211988262&amp;hash=item4195e3b9b7:g:coYAAOSwzRlaILm~" TargetMode="External"/><Relationship Id="rId439" Type="http://schemas.openxmlformats.org/officeDocument/2006/relationships/hyperlink" Target="https://www.ebay.com/itm/Used-PS-Vita-Fruit-of-Gurizaia-SIDE-EPISODE-Japan-Ver/173941302693?hash=item287fb5a5a5:g:PTUAAOSwtDdah-x2" TargetMode="External"/><Relationship Id="rId440" Type="http://schemas.openxmlformats.org/officeDocument/2006/relationships/hyperlink" Target="https://www.ebay.com/itm/W-Tracking-Number-7-14-Days-to-USA-S1-PSP-Initial-D-Street-Stage-Japanese-Ver/112301339380?epid=56279769&amp;hash=item1a25ae72f4:g:AoUAAOSwx6pYoIx9" TargetMode="External"/><Relationship Id="rId441" Type="http://schemas.openxmlformats.org/officeDocument/2006/relationships/hyperlink" Target="https://www.ebay.com/itm/CASTLEVANIA-AKUMAJO-DRACULA-X-chronicle-PSP-JAPAN/173868728624?hash=item287b624130:g:nScAAOSwc2FaGMMx" TargetMode="External"/><Relationship Id="rId442" Type="http://schemas.openxmlformats.org/officeDocument/2006/relationships/hyperlink" Target="https://www.ebay.com/itm/Dreamcast-SGGG-Segagaga-Gaga-with-SPINE-Ref-1473-SEGA-dc/362591124173?epid=56250523&amp;hash=item546c1d7acd:g:hQIAAOSw~-Zckgoh" TargetMode="External"/><Relationship Id="rId443" Type="http://schemas.openxmlformats.org/officeDocument/2006/relationships/hyperlink" Target="https://www.ebay.com/itm/Used-PS3-Onechanbara-Z-Kagura-with-Nonono-Import-Japan-Free-Shipping/302342402492?epid=212038513&amp;hash=item466502f1bc:g:mTgAAOSwYGFUuHiO" TargetMode="External"/><Relationship Id="rId444" Type="http://schemas.openxmlformats.org/officeDocument/2006/relationships/hyperlink" Target="https://www.ebay.com/itm/JALECO-COLLECTION-vol-1-PS-Playstation-Import-Japan/173869024568?hash=item287b66c538:g:kQgAAOSwnB1ZsA5I" TargetMode="External"/><Relationship Id="rId445" Type="http://schemas.openxmlformats.org/officeDocument/2006/relationships/hyperlink" Target="https://www.ebay.com/itm/Used-PS-Vita-Katamari-Damacy-No-Vita-Japan-Import-Free-Shipping/301598809757?epid=212075418&amp;hash=item4638b09e9d:g:ra8AAOSwdsFXTOlr" TargetMode="External"/><Relationship Id="rId446" Type="http://schemas.openxmlformats.org/officeDocument/2006/relationships/hyperlink" Target="https://www.ebay.com/itm/Used-PS-Vita-Cross-Ange-Rondo-of-Angels-and-Dragons-tr-Japan-Import/292078182057?hash=item4401375ea9:g:2B4AAOSwuGZbsYZB" TargetMode="External"/><Relationship Id="rId447" Type="http://schemas.openxmlformats.org/officeDocument/2006/relationships/hyperlink" Target="https://www.ebay.com/itm/Fantasy-Zone-SEGA-AGES-series-Vol-03-Sony-PS2-Japan-Import-NEW-sealed-SLPM-62366/311762768121?epid=111118379&amp;hash=item48968250f9:g:YKYAAOSwZ1hb9Z-w" TargetMode="External"/><Relationship Id="rId448" Type="http://schemas.openxmlformats.org/officeDocument/2006/relationships/hyperlink" Target="https://www.ebay.com/itm/Shin-Hayarigami-PSV-Vita-Japanese-version/114135627070?epid=211984406&amp;hash=item1a9303753e:g:C24AAOSwnexeW9Eb" TargetMode="External"/><Relationship Id="rId449" Type="http://schemas.openxmlformats.org/officeDocument/2006/relationships/hyperlink" Target="https://www.ebay.com/itm/PS3-INITIAL-D-EXTREME-STAGE-Japan-PlayStation-3-F-S/232558897966?hash=item3625972b2e:g:fXgAAOSwk-1aCALt" TargetMode="External"/><Relationship Id="rId450" Type="http://schemas.openxmlformats.org/officeDocument/2006/relationships/hyperlink" Target="https://www.ebay.com/itm/Biohazard-Origins-Collection-Best-Price-PS4-Japan/333409998906?hash=item4da0c8d83a:g:fxwAAOSwI45d2hX3" TargetMode="External"/><Relationship Id="rId451" Type="http://schemas.openxmlformats.org/officeDocument/2006/relationships/hyperlink" Target="https://www.ebay.com/itm/PS3-Clannad-Japan-Game-Japanese/173869886482?hash=item287b73ec12:g:KvgAAOSwkVZZ4xce" TargetMode="External"/><Relationship Id="rId452" Type="http://schemas.openxmlformats.org/officeDocument/2006/relationships/hyperlink" Target="https://www.ebay.com/itm/Dragons-Dogma-Online-Limited-Edition-PS4-Japan/333411105197?epid=1840530148&amp;hash=item4da0d9b9ad:g:hnIAAOSwWbRd2wg2" TargetMode="External"/><Relationship Id="rId453" Type="http://schemas.openxmlformats.org/officeDocument/2006/relationships/hyperlink" Target="https://www.ebay.com/itm/DS-Original-Story-from-Fairy-Tail-Gekitotsu-Kardia-Daiseidou-Japan-Game/173869888733?hash=item287b73f4dd:g:kVoAAOSwA91Z4tRJ" TargetMode="External"/><Relationship Id="rId454" Type="http://schemas.openxmlformats.org/officeDocument/2006/relationships/hyperlink" Target="https://www.ebay.com/itm/Genkai-Tokki-Moero-Chronicle-PSV-Vita-Japanese-version/114135624302?epid=212077058&amp;hash=item1a93036a6e:g:JdwAAOSwhZleW9As" TargetMode="External"/><Relationship Id="rId455" Type="http://schemas.openxmlformats.org/officeDocument/2006/relationships/hyperlink" Target="https://www.ebay.com/itm/PS3-Catherine-Best-Selection-PlayStation-3-Japan-Game-Japanese/173869891799?hash=item287b7400d7:g:eAUAAOSwB4BZ5Zve" TargetMode="External"/><Relationship Id="rId456" Type="http://schemas.openxmlformats.org/officeDocument/2006/relationships/hyperlink" Target="https://www.ebay.com/itm/PSP-Neon-Genesis-Evangelion-Koutetsu-no-Girlfriend-2nd-Portable-Limited-Edition/173869893593?hash=item287b7407d9:g:efoAAOSwmRZZ4srx" TargetMode="External"/><Relationship Id="rId457" Type="http://schemas.openxmlformats.org/officeDocument/2006/relationships/hyperlink" Target="https://www.ebay.com/itm/PS3-Sonic-The-Hedgehog-PlayStation-3-Japan-F-S/273178027323?epid=1642269474&amp;hash=item3f9aade53b:g:868AAOSwzvpa4FlO" TargetMode="External"/><Relationship Id="rId458" Type="http://schemas.openxmlformats.org/officeDocument/2006/relationships/hyperlink" Target="https://www.ebay.com/itm/Goes-PS-Vita-Japan/333408678017?hash=item4da0b4b081:g:WfcAAOSwpeBd3OOH" TargetMode="External"/><Relationship Id="rId459" Type="http://schemas.openxmlformats.org/officeDocument/2006/relationships/hyperlink" Target="https://www.ebay.com/itm/PS-Vita-Summon-Night-6-Lost-Boundary-From-Japan-Japanese-Game-Anime/173843344343?epid=1458970752&amp;hash=item2879deebd7:g:vK4AAOSwS1VZycbd" TargetMode="External"/><Relationship Id="rId460" Type="http://schemas.openxmlformats.org/officeDocument/2006/relationships/hyperlink" Target="https://www.ebay.com/itm/THE-KING-OF-FIGHTERS-XIV-PS4/333410014992?epid=1772680351&amp;hash=item4da0c91710:g:sxoAAOSwm2pd2hnt" TargetMode="External"/><Relationship Id="rId461" Type="http://schemas.openxmlformats.org/officeDocument/2006/relationships/hyperlink" Target="https://www.ebay.com/sch/i.html?_nkw=4988602142907&amp;_in_kw=1&amp;_ex_kw=&amp;_sacat=0&amp;_udlo=&amp;_udhi=&amp;_ftrt=901&amp;_ftrv=1&amp;_sabdlo=&amp;_sabdhi=&amp;_samilow=&amp;_samihi=&amp;_sadis=15&amp;_stpos=&amp;_sargn=-1%26saslc%3D1&amp;_salic=104&amp;LH_SubLocation=1&amp;_sop=15&amp;_dmd=1&amp;_ipg=200&amp;_fosrp=1" TargetMode="External"/><Relationship Id="rId462" Type="http://schemas.openxmlformats.org/officeDocument/2006/relationships/hyperlink" Target="https://www.ebay.com/itm/Used-PS-Vita-Sengoku-Hime-3-Regular-Edition-Japan-Import-Free-Shipping/121626066286?epid=211998917&amp;hash=item1c517a7d6e:g:HDcAAOSwqu9VMeP5" TargetMode="External"/><Relationship Id="rId463" Type="http://schemas.openxmlformats.org/officeDocument/2006/relationships/hyperlink" Target="https://www.ebay.com/itm/Sega-Saturn-PRINCESS-CROWN-JAPAN-Video-Game-ss-Japanese/173869914805?hash=item287b745ab5:g:cIwAAOSwi8xZ5YoH" TargetMode="External"/><Relationship Id="rId464" Type="http://schemas.openxmlformats.org/officeDocument/2006/relationships/hyperlink" Target="https://www.ebay.com/itm/PS3-Kamen-Rider-Battride-War-Sousei-PlayStation-3-Japan-Game-Japanese/173869918191?hash=item287b7467ef:g:9rQAAOSwRuFZ4yxx" TargetMode="External"/><Relationship Id="rId465" Type="http://schemas.openxmlformats.org/officeDocument/2006/relationships/hyperlink" Target="https://www.ebay.com/itm/Saint-Seiya-Soldiers-Soul-Japanese-Ver/222296227043?epid=1340211505&amp;hash=item33c1e33ce3:g:RMEAAOSwx2dYEuRy" TargetMode="External"/><Relationship Id="rId466" Type="http://schemas.openxmlformats.org/officeDocument/2006/relationships/hyperlink" Target="https://www.ebay.com/itm/PS-Vita-Labyrinth-of-Gurizaia-LE-LABYRINTHE-DE-LA-GRISAIA-Japan-PSV-F-S/273067821203?epid=211920491&amp;hash=item3f941c4893:g:rgsAAOSw37BaguxR" TargetMode="External"/><Relationship Id="rId467" Type="http://schemas.openxmlformats.org/officeDocument/2006/relationships/hyperlink" Target="https://www.ebay.com/itm/Used-PS-Vita-PSV-Taishou-x-Alice-all-in-one-Japan/282766827116?hash=item41d6375e6c:g:TukAAOSwSlBY25xX" TargetMode="External"/><Relationship Id="rId468" Type="http://schemas.openxmlformats.org/officeDocument/2006/relationships/hyperlink" Target="https://www.ebay.com/itm/Collar-X-Malice-PS-Vita/333409890159?epid=237211641&amp;hash=item4da0c72f6f:g:PQUAAOSwJRld2fOV" TargetMode="External"/><Relationship Id="rId469" Type="http://schemas.openxmlformats.org/officeDocument/2006/relationships/hyperlink" Target="https://www.ebay.com/itm/Need-for-Speed-Most-Wanted-Xbox-360-Japanese-Version-Japan/233184877701?hash=item364ae6dc85:g:tVcAAOSw4INcoVVX" TargetMode="External"/><Relationship Id="rId470" Type="http://schemas.openxmlformats.org/officeDocument/2006/relationships/hyperlink" Target="https://www.ebay.com/itm/Nintendo-Wii-Imabikisou-Kaimei-hen-japan-horror-Japanese-Game/173870085824?epid=66184898&amp;hash=item287b76f6c0:g:OZ8AAOSwXLpZv71j" TargetMode="External"/><Relationship Id="rId471" Type="http://schemas.openxmlformats.org/officeDocument/2006/relationships/hyperlink" Target="https://www.ebay.com/itm/USED-STELLA-GLOW-3DS-JAPAN-F-S-w-tracking/223973704681?epid=1440458464&amp;hash=item3425df83e9:g:f-IAAOSwp7xekPDE" TargetMode="External"/><Relationship Id="rId472" Type="http://schemas.openxmlformats.org/officeDocument/2006/relationships/hyperlink" Target="https://www.ebay.com/itm/PSP-ToraDora-Portable-Premium-Limited-Japan-Import-Game-Japanese/173870644161?hash=item287b7f7bc1:g:V3QAAOSwt5tZwjh2" TargetMode="External"/><Relationship Id="rId473" Type="http://schemas.openxmlformats.org/officeDocument/2006/relationships/hyperlink" Target="https://www.ebay.com/itm/Used-Phantom-Phantom-Of-Inferno-Normal-Edition-Japan-Export/192890140088?hash=item2ce925f5b8:g:q~IAAOSwVbhctA-P" TargetMode="External"/><Relationship Id="rId474" Type="http://schemas.openxmlformats.org/officeDocument/2006/relationships/hyperlink" Target="https://www.ebay.com/itm/Bandai-Godzilla-PS3-Japan-Import/264255444009?hash=item3d86da1429:g:o3sAAOSwyAdcmcGe" TargetMode="External"/><Relationship Id="rId475" Type="http://schemas.openxmlformats.org/officeDocument/2006/relationships/hyperlink" Target="https://www.ebay.com/itm/Xbox360-Entaku-no-Seito-Students-of-Round-Japan-Import-Japanese-Game/173870761717?hash=item287b8146f5:g:Q-MAAOSwHZ1ZwJZV" TargetMode="External"/><Relationship Id="rId476" Type="http://schemas.openxmlformats.org/officeDocument/2006/relationships/hyperlink" Target="https://www.ebay.com/itm/3DS-Super-Mario-Maker-Japan-Import-Japanese-Game/173870767558?hash=item287b815dc6:g:dVoAAOSwFYxZwJkP" TargetMode="External"/><Relationship Id="rId477" Type="http://schemas.openxmlformats.org/officeDocument/2006/relationships/hyperlink" Target="https://www.ebay.com/itm/PS3-Muv-Luv-Alternative-Total-Eclipse-Limited-Edition-Japan-import-Japanese-Game/173870822596?epid=211920751&amp;hash=item287b8234c4:g:7xMAAOSwTLlZwLHt" TargetMode="External"/><Relationship Id="rId478" Type="http://schemas.openxmlformats.org/officeDocument/2006/relationships/hyperlink" Target="https://www.ebay.com/itm/Neon-Genesis-Evangelion-Battle-Orchestra-DX-Pack/223142510407?hash=item33f4547f47:g:tvUAAOSwDOlbmTRs" TargetMode="External"/><Relationship Id="rId479" Type="http://schemas.openxmlformats.org/officeDocument/2006/relationships/hyperlink" Target="https://www.ebay.com/itm/Xbox360-Otomedius-Gorgeous-Japan-Import-Japanese-Game/173870867639?epid=66302638&amp;hash=item287b82e4b7:g:YIQAAOSwVfxZwLxh" TargetMode="External"/><Relationship Id="rId480" Type="http://schemas.openxmlformats.org/officeDocument/2006/relationships/hyperlink" Target="https://www.ebay.com/itm/Used-Game-PS3-Rain-Japan-Import-Free-Shipping/303538404782?epid=56261292&amp;hash=item46ac4c7dae:g:wnYAAOSwyvJekkor" TargetMode="External"/><Relationship Id="rId481" Type="http://schemas.openxmlformats.org/officeDocument/2006/relationships/hyperlink" Target="https://www.ebay.com/itm/DS-Dear-Girl-Stories-Hibiki-Hibiki-Tokkun-Daisakusen-Limited-Edition-Game/173871018493?hash=item287b8531fd:g:duwAAOSwEKNZwOpn" TargetMode="External"/><Relationship Id="rId482" Type="http://schemas.openxmlformats.org/officeDocument/2006/relationships/hyperlink" Target="https://www.ebay.com/itm/PSP-7th-Dragon-2020-Limited-Edition-Japan-Game-Japanese/173871021227?hash=item287b853cab:g:FkUAAOSwCi9ZwPS2" TargetMode="External"/><Relationship Id="rId483" Type="http://schemas.openxmlformats.org/officeDocument/2006/relationships/hyperlink" Target="https://www.ebay.com/itm/PS-Vita-Ninja-Gaiden-Sigma-Plus-Japan-PSV-F-S/232619432865?hash=item362932dba1:g:CpkAAOSw4PxaTiZo" TargetMode="External"/><Relationship Id="rId484" Type="http://schemas.openxmlformats.org/officeDocument/2006/relationships/hyperlink" Target="https://www.ebay.com/itm/MEMORIES-OFF-6-T-WAVE-NEXT-RELATION-Double-Pack-5pb-Xbox-360-Japan/152934865913?epid=110457953&amp;hash=item239ba0dbf9:g:-yoAAOSw3Fpan2sv" TargetMode="External"/><Relationship Id="rId485" Type="http://schemas.openxmlformats.org/officeDocument/2006/relationships/hyperlink" Target="https://www.ebay.com/itm/USED-PS3-Biohazard-Chronicles-HD-Selection-CAPCOM-PlayStation-52/193379370799?epid=114576528&amp;hash=item2d064f072f:g:LJsAAOSwTlVeaf8F" TargetMode="External"/><Relationship Id="rId486" Type="http://schemas.openxmlformats.org/officeDocument/2006/relationships/hyperlink" Target="https://www.ebay.com/itm/Used-Nintendo-DS-Fire-Emblem-Shin-Monshou-no-Nazo-Hikari-to-Kage-no-Eiyu-Japan62/193380739370?epid=92890004&amp;hash=item2d0663e92a:g:dosAAOSw5uZea16c" TargetMode="External"/><Relationship Id="rId487" Type="http://schemas.openxmlformats.org/officeDocument/2006/relationships/hyperlink" Target="https://www.ebay.com/itm/Panasonic-3DO-RYRAMID-INTRUDER-NEW-VERY-RARE/133380580466?hash=item1f0e1a2472:g:dDYAAOSw6rFeixq1" TargetMode="External"/><Relationship Id="rId488" Type="http://schemas.openxmlformats.org/officeDocument/2006/relationships/hyperlink" Target="https://www.ebay.com/itm/Xbox360-Biohazard-Revival-Selection-Japan-Import-Game-Japanese/173871644005?epid=211921041&amp;hash=item287b8ebd65:g:bEwAAOSwOrxZwbnW" TargetMode="External"/><Relationship Id="rId489" Type="http://schemas.openxmlformats.org/officeDocument/2006/relationships/hyperlink" Target="https://www.ebay.com/itm/Sony-Playstation-Portable-PSP-hack-LINK-Zettai-Houi-Pack-Box-Japan-JP-Game-U34/402035087759?epid=110449366&amp;hash=item5d9b28998f:g:DiMAAOSwmeNd0OQZ" TargetMode="External"/><Relationship Id="rId490" Type="http://schemas.openxmlformats.org/officeDocument/2006/relationships/hyperlink" Target="https://www.ebay.com/itm/Nintendo-DS-Game-Center-CX-Arino-no-Chousenjou-2-Japan-NDS-F-S/372300246200?epid=71555024&amp;hash=item56aed2ecb8:g:L5gAAOSw7Kta8WXW" TargetMode="External"/><Relationship Id="rId491" Type="http://schemas.openxmlformats.org/officeDocument/2006/relationships/hyperlink" Target="https://www.ebay.com/itm/PSP-Rei-Choaniki-Japan-PlayStation-Portable-F-S/273148553137?epid=110408871&amp;hash=item3f98ec27b1:g:ogAAAOSwi4dayhin" TargetMode="External"/><Relationship Id="rId492" Type="http://schemas.openxmlformats.org/officeDocument/2006/relationships/hyperlink" Target="https://www.ebay.com/itm/Brand-New-Nintendo-DS-Metroid-Prime-Pin-Ball-NTRRAP2J-JPN-Japanese-Import-Game/264716606270?epid=1100354661&amp;hash=item3da256db3e:g:WhUAAOSw1~BeXgMr" TargetMode="External"/><Relationship Id="rId493" Type="http://schemas.openxmlformats.org/officeDocument/2006/relationships/hyperlink" Target="https://www.ebay.com/itm/PS2-Neo-Contra-Japan-Import-Game-Japanese/173871699866?hash=item287b8f979a:g:KtUAAOSwNglZwcgm" TargetMode="External"/><Relationship Id="rId494" Type="http://schemas.openxmlformats.org/officeDocument/2006/relationships/hyperlink" Target="https://www.ebay.com/itm/Used-PSP-Metal-Slug-Complete-Japan-Import-Free-shipping/121475399101?epid=111085461&amp;hash=item1c487f7dbd:g:XUAAAOSw~1FUU7rg" TargetMode="External"/><Relationship Id="rId495" Type="http://schemas.openxmlformats.org/officeDocument/2006/relationships/hyperlink" Target="https://www.ebay.com/itm/PSP-Twinkle-Crusaders-GoGo-Special-Limited-Edition-Japan-Import-Game-Japanese/173871714054?epid=1210951073&amp;hash=item287b8fcf06:g:QF0AAOSwwrtZwdGM" TargetMode="External"/><Relationship Id="rId496" Type="http://schemas.openxmlformats.org/officeDocument/2006/relationships/hyperlink" Target="https://www.ebay.com/itm/PlayStation-3-Ultra-Street-Fighter-IV-4-Collectors-Package-PS3-Japan-CAPCOM/114201301489?epid=1030069269&amp;hash=item1a96ed91f1:g:4owAAOSwnhNd2kCy" TargetMode="External"/><Relationship Id="rId497" Type="http://schemas.openxmlformats.org/officeDocument/2006/relationships/hyperlink" Target="https://www.ebay.com/itm/5pb-Haiyore-Nyaruko-San-Nafushigatai-Game-no-You-na-Mono-PS-Vita/283736227171?hash=item420fff3d63:g:PwsAAOSwBY5deH3W" TargetMode="External"/><Relationship Id="rId498" Type="http://schemas.openxmlformats.org/officeDocument/2006/relationships/hyperlink" Target="https://www.ebay.com/itm/PSP-Neon-Genesis-Evangelion-3rd-Impact-Special-Limited-Edition-Japan-Game/173871751600?epid=1402869034&amp;hash=item287b9061b0:g:c4YAAOSwFb5aOash" TargetMode="External"/><Relationship Id="rId499" Type="http://schemas.openxmlformats.org/officeDocument/2006/relationships/hyperlink" Target="https://www.ebay.com/itm/USED-3DS-Shin-Hikari-Shinwa-Palutena-no-Kagami-Japan-F-S/192713551061?epid=1901471987&amp;hash=item2cde9f6cd5:g:PXQAAOSwSrxbSK8X" TargetMode="External"/><Relationship Id="rId500" Type="http://schemas.openxmlformats.org/officeDocument/2006/relationships/hyperlink" Target="https://www.ebay.com/itm/Used-Nintendo-DS-Captain-Tsubasa-Gekitou-no-Kiseki-Japan-Import-Free-Shipping/301532957831?epid=131571651&amp;hash=item4634c3cc87:g:G2wAAOSwPhdU4wYX" TargetMode="External"/><Relationship Id="rId501" Type="http://schemas.openxmlformats.org/officeDocument/2006/relationships/hyperlink" Target="https://www.ebay.com/itm/Wii-House-of-the-Dead-Overkill-Japan-Import-Game-Japanese/173871804952?hash=item287b913218:g:fTIAAOSwIC1Zwf82" TargetMode="External"/><Relationship Id="rId502" Type="http://schemas.openxmlformats.org/officeDocument/2006/relationships/hyperlink" Target="https://www.ebay.com/itm/PS-Vita-Ultimate-Marvel-vs-Capcom-3-Japan-PSV-F-S/232657695386?epid=211983505&amp;hash=item362b7ab29a:g:wCkAAOSwIUxaev89" TargetMode="External"/><Relationship Id="rId503" Type="http://schemas.openxmlformats.org/officeDocument/2006/relationships/hyperlink" Target="https://www.ebay.com/itm/DS-Ryuusei-no-RockMan-3-Red-Joker-Japan-Import-Game-Japanese/173871827583?hash=item287b918a7f:g:lHUAAOSwDZtZwgRX" TargetMode="External"/><Relationship Id="rId504" Type="http://schemas.openxmlformats.org/officeDocument/2006/relationships/hyperlink" Target="https://www.ebay.com/itm/PS2-Bakumatsu-Roman-Last-Blade-2-in-1-Japan-Import-Game-Japanese/173871836432?epid=110537747&amp;hash=item287b91ad10:g:oTQAAOSwQiBZwgMB" TargetMode="External"/><Relationship Id="rId505" Type="http://schemas.openxmlformats.org/officeDocument/2006/relationships/hyperlink" Target="https://www.ebay.com/itm/PS2-NiGHTS-into-Dreams-Nightopia-Dream-Pack-Japan-Import-Game-Japanese/173871850143?hash=item287b91e29f:g:a~cAAOSwugtZwg5C" TargetMode="External"/><Relationship Id="rId506" Type="http://schemas.openxmlformats.org/officeDocument/2006/relationships/hyperlink" Target="https://www.ebay.com/itm/PS3-Rozen-Maiden-Wechseln-Die-Welt-Up-Limited-JAPAN-Japanese-Game/173871897315?hash=item287b929ae3:g:IckAAOSwyXhZv6-G" TargetMode="External"/><Relationship Id="rId507" Type="http://schemas.openxmlformats.org/officeDocument/2006/relationships/hyperlink" Target="https://www.ebay.com/itm/PSP-Yu-Gi-Oh-5Ds-Tag-Force-6-Japan-PlayStation-Portable-F-S/232779057128?epid=108235194&amp;hash=item3632b687e8:g:RhgAAOSwJslbBSPu" TargetMode="External"/><Relationship Id="rId508" Type="http://schemas.openxmlformats.org/officeDocument/2006/relationships/hyperlink" Target="https://www.ebay.com/itm/Used-PS2-Melty-Blood-Actress-Again-Japan-Import-Free-Shipping/301529083687?epid=80061162&amp;hash=item463488af27:g:Uw8AAOSwEeFU3vOy" TargetMode="External"/><Relationship Id="rId509" Type="http://schemas.openxmlformats.org/officeDocument/2006/relationships/hyperlink" Target="https://www.ebay.com/itm/Used-PS4-DEAD-OR-ALIVE-Xtreme-3-Fortune-Import-Japan/122284718829?epid=1543805980&amp;hash=item1c78bcbaed:g:H7YAAOSw5cNYYM3f" TargetMode="External"/><Relationship Id="rId510" Type="http://schemas.openxmlformats.org/officeDocument/2006/relationships/hyperlink" Target="https://www.ebay.com/itm/PS3-Metal-Gear-Rising-Revengeance-Premium-Package-Limited-Japan-import-Game/173871971314?epid=1739838414&amp;hash=item287b93bbf2:g:l9UAAOSwLiJZwjzp" TargetMode="External"/><Relationship Id="rId511" Type="http://schemas.openxmlformats.org/officeDocument/2006/relationships/hyperlink" Target="https://www.ebay.com/itm/PS-Vita-Hakuouki-SSL-Sweet-School-Life-Limited-Edition-Japan-Import-Game/173871990596?epid=212020580&amp;hash=item287b940744:g:DecAAOSwOfBZwj-s" TargetMode="External"/><Relationship Id="rId512" Type="http://schemas.openxmlformats.org/officeDocument/2006/relationships/hyperlink" Target="https://www.ebay.com/itm/Nintendo-DS-Daisenryaku-Japan-Import-Game-Japanese/173871997964?hash=item287b94240c:g:-HUAAOSw4P1ZwkGf" TargetMode="External"/><Relationship Id="rId513" Type="http://schemas.openxmlformats.org/officeDocument/2006/relationships/hyperlink" Target="https://www.ebay.com/itm/3DS-Nikoli-no-Sudoku-3D-Dai-ni-Shuu-8-tsu-no-Puzzle-de-1000-Mon-Japan-Game/173872005645?hash=item287b94420d:g:~zAAAOSwPfZZwkYP" TargetMode="External"/><Relationship Id="rId514" Type="http://schemas.openxmlformats.org/officeDocument/2006/relationships/hyperlink" Target="https://www.ebay.com/itm/PS3-Red-Seeds-Profile-Japan-Import-Game-Japanese/173872008121?epid=109982127&amp;hash=item287b944bb9:g:5LIAAOSw1IlZwknf" TargetMode="External"/><Relationship Id="rId515" Type="http://schemas.openxmlformats.org/officeDocument/2006/relationships/hyperlink" Target="https://www.ebay.com/itm/PSP-Never7-The-End-of-Infinity-Limited-Edition-Japan-Import-Game-Japanese/173872044274?hash=item287b94d8f2:g:F6QAAOSwHqRZwldU" TargetMode="External"/><Relationship Id="rId516" Type="http://schemas.openxmlformats.org/officeDocument/2006/relationships/hyperlink" Target="https://www.ebay.com/itm/PSP-TwinBee-PORTABLE-Japan-PlayStation-Portable-F-S/232779053353?epid=211989504&amp;hash=item3632b67929:g:5JgAAOSwKDRbBSJo" TargetMode="External"/><Relationship Id="rId517" Type="http://schemas.openxmlformats.org/officeDocument/2006/relationships/hyperlink" Target="https://www.ebay.com/itm/USED-PSP-PlayStationPortable-Tengai-Makyou-Collection-the-Best-51273JAPAN-IMPORT/254435244888?hash=item3b3d85bb58:g:p5oAAOSwDbBd3hE7" TargetMode="External"/><Relationship Id="rId518" Type="http://schemas.openxmlformats.org/officeDocument/2006/relationships/hyperlink" Target="https://www.ebay.com/itm/USED-PSP-PlayStationPortable-Tengai-Makyou-Collection-the-Best-51273JAPAN-IMPORT/254435244888?hash=item3b3d85bb58:g:p5oAAOSwDbBd3hE7" TargetMode="External"/><Relationship Id="rId519" Type="http://schemas.openxmlformats.org/officeDocument/2006/relationships/hyperlink" Target="https://www.ebay.com/itm/PS3-Biohazard-Anniversary-Package-Japan-Import-Game-Japanese/173872086418?epid=212018220&amp;hash=item287b957d92:g:H7EAAOSw6~VZwl2G" TargetMode="External"/><Relationship Id="rId520" Type="http://schemas.openxmlformats.org/officeDocument/2006/relationships/hyperlink" Target="https://www.ebay.com/itm/PSP-Gunpey-R-Japan-Import-Game-Japanese/173872093359?hash=item287b9598af:g:Gr8AAOSwfrJZwmRo" TargetMode="External"/><Relationship Id="rId521" Type="http://schemas.openxmlformats.org/officeDocument/2006/relationships/hyperlink" Target="https://www.ebay.com/itm/PlayStation-PS-Vita-Valkyria-Azure-Revolution-From-Japan-Game-Japanese-Anime/173872292115?epid=2111480413&amp;hash=item287b98a113:g:yV0AAOSwM15Zyh26" TargetMode="External"/><Relationship Id="rId522" Type="http://schemas.openxmlformats.org/officeDocument/2006/relationships/hyperlink" Target="https://www.ebay.com/itm/Tsumi-to-batsu-Sin-and-Punishment-Nintendo-64-Boxed-Very-Good-Japan-F-S-Tested/392762055420?epid=56249643&amp;hash=item5b72715afc:g:YtYAAOSwCppejCO1" TargetMode="External"/><Relationship Id="rId523" Type="http://schemas.openxmlformats.org/officeDocument/2006/relationships/hyperlink" Target="https://www.ebay.com/itm/PS2-OutRun2-SP-First-Print-Limited-Edition-Japan-Import-Game-Japanese/173872885133?epid=110480541&amp;hash=item287ba1ad8d:g:E6EAAOSwwVpZwyVG" TargetMode="External"/><Relationship Id="rId524" Type="http://schemas.openxmlformats.org/officeDocument/2006/relationships/hyperlink" Target="https://www.ebay.com/itm/PS-Vita-Exploring-the-depression-Japan-PSV-F-S/372220457409?hash=item56aa1171c1:g:hucAAOSwMfhagXJn" TargetMode="External"/><Relationship Id="rId525" Type="http://schemas.openxmlformats.org/officeDocument/2006/relationships/hyperlink" Target="https://www.ebay.com/itm/Nintendo-3DS-Dragon-Ball-Heroes-Ultimate-Mission-Japan-Game-Japanese/173872886447?epid=1144026623&amp;hash=item287ba1b2af:g:P9cAAOSwVNxZ59f1" TargetMode="External"/><Relationship Id="rId526" Type="http://schemas.openxmlformats.org/officeDocument/2006/relationships/hyperlink" Target="https://www.ebay.com/itm/PSP-Ever17-The-Out-of-Infinity-Premium-Edition-Limited-Edition-Japan-Game/173872888497?hash=item287ba1bab1:g:1UwAAOSwg0BZwxjR" TargetMode="External"/><Relationship Id="rId527" Type="http://schemas.openxmlformats.org/officeDocument/2006/relationships/hyperlink" Target="https://www.ebay.com/itm/DS-Densha-de-Go-Tokubetsu-hen-Fukkatsu-Shouwa-no-Yamatesen-Japan-Japanese/173872889514?hash=item287ba1beaa:g:QmgAAOSwrP9ZwxL9" TargetMode="External"/><Relationship Id="rId528" Type="http://schemas.openxmlformats.org/officeDocument/2006/relationships/hyperlink" Target="https://www.ebay.com/itm/Used-PS3-Tales-of-Vesperia-Import-Japan-Free-Shipping/122276929983?epid=66640460&amp;hash=item1c7845e1bf:g:JmQAAOSwPZ5VSWmB" TargetMode="External"/><Relationship Id="rId529" Type="http://schemas.openxmlformats.org/officeDocument/2006/relationships/hyperlink" Target="https://www.ebay.com/itm/Used-PSP-Salamander-Portable-Japan-Import-Free-shipping/291282902756?hash=item43d1d05ee4:g:VOIAAOSwabhUU7rc" TargetMode="External"/><Relationship Id="rId530" Type="http://schemas.openxmlformats.org/officeDocument/2006/relationships/hyperlink" Target="https://www.ebay.com/itm/PS-Vita-Love-of-Love-emperor-of-Love-PlayStation-Japan-Game-Japanese/173872890507?hash=item287ba1c28b:g:~AcAAOSwyXNZ6EnZ" TargetMode="External"/><Relationship Id="rId531" Type="http://schemas.openxmlformats.org/officeDocument/2006/relationships/hyperlink" Target="https://www.ebay.com/itm/PS4-Dragon-Quest-XI-PlayStation-4-Japanese-Game-Japan/173872890719?hash=item287ba1c35f:g:1uYAAOSwTEBZ6Dtj" TargetMode="External"/><Relationship Id="rId532" Type="http://schemas.openxmlformats.org/officeDocument/2006/relationships/hyperlink" Target="https://www.ebay.com/itm/PS-Vita-Playstation-Vita-Steins-Gate-Double-Pack-Set-Limited-Edition-japan-Game/173872893380?epid=212040473&amp;hash=item287ba1cdc4:g:xdUAAOSwRDtZwycK" TargetMode="External"/><Relationship Id="rId533" Type="http://schemas.openxmlformats.org/officeDocument/2006/relationships/hyperlink" Target="https://www.ebay.com/itm/PS-Vita-J-Stars-Victory-Vs-Anison-Sound-Edition-Japan-Import-Game-Japanese/173872903952?hash=item287ba1f710:g:VbMAAOSwzilZwwv3" TargetMode="External"/><Relationship Id="rId534" Type="http://schemas.openxmlformats.org/officeDocument/2006/relationships/hyperlink" Target="https://www.ebay.com/itm/USED-PS3-PlayStation-3-Wangan-Midnight-Racing-00020-JAPAN-IMPORT/254364019318?epid=56238164&amp;hash=item3b3946ea76:g:jxEAAOSwxNpdgyVm" TargetMode="External"/><Relationship Id="rId535" Type="http://schemas.openxmlformats.org/officeDocument/2006/relationships/hyperlink" Target="https://www.ebay.com/itm/PC-Engine-Best-Collection-Ginga-Ojosama-Densetsu-PSP-boxed-w-manual-Japan/392780305495?epid=110642807&amp;hash=item5b7387d457:g:OlkAAOSwIf9eqM~8" TargetMode="External"/><Relationship Id="rId536" Type="http://schemas.openxmlformats.org/officeDocument/2006/relationships/hyperlink" Target="https://www.ebay.com/itm/Used-PS3-Silent-Hill-HD-Collection-Remastered-Import-Japan/291384614140?hash=item43d7e05cfc:g:~fgAAOSwpDdU43nz" TargetMode="External"/><Relationship Id="rId537" Type="http://schemas.openxmlformats.org/officeDocument/2006/relationships/hyperlink" Target="https://www.ebay.com/itm/PSP-Densha-de-Go-Pocket-Osaka-Kanjousenhen-Japan-Import/173872980986?hash=item287ba323fa:g:GuoAAOSwtplZwxaD" TargetMode="External"/><Relationship Id="rId538" Type="http://schemas.openxmlformats.org/officeDocument/2006/relationships/hyperlink" Target="https://www.ebay.com/itm/PS3-Macross-30-Ginga-wo-Tsunagu-Utagoe-Limited-Edition-japan-Game-Japanese/173873488710?epid=1103838926&amp;hash=item287baae346:g:CT4AAOSwez5ZwwaB" TargetMode="External"/><Relationship Id="rId539" Type="http://schemas.openxmlformats.org/officeDocument/2006/relationships/hyperlink" Target="https://www.ebay.com/itm/Brand-new-Nintendo-Switch-SEIKEN-DENSETSU-Collection-JAPAN-with-Free-Shipping/202573079206?hash=item2f2a4be2a6:g:uhkAAOSwWz5cRrPf" TargetMode="External"/><Relationship Id="rId540" Type="http://schemas.openxmlformats.org/officeDocument/2006/relationships/hyperlink" Target="https://www.ebay.com/itm/Used-PS2-Tennis-no-Oji-Sama-Form-the-strongest-Team-Japan-Import/301533418023?hash=item4634cad227:g:r~UAAOSwrklU43cB" TargetMode="External"/><Relationship Id="rId541" Type="http://schemas.openxmlformats.org/officeDocument/2006/relationships/hyperlink" Target="https://www.ebay.com/itm/PS2-Sega-Ages-2500-Series-vol-20-Space-Harrier-II-PlayStation-2-Japan-Free-Ship/254272383120?hash=item3b33d0a890:g:lEYAAOSwOxFdDloY" TargetMode="External"/><Relationship Id="rId542" Type="http://schemas.openxmlformats.org/officeDocument/2006/relationships/hyperlink" Target="https://www.ebay.com/itm/Nintendo-3DS-Taiko-no-Tatsujin-Dokodon-Mystery-Adventure-Japan/173873991704?epid=1367509911&amp;hash=item287bb29018:g:b3wAAOSwevJZyF-b" TargetMode="External"/><Relationship Id="rId543" Type="http://schemas.openxmlformats.org/officeDocument/2006/relationships/hyperlink" Target="https://www.ebay.com/itm/Tengai-Makyo-deluxe-pack-III-NAMIDA-PS2-Import-Japan/173874012732?hash=item287bb2e23c:g:8y8AAOSwll1ac8vo" TargetMode="External"/><Relationship Id="rId544" Type="http://schemas.openxmlformats.org/officeDocument/2006/relationships/hyperlink" Target="https://www.ebay.com/itm/DAISENPU-Twin-Hawk-Mega-Drive-SEGA-md/362396890319?hash=item546089b4cf:g:zEkAAOSwa3BbWWar" TargetMode="External"/><Relationship Id="rId545" Type="http://schemas.openxmlformats.org/officeDocument/2006/relationships/hyperlink" Target="https://www.ebay.com/itm/KUNIO-KUN-DODGEBALL-Dodge-Ball-Super-Famicom-Nintendo-Japan-Video-Game-Japanese/173874016426?hash=item287bb2f0aa:g:xHcAAOSwe2FZ2JZR" TargetMode="External"/><Relationship Id="rId546" Type="http://schemas.openxmlformats.org/officeDocument/2006/relationships/hyperlink" Target="https://www.ebay.com/itm/Nintendo-DS-Umihara-Kawase-Shun-Second-Edition-Kanzenban-Japan-Game-Japanese/173874019061?epid=1000500952&amp;hash=item287bb2faf5:g:h-8AAOSwxc5Zyi6q" TargetMode="External"/><Relationship Id="rId547" Type="http://schemas.openxmlformats.org/officeDocument/2006/relationships/hyperlink" Target="https://www.ebay.com/itm/Valkyria-Chronicles-III-Unrecorded-Extra-Edition-Japan-Import-ULJM05957/254419777981?hash=item3b3c99b9bd:g:J7gAAOSw509dy4i3" TargetMode="External"/><Relationship Id="rId548" Type="http://schemas.openxmlformats.org/officeDocument/2006/relationships/hyperlink" Target="https://www.ebay.com/itm/PSP-Fate-Tiger-Colosseum-Upper-Megamori-Box-Complete-set/173874035815?hash=item287bb33c67:g:rnwAAOSwouNZyhoT" TargetMode="External"/><Relationship Id="rId549" Type="http://schemas.openxmlformats.org/officeDocument/2006/relationships/hyperlink" Target="https://www.ebay.com/itm/Fate-Tiger-Coliseum-Limited-Edition-PlayStation-Portable-Japan-Version/133351444894?epid=110491802&amp;hash=item1f0c5d919e:g:3osAAOSw3adeX5fN" TargetMode="External"/><Relationship Id="rId550" Type="http://schemas.openxmlformats.org/officeDocument/2006/relationships/hyperlink" Target="https://www.ebay.com/itm/USED-Devil-Summoner-Kuzunoha-Raido-vs-King-Abaddon-Plus-Shin-Megami-Tensei-III/283869609926?epid=1137347303&amp;hash=item4217f27fc6:g:7OQAAOSwXuRessLJ" TargetMode="External"/><Relationship Id="rId551" Type="http://schemas.openxmlformats.org/officeDocument/2006/relationships/hyperlink" Target="https://www.ebay.com/itm/PS2-Sorayume-PlayStation2-Japan-Japanese-Game/173874039774?hash=item287bb34bde:g:Yb4AAOSw2OlZ4XpI" TargetMode="External"/><Relationship Id="rId552" Type="http://schemas.openxmlformats.org/officeDocument/2006/relationships/hyperlink" Target="https://www.ebay.com/itm/SPACE-HARRIER-Super-32X-Ref-089-Mega-Drive-Sega-md/303283396553?hash=item469d195fc9:g:exgAAOSwZ95dey-O" TargetMode="External"/><Relationship Id="rId553" Type="http://schemas.openxmlformats.org/officeDocument/2006/relationships/hyperlink" Target="https://www.ebay.com/itm/PS-Vita-The-Legend-of-hiroes-Sen-no-Kiseki-2-Limited-Edition-Japan-qv2/164178957080?epid=211993449&amp;hash=item2639d41318:g:kBQAAOSw8gBeqXC2" TargetMode="External"/><Relationship Id="rId554" Type="http://schemas.openxmlformats.org/officeDocument/2006/relationships/hyperlink" Target="https://www.ebay.com/itm/PS2-Spectral-vs-Generation-Japan-Import-Game-Japanese/173874072780?hash=item287bb3cccc:g:nAsAAOSwZkNZwQ8e" TargetMode="External"/><Relationship Id="rId555" Type="http://schemas.openxmlformats.org/officeDocument/2006/relationships/hyperlink" Target="https://www.ebay.com/itm/PS3-Daisenryaku-Perfect-Senjou-no-Hasha-PlayStation-3-Japan-Game-Japanese/173874073443?epid=211997099&amp;hash=item287bb3cf63:g:ReMAAOSw1LNZ4y7p" TargetMode="External"/><Relationship Id="rId556" Type="http://schemas.openxmlformats.org/officeDocument/2006/relationships/hyperlink" Target="https://www.ebay.com/itm/PS3-Sonic-All-Star-Racing-TRANSFORMED-Japan-Import-Game-Japanese/173874078865?epid=1526426602&amp;hash=item287bb3e491:g:8BsAAOSwEWJZwlwZ" TargetMode="External"/><Relationship Id="rId557" Type="http://schemas.openxmlformats.org/officeDocument/2006/relationships/hyperlink" Target="https://www.ebay.com/itm/Natoris-Trail-Nasataka-no-Kiseki-Drama-CD-Poms-Pass-Case-PSP-Japan/333432484877?hash=item4da21ff40d:g:8OsAAOSwSWRd71On" TargetMode="External"/><Relationship Id="rId558" Type="http://schemas.openxmlformats.org/officeDocument/2006/relationships/hyperlink" Target="https://www.ebay.com/itm/Xbox360-Halo-3-ODST-Collectors-Pack-Controller-Japan-Import-Game-Japanese/173874088040?epid=1200424367&amp;hash=item287bb40868:g:X6MAAOSwe2FZwlmn" TargetMode="External"/><Relationship Id="rId559" Type="http://schemas.openxmlformats.org/officeDocument/2006/relationships/hyperlink" Target="https://www.mercari.com/jp/items/m41795808039/?_s=U2FsdGVkX18We7xsDN8CdK_IPgGq8SpchzgCtBYmGyBVQarsw6E-q9tcb9j9f5hvsdsHkDWF7hjXZVDQNsnOLZrMBkXTfO6YhNQ8keOChOGou3UjcvXRwXlvlNbnZBAb" TargetMode="External"/><Relationship Id="rId560" Type="http://schemas.openxmlformats.org/officeDocument/2006/relationships/hyperlink" Target="https://www.ebay.com/itm/ONE-PIECE-Unlimited-World-R-Deluxe-Edition-PS4-Japan/333406286538?hash=item4da09032ca:g:930AAOSwHf5d1jjF" TargetMode="External"/><Relationship Id="rId561" Type="http://schemas.openxmlformats.org/officeDocument/2006/relationships/hyperlink" Target="https://www.mercari.com/jp/items/m47328924837/?_s=U2FsdGVkX19sKxebAMfsJ7oX0iy4AXHC0fxY6tsXV3tBFihGNnmLql5WXPYKVYmhnm9Wa9vgDAl2m7P0B_UBeJzLHdmOazL2rVPbZF9oTkyLUr0gCS25F_Ni5LDdreeV" TargetMode="External"/><Relationship Id="rId562" Type="http://schemas.openxmlformats.org/officeDocument/2006/relationships/hyperlink" Target="https://www.ebay.com/itm/Dreamcast-DAYTONA-USA-2001-with-SPINE-CARD-SEGA-dc/362403624217?epid=1707984983&amp;hash=item5460f07519:g:nUsAAOSw9W5bYoRm" TargetMode="External"/><Relationship Id="rId563" Type="http://schemas.openxmlformats.org/officeDocument/2006/relationships/hyperlink" Target="https://www.ebay.com/itm/PS-Vita-Taiko-no-Tatsujin-V-Version-Drum-Master-Japan-PSV-F-S/372182229209?epid=1740278910&amp;hash=item56a7ca20d9:g:nMkAAOSwmwtaS3Hs" TargetMode="External"/><Relationship Id="rId564" Type="http://schemas.openxmlformats.org/officeDocument/2006/relationships/hyperlink" Target="https://www.ebay.com/itm/Nintendo-Switch-Sonic-Forces-Japan-Game-HAC-P-ABQLC-Japanese/173875435589?hash=item287bc89845:g:1ZEAAOSw8b1aCtCq" TargetMode="External"/><Relationship Id="rId565" Type="http://schemas.openxmlformats.org/officeDocument/2006/relationships/hyperlink" Target="https://www.ebay.com/itm/Used-PS-Vita-Kono-Oozora-ni-Tsubasa-wo-Hirogete-CRUISE-SIGN-Import-Japan/122045231995?hash=item1c6a76737b:g:uSYAAOSwv7da76ZH" TargetMode="External"/><Relationship Id="rId566" Type="http://schemas.openxmlformats.org/officeDocument/2006/relationships/hyperlink" Target="https://www.ebay.com/itm/New-Wand-of-Fortune-II-FD-Limited-Edition-JPN/283333241738?hash=item41f7fa2b8a:g:YswAAOSwRTVaa1Wz" TargetMode="External"/><Relationship Id="rId567" Type="http://schemas.openxmlformats.org/officeDocument/2006/relationships/hyperlink" Target="https://www.ebay.com/itm/Sega-Saturn-MICHINOKU-HITOU-KOI-MONOGATARI-SPECIAL-with-Spine-ss/361871921245?hash=item54413f505d:g:OugAAOSw9GhYbwAq" TargetMode="External"/><Relationship Id="rId568" Type="http://schemas.openxmlformats.org/officeDocument/2006/relationships/hyperlink" Target="https://www.ebay.com/itm/Xbox360-Ginga-Force-Japan-Game-Japanese/173920685387?epid=211981606&amp;hash=item287e7b0d4b:g:1UoAAOSwoVFZ4Kod" TargetMode="External"/><Relationship Id="rId569" Type="http://schemas.openxmlformats.org/officeDocument/2006/relationships/hyperlink" Target="https://www.ebay.com/itm/Wii-No-More-Heroes-2-Desperate-Struggle-Limited-Edition-Japan-Import-Game/173930050821?epid=1500455178&amp;hash=item287f09f505:g:9DEAAOSw1KNZwiB~" TargetMode="External"/><Relationship Id="rId570" Type="http://schemas.openxmlformats.org/officeDocument/2006/relationships/hyperlink" Target="https://www.ebay.com/itm/Raiden-Fighter-Aces-Microsoft-Xbox-360-2-Disc-Japan-Japanese-NTSC-J-Region/274332817221?epid=211995937&amp;hash=item3fdf829745:g:YnAAAOSwqOxekHUV" TargetMode="External"/><Relationship Id="rId571" Type="http://schemas.openxmlformats.org/officeDocument/2006/relationships/hyperlink" Target="https://www.ebay.com/itm/GODZILLA-VS-PlayStation-4-PS4-BANDAI-Very-Good-Condition-JAPAN-F-S-Working/392769676433?hash=item5b72e5a491:g:KNYAAOSwel9enPwL" TargetMode="External"/><Relationship Id="rId572" Type="http://schemas.openxmlformats.org/officeDocument/2006/relationships/hyperlink" Target="https://www.ebay.com/itm/VERYTEX-Asmik-Sega-Megadrive-MD-w-manual-boxed-very-good-Japan-Tested-Working/392780350319?epid=56237480&amp;hash=item5b7388836f:g:WC8AAOSwFLpeqNz9" TargetMode="External"/><Relationship Id="rId573" Type="http://schemas.openxmlformats.org/officeDocument/2006/relationships/hyperlink" Target="https://www.ebay.com/itm/PS3-Railfan-Taiwan-High-Speed-Rail-Japan-PlayStation-3-F-S/272927200160?epid=110473378&amp;hash=item3f8bba93a0:g:Q~oAAOSwH2VaB~4k" TargetMode="External"/><Relationship Id="rId574" Type="http://schemas.openxmlformats.org/officeDocument/2006/relationships/hyperlink" Target="https://www.ebay.com/itm/Used-PS2-Beatmania-IIDX-13-DistorteD-Import-Japan/122001914227?epid=80154881&amp;hash=item1c67e17973:g:Jz8AAOSwOtBXTVwK" TargetMode="External"/><Relationship Id="rId575" Type="http://schemas.openxmlformats.org/officeDocument/2006/relationships/hyperlink" Target="https://www.ebay.com/itm/Used-PS2-Type-0-fighter-Symbol-Vol-2-Normal-Edition-Import-Japan/291778344782?hash=item43ef58374e:g:-Z4AAOSw7ehXTVu7" TargetMode="External"/><Relationship Id="rId576" Type="http://schemas.openxmlformats.org/officeDocument/2006/relationships/hyperlink" Target="https://www.ebay.com/itm/Used-New-Century-Gpx-Cyber-Follower-Murat-Rod-To-The-Infinity-4-Japan-Export/192889521419?epid=1902959782&amp;hash=item2ce91c850b:g:HWEAAOSwclxcs1UH" TargetMode="External"/><Relationship Id="rId577" Type="http://schemas.openxmlformats.org/officeDocument/2006/relationships/hyperlink" Target="https://www.ebay.com/itm/KeyboardMania-PS2-Import-Japan-II-2ndMIX-3rdMIX/173862620727?hash=item287b050e37:g:iZEAAOSwUDxaeADJ" TargetMode="External"/><Relationship Id="rId578" Type="http://schemas.openxmlformats.org/officeDocument/2006/relationships/hyperlink" Target="https://www.ebay.com/itm/Super-Famicom-Sparkster-Japan-SNES-SFC-F-S/231717212739?hash=item35f36c1243:g:yo4AAOSwT5tWGgQp" TargetMode="External"/><Relationship Id="rId579" Type="http://schemas.openxmlformats.org/officeDocument/2006/relationships/hyperlink" Target="https://www.ebay.com/itm/Nintendo-SUPER-Famicom-Demons-Crest-Demons-Blazon-CAPCOM-tested-works-SFC-SNES/254563451932?hash=item3b452a041c:g:5GsAAOSwwolejSw-" TargetMode="External"/><Relationship Id="rId580" Type="http://schemas.openxmlformats.org/officeDocument/2006/relationships/hyperlink" Target="https://www.ebay.com/itm/Super-Famicom-TMNT-MUTANT-TURTLES-IN-TIME-Japan-SFC-F-S/231717213920?hash=item35f36c16e0:g:ajcAAOSwAYtWGgVb" TargetMode="External"/><Relationship Id="rId581" Type="http://schemas.openxmlformats.org/officeDocument/2006/relationships/hyperlink" Target="https://www.ebay.com/itm/PS2-Hudson-Sellection-Vol-2-Star-soldier-Japan-F-S/272013870997?hash=item3f554a4795:g:704AAOSw5VFWG2kL" TargetMode="External"/><Relationship Id="rId582" Type="http://schemas.openxmlformats.org/officeDocument/2006/relationships/hyperlink" Target="https://www.ebay.com/itm/USED-PS2-Cho-Aniki-Legend-of-Protein-JAPAN-Sony-PlayStation-2-choaniki-import/133022920713?epid=109934455&amp;hash=item1ef8c8b009:g:dTMAAOSw4GVYHaJR" TargetMode="External"/><Relationship Id="rId583" Type="http://schemas.openxmlformats.org/officeDocument/2006/relationships/hyperlink" Target="https://www.ebay.com/itm/PS2-The-Rumble-Fish-Japan-F-S/272093805746?hash=item3f5a0dfcb2:g:8D8AAOSwT5tWG2jH" TargetMode="External"/><Relationship Id="rId584" Type="http://schemas.openxmlformats.org/officeDocument/2006/relationships/hyperlink" Target="https://www.ebay.com/itm/PS2-Wizardry-Gaiden-Prisoners-of-the-Battles-Japan-F-S/231815480142?hash=item35f947834e:g:iFAAAOSwo0JWG10J" TargetMode="External"/><Relationship Id="rId585" Type="http://schemas.openxmlformats.org/officeDocument/2006/relationships/hyperlink" Target="https://www.ebay.com/itm/Used-PS2-RockMan-X8-Japan-Import-Free-Shipping/291381737446?epid=110456224&amp;hash=item43d7b477e6:g:QsUAAOSwPYZU3vPP" TargetMode="External"/><Relationship Id="rId586" Type="http://schemas.openxmlformats.org/officeDocument/2006/relationships/hyperlink" Target="https://www.ebay.com/itm/UsedGame-PS2-Silent-Hill-Shattered-Memories-Japan-Import-FreeShipping/271618417348?epid=1000483050&amp;hash=item3f3db822c4:g:2DoAAOSwnTdaHqzZ" TargetMode="External"/><Relationship Id="rId587" Type="http://schemas.openxmlformats.org/officeDocument/2006/relationships/hyperlink" Target="https://www.ebay.com/itm/USED-NEOGEO-online-collection-Fatal-Fury-Battle-Archives-2/283869609757?epid=110494935&amp;hash=item4217f27f1d:g:w-8AAOSwhkNessK6" TargetMode="External"/><Relationship Id="rId588" Type="http://schemas.openxmlformats.org/officeDocument/2006/relationships/hyperlink" Target="https://www.ebay.com/itm/Super-Famicom-R-TYPE-III-3-Third-Lightning-Japan-SFC-F-S-Japan-Import/162674362314?hash=item25e025c7ca:g:Mb4AAOSwxX1ZuzMw" TargetMode="External"/><Relationship Id="rId589" Type="http://schemas.openxmlformats.org/officeDocument/2006/relationships/hyperlink" Target="https://www.ebay.com/itm/PS2-METAL-SLUG-6-Japan-F-S/231946575063?hash=item360117dcd7:g:ToIAAOSwstxVTdj1" TargetMode="External"/><Relationship Id="rId590" Type="http://schemas.openxmlformats.org/officeDocument/2006/relationships/hyperlink" Target="https://www.ebay.com/itm/PS2-Tetsujin-28-Gou-Japan-F-S/272246951607?hash=item3f632eceb7:g:94MAAOSw14xWG1wr" TargetMode="External"/><Relationship Id="rId591" Type="http://schemas.openxmlformats.org/officeDocument/2006/relationships/hyperlink" Target="https://www.ebay.com/itm/Nintendo-Famicom-Gimmick-FC-NES-Japan-F-S/231967183622?epid=1802837463&amp;hash=item3602525306:g:zOYAAOSwqBJXUiuV" TargetMode="External"/><Relationship Id="rId592" Type="http://schemas.openxmlformats.org/officeDocument/2006/relationships/hyperlink" Target="https://www.ebay.com/itm/Nintendo-3DS-Yokai-Watch-1-2-Honke-Ganso-Shinuchi-set-Japan-F-S/272295975170?hash=item3f661ad902:g:-9MAAOSw3mpXMIhV" TargetMode="External"/><Relationship Id="rId593" Type="http://schemas.openxmlformats.org/officeDocument/2006/relationships/hyperlink" Target="https://www.ebay.com/itm/Sega-Saturn-WAKU-WAKU-7-SEVEN-w-RAM-Fighter-Japan-SS/272301634879?hash=item3f6671353f:g:RUsAAOSww9VXgJQ4" TargetMode="External"/><Relationship Id="rId594" Type="http://schemas.openxmlformats.org/officeDocument/2006/relationships/hyperlink" Target="https://www.ebay.com/itm/Sega-Saturn-Thunder-Force-Gold-Pack-1-Japan-SS/371677845622?hash=item5689b9d876:g:etYAAOSwYSlXgJs-" TargetMode="External"/><Relationship Id="rId595" Type="http://schemas.openxmlformats.org/officeDocument/2006/relationships/hyperlink" Target="https://www.ebay.com/itm/Sega-Saturn-Burning-Rangers-Japan-SS/371680462092?hash=item5689e1c50c:g:xX8AAOSwyDxXhLaN" TargetMode="External"/><Relationship Id="rId596" Type="http://schemas.openxmlformats.org/officeDocument/2006/relationships/hyperlink" Target="https://www.ebay.com/itm/Sega-Saturn-Planet-Joker-Japan-SS/272307328438?hash=item3f66c815b6:g:E~wAAOSwUxNXh0-X" TargetMode="External"/><Relationship Id="rId597" Type="http://schemas.openxmlformats.org/officeDocument/2006/relationships/hyperlink" Target="https://www.ebay.com/itm/Used-Sega-Saturn-Battle-Garegga-Electronic-Arts-Victor-JAPAN-OFFICIAL-IMPORT/163966012795?epid=1324560405&amp;hash=item262d22cd7b:g:SsUAAOSwnihd4Lw~" TargetMode="External"/><Relationship Id="rId598" Type="http://schemas.openxmlformats.org/officeDocument/2006/relationships/hyperlink" Target="https://www.ebay.com/itm/Sega-Saturn-Elevator-Action2-Returns-Japan-Import/173852859438?epid=56231858&amp;hash=item287a701c2e:g:OtgAAOSwr9BeqT1l" TargetMode="External"/><Relationship Id="rId599" Type="http://schemas.openxmlformats.org/officeDocument/2006/relationships/hyperlink" Target="https://www.ebay.com/itm/Astra-Superstars-F-S-Tested-Working-Japan-SEGA-SATURN-SUNSOFT/392724239338?epid=56240920&amp;hash=item5b703053ea:g:rfEAAOSw2Fdemmes" TargetMode="External"/><Relationship Id="rId600" Type="http://schemas.openxmlformats.org/officeDocument/2006/relationships/hyperlink" Target="https://www.ebay.com/itm/Sega-DreamCast-Ikaruga-Japan-DC-F-S/272657032428?hash=item3f7ba024ec:g:60EAAOSwjqVZCs~h" TargetMode="External"/><Relationship Id="rId601" Type="http://schemas.openxmlformats.org/officeDocument/2006/relationships/hyperlink" Target="https://www.ebay.com/itm/Nintendo-Switch-Disagaea-5-Japan/233166892997?epid=543393857&amp;hash=item3649d46fc5:g:ZiQAAOSw4UpciijC" TargetMode="External"/><Relationship Id="rId602" Type="http://schemas.openxmlformats.org/officeDocument/2006/relationships/hyperlink" Target="https://www.ebay.com/itm/PS1-Castlevania-Chronicle-Akumajo-Dracula-Japan-PS-PlayStation-1-F-S/232327352403?hash=item3617ca1053:g:S~EAAOSwK6RZEBPV" TargetMode="External"/><Relationship Id="rId603" Type="http://schemas.openxmlformats.org/officeDocument/2006/relationships/hyperlink" Target="https://www.ebay.com/itm/USED-Nintendo-Switch-Champion-Jockey-Special-JAPAN-import-Japanese-Horse-Racing/143463557502?hash=item216718297e:g:nLAAAOSwROld8U9Z" TargetMode="External"/><Relationship Id="rId604" Type="http://schemas.openxmlformats.org/officeDocument/2006/relationships/hyperlink" Target="https://www.ebay.com/itm/PS-Vita-Memories-Off-6-Complete-Japan-PSV-F-S/372673024025?hash=item56c50b1019:g:t9EAAOSwyL9c4QwH" TargetMode="External"/><Relationship Id="rId605" Type="http://schemas.openxmlformats.org/officeDocument/2006/relationships/hyperlink" Target="https://www.ebay.com/itm/PS-Vita-Memories-Off-Innocent-Fille-Japan-PSV-F-S/273308330228?hash=item3fa27228f4:g:l7sAAOSwOQ9bKPTr" TargetMode="External"/><Relationship Id="rId606" Type="http://schemas.openxmlformats.org/officeDocument/2006/relationships/hyperlink" Target="https://www.ebay.com/itm/PS4-Hatsune-Miku-project-DIVA-Future-Tone-DX-Japan-F-S/372644993517?hash=item56c35f59ed:g:DPMAAOSwuuRao9Q7" TargetMode="External"/><Relationship Id="rId607" Type="http://schemas.openxmlformats.org/officeDocument/2006/relationships/hyperlink" Target="https://www.ebay.com/itm/Used-PS3-Railfan-Import-Japan-Free-Shipping/121545202563?epid=1900303819&amp;hash=item1c4ca89b83:g:WaUAAOSw-W5UuHiF" TargetMode="External"/><Relationship Id="rId608" Type="http://schemas.openxmlformats.org/officeDocument/2006/relationships/hyperlink" Target="https://www.ebay.com/itm/PSP-Fate-Extra-CCC-Japan-PlayStation-Portable-F-S/372313511251?epid=211980116&amp;hash=item56af9d5553:g:usoAAOSw-VtbBR~6" TargetMode="External"/><Relationship Id="rId609" Type="http://schemas.openxmlformats.org/officeDocument/2006/relationships/hyperlink" Target="https://www.ebay.com/itm/PS-Vita-DRAMAtical-Murder-re-code-Japan-PSV-F-S/273066240353?epid=211984515&amp;hash=item3f94042961:g:Ln0AAOSw2BxagXOJ" TargetMode="External"/><Relationship Id="rId610" Type="http://schemas.openxmlformats.org/officeDocument/2006/relationships/hyperlink" Target="https://www.ebay.com/itm/Higurashi-no-Naku-Koro-ni-Iki-PSV-Vita-Japanese-version/114135617188?epid=1837601818&amp;hash=item1a93034ea4:g:vwYAAOSwNYZeW82A" TargetMode="External"/><Relationship Id="rId611" Type="http://schemas.openxmlformats.org/officeDocument/2006/relationships/hyperlink" Target="https://www.ebay.com/itm/Capcom-Gregory-Horror-Show-Playstation-2-Software/114221171599?hash=item1a981cc38f:g:MTAAAOSwN1JeumHb" TargetMode="External"/><Relationship Id="rId612" Type="http://schemas.openxmlformats.org/officeDocument/2006/relationships/hyperlink" Target="https://www.ebay.com/itm/Nintendo-Switch-Xenoblade2-Japan-New/114020632492?hash=item1a8c28c7ac:g:880AAOSwyjNbWDVE" TargetMode="External"/><Relationship Id="rId613" Type="http://schemas.openxmlformats.org/officeDocument/2006/relationships/hyperlink" Target="https://www.ebay.com/itm/Used-Nintendo-Switch-Dragon-Quest-Heroes-1-2-Japan-Ver/173941301284?hash=item287fb5a024:g:P-gAAOSw4P1avdt9" TargetMode="External"/><Relationship Id="rId614" Type="http://schemas.openxmlformats.org/officeDocument/2006/relationships/hyperlink" Target="https://www.ebay.com/itm/New-Nintendo-Switch-Girls-und-Panzer-Dream-Tank-Match-DX-Japan-4573173343381/202632445845?hash=item2f2dd5bf95:g:PdUAAOSwUlFcRXwd" TargetMode="External"/><Relationship Id="rId615" Type="http://schemas.openxmlformats.org/officeDocument/2006/relationships/hyperlink" Target="https://www.ebay.com/itm/Nintendo-Super-Famicom-Hagane-Japan-SFC-SNES/371851852719?hash=item569418fbaf:g:hNkAAOSwA3dYjacu" TargetMode="External"/><Relationship Id="rId616" Type="http://schemas.openxmlformats.org/officeDocument/2006/relationships/hyperlink" Target="https://www.ebay.com/itm/Collar-X-Malice-PS-Vita-Free-Shipping-with-Tracking-number-New-from-Japan/202737321897?epid=1172572084&amp;hash=item2f341607a9:g:o5sAAOSwsIpdMceK" TargetMode="External"/><Relationship Id="rId617" Type="http://schemas.openxmlformats.org/officeDocument/2006/relationships/hyperlink" Target="https://www.ebay.com/itm/Nintendo-Switch-Dynasty-Warriors-7with-Moushouden-DX-USED-gamesoft/223326426506?hash=item33ff4ad58a:g:PaoAAOSwqLlcPbjy" TargetMode="External"/><Relationship Id="rId618" Type="http://schemas.openxmlformats.org/officeDocument/2006/relationships/hyperlink" Target="https://www.ebay.com/itm/PS-Vita-Steam-Prison-Nanatsu-no-Bitoku-Japan-PSV-F-S/372630434772?hash=item56c28133d4:g:OjIAAOSwXq5cj0Y1" TargetMode="External"/><Relationship Id="rId619" Type="http://schemas.openxmlformats.org/officeDocument/2006/relationships/hyperlink" Target="https://www.ebay.com/itm/KETSUI-KIZUNA-JIGOKU-TACHI-EXTRA-Limited-Ed-Cave-Sony-PlayStation-3-Japan/153400412236?epid=211984285&amp;hash=item23b760884c:g:ODkAAOSwv-Jce0HN" TargetMode="External"/><Relationship Id="rId620" Type="http://schemas.openxmlformats.org/officeDocument/2006/relationships/hyperlink" Target="https://www.ebay.com/itm/PS4-Date-A-Live-Rio-Reincarnation-High-Definition-Japan-PlayStation-4-F-S/273834915208?epid=2234881285&amp;hash=item3fc1d53588:g:AtoAAOSwj39cz9eN" TargetMode="External"/><Relationship Id="rId621" Type="http://schemas.openxmlformats.org/officeDocument/2006/relationships/hyperlink" Target="https://www.ebay.com/itm/Used-PS4-Super-Robot-Wars-X-Japan-Import/123089080849?hash=item1ca8ae5211:g:vjsAAOSwNhpa2ap9" TargetMode="External"/><Relationship Id="rId622" Type="http://schemas.openxmlformats.org/officeDocument/2006/relationships/hyperlink" Target="https://www.ebay.com/itm/PS4-A-Train-de-Ikou-Exp-Ressha-de-ikou-Japan-F-S/273798401206?hash=item3fbfa80cb6:g:INwAAOSwSKZbOKj4" TargetMode="External"/><Relationship Id="rId623" Type="http://schemas.openxmlformats.org/officeDocument/2006/relationships/hyperlink" Target="https://www.ebay.com/itm/PS-Vita-EVE-Burst-error-R-Japan-PSV-F-S/273066244761?epid=1763329098&amp;hash=item3f94043a99:g:Zg8AAOSwjt5agXSo" TargetMode="External"/><Relationship Id="rId624" Type="http://schemas.openxmlformats.org/officeDocument/2006/relationships/hyperlink" Target="https://www.ebay.com/itm/Used-PS-Vita-Code-Realize-Shukufuku-no-Mirai-Japan-Import/291985484826?epid=1789820939&amp;hash=item43fbb0ec1a:g:IQEAAOSwEzxYZNen" TargetMode="External"/><Relationship Id="rId625" Type="http://schemas.openxmlformats.org/officeDocument/2006/relationships/hyperlink" Target="https://www.ebay.com/itm/PS1-WIZARDRY-New-Age-of-Llylgamyn-Japan-PS-PlayStation-1-F-S/272662557710?hash=item3f7bf4740e:g:D0IAAOSw-3FZECZW" TargetMode="External"/><Relationship Id="rId626" Type="http://schemas.openxmlformats.org/officeDocument/2006/relationships/hyperlink" Target="https://www.ebay.com/itm/PS-Vita-Idolish-Seven-Twelve-Fantasia-First-Limited-Edition-Japan-Ver/123718297643?hash=item1cce2f682b:g:kT0AAOSwhnhbz96d" TargetMode="External"/><Relationship Id="rId627" Type="http://schemas.openxmlformats.org/officeDocument/2006/relationships/hyperlink" Target="https://www.ebay.com/itm/PSP-Densha-de-Go-Pocket-Yamanote-Line-Japan-PlayStation-Portable-F-S/273231862551?hash=item3f9de35b17:g:ryAAAOSwN2VbBSK6" TargetMode="External"/><Relationship Id="rId628" Type="http://schemas.openxmlformats.org/officeDocument/2006/relationships/hyperlink" Target="https://www.ebay.com/itm/Sega-Saturn-Darius-2-Japan-SS/371681298626?hash=item5689ee88c2:g:M9oAAOSwRgJXhfXe" TargetMode="External"/><Relationship Id="rId629" Type="http://schemas.openxmlformats.org/officeDocument/2006/relationships/hyperlink" Target="https://www.ebay.com/itm/Sega-Saturn-Mortal-Kombat-II-Kanzen-ban-Japan-SS/371683149922?hash=item568a0ac862:g:E0oAAOSwbsBXiJ1h" TargetMode="External"/><Relationship Id="rId630" Type="http://schemas.openxmlformats.org/officeDocument/2006/relationships/hyperlink" Target="https://www.ebay.com/itm/Used-PS2-Densha-de-Go-Tokyo-Express-Version-Taito-Best-Japan-Import/291384606069?epid=1243820728&amp;hash=item43d7e03d75:g:870AAOSwEeFU43b1" TargetMode="External"/><Relationship Id="rId631" Type="http://schemas.openxmlformats.org/officeDocument/2006/relationships/hyperlink" Target="https://www.ebay.com/itm/Nintendo-Super-Famicom-The-King-Of-Dragons-Japan-SFC-SNES/272538451651?hash=item3f748ebec3:g:AnkAAOSwLEtYjarq" TargetMode="External"/><Relationship Id="rId632" Type="http://schemas.openxmlformats.org/officeDocument/2006/relationships/hyperlink" Target="https://www.ebay.com/itm/Nintendo-Super-Famicom-Knights-of-the-Round-Japan-SFC-SNES/371851860266?hash=item569419192a:g:Id4AAOSwLEtYjaxb" TargetMode="External"/><Relationship Id="rId633" Type="http://schemas.openxmlformats.org/officeDocument/2006/relationships/hyperlink" Target="https://www.ebay.com/itm/SFC-SNES-Asmic-Battle-Zeque-Den-Action-SHVC-ZQ-Super-Famicom-Nintendo/163694981624?epid=1624599029&amp;hash=item261cfb31f8:g:RYsAAOSw13Zc35dC" TargetMode="External"/><Relationship Id="rId634" Type="http://schemas.openxmlformats.org/officeDocument/2006/relationships/hyperlink" Target="https://www.ebay.com/itm/Nintendo-3DS-Tales-of-the-Abyss-Japan-F-S/232232063872?epid=1900321000&amp;hash=item36121c1380:g:c5AAAOSw5cNYmYPV" TargetMode="External"/><Relationship Id="rId635" Type="http://schemas.openxmlformats.org/officeDocument/2006/relationships/hyperlink" Target="https://www.ebay.com/itm/Dragon-Ball-Fusions-3ds-Popular-Action-Adventure-Japan-New-Kids-Family-Trend/323540805027?epid=1572216529&amp;hash=item4b5488e5a3:g:k2AAAOSwDJNb5QPB" TargetMode="External"/><Relationship Id="rId636" Type="http://schemas.openxmlformats.org/officeDocument/2006/relationships/hyperlink" Target="https://www.ebay.com/itm/SONIC-WINGS-Nintendo-SNES-only-software-very-good-Japan-tested-working/392780305711?hash=item5b7387d52f:g:zJkAAOSwnexeqNAK" TargetMode="External"/><Relationship Id="rId637" Type="http://schemas.openxmlformats.org/officeDocument/2006/relationships/hyperlink" Target="https://www.ebay.com/itm/In-Stock-Wolf-Fang-Kuga-2001-Complete-Set-Japan-Playstation-1-PS1-VG/264453377112?hash=item3d92a64c58:g:ticAAOSwD5Jdb8xE" TargetMode="External"/><Relationship Id="rId638" Type="http://schemas.openxmlformats.org/officeDocument/2006/relationships/hyperlink" Target="https://www.ebay.com/itm/PS1-THUNDERFORCE-V-Perfect-system-Thunder-Force-5-Japan-PS-PlayStation-1-F-S/232327354639?hash=item3617ca190f:g:xewAAOSwhvFZEBT4" TargetMode="External"/><Relationship Id="rId639" Type="http://schemas.openxmlformats.org/officeDocument/2006/relationships/hyperlink" Target="https://www.ebay.com/itm/PS3-Umineko-no-Naku-Koro-ni-San-Shinjitsu-to-Gensou-no-Yasoukyoku-Japan-F-S/272927184136?hash=item3f8bba5508:g:cK4AAOSwzXxaB~v7" TargetMode="External"/><Relationship Id="rId640" Type="http://schemas.openxmlformats.org/officeDocument/2006/relationships/hyperlink" Target="https://www.ebay.com/itm/PS3-Sly-Cooper-Collection-Japan-PlayStation-3-F-S/272927200937?epid=1000319167&amp;hash=item3f8bba96a9:g:T9sAAOSweExaB~5v" TargetMode="External"/><Relationship Id="rId641" Type="http://schemas.openxmlformats.org/officeDocument/2006/relationships/hyperlink" Target="https://www.ebay.com/itm/PS3-Dungeons-Dragons-Misutara-hero-Senki-over-Japan-PlayStation-3-F-S/372133716635?epid=1410042797&amp;hash=item56a4e5e29b:g:DOEAAOSwB3BaCAZR" TargetMode="External"/><Relationship Id="rId642" Type="http://schemas.openxmlformats.org/officeDocument/2006/relationships/hyperlink" Target="https://www.ebay.com/itm/PS3-Sonic-Generations-Shiro-no-Jikuu-Japan-PlayStation-3-F-S/272927245487?epid=1700492260&amp;hash=item3f8bbb44af:g:TaAAAOSwCzpaCAaL" TargetMode="External"/><Relationship Id="rId643" Type="http://schemas.openxmlformats.org/officeDocument/2006/relationships/hyperlink" Target="https://www.ebay.com/itm/Used-PS3-Combat-Wings-The-Great-Battles-of-WWII-Import-Japan/301533428508?epid=1541275771&amp;hash=item4634cafb1c:g:pHIAAOSweW5U43oP" TargetMode="External"/><Relationship Id="rId644" Type="http://schemas.openxmlformats.org/officeDocument/2006/relationships/hyperlink" Target="https://www.ebay.com/itm/PS-Vita-Yuuki-Tomona-is-a-hero-Memory-of-Jukai-Japan-PSV-F-S/272966446334?hash=item3f8e116cfe:g:QXwAAOSwovNaI79D" TargetMode="External"/><Relationship Id="rId645" Type="http://schemas.openxmlformats.org/officeDocument/2006/relationships/hyperlink" Target="https://www.ebay.com/itm/Nintendo-3DS-Mario-Party-Star-Rush-Japan-F-S/272976790435?epid=1985841411&amp;hash=item3f8eaf43a3:g:L9AAAOSwsFpaLRQG" TargetMode="External"/><Relationship Id="rId646" Type="http://schemas.openxmlformats.org/officeDocument/2006/relationships/hyperlink" Target="https://www.ebay.com/itm/Nintendo-3DS-Jewelry-lost-a-thief-more-than-during-the-Mysterious-Joker-Japan/372163580281?epid=1540685739&amp;hash=item56a6ad9179:g:iJcAAOSwCtJaLlvi" TargetMode="External"/><Relationship Id="rId647" Type="http://schemas.openxmlformats.org/officeDocument/2006/relationships/hyperlink" Target="https://www.ebay.com/itm/Used-PS2-Motion-Gravure-Hiroko-Mori-Japan-Import-Free-Shipping/122717118910?epid=56259036&amp;hash=item1c9282a1be:g:uv4AAOSwnh9b9haG" TargetMode="External"/><Relationship Id="rId648" Type="http://schemas.openxmlformats.org/officeDocument/2006/relationships/hyperlink" Target="https://www.mercari.com/jp/items/m92596983355/?_s=U2FsdGVkX19oppuQkDIZMQdf-ebm94dp7MfSGHP3SWDDq4qHd_qPvR9VhK4JdlaCOL6gFgcHQBcdc-APeZWg5vMn2zySqn9yFT7uo3gWYuUI08P7IKF5JnUgv-y1pQBT" TargetMode="External"/><Relationship Id="rId649" Type="http://schemas.openxmlformats.org/officeDocument/2006/relationships/hyperlink" Target="https://www.ebay.com/itm/Used-PS2-Shin-Megami-Tensei-III-Nocturne-Maniax-Japan-Import-Free-Shipping/122388778883?epid=1604701819&amp;hash=item1c7ef08f83:g:waEAAOSwe-FU3vOz" TargetMode="External"/><Relationship Id="rId650" Type="http://schemas.openxmlformats.org/officeDocument/2006/relationships/hyperlink" Target="https://www.ebay.com/itm/PS2-Gigantic-drive-PlayStation-2-Japan-F-S/272987600167?hash=item3f8f543527:g:tVkAAOSwEOpaN5w5" TargetMode="External"/><Relationship Id="rId651" Type="http://schemas.openxmlformats.org/officeDocument/2006/relationships/hyperlink" Target="https://www.ebay.com/itm/Used-PS-Vita-DIABOLIK-LOVERS-LUNATIC-PARADE-Import-Japan/302013914731?hash=item46516e9e6b:g:09oAAOSw0kNXh1~a" TargetMode="External"/><Relationship Id="rId652" Type="http://schemas.openxmlformats.org/officeDocument/2006/relationships/hyperlink" Target="https://www.ebay.com/itm/PS-Vita-DIABOLIK-LOVERS-LIMITED-V-EDITION-Japan-PSV-F-S/372180560737?hash=item56a7b0ab61:g:BukAAOSwFb5aSODZ" TargetMode="External"/><Relationship Id="rId653" Type="http://schemas.openxmlformats.org/officeDocument/2006/relationships/hyperlink" Target="https://www.ebay.com/itm/PS-Vita-The-Legend-of-Heroes-Ao-no-Kiseki-Evolution-Eiyuu-Densetsu-PSV-F-S/372182238076?epid=212075238&amp;hash=item56a7ca437c:g:xhgAAOSwvR5aS3Yv" TargetMode="External"/><Relationship Id="rId654" Type="http://schemas.openxmlformats.org/officeDocument/2006/relationships/hyperlink" Target="https://www.ebay.com/itm/Used-PS-Vita-The-Legend-of-Heroes-Zero-no-Kiseki-Evolution-Japan-Import/301598809744?hash=item4638b09e90:g:4fUAAOSwrklVMeQM" TargetMode="External"/><Relationship Id="rId655" Type="http://schemas.openxmlformats.org/officeDocument/2006/relationships/hyperlink" Target="https://www.ebay.com/itm/PS-Vita-DIABOLIK-LOVERS-DARK-FATE-Japan-PSV-F-S/372183276188?epid=211923091&amp;hash=item56a7da1a9c:g:A24AAOSw~vpaTMFy" TargetMode="External"/><Relationship Id="rId656" Type="http://schemas.openxmlformats.org/officeDocument/2006/relationships/hyperlink" Target="https://www.ebay.com/itm/PS-Vita-Omega-labyrinth-Z-Japan-PSV-F-S/232620610924?epid=937142106&amp;hash=item362944d56c:g:0foAAOSwSPBaT4CN" TargetMode="External"/><Relationship Id="rId657" Type="http://schemas.openxmlformats.org/officeDocument/2006/relationships/hyperlink" Target="https://www.ebay.com/itm/PS-Vita-Barrett-Girl-2-Japan-PSV-F-S/232630115858?epid=1462401277&amp;hash=item3629d5de12:g:-isAAOSwhcNaWxN0" TargetMode="External"/><Relationship Id="rId658" Type="http://schemas.openxmlformats.org/officeDocument/2006/relationships/hyperlink" Target="https://www.ebay.com/itm/PS-Vita-Wand-of-Fortune-R-Shipping-Japan-PSV-F-S/233231885110?hash=item364db42336:g:ShEAAOSwB4lc4Qn-" TargetMode="External"/><Relationship Id="rId659" Type="http://schemas.openxmlformats.org/officeDocument/2006/relationships/hyperlink" Target="https://www.ebay.com/itm/PS-Vita-Hanayaka-Nari-Waga-Ichizoku-Modern-Nostalgie-Japan-PSV-F-S/273066243597?hash=item3f9404360d:g:UJEAAOSw9p9agXRN" TargetMode="External"/><Relationship Id="rId660" Type="http://schemas.openxmlformats.org/officeDocument/2006/relationships/hyperlink" Target="https://www.ebay.com/itm/Nintendo-Switch-Cendrillion-palikA-Japan-F-S/372642265994?hash=item56c335bb8a:g:Pp4AAOSwDQ1cekNA" TargetMode="External"/><Relationship Id="rId661" Type="http://schemas.openxmlformats.org/officeDocument/2006/relationships/hyperlink" Target="https://www.ebay.com/itm/PS4-NG-Japan-PlayStation-4-F-S/233218534568?hash=item364ce86ca8:g:lykAAOSwYEBcz9VA" TargetMode="External"/><Relationship Id="rId662" Type="http://schemas.openxmlformats.org/officeDocument/2006/relationships/hyperlink" Target="https://www.ebay.com/itm/PS-Vita-Lucky-Dog-1-Japan-PSV-F-S/232757703823?hash=item363170b48f:g:OAEAAOSwh5ha7WBO" TargetMode="External"/><Relationship Id="rId663" Type="http://schemas.openxmlformats.org/officeDocument/2006/relationships/hyperlink" Target="https://www.ebay.com/itm/Fire-Emblem-Musou-Premium-Box-Nintendo-Switch-Used-F-S-from-JAPAN-w-Tracking/263737732077?hash=item3d67fe6bed:g:c2UAAOSwZ3Ja5F9L" TargetMode="External"/><Relationship Id="rId664" Type="http://schemas.openxmlformats.org/officeDocument/2006/relationships/hyperlink" Target="https://www.ebay.com/itm/PS4-JUDGE-EYES-Shinigami-no-Yuigon-Japan-F-S/233124739743?epid=25031280944&amp;hash=item3647513a9f:g:QrgAAOSwepdcXACr" TargetMode="External"/><Relationship Id="rId665" Type="http://schemas.openxmlformats.org/officeDocument/2006/relationships/hyperlink" Target="https://www.ebay.com/itm/Used-Nintendo-Switch-Dynasty-Warriors-7-Empires-Japan-Import/292527153654?hash=item441bfa21f6:g:xrgAAOSwL6la1cLT" TargetMode="External"/><Relationship Id="rId666" Type="http://schemas.openxmlformats.org/officeDocument/2006/relationships/hyperlink" Target="https://www.ebay.com/itm/PS4-Young-girl-singing-love-at-the-end-of-this-world-YU-NO-Japan-F-S/372644993510?hash=item56c35f59e6:g:jYYAAOSwrptbDRaq" TargetMode="External"/><Relationship Id="rId667" Type="http://schemas.openxmlformats.org/officeDocument/2006/relationships/hyperlink" Target="https://www.ebay.com/itm/New-Nintendo-Switch-DIABOLIK-LOVERS-CHAOS-LINEAGE-Japan-4995857095957/283400682816?hash=item41fbff3d40:g:CAQAAOSwfjBceT5x" TargetMode="External"/><Relationship Id="rId668" Type="http://schemas.openxmlformats.org/officeDocument/2006/relationships/hyperlink" Target="https://www.ebay.com/itm/232622690265?epid=212039373&amp;hash=item3629648fd9:g:ObQAAOSwJRZaUh0H" TargetMode="External"/><Relationship Id="rId669" Type="http://schemas.openxmlformats.org/officeDocument/2006/relationships/hyperlink" Target="https://www.ebay.com/itm/372187303895?epid=212020390&amp;hash=item56a8178fd7:g:-ioAAOSwLUpaUh6D" TargetMode="External"/><Relationship Id="rId670" Type="http://schemas.openxmlformats.org/officeDocument/2006/relationships/hyperlink" Target="https://www.ebay.com/itm/372189073695?epid=514787290&amp;hash=item56a832911f:g:1ykAAOSw4HNaVJMI" TargetMode="External"/><Relationship Id="rId671" Type="http://schemas.openxmlformats.org/officeDocument/2006/relationships/hyperlink" Target="https://www.ebay.com/itm/273017507130?epid=1174867848&amp;hash=item3f911c8d3a:g:LYQAAOSwJRZaVJON" TargetMode="External"/><Relationship Id="rId672" Type="http://schemas.openxmlformats.org/officeDocument/2006/relationships/hyperlink" Target="https://www.ebay.com/itm/302719009348?hash=item467b758244:g:xAMAAOSw-H1a4tZJ" TargetMode="External"/><Relationship Id="rId673" Type="http://schemas.openxmlformats.org/officeDocument/2006/relationships/hyperlink" Target="https://www.ebay.com/itm/372189231203?epid=211990254&amp;hash=item56a834f863:g:XyEAAOSwLwBaVL-e" TargetMode="External"/><Relationship Id="rId674" Type="http://schemas.openxmlformats.org/officeDocument/2006/relationships/hyperlink" Target="https://www.ebay.com/itm/PS-Vita-FLOWERS-Natsu-hen-Summer-Le-volume-Japan-PSV-F-S/232624909228?hash=item3629866bac:g:22YAAOSw9vlaVL~t" TargetMode="External"/><Relationship Id="rId675" Type="http://schemas.openxmlformats.org/officeDocument/2006/relationships/hyperlink" Target="https://www.ebay.com/itm/PS-Vita-FLOWERS-Aki-Hen-Autumn-Japan-PSV-F-S/273017690766?hash=item3f911f5a8e:g:eWoAAOSwiqFaVMA2" TargetMode="External"/><Relationship Id="rId676" Type="http://schemas.openxmlformats.org/officeDocument/2006/relationships/hyperlink" Target="https://www.ebay.com/itm/PS-Vita-ALIAs-CARNIVAL-Sacramento-Japan-PSV-F-S/372189233257?epid=1842210170&amp;hash=item56a8350069:g:~08AAOSwQwZaVMB6" TargetMode="External"/><Relationship Id="rId677" Type="http://schemas.openxmlformats.org/officeDocument/2006/relationships/hyperlink" Target="https://www.ebay.com/itm/PS-Vita-Hatsuru-Koto-Naki-Mirai-Yori-Japan-PSV-F-S/372189235368?epid=2076309047&amp;hash=item56a83508a8:g:rrEAAOSwoRBaVMEi" TargetMode="External"/><Relationship Id="rId678" Type="http://schemas.openxmlformats.org/officeDocument/2006/relationships/hyperlink" Target="https://www.ebay.com/itm/Nintendo-3DS-NEW-LOVE-PLUS-Japan-F-S/232631353104?epid=131609255&amp;hash=item3629e8bf10:g:rhkAAOSwQdRaXJA8" TargetMode="External"/><Relationship Id="rId679" Type="http://schemas.openxmlformats.org/officeDocument/2006/relationships/hyperlink" Target="https://www.ebay.com/itm/Nintendo-3DS-Miitopia-Japan-F-S/372195479687?hash=item56a8945087:g:aNMAAOSw8vNaXJFT" TargetMode="External"/><Relationship Id="rId680" Type="http://schemas.openxmlformats.org/officeDocument/2006/relationships/hyperlink" Target="https://www.ebay.com/itm/PS-Vita-Chou-no-Doku-Hana-no-Kusari-Taishou-Irokoi-Ibun-Japan-PSV-F-S/232650828885?hash=item362b11ec55:g:79cAAOSwPkJacv9M" TargetMode="External"/><Relationship Id="rId681" Type="http://schemas.openxmlformats.org/officeDocument/2006/relationships/hyperlink" Target="https://www.ebay.com/itm/PS-Vita-BAD-APPLE-WARS-Japan-PSV-F-S/372210678775?hash=item56a97c3bf7:g:gDIAAOSwL9pacwFw" TargetMode="External"/><Relationship Id="rId682" Type="http://schemas.openxmlformats.org/officeDocument/2006/relationships/hyperlink" Target="https://www.ebay.com/itm/CD-YFB/402240624783?hash=item5da768d88f:g:skwAAOSwJ89dnFVI" TargetMode="External"/><Relationship Id="rId683" Type="http://schemas.openxmlformats.org/officeDocument/2006/relationships/hyperlink" Target="https://www.ebay.com/itm/PS-Vita-Moe-Moe-Daisensou-Japan-PSV-F-S/273053686679?epid=211985735&amp;hash=item3f93449b97:g:HrwAAOSw9vladZwe" TargetMode="External"/><Relationship Id="rId684" Type="http://schemas.openxmlformats.org/officeDocument/2006/relationships/hyperlink" Target="https://www.ebay.com/itm/PSV-Shinobi-Koi-Utsutsu-Kanmitsu-Hana-Emaki-L-E-Sony-PS-Vita-Japan-Game-Track/183126559090?epid=2211841050&amp;hash=item2aa3318972:g:9MAAAOSwwlZaqQty" TargetMode="External"/><Relationship Id="rId685" Type="http://schemas.openxmlformats.org/officeDocument/2006/relationships/hyperlink" Target="https://www.ebay.com/itm/PS-Vita-Love-Revenge-Japan-PSV-F-S/232653218157?hash=item362b36616d:g:mAUAAOSwDApadZ3I" TargetMode="External"/><Relationship Id="rId686" Type="http://schemas.openxmlformats.org/officeDocument/2006/relationships/hyperlink" Target="https://www.ebay.com/itm/PS-Vita-Kokucho-Kokuchou-no-Psychedelica-Japan-PSV-F-S/273053697296?hash=item3f9344c510:g:lMwAAOSwDkVadZ7w" TargetMode="External"/><Relationship Id="rId687" Type="http://schemas.openxmlformats.org/officeDocument/2006/relationships/hyperlink" Target="https://www.ebay.com/itm/PS-Vita-You-look-up-to-the-maiden-to-the-princess-Japan-PSV-F-S/372212684818?hash=item56a99ad812:g:YwUAAOSw~kJadZ91" TargetMode="External"/><Relationship Id="rId688" Type="http://schemas.openxmlformats.org/officeDocument/2006/relationships/hyperlink" Target="https://www.ebay.com/itm/USED-PS-VITA-DEAD-OR-ALIVE-5-PLUS-Japan-Import-Game-242/193076862422?epid=1803896249&amp;hash=item2cf4471dd6:g:TAkAAOSwfM9dab1-" TargetMode="External"/><Relationship Id="rId689" Type="http://schemas.openxmlformats.org/officeDocument/2006/relationships/hyperlink" Target="https://www.ebay.com/itm/PS-Vita-Shiin-Japan-PSV-F-S/372216158871?hash=item56a9cfda97:g:g8cAAOSwXOhaewA1" TargetMode="External"/><Relationship Id="rId690" Type="http://schemas.openxmlformats.org/officeDocument/2006/relationships/hyperlink" Target="https://www.ebay.com/itm/PS-Vita-STEINS-GATE-Senkei-Kosoku-no-Phenogram-Japan-PSV-F-S/232663022469?hash=item362bcbfb85:g:5gEAAOSwIUxagV0t" TargetMode="External"/><Relationship Id="rId691" Type="http://schemas.openxmlformats.org/officeDocument/2006/relationships/hyperlink" Target="https://www.ebay.com/itm/Paradise-of-Gurizaia-Le-Eden-De-La-Grisaia-PlayStation-Vita/221995491540?epid=212021280&amp;hash=item33aff660d4:g:J-kAAOSwGotWmF3a" TargetMode="External"/><Relationship Id="rId692" Type="http://schemas.openxmlformats.org/officeDocument/2006/relationships/hyperlink" Target="https://www.ebay.com/itm/PS-Vita-STREET-FIGHTER-X-Tekken-Japan-PSV-F-S/232663058603?hash=item362bcc88ab:g:ZW4AAOSwUg9agWrG" TargetMode="External"/><Relationship Id="rId693" Type="http://schemas.openxmlformats.org/officeDocument/2006/relationships/hyperlink" Target="https://www.ebay.com/itm/PS-Vita-Atelier-Ayesha-Plus-Japan-PSV-F-S/372220447244?epid=211984755&amp;hash=item56aa114a0c:g:Bd0AAOSw07VagWx~" TargetMode="External"/><Relationship Id="rId694" Type="http://schemas.openxmlformats.org/officeDocument/2006/relationships/hyperlink" Target="https://www.ebay.com/itm/Used-PS-Vita-Silverio-Vendetta-Verse-of-Orpeus-Import-Japan/291818454327?hash=item43f1bc3d37:g:5B4AAOSwRgJXh1~s" TargetMode="External"/><Relationship Id="rId695" Type="http://schemas.openxmlformats.org/officeDocument/2006/relationships/hyperlink" Target="https://www.ebay.com/itm/PS-Vita-PriministAr-Japan-PSV-F-S/273066238515?epid=1882488632&amp;hash=item3f94042233:g:EmwAAOSw-RFagXLk" TargetMode="External"/><Relationship Id="rId696" Type="http://schemas.openxmlformats.org/officeDocument/2006/relationships/hyperlink" Target="https://www.ebay.com/itm/PS-Vita-CHAOS-HEAD-DUAL-Japan-PSV-F-S/372220459330?epid=1029461288&amp;hash=item56aa117942:g:SoYAAOSwG1NagXPJ" TargetMode="External"/><Relationship Id="rId697" Type="http://schemas.openxmlformats.org/officeDocument/2006/relationships/hyperlink" Target="https://www.ebay.com/itm/PSVITA-PriministAr-Free-Shipping-with-Tracking-number-New-from-Japan/202684368685?epid=1480783396&amp;hash=item2f30ee072d:g:a44AAOSw~hBc4ozP" TargetMode="External"/><Relationship Id="rId698" Type="http://schemas.openxmlformats.org/officeDocument/2006/relationships/hyperlink" Target="https://www.ebay.com/itm/PS4-Is-It-Wrong-to-Try-to-Pick-Up-Girls-in-a-Dungeon-Limited-Edition-japanese/313073083454?hash=item48e49c243e:g:zo8AAOSwbQVesKy9" TargetMode="External"/><Relationship Id="rId699" Type="http://schemas.openxmlformats.org/officeDocument/2006/relationships/hyperlink" Target="https://www.ebay.com/itm/Jinrui-no-Minasama-e-JAPAN-VERSION-for-PlayStation-4-FREE-SHIPPING/283636747823?epid=14029962491&amp;hash=item420a114e2f:g:F60AAOSwAEhdnBr2" TargetMode="External"/><Relationship Id="rId700" Type="http://schemas.openxmlformats.org/officeDocument/2006/relationships/hyperlink" Target="https://www.ebay.com/itm/Used-SEGA-PS4-Shin-Sakura-Taisen-Project-Sakura-Wars-Limited-Edition-Game-F-S/174208859921?epid=28035033567&amp;hash=item288fa83f11:g:x80AAOSwcw1eXbqA" TargetMode="External"/><Relationship Id="rId701" Type="http://schemas.openxmlformats.org/officeDocument/2006/relationships/hyperlink" Target="https://www.ebay.com/itm/PlayStation-4-Azur-Lane-Crosswave-Limited-Edition-included-Compiled-heart-USED/254554768744?hash=item3b44a58568:g:N8IAAOSwgj9egNoV" TargetMode="External"/><Relationship Id="rId702" Type="http://schemas.openxmlformats.org/officeDocument/2006/relationships/hyperlink" Target="https://www.ebay.com/itm/Kono-Subarashii-Sekai-ni-Syukufuku-wo-Limited-Edition-Japan-Import/254496544924?hash=item3b412d189c:g:0X0AAOSwqgFeMUDa" TargetMode="External"/><Relationship Id="rId703" Type="http://schemas.openxmlformats.org/officeDocument/2006/relationships/hyperlink" Target="https://www.ebay.com/itm/PSL-Nintendo-Switch-Super-Real-Mahjong-LOVE-2-7-Special-Edition-Japan-Tracking/383510579855?hash=item594b030a8f:g:v94AAOSwWepenH7P" TargetMode="External"/><Relationship Id="rId704" Type="http://schemas.openxmlformats.org/officeDocument/2006/relationships/hyperlink" Target="https://www.ebay.com/itm/PS4-Kandagawa-Jet-Girls-DX-Jet-Pack-Soft-Anime-2-Soundtrack-Art-Book-Japan/383380608283?hash=item594343d51b:g:IFQAAOSwPqleJejA" TargetMode="External"/><Relationship Id="rId705" Type="http://schemas.openxmlformats.org/officeDocument/2006/relationships/hyperlink" Target="https://www.ebay.com/itm/Ps4-Atelier-Ryza-Premium-Box-Sony-Playstation-4-Video-Game-w-Tracking-New/223726887959?hash=item3417296417:g:XnoAAOSw6INduKsd" TargetMode="External"/><Relationship Id="rId706" Type="http://schemas.openxmlformats.org/officeDocument/2006/relationships/hyperlink" Target="https://www.ebay.com/itm/New-PS4-Death-end-re-Quest-2-Death-end-BOX-Japan-PLJM-16576-4995857096367/283744416894?hash=item42107c347e:g:yIYAAOSw46BeHsSe" TargetMode="External"/><Relationship Id="rId707" Type="http://schemas.openxmlformats.org/officeDocument/2006/relationships/hyperlink" Target="https://www.ebay.com/itm/PS4-Ys-IX-Monstrum-NOX-First-Limited-Collectors-BOX-Edition-2-Soundtrack-Novel/383311560713?hash=item593f264009:g:CnkAAOSwLIZd797u" TargetMode="External"/><Relationship Id="rId708" Type="http://schemas.openxmlformats.org/officeDocument/2006/relationships/hyperlink" Target="https://www.ebay.com/itm/Kill-la-The-Game-IF-Limited-Box-Edition-japan-Import/254408186624?hash=item3b3be8db00:g:UlAAAOSwYYRdvTDa" TargetMode="External"/><Relationship Id="rId709" Type="http://schemas.openxmlformats.org/officeDocument/2006/relationships/hyperlink" Target="https://www.ebay.com/itm/New-PS4-The-Legend-of-Heroes-Zero-no-Kiseki-Kai-Japan-PLJM-16567-4956027128387/174226653783?hash=item2890b7c257:g:OV8AAOSwSQhedguP" TargetMode="External"/><Relationship Id="rId710" Type="http://schemas.openxmlformats.org/officeDocument/2006/relationships/hyperlink" Target="https://www.ebay.com/itm/PS4-DEAD-OR-SCHOOL-SONY-PS4-NEW-from-Japan-freeshipping/312792893942?epid=13032494995&amp;hash=item48d3e8c9f6:g:3GAAAOSwWbVdmEha" TargetMode="External"/><Relationship Id="rId711" Type="http://schemas.openxmlformats.org/officeDocument/2006/relationships/hyperlink" Target="https://www.ebay.com/itm/PS4-Azur-Lane-Crosswave-Japan-PlayStation-4/174276625993?hash=item2893b24649:g:T0oAAOSwN9NdaOdH" TargetMode="External"/><Relationship Id="rId712" Type="http://schemas.openxmlformats.org/officeDocument/2006/relationships/hyperlink" Target="https://www.ebay.com/itm/Aoki-Tsubasa-no-Chevalier-PSV-Vita-Japanese-version/114135630224?hash=item1a93038190:g:3MsAAOSwsEpeW9IT" TargetMode="External"/><Relationship Id="rId713" Type="http://schemas.openxmlformats.org/officeDocument/2006/relationships/hyperlink" Target="https://www.ebay.com/itm/Persona-5-Scramble-the-Phantom-Striker-Limited-Edition-Playstation-4-PS4-Atlus/223985550012?epid=5036143732&amp;hash=item34269442bc:g:CMMAAOSwkXBds-nY" TargetMode="External"/><Relationship Id="rId714" Type="http://schemas.openxmlformats.org/officeDocument/2006/relationships/hyperlink" Target="https://www.ebay.com/itm/2019-PS4-Ys-Memories-of-Celceta-Kai-PLJM-16300-Japanese-Role-Playing-PC-Game/333379021103?hash=item4d9ef0292f:g:lFEAAOSwGpBduGeP" TargetMode="External"/><Relationship Id="rId715" Type="http://schemas.openxmlformats.org/officeDocument/2006/relationships/hyperlink" Target="https://www.ebay.com/itm/13-Sentinels-Aegis-Rim-Premium-Box-PS4-boxed-no-codes-unused-Japan-c4/392793635165?hash=item5b7453395d:g:f1YAAOSw~zdet2Er" TargetMode="External"/><Relationship Id="rId716" Type="http://schemas.openxmlformats.org/officeDocument/2006/relationships/hyperlink" Target="https://www.ebay.com/itm/Kizuna-Kirameku-Koi-Iroha-JAPAN-VERSION-for-PlayStation-4-FREE-SHIPPING/283636747266?epid=20031425721&amp;hash=item420a114c02:g:1vsAAOSwncJdnBqn" TargetMode="External"/><Relationship Id="rId717" Type="http://schemas.openxmlformats.org/officeDocument/2006/relationships/hyperlink" Target="https://www.ebay.com/itm/lot-2-Siren-1-2-I-II-PlayStation-2-PS2-SET-2-games-Horror-SONY-JAPAN/353031751397?hash=item52325506e5:g:UMIAAOSwNjlehLW2" TargetMode="External"/><Relationship Id="rId718" Type="http://schemas.openxmlformats.org/officeDocument/2006/relationships/hyperlink" Target="https://www.mercari.com/jp/items/m85054268946/?_s=U2FsdGVkX1-8XYAkd9qBp3puR1ZEUCrDhv0B7AnJeVzM54fuBHdbn5oyYcMxZOEnIR7gKbIetvoQusPL4WTDb99V-Fg8-vOsWXbJki8P5dloWUxbn3NJAIDkLXcDe_Km" TargetMode="External"/><Relationship Id="rId719" Type="http://schemas.openxmlformats.org/officeDocument/2006/relationships/hyperlink" Target="https://www.ebay.com/itm/Sega-Saturn-Blast-Wind-Ultimate-Destroyer-Japan-SS/274045960534?epid=56234892&amp;hash=item3fce698156:g:5fgAAOSwzeddnoO0" TargetMode="External"/><Relationship Id="rId720" Type="http://schemas.openxmlformats.org/officeDocument/2006/relationships/hyperlink" Target="https://www.ebay.com/itm/Used-Sega-Saturn-Sonic-Jam-JAPAN-OFFICIAL-IMPORT/163966025220?epid=1439171174&amp;hash=item262d22fe04:g:yYIAAOSwmeNd4MAL" TargetMode="External"/><Relationship Id="rId721" Type="http://schemas.openxmlformats.org/officeDocument/2006/relationships/hyperlink" Target="https://www.ebay.com/itm/PS4-LoveR-4582350660500-Japanese-ver-from-Japan/114171683171?hash=item1a9529a163:g:3-sAAOSw9dteiK~7" TargetMode="External"/><Relationship Id="rId722" Type="http://schemas.openxmlformats.org/officeDocument/2006/relationships/hyperlink" Target="https://www.ebay.com/itm/Used-PS4-Of-fluctuation-Zhuang-Kasoke-s-Yukemuri-Labyrinth-Japan-Import/123567405710?hash=item1cc530fa8e:g:Jb4AAOSwZddcJehd" TargetMode="External"/><Relationship Id="rId723" Type="http://schemas.openxmlformats.org/officeDocument/2006/relationships/hyperlink" Target="https://www.ebay.com/itm/The-Prisoner-Marys-Kelter-2-PS4-PlayStation-4-Limited-Edition-CD-Included/333228375033?hash=item4d95f57bf9:g:ceMAAOSwTBtc~dG~" TargetMode="External"/><Relationship Id="rId724" Type="http://schemas.openxmlformats.org/officeDocument/2006/relationships/hyperlink" Target="https://www.ebay.com/itm/PS4-Sister-Chambara-ORIGIN-98506-Japanese-ver-from-Japan/114223421679?epid=8035074240&amp;hash=item1a983f18ef:g:ekQAAOSwSQxevRK4" TargetMode="External"/><Relationship Id="rId725" Type="http://schemas.openxmlformats.org/officeDocument/2006/relationships/hyperlink" Target="https://www.ebay.com/itm/Used-Dragon-Quest-Hirozu-Darkness-Dragon-And-The-World-Tree-Of-Th-Japan-Export/192890911445?epid=211996937&amp;hash=item2ce931bad5:g:fC0AAOSw5XJctV0B" TargetMode="External"/><Relationship Id="rId726" Type="http://schemas.openxmlformats.org/officeDocument/2006/relationships/hyperlink" Target="https://www.ebay.com/itm/PS4-Genkai-Tokki-Castle-panzers-Japan-F-S/233195866519?epid=2211194112&amp;hash=item364b8e8997:g:iRMAAOSwj2Ra99v2" TargetMode="External"/><Relationship Id="rId727" Type="http://schemas.openxmlformats.org/officeDocument/2006/relationships/hyperlink" Target="https://www.ebay.com/itm/PS4-Wizards-Symphony-Japanese-Japan-Import-NEW/352757302377?hash=item5221f94469:g:pRcAAOSww69dV84b" TargetMode="External"/><Relationship Id="rId728" Type="http://schemas.openxmlformats.org/officeDocument/2006/relationships/hyperlink" Target="https://www.ebay.com/itm/Used-PS4-Tales-of-Beruseria-Import-Japan/122284718827?epid=1376879589&amp;hash=item1c78bcbaeb:g:tvgAAOSwa~BYYM3e" TargetMode="External"/><Relationship Id="rId729" Type="http://schemas.openxmlformats.org/officeDocument/2006/relationships/hyperlink" Target="https://www.ebay.com/itm/Used-PS4-NEW-GAME-THE-CHALLENGE-STAGE-Limited-Edition-Japan-Ver/173645446972?epid=521191586&amp;hash=item286e133f3c:g:AhIAAOSwSatbEPHv" TargetMode="External"/><Relationship Id="rId730" Type="http://schemas.openxmlformats.org/officeDocument/2006/relationships/hyperlink" Target="https://www.ebay.com/itm/PS4-Zettai-Zetsumei-Toshi-4-Plus-Summer-Memories-Japan-F-S/372654101847?epid=23024152435&amp;hash=item56c3ea5557:g:ozUAAOSwEphcAk8D" TargetMode="External"/><Relationship Id="rId731" Type="http://schemas.openxmlformats.org/officeDocument/2006/relationships/hyperlink" Target="https://www.ebay.com/itm/Nora-Princess-and-Stray-Cat-PS-Vita-SONY-PLAYSTATION-JAPANESE-Version/193013391138?hash=item2cf07e9f22:g:U4UAAOSwdmRdOaxf" TargetMode="External"/><Relationship Id="rId732" Type="http://schemas.openxmlformats.org/officeDocument/2006/relationships/hyperlink" Target="https://www.ebay.com/itm/Used-PS4-Dragon-Quest-Heroes-II-Futago-no-Oh-to-Yogen-no-Owari-Japan/291982837642?hash=item43fb88878a:g:mNIAAOSwA3dYYM3M" TargetMode="External"/><Relationship Id="rId733" Type="http://schemas.openxmlformats.org/officeDocument/2006/relationships/hyperlink" Target="https://www.ebay.com/itm/Used-PS-Vita-Date-A-Live-Twin-Edition-Rio-Lincarnation-Japan-Ver/173941301196?epid=1840215926&amp;hash=item287fb59fcc:g:klgAAOSw8mRaxZ99" TargetMode="External"/><Relationship Id="rId734" Type="http://schemas.openxmlformats.org/officeDocument/2006/relationships/hyperlink" Target="https://www.ebay.com/itm/USED-PS4-Grated-Draw-Code-Vein-Book-Privilege-Play-Station-Japan-Import/153911107403?hash=item23d5d11f4b:g:l5AAAOSw-2xepw1X" TargetMode="External"/><Relationship Id="rId735" Type="http://schemas.openxmlformats.org/officeDocument/2006/relationships/hyperlink" Target="https://www.ebay.com/itm/PS4-Call-of-Duty-World-War-15172-Japanese-ver-from-Japan/114223410785?hash=item1a983eee61:g:Q3YAAOSw11JevRA4" TargetMode="External"/><Relationship Id="rId736" Type="http://schemas.openxmlformats.org/officeDocument/2006/relationships/hyperlink" Target="https://www.ebay.com/itm/Primary-sprinkle-PS4-Japan/333451068781?hash=item4da33b856d:g:q3MAAOSwb~xeAZ6y" TargetMode="External"/><Relationship Id="rId737" Type="http://schemas.openxmlformats.org/officeDocument/2006/relationships/hyperlink" Target="https://www.ebay.com/itm/Sakura-Sakura-limited-edit-PlayStation-4-tapestry-Original-Sound-Track/233262498222?hash=item364f8741ae:g:3NgAAOSwFTddCklB" TargetMode="External"/><Relationship Id="rId738" Type="http://schemas.openxmlformats.org/officeDocument/2006/relationships/hyperlink" Target="https://www.ebay.com/itm/PS4-Karumaruka-Circle-Japan-F-S/233194950297?hash=item364b808e99:g:8Z0AAOSw6VNbCKy~" TargetMode="External"/><Relationship Id="rId739" Type="http://schemas.openxmlformats.org/officeDocument/2006/relationships/hyperlink" Target="https://www.ebay.com/itm/Metal-Gear-Solid-V-The-Phantom-Pain-Special-Edition-Japan-Import/264368241404?epid=211999257&amp;hash=item3d8d933afc:g:5LkAAOSw1Z9dCfQ5" TargetMode="External"/><Relationship Id="rId740" Type="http://schemas.openxmlformats.org/officeDocument/2006/relationships/hyperlink" Target="https://www.ebay.com/itm/PS4-ACE-COMBAT-7-Skies-Unknown-4573173342667-Japanese-ver-from-Japan/114152964112?hash=item1a940c0010:g:BV8AAOSwMKFechc0" TargetMode="External"/><Relationship Id="rId741" Type="http://schemas.openxmlformats.org/officeDocument/2006/relationships/hyperlink" Target="https://www.ebay.com/itm/Love-Live-School-idol-paradise-vol-1-Printemps-Ltd-PlayStation-Vita-Japan/133351496009?epid=211991144&amp;hash=item1f0c5e5949:g:t3wAAOSw9QVeX7Ds" TargetMode="External"/><Relationship Id="rId742" Type="http://schemas.openxmlformats.org/officeDocument/2006/relationships/hyperlink" Target="https://www.ebay.com/itm/Hello-Lady-Superior-Dynamis-JAPAN-ver-for-PlayStation-4-FREE-SHIPPING/283636748487?hash=item420a1150c7:g:j0gAAOSwKZtdnBs7" TargetMode="External"/><Relationship Id="rId743" Type="http://schemas.openxmlformats.org/officeDocument/2006/relationships/hyperlink" Target="https://www.ebay.com/itm/PS4-Oni-no-Naku-Kuni-Oninaki-PlayStation-4/283719857447?hash=item420f057527:g:aWYAAOSw0CteAE3A" TargetMode="External"/><Relationship Id="rId744" Type="http://schemas.openxmlformats.org/officeDocument/2006/relationships/hyperlink" Target="https://www.ebay.com/itm/Kingdom-Come-Deliverance-JAPAN-Regular-ed-for-PlayStation-4-FREE-SHIPPING/283636748376?hash=item420a115058:g:LdYAAOSwE9xdnBsw" TargetMode="External"/><Relationship Id="rId745" Type="http://schemas.openxmlformats.org/officeDocument/2006/relationships/hyperlink" Target="https://www.ebay.com/itm/Used-PS4-Attack-on-Titan-2-Final-Battle-Japan-Import/293459580868?hash=item44538dd7c4:g:oMgAAOSwx0teORrR" TargetMode="External"/><Relationship Id="rId746" Type="http://schemas.openxmlformats.org/officeDocument/2006/relationships/hyperlink" Target="https://www.ebay.com/itm/PS-Vita-Eikoku-Tantei-English-Detective-Mysteria-The-Crown-Japan-PSV-F-S/273066245807?epid=1153813438&amp;hash=item3f94043eaf:g:WnEAAOSwYSxagXTr" TargetMode="External"/><Relationship Id="rId747" Type="http://schemas.openxmlformats.org/officeDocument/2006/relationships/hyperlink" Target="https://www.ebay.com/itm/Dungeon-Travelers-2-2-yamiochi-no-otome-to-hajimari-no-sho-PSV-premium-edition/283461936922?epid=720316671&amp;hash=item41ffa5e71a:g:Z7kAAOSw0rBbsNgh" TargetMode="External"/><Relationship Id="rId748" Type="http://schemas.openxmlformats.org/officeDocument/2006/relationships/hyperlink" Target="https://www.ebay.com/itm/Wonderland-of-Gensokyo-Lotus-Labyrinth-PS4/333464185881?epid=28036011308&amp;hash=item4da403ac19:g:wjYAAOSwNd1eDveU" TargetMode="External"/><Relationship Id="rId749" Type="http://schemas.openxmlformats.org/officeDocument/2006/relationships/hyperlink" Target="https://www.ebay.com/itm/PS-Vita-AMNESIA-world-Japan-PSV-F-S/232663090847?hash=item362bcd069f:g:KscAAOSwIUxagXdc" TargetMode="External"/><Relationship Id="rId750" Type="http://schemas.openxmlformats.org/officeDocument/2006/relationships/hyperlink" Target="https://www.ebay.com/itm/PS-Vita-AIR-Japan-PSV-F-S/372220463806?hash=item56aa118abe:g:3ygAAOSwmzRagXe2" TargetMode="External"/><Relationship Id="rId751" Type="http://schemas.openxmlformats.org/officeDocument/2006/relationships/hyperlink" Target="https://www.ebay.com/itm/PS-Vita-New-Atelier-Rorona-Story-of-the-Beginning-The-Alchemist-of-Arland-PSV/232663092176?hash=item362bcd0bd0:g:ePoAAOSwbP1agXgZ" TargetMode="External"/><Relationship Id="rId752" Type="http://schemas.openxmlformats.org/officeDocument/2006/relationships/hyperlink" Target="https://www.ebay.com/itm/PS-Vita-KLAP-kind-Love-And-Punish-Japan-PSV-F-S/372220464929?epid=1940263161&amp;hash=item56aa118f21:g:vZ4AAOSw-31agXi-" TargetMode="External"/><Relationship Id="rId753" Type="http://schemas.openxmlformats.org/officeDocument/2006/relationships/hyperlink" Target="https://www.ebay.com/itm/PS-Vita-Dance-with-Devils-Japan-PSV-F-S/232663099070?hash=item362bcd26be:g:Y5gAAOSwYDZagXrR" TargetMode="External"/><Relationship Id="rId754" Type="http://schemas.openxmlformats.org/officeDocument/2006/relationships/hyperlink" Target="https://www.ebay.com/itm/USED-Shanti-curse-of-the-Pirates-3DS-JAPAN-F-S-w-tracking/223973755126?hash=item3425e048f6:g:0Z0AAOSwvuxekQXq" TargetMode="External"/><Relationship Id="rId755" Type="http://schemas.openxmlformats.org/officeDocument/2006/relationships/hyperlink" Target="https://www.ebay.com/itm/PS-Vita-Kud-Wafter-Converted-Edition-Japan-PSV-F-S/232664280560?epid=211984905&amp;hash=item362bdf2df0:g:oUwAAOSwUg9aguoo" TargetMode="External"/><Relationship Id="rId756" Type="http://schemas.openxmlformats.org/officeDocument/2006/relationships/hyperlink" Target="https://www.ebay.com/itm/PS-Vita-Shiro-to-Kuro-no-Alice-Japan-PSV-F-S/233231889884?hash=item364db435dc:g:~MsAAOSwRONc4QxO" TargetMode="External"/><Relationship Id="rId757" Type="http://schemas.openxmlformats.org/officeDocument/2006/relationships/hyperlink" Target="https://www.ebay.com/itm/Nintendo-3DS-Poochy-and-Yoshis-Woolly-World-Japan-F-S/232668674995?hash=item362c223bb3:g:QP4AAOSwIStaiBLp" TargetMode="External"/><Relationship Id="rId758" Type="http://schemas.openxmlformats.org/officeDocument/2006/relationships/hyperlink" Target="https://www.ebay.com/itm/PS-Vita-Little-Busters-Converted-Edition-Japan-PSV-F-S/372225346258?epid=211986002&amp;hash=item56aa5c0ad2:g:4M0AAOSwj1haiBae" TargetMode="External"/><Relationship Id="rId759" Type="http://schemas.openxmlformats.org/officeDocument/2006/relationships/hyperlink" Target="https://www.ebay.com/itm/USED-Idle-time-pre-para-Dream-All-Star-live-3DS-Cute-Girls-Popular-Japan-Kids/323572089721?hash=item4b56664379:g:CrMAAOSwt3hb~dxe" TargetMode="External"/><Relationship Id="rId760" Type="http://schemas.openxmlformats.org/officeDocument/2006/relationships/hyperlink" Target="https://www.ebay.com/itm/PS-Vita-Saenai-Heroine-no-Sodatekata-Blessing-Flowers-Japan-PSV-F-S/372244662818?hash=item56ab82ca22:g:bQYAAOSw2Ptao9dq" TargetMode="External"/><Relationship Id="rId761" Type="http://schemas.openxmlformats.org/officeDocument/2006/relationships/hyperlink" Target="https://www.ebay.com/itm/Nintendo-3DS-Bokujou-Monogatari-Harvest-Moon-Japan-F-S/372248775979?hash=item56abc18d2b:g:MAYAAOSwsTdaqj2q" TargetMode="External"/><Relationship Id="rId762" Type="http://schemas.openxmlformats.org/officeDocument/2006/relationships/hyperlink" Target="https://www.ebay.com/itm/PS-Vita-Shirogane-x-Spirits-Japan-PSV-F-S/232706315715?hash=item362e6095c3:g:nA4AAOSwe1xas2GF" TargetMode="External"/><Relationship Id="rId763" Type="http://schemas.openxmlformats.org/officeDocument/2006/relationships/hyperlink" Target="https://www.ebay.com/itm/NEW-Flowers-Le-Volume-sur-Hiver-PS-Vita-SONY-Playstation-Japanese-ver-PROTOTYPE/352676272055?hash=item521d24d7b7:g:174AAOSwWuRc7hHs" TargetMode="External"/><Relationship Id="rId764" Type="http://schemas.openxmlformats.org/officeDocument/2006/relationships/hyperlink" Target="https://www.ebay.com/itm/Used-PS2-Dance-Dance-Revolution-EXTREME-Japan-Ver/173941300313?hash=item287fb59c59:g:vjQAAOSwANpa0DqQ" TargetMode="External"/><Relationship Id="rId765" Type="http://schemas.openxmlformats.org/officeDocument/2006/relationships/hyperlink" Target="https://www.ebay.com/itm/PS3-Ninokuni-Shiroki-Seihai-no-Joou-All-in-one-Edition-Ni-no-kuni-PlayStation-3/372264377935?epid=1301571921&amp;hash=item56acaf9e4f:g:CkQAAOSwlJlavyp3" TargetMode="External"/><Relationship Id="rId766" Type="http://schemas.openxmlformats.org/officeDocument/2006/relationships/hyperlink" Target="https://www.ebay.com/itm/USED-PS4-PlayStation-4-Saint-Seiya-Soldiers-Soul-49692-JAPAN-IMPORT/254383798816?hash=item3b3a74ba20:g:ydAAAOSwJPxd-EBP" TargetMode="External"/><Relationship Id="rId767" Type="http://schemas.openxmlformats.org/officeDocument/2006/relationships/hyperlink" Target="https://www.ebay.com/itm/Used-PS-Vita-Ginsei-Shogi-Kyoutendo-Toufuu-Raijin-Import-Japan/291818454360?hash=item43f1bc3d58:g:5MkAAOSwRgJXh1~w" TargetMode="External"/><Relationship Id="rId768" Type="http://schemas.openxmlformats.org/officeDocument/2006/relationships/hyperlink" Target="https://www.ebay.com/itm/Used-PS3-MotoGP-15-Japan-Ver/173941288097?hash=item287fb56ca1:g:A00AAOSwtrJbQyO7" TargetMode="External"/><Relationship Id="rId769" Type="http://schemas.openxmlformats.org/officeDocument/2006/relationships/hyperlink" Target="https://www.mercari.com/jp/items/m52029574222/?_s=U2FsdGVkX1-VHF_uZGt_UxAqWIfxU5tTdsH4NF6rKWp0zXYXAZcGAl-uZpH6M6pwURIt3W5isKhhhDNss22vkIa-89rWYR1Zj7XNaniyrQhkqfBXNaojPFfOgh8wFDgq" TargetMode="External"/><Relationship Id="rId770" Type="http://schemas.openxmlformats.org/officeDocument/2006/relationships/hyperlink" Target="https://www.ebay.com/itm/Used-PSP-Tengai-Makyou-Daishi-no-Mokushiroku-Japan-Import-Free-shipping/301375292881?epid=110632270&amp;hash=item462b5e05d1:g:X18AAOSwGWNUU7r4" TargetMode="External"/><Relationship Id="rId771" Type="http://schemas.openxmlformats.org/officeDocument/2006/relationships/hyperlink" Target="https://www.ebay.com/itm/Nintendo-3DS-Railway-Japan-Route-Kashima-seaside-railway-Japan-F-S/273176019190?epid=1930319468&amp;hash=item3f9a8f40f6:g:AzYAAOSwl4Va3s4E" TargetMode="External"/><Relationship Id="rId772" Type="http://schemas.openxmlformats.org/officeDocument/2006/relationships/hyperlink" Target="https://www.ebay.com/itm/Nintendo-3DS-Doraemon-Nobita-of-Antarctic-Kachikochi-Adventure-Japan-F-S/273176038994?epid=599678750&amp;hash=item3f9a8f8e52:g:GzUAAOSwroBa3tAq" TargetMode="External"/><Relationship Id="rId773" Type="http://schemas.openxmlformats.org/officeDocument/2006/relationships/hyperlink" Target="https://www.ebay.com/itm/PSP-DARIUS-BURST-Japan-PlayStation-Portable-F-S/372288424938?epid=78507708&amp;hash=item56ae1e8bea:g:vUQAAOSw72Na4ats" TargetMode="External"/><Relationship Id="rId774" Type="http://schemas.openxmlformats.org/officeDocument/2006/relationships/hyperlink" Target="https://www.ebay.com/itm/PS-Vita-ChuSingura46-1-Japan-PSV-F-S/273189670285?epid=1438955884&amp;hash=item3f9b5f8d8d:g:-SwAAOSwbEZa6W0K" TargetMode="External"/><Relationship Id="rId775" Type="http://schemas.openxmlformats.org/officeDocument/2006/relationships/hyperlink" Target="https://www.ebay.com/itm/PS-Vita-WAGAMAMA-HIGH-SPEC-Japan-PSV-F-S/232755162370?hash=item363149ed02:g:i~cAAOSwKiZa6sfC" TargetMode="External"/><Relationship Id="rId776" Type="http://schemas.openxmlformats.org/officeDocument/2006/relationships/hyperlink" Target="https://www.ebay.com/itm/Nintendo-DS-Rockman-Megaman-Star-Force-3-Black-Ace-Japan-NDS-F-S/232760129114?hash=item363195b65a:g:GCYAAOSwL7ta8CwD" TargetMode="External"/><Relationship Id="rId777" Type="http://schemas.openxmlformats.org/officeDocument/2006/relationships/hyperlink" Target="https://www.ebay.com/itm/UsedGame-PSP-Toaru-Majutsu-no-Kinsho-Mokuroku-Limited-Edition-Japan-Import/273518634033?epid=110394654&amp;hash=item3faefb2431:g:ghYAAOSwTitbzHXc" TargetMode="External"/><Relationship Id="rId778" Type="http://schemas.openxmlformats.org/officeDocument/2006/relationships/hyperlink" Target="https://www.ebay.com/itm/PSP-Warship-Gunner-2-Portable-Japan-PlayStation-Portable-F-S/232780211073?epid=1200378887&amp;hash=item3632c82381:g:2aUAAOSwjzJbBmyB" TargetMode="External"/><Relationship Id="rId779" Type="http://schemas.openxmlformats.org/officeDocument/2006/relationships/hyperlink" Target="https://www.ebay.com/itm/PSP-R-TYPE-TACTICS-Japan-PlayStation-Portable-F-S/372325456069?hash=item56b05398c5:g:by8AAOSwkjtbFlaP" TargetMode="External"/><Relationship Id="rId780" Type="http://schemas.openxmlformats.org/officeDocument/2006/relationships/hyperlink" Target="https://www.ebay.com/itm/PSP-Princess-Maker-5-Japan-PlayStation-Portable-F-S/372326565837?hash=item56b06487cd:g:jJ4AAOSwrQxbF7xK" TargetMode="External"/><Relationship Id="rId781" Type="http://schemas.openxmlformats.org/officeDocument/2006/relationships/hyperlink" Target="https://www.ebay.com/itm/Used-PSP-Taito-Memories-Pocket-Japan-Import-Free-shipping/301375292334?epid=1943728929&amp;hash=item462b5e03ae:g:WE4AAOSwyTZUU7ro" TargetMode="External"/><Relationship Id="rId782" Type="http://schemas.openxmlformats.org/officeDocument/2006/relationships/hyperlink" Target="https://www.ebay.com/itm/PSP-Ikuze-GenSan-Yuuyake-Daiku-Monogatari-Japan-PlayStation-Portable-F-S/372332870471?epid=109928982&amp;hash=item56b0c4bb47:g:AGsAAOSwp41bH2vo" TargetMode="External"/><Relationship Id="rId783" Type="http://schemas.openxmlformats.org/officeDocument/2006/relationships/hyperlink" Target="https://www.ebay.com/itm/PSP-Air-Traffic-Controller-Airport-Hero-Haneda-Japan-PlayStation-Portable-F-S/273286646575?epid=110317389&amp;hash=item3fa1274b2f:g:JxQAAOSwvDpbH22r" TargetMode="External"/><Relationship Id="rId784" Type="http://schemas.openxmlformats.org/officeDocument/2006/relationships/hyperlink" Target="https://www.ebay.com/itm/PS-Vita-Side-Kicks-Japan-PSV-F-S/273290985057?hash=item3fa1697e61:g:O3UAAOSwH4hbIOig" TargetMode="External"/><Relationship Id="rId785" Type="http://schemas.openxmlformats.org/officeDocument/2006/relationships/hyperlink" Target="https://www.ebay.com/itm/METAL-MAX-Xeno-metal-Max-Zeno-PS-Vita-91209-972-fromJAPAN/164156736037?hash=item2638810225:g:vQYAAOSwhzZekMWw" TargetMode="External"/><Relationship Id="rId786" Type="http://schemas.openxmlformats.org/officeDocument/2006/relationships/hyperlink" Target="https://www.ebay.com/itm/PSP-Xyanide-Japan-PlayStation-Portable-NEW-F-S/273303864954?hash=item3fa22e067a:g:0Y8AAOSwz35bJhv1" TargetMode="External"/><Relationship Id="rId787" Type="http://schemas.openxmlformats.org/officeDocument/2006/relationships/hyperlink" Target="https://www.ebay.com/itm/PlayStation-Vita-Uta-no-Prince-sama-Repeat-LOVE-Japanese-Ver-PS-VITA-broccoli/272823668526?hash=item3f858ecf2e:g:Ky8AAOSwr6xZo~6K" TargetMode="External"/><Relationship Id="rId788" Type="http://schemas.openxmlformats.org/officeDocument/2006/relationships/hyperlink" Target="https://www.ebay.com/itm/Marvelous-Fate-EXTELLA-LINK-PS4-Japanese-ver/254286370720?hash=item3b34a617a0:g:GswAAOSwMOxdHuoH" TargetMode="External"/><Relationship Id="rId789" Type="http://schemas.openxmlformats.org/officeDocument/2006/relationships/hyperlink" Target="https://www.ebay.com/itm/PS-Vita-Digimon-Story-Cyber-Sleuth-Hackers-Memory-Japan-PSV-F-S/232851321595?hash=item36370532fb:g:qw0AAOSwMb1bTGey" TargetMode="External"/><Relationship Id="rId790" Type="http://schemas.openxmlformats.org/officeDocument/2006/relationships/hyperlink" Target="https://www.ebay.com/itm/PS-Vita-Neo-Angelique-angel-of-tears-Japan-PSV-F-S/232906568320?hash=item363a503280:g:QssAAOSwuvVbg75A" TargetMode="External"/><Relationship Id="rId791" Type="http://schemas.openxmlformats.org/officeDocument/2006/relationships/hyperlink" Target="https://www.ebay.com/itm/PS-Vita-Kenka-Bancho-Otome-Japan-PSV-F-S/273358796572?epid=1566367852&amp;hash=item3fa574371c:g:YTUAAOSwNURbTGmJ" TargetMode="External"/><Relationship Id="rId792" Type="http://schemas.openxmlformats.org/officeDocument/2006/relationships/hyperlink" Target="https://www.ebay.com/itm/PS-Vita-Kamigami-no-Asobi-InFinite-Japan-PSV-F-S/273358798987?hash=item3fa574408b:g:Jt0AAOSwoHJbTGow" TargetMode="External"/><Relationship Id="rId793" Type="http://schemas.openxmlformats.org/officeDocument/2006/relationships/hyperlink" Target="https://www.ebay.com/itm/Used-Final-Fantasy-Di-Xv-Deluxe-Edition-First-Production-Award-Ar-Japan-Export/192890911118?hash=item2ce931b98e:g:mlkAAOSwzqdctVz2" TargetMode="External"/><Relationship Id="rId794" Type="http://schemas.openxmlformats.org/officeDocument/2006/relationships/hyperlink" Target="https://www.ebay.com/itm/PS-Vita-Darkest-Dungeon-Japan-PSV-F-S/273425727535?hash=item3fa971802f:g:63oAAOSwdPZbgSKx" TargetMode="External"/><Relationship Id="rId795" Type="http://schemas.openxmlformats.org/officeDocument/2006/relationships/hyperlink" Target="https://www.ebay.com/itm/PS-Vita-Karumaruka-circle-Japan-PSV-F-S/273428728818?epid=921876264&amp;hash=item3fa99f4bf2:g:PjwAAOSw899bg7ty" TargetMode="External"/><Relationship Id="rId796" Type="http://schemas.openxmlformats.org/officeDocument/2006/relationships/hyperlink" Target="https://www.ebay.com/itm/Used-PS-Vita-Persona-4-The-Golden-Japan-Import-Free-Shipping/291971744542?epid=1238161461&amp;hash=item43fadf431e:g:iTQAAOSwYaFWeNuk" TargetMode="External"/><Relationship Id="rId797" Type="http://schemas.openxmlformats.org/officeDocument/2006/relationships/hyperlink" Target="https://www.ebay.com/itm/PS-Vita-Angelique-Retour-Japan-PSV-F-S/232906555185?epid=1241893269&amp;hash=item363a4fff31:g:OVsAAOSwylhbg7wl" TargetMode="External"/><Relationship Id="rId798" Type="http://schemas.openxmlformats.org/officeDocument/2006/relationships/hyperlink" Target="https://www.ebay.com/itm/PS-Vita-Gakuen-Club-Hiimitsu-Night-Club-Japan-PSV-F-S/273428741022?hash=item3fa99f7b9e:g:KwkAAOSwDjFbg7y6" TargetMode="External"/><Relationship Id="rId799" Type="http://schemas.openxmlformats.org/officeDocument/2006/relationships/hyperlink" Target="https://www.ebay.com/itm/PS-Vita-LOVELY-CATION-1-2-Japan-PSV-F-S/273428743282?epid=1538985627&amp;hash=item3fa99f8472:g:zZAAAOSwM9xbg71l" TargetMode="External"/><Relationship Id="rId800" Type="http://schemas.openxmlformats.org/officeDocument/2006/relationships/hyperlink" Target="https://www.ebay.com/itm/PS-Vita-Slotter-Mania-V-Gakuen-Apocalypse-HIGH-SCHOOL-OF-THE-DEAD-PSV-Japan/372416021890?epid=211980966&amp;hash=item56b5b98582:g:zi8AAOSw4M9bg78D" TargetMode="External"/><Relationship Id="rId801" Type="http://schemas.openxmlformats.org/officeDocument/2006/relationships/hyperlink" Target="https://www.ebay.com/itm/Nintendo-3DS-Seiso-of-Amazones-Japan-F-S/273466316244?epid=1228540786&amp;hash=item3fabdcd5d4:g:2g4AAOSwlgFbn2xc" TargetMode="External"/><Relationship Id="rId802" Type="http://schemas.openxmlformats.org/officeDocument/2006/relationships/hyperlink" Target="https://www.ebay.com/itm/PS4-Tsuki-ni-Yorisou-Otome-Sahou-Hidamari-Japan-PlayStation-4-F-S/372441323494?hash=item56b73b97e6:g:Or0AAOSwHShboewt" TargetMode="External"/><Relationship Id="rId803" Type="http://schemas.openxmlformats.org/officeDocument/2006/relationships/hyperlink" Target="https://www.ebay.com/itm/7-14-Days-to-USA-Airmail-Delivery-USED-PSP-Fate-Extra-Japanese-Version/112438356723?hash=item1a2dd92af3:g:dFoAAOSw8d5ZPDz4" TargetMode="External"/><Relationship Id="rId804" Type="http://schemas.openxmlformats.org/officeDocument/2006/relationships/hyperlink" Target="https://www.ebay.com/itm/PS-Vita-Dance-with-Devils-My-Carol-Japan-PSV-F-S/232944338617?epid=26014639148&amp;hash=item363c9086b9:g:lWYAAOSwsshbrfc8" TargetMode="External"/><Relationship Id="rId805" Type="http://schemas.openxmlformats.org/officeDocument/2006/relationships/hyperlink" Target="https://www.ebay.com/itm/Nintendo-3DS-Runabout-3D-Drive-Impossible-Japan-F-S/232945451453?epid=1328541822&amp;hash=item363ca181bd:g:hT4AAOSwkwdbrzkd" TargetMode="External"/><Relationship Id="rId806" Type="http://schemas.openxmlformats.org/officeDocument/2006/relationships/hyperlink" Target="https://www.ebay.com/itm/Nintendo-3DS-Pachipara-3D-ocean-Story-2-With-Agnes-Lum-Japan-F-S/232946680400?hash=item363cb44250:g:FFkAAOSwWMNbsI91" TargetMode="External"/><Relationship Id="rId807" Type="http://schemas.openxmlformats.org/officeDocument/2006/relationships/hyperlink" Target="https://www.ebay.com/itm/Nintendo-Switch-Samurai-Warriors-Spirit-of-Sanada-Sengoku-Musou-Sanada-Maru/233156974635?hash=item36493d182b:g:J-8AAOSwpUVcf4si" TargetMode="External"/><Relationship Id="rId808" Type="http://schemas.openxmlformats.org/officeDocument/2006/relationships/hyperlink" Target="https://www.ebay.com/itm/Nintendo-Switch-World-End-Syndrome-Japan/273746777896?hash=item3fbc945728:g:vaIAAOSwXq5cf4uq" TargetMode="External"/><Relationship Id="rId809" Type="http://schemas.openxmlformats.org/officeDocument/2006/relationships/hyperlink" Target="https://www.ebay.com/itm/Nintendo-Switch-Drum-Master-Taiko-No-Tatsujin-Japan/372619913695?hash=item56c1e0a9df:g:AIYAAOSwS0Jcf47n" TargetMode="External"/><Relationship Id="rId810" Type="http://schemas.openxmlformats.org/officeDocument/2006/relationships/hyperlink" Target="https://www.ebay.com/itm/PS4-Catherine-Full-Body-Japan-F-S/233158143780?hash=item36494eef24:g:C80AAOSwlf5cgM8o" TargetMode="External"/><Relationship Id="rId811" Type="http://schemas.openxmlformats.org/officeDocument/2006/relationships/hyperlink" Target="https://www.ebay.com/itm/PS4-BIOHAZARD-RE-2-Japan-F-S/372620791687?hash=item56c1ee0f87:g:li0AAOSw2s1cgNBW" TargetMode="External"/><Relationship Id="rId812" Type="http://schemas.openxmlformats.org/officeDocument/2006/relationships/hyperlink" Target="https://www.ebay.com/itm/PS4-Warriors-Musou-OROCHI-2-Ultimate-Japan-F-S/372620795475?hash=item56c1ee1e53:g:WgcAAOSwmYFcgNLX" TargetMode="External"/><Relationship Id="rId813" Type="http://schemas.openxmlformats.org/officeDocument/2006/relationships/hyperlink" Target="https://www.ebay.com/itm/PS4-Musou-Orochi-3-Japan-F-S/233158158493?hash=item36494f289d:g:KpEAAOSww4JcgNP0" TargetMode="External"/><Relationship Id="rId814" Type="http://schemas.openxmlformats.org/officeDocument/2006/relationships/hyperlink" Target="https://www.ebay.com/itm/Atlus-Catherine-Full-Body-Dynamite-Full-Body-BOX-PS4-Japanese-Ver/254286360924?hash=item3b34a5f15c:g:brwAAOSw2fRdHubI" TargetMode="External"/><Relationship Id="rId815" Type="http://schemas.openxmlformats.org/officeDocument/2006/relationships/hyperlink" Target="https://www.ebay.com/itm/NEW-PS4-Resident-Evil-BIOHAZARD-RE-3-Japan-Z-Version-COLLECTORS-EDITION-EMS/164154089870?epid=15037776421&amp;hash=item263858a18e:g:aTcAAOSw76hejcfA" TargetMode="External"/><Relationship Id="rId816" Type="http://schemas.openxmlformats.org/officeDocument/2006/relationships/hyperlink" Target="https://www.ebay.com/itm/Marvelous-Entertainment-Fate-Extra-Type-Moon-Box-Benefits-Only-Figma-Nero/224006226505?hash=item3427cfc249:g:7IwAAOSwAdFeuHaS" TargetMode="External"/><Relationship Id="rId817" Type="http://schemas.openxmlformats.org/officeDocument/2006/relationships/hyperlink" Target="https://www.ebay.com/itm/PS4-Summer-Lesson-Miyamoto-Hikari-Collection-VR-only-Japan-F-S/372620801935?epid=769230812&amp;hash=item56c1ee378f:g:GMoAAOSwzMlcgNS2" TargetMode="External"/><Relationship Id="rId818" Type="http://schemas.openxmlformats.org/officeDocument/2006/relationships/hyperlink" Target="https://www.ebay.com/itm/PS4-Kadokawa-Games-Root-Letter-Last-Answer-Japan-F-S/273750556025?epid=25026142418&amp;hash=item3fbccdfd79:g:nsUAAOSwTmxcgite" TargetMode="External"/><Relationship Id="rId819" Type="http://schemas.openxmlformats.org/officeDocument/2006/relationships/hyperlink" Target="https://www.ebay.com/itm/PS4-Ys-VIII-8-Lacrimosa-of-DANA-Japan-PlayStation-4-F-S/233191388714?hash=item364b4a362a:g:9toAAOSwORRbeSyt" TargetMode="External"/><Relationship Id="rId820" Type="http://schemas.openxmlformats.org/officeDocument/2006/relationships/hyperlink" Target="https://www.ebay.com/itm/PS4-Tales-of-Vesperia-PlayStation-4-Japan-F-S/273765078744?hash=item3fbdab96d8:g:QN0AAOSwmU1cjhEb" TargetMode="External"/><Relationship Id="rId821" Type="http://schemas.openxmlformats.org/officeDocument/2006/relationships/hyperlink" Target="https://www.ebay.com/itm/PS-Vita-Usotsuki-Hime-to-Moumoku-Ouji-Japan-PSV-F-S/233171045795?hash=item364a13cda3:g:y54AAOSwAZxcj0Ws" TargetMode="External"/><Relationship Id="rId822" Type="http://schemas.openxmlformats.org/officeDocument/2006/relationships/hyperlink" Target="https://www.ebay.com/itm/PS-Vita-Harukanaru-Toki-no-Naka-de-Ultimate-Japan-PSV-F-S/273766875326?hash=item3fbdc700be:g:uk8AAOSwShtcj0ac" TargetMode="External"/><Relationship Id="rId823" Type="http://schemas.openxmlformats.org/officeDocument/2006/relationships/hyperlink" Target="https://www.ebay.com/itm/PS-Vita-Attack-on-Titan-2-Japan-PSV-F-S/273766875855?hash=item3fbdc702cf:g:CzkAAOSwAvNcj0bw" TargetMode="External"/><Relationship Id="rId824" Type="http://schemas.openxmlformats.org/officeDocument/2006/relationships/hyperlink" Target="https://www.ebay.com/itm/PS-Vita-Steins-Gate-Japan-PSV-F-S/273766876395?hash=item3fbdc704eb:g:5BkAAOSwWXhcj0dM" TargetMode="External"/><Relationship Id="rId825" Type="http://schemas.openxmlformats.org/officeDocument/2006/relationships/hyperlink" Target="https://www.ebay.com/itm/PS-Vita-Gal-Gun-Double-Peace-Japan-PSV-F-S/233171054363?hash=item364a13ef1b:g:DFEAAOSwfeZcj0eW" TargetMode="External"/><Relationship Id="rId826" Type="http://schemas.openxmlformats.org/officeDocument/2006/relationships/hyperlink" Target="https://www.ebay.com/itm/PS4-Super-Robot-Taisen-Wars-T-Japan-F-S/273768443599?hash=item3fbddeeecf:g:5SUAAOSw0AFcgNI1" TargetMode="External"/><Relationship Id="rId827" Type="http://schemas.openxmlformats.org/officeDocument/2006/relationships/hyperlink" Target="https://www.ebay.com/itm/PS4-Super-Robot-Taisen-Wars-T-Premium-Anime-song-sound-edition-Japan/174275710682?hash=item2893a44eda:g:SmwAAOSw0VZdCfhP" TargetMode="External"/><Relationship Id="rId828" Type="http://schemas.openxmlformats.org/officeDocument/2006/relationships/hyperlink" Target="https://www.ebay.com/itm/PlayStation4-Devil-May-Cry-5-Sony/283851828711?hash=item4216e32de7:g:m2kAAOSwxelemxNC" TargetMode="External"/><Relationship Id="rId829" Type="http://schemas.openxmlformats.org/officeDocument/2006/relationships/hyperlink" Target="https://www.ebay.com/itm/PS4-CRYSTAR-Japan-F-S/233182308267?hash=item364abfa7ab:g:aD0AAOSwcyVcW~~X" TargetMode="External"/><Relationship Id="rId830" Type="http://schemas.openxmlformats.org/officeDocument/2006/relationships/hyperlink" Target="https://www.ebay.com/itm/Nintendo-Switch-STEINS-GATE-ELITE-Japan-F-S/273787879019?hash=item3fbf077e6b:g:kBoAAOSw5QpcekW3" TargetMode="External"/><Relationship Id="rId831" Type="http://schemas.openxmlformats.org/officeDocument/2006/relationships/hyperlink" Target="https://www.ebay.com/itm/Nintendo-Switch-LITTLE-NIGHTMARES-Deluxe-Edition-Japan/174279266968?hash=item2893da9298:g:TLUAAOSwMpxc~1i5" TargetMode="External"/><Relationship Id="rId832" Type="http://schemas.openxmlformats.org/officeDocument/2006/relationships/hyperlink" Target="https://www.ebay.com/itm/Nintendo-Switch-Splatoon-2-Japan-F-S/273787889818?epid=890486049&amp;hash=item3fbf07a89a:g:9NgAAOSwqNxcd7nm" TargetMode="External"/><Relationship Id="rId833" Type="http://schemas.openxmlformats.org/officeDocument/2006/relationships/hyperlink" Target="https://www.ebay.com/itm/Nintendo-Switch-Inishie-to-Yuki-no-Setsuna-Japan-F-S/273787894369?hash=item3fbf07ba61:g:72kAAOSwGZRcd7dH" TargetMode="External"/><Relationship Id="rId834" Type="http://schemas.openxmlformats.org/officeDocument/2006/relationships/hyperlink" Target="https://www.ebay.com/itm/My-Hero-Academia-Ones-Justice-Switch-Free-Shipping-with-Tracking-New-Japan/373047708527?hash=item56db604b6f:g:WwcAAOSwiFFet7~e" TargetMode="External"/><Relationship Id="rId835" Type="http://schemas.openxmlformats.org/officeDocument/2006/relationships/hyperlink" Target="https://www.ebay.com/itm/Nintendo-Switch-Minna-de-waiwai-Spelunker-Japan-F-S/273787898206?epid=559010944&amp;hash=item3fbf07c95e:g:BkkAAOSwW0tccnR-" TargetMode="External"/><Relationship Id="rId836" Type="http://schemas.openxmlformats.org/officeDocument/2006/relationships/hyperlink" Target="https://www.ebay.com/itm/Nintendo-Switch-PEACH-BALL-Senran-Kagura-Japan-F-S/273787899843?hash=item3fbf07cfc3:g:muQAAOSwgX9cb7wn" TargetMode="External"/><Relationship Id="rId837" Type="http://schemas.openxmlformats.org/officeDocument/2006/relationships/hyperlink" Target="https://www.ebay.com/itm/Nintendo-Switch-Rider-Climax-Scramble-Zi-O-Japan-F-S/372659540902?hash=item56c43d53a6:g:Z~MAAOSw1tRcwt0Q" TargetMode="External"/><Relationship Id="rId838" Type="http://schemas.openxmlformats.org/officeDocument/2006/relationships/hyperlink" Target="https://www.ebay.com/itm/PS4-ISLAND-Japan-PlayStation-4-F-S/372643172540?hash=item56c34390bc:g:vM4AAOSw3kxbeSsN" TargetMode="External"/><Relationship Id="rId839" Type="http://schemas.openxmlformats.org/officeDocument/2006/relationships/hyperlink" Target="https://www.ebay.com/itm/PS4-DJMAX-RESPECT-PlayStation-4-Japan-F-S/372643172533?hash=item56c34390b5:g:~VYAAOSwrwhbnhMJ" TargetMode="External"/><Relationship Id="rId840" Type="http://schemas.openxmlformats.org/officeDocument/2006/relationships/hyperlink" Target="https://www.ebay.com/itm/PS4-Cars-3-Shouri-eno-Michi-Japan-PlayStation-4-F-S/233187615817?hash=item364b10a449:g:CssAAOSwtOZbeSuU" TargetMode="External"/><Relationship Id="rId841" Type="http://schemas.openxmlformats.org/officeDocument/2006/relationships/hyperlink" Target="https://www.ebay.com/itm/PS4-F1-2017-Japan-F-S/372644084653?hash=item56c3517bad:g:IVsAAOSwAtlaw1nj" TargetMode="External"/><Relationship Id="rId842" Type="http://schemas.openxmlformats.org/officeDocument/2006/relationships/hyperlink" Target="https://www.ebay.com/itm/PS4-KINGDOM-HEARTS-HD-2-8-Final-Chapter-Prologue-Japan-PlayStation-4-F-S/273790744692?epid=2071364232&amp;hash=item3fbf333874:g:osUAAOSwgvFbLLFw" TargetMode="External"/><Relationship Id="rId843" Type="http://schemas.openxmlformats.org/officeDocument/2006/relationships/hyperlink" Target="https://www.ebay.com/itm/PS4-Kagero-mou-hitori-no-princess-Japan-F-S/273792970634?epid=212038293&amp;hash=item3fbf552f8a:g:c4wAAOSwL9pacv4T" TargetMode="External"/><Relationship Id="rId844" Type="http://schemas.openxmlformats.org/officeDocument/2006/relationships/hyperlink" Target="https://www.ebay.com/itm/PS4-Rise-of-the-Tomb-Raider-Japan-PlayStation-4-F-S/273792970627?hash=item3fbf552f83:g:do4AAOSwcp1bnKj5" TargetMode="External"/><Relationship Id="rId845" Type="http://schemas.openxmlformats.org/officeDocument/2006/relationships/hyperlink" Target="https://www.ebay.com/itm/PS4-DIABLO-reaper-of-souls-Ultimate-evil-edition-Japan-PlayStation-4-F-S/273792970622?epid=211979966&amp;hash=item3fbf552f7e:g:MWoAAOSwLmlbLLL~" TargetMode="External"/><Relationship Id="rId846" Type="http://schemas.openxmlformats.org/officeDocument/2006/relationships/hyperlink" Target="https://www.ebay.com/itm/PS4-Gran-Turismo-SPORT-PlayStation-4-Japan-F-S/233188574368?epid=2246333080&amp;hash=item364b1f44a0:g:t-0AAOSw0JVbng02" TargetMode="External"/><Relationship Id="rId847" Type="http://schemas.openxmlformats.org/officeDocument/2006/relationships/hyperlink" Target="https://www.ebay.com/itm/PS4-Idol-Master-Stellar-Stage-Japan-PlayStation-4-F-S/233188574364?epid=27009941809&amp;hash=item364b1f449c:g:gGUAAOSwZb5bLLPD" TargetMode="External"/><Relationship Id="rId848" Type="http://schemas.openxmlformats.org/officeDocument/2006/relationships/hyperlink" Target="https://www.ebay.com/itm/PS4-Fighting-EX-Layer-Japan-F-S/372647291791?epid=27026717088&amp;hash=item56c3826b8f:g:H7kAAOSwIbtcNInj" TargetMode="External"/><Relationship Id="rId849" Type="http://schemas.openxmlformats.org/officeDocument/2006/relationships/hyperlink" Target="https://www.ebay.com/itm/PS4-Earth-Defense-Force-5-PlayStation-4-Japan-F-S/233191388715?hash=item364b4a362b:g:I88AAOSwbX5cgi86" TargetMode="External"/><Relationship Id="rId850" Type="http://schemas.openxmlformats.org/officeDocument/2006/relationships/hyperlink" Target="https://www.ebay.com/itm/PS4-Crash-Bandicoot-Buttobi-3dan-tobi-Japan-F-S/273796952744?hash=item3fbf91f2a8:g:9VYAAOSwwq1aw1kh" TargetMode="External"/><Relationship Id="rId851" Type="http://schemas.openxmlformats.org/officeDocument/2006/relationships/hyperlink" Target="https://www.ebay.com/itm/PS4-Dragon-Quest-Builders-2-Destruction-God-Sid-Japan-F-S/233192293209?epid=14023558857&amp;hash=item364b580359:g:lCMAAOSwXAxcMbs9" TargetMode="External"/><Relationship Id="rId852" Type="http://schemas.openxmlformats.org/officeDocument/2006/relationships/hyperlink" Target="https://www.ebay.com/itm/PS4-Call-of-Duty-Black-Ops-4-PlayStation-4-Japan-F-S/273801111661?epid=7023633791&amp;hash=item3fbfd1686d:g:G64AAOSwhBJbuagt" TargetMode="External"/><Relationship Id="rId853" Type="http://schemas.openxmlformats.org/officeDocument/2006/relationships/hyperlink" Target="https://www.ebay.com/itm/PS4-ALIEN-ISOLATION-PlayStation-4-Japan-F-S/372650005323?hash=item56c3abd34b:g:0vsAAOSw4WFbi7oO" TargetMode="External"/><Relationship Id="rId854" Type="http://schemas.openxmlformats.org/officeDocument/2006/relationships/hyperlink" Target="https://www.ebay.com/itm/PS4-ULTIMATE-MARVEL-VS-CAPCOM-3-Japan-F-S/372650005320?epid=572578292&amp;hash=item56c3abd348:g:BtgAAOSwwGdZ2Kwk" TargetMode="External"/><Relationship Id="rId855" Type="http://schemas.openxmlformats.org/officeDocument/2006/relationships/hyperlink" Target="https://www.ebay.com/itm/PS4-D-S-Dal-Segno-PlayStation-4-Japan-F-S/233194950295?hash=item364b808e97:g:pOEAAOSw9wxbkMgQ" TargetMode="External"/><Relationship Id="rId856" Type="http://schemas.openxmlformats.org/officeDocument/2006/relationships/hyperlink" Target="https://www.ebay.com/itm/PS4-Amaekata-wa-Kanojo-nari-ni-Japan-F-S/273803639798?hash=item3fbff7fbf6:g:mJYAAOSwgptatPsW" TargetMode="External"/><Relationship Id="rId857" Type="http://schemas.openxmlformats.org/officeDocument/2006/relationships/hyperlink" Target="https://www.ebay.com/itm/PS4-Senran-Kagura-Burst-Re-Newal-Japan-F-S/372654101845?epid=7013517029&amp;hash=item56c3ea5555:g:9iYAAOSwWWJatPvI" TargetMode="External"/><Relationship Id="rId858" Type="http://schemas.openxmlformats.org/officeDocument/2006/relationships/hyperlink" Target="https://www.ebay.com/itm/PS4-DIABOLIK-LOVERS-GRAND-EDITION-Japan-F-S/372654101842?epid=3015702957&amp;hash=item56c3ea5552:g:8IoAAOSwStdbD8nJ" TargetMode="External"/><Relationship Id="rId859" Type="http://schemas.openxmlformats.org/officeDocument/2006/relationships/hyperlink" Target="https://www.ebay.com/itm/Mega-Drive-HOKUTO-NO-KEN-Sega-056-md/362921464628?hash=item547fce1334:g:6w0AAOSwPn1eT3Ac" TargetMode="External"/><Relationship Id="rId860" Type="http://schemas.openxmlformats.org/officeDocument/2006/relationships/hyperlink" Target="https://www.ebay.com/itm/SNATCHER-PS1-Playstation-Hit-Japan-Game-Japan-Used-197/193324950000?epid=56237855&amp;hash=item2d0310a1f0:g:74wAAOSwQ0teMqbB" TargetMode="External"/><Relationship Id="rId861" Type="http://schemas.openxmlformats.org/officeDocument/2006/relationships/hyperlink" Target="https://www.ebay.com/itm/METROID-ZERO-MISSION-Nintendo-Game-Boy-Advance-GBA-2004/293572556943?hash=item445a49b88f:g:PIAAAOSwdMhebNCs" TargetMode="External"/><Relationship Id="rId862" Type="http://schemas.openxmlformats.org/officeDocument/2006/relationships/hyperlink" Target="https://www.ebay.com/itm/Ys-III-3-Wanderers-from-Ys-Playstation-2-PS2/223030976516?epid=56254478&amp;hash=item33edaea004:g:JDwAAOSwUq9bL9Ta" TargetMode="External"/><Relationship Id="rId863" Type="http://schemas.openxmlformats.org/officeDocument/2006/relationships/hyperlink" Target="https://www.ebay.com/itm/Kato-Chan-Ken-Chan-PC-Engine-SuperGrafx-HuCard-Card-HUDSON-SOFT-1986-Game-Japan/223988251812?hash=item3426bd7ca4:g:b0YAAOSwo7Zeo0lQ" TargetMode="External"/><Relationship Id="rId864" Type="http://schemas.openxmlformats.org/officeDocument/2006/relationships/hyperlink" Target="https://www.ebay.com/itm/Deathsmiles-First-Print-Limited-Edition-Xbox-360-w-DLC-Card-Arrange-Soundtrack/163024680689?epid=212075858&amp;hash=item25f50736f1:g:z3IAAOSwhFla5lnS" TargetMode="External"/><Relationship Id="rId865" Type="http://schemas.openxmlformats.org/officeDocument/2006/relationships/hyperlink" Target="https://www.mercari.com/jp/items/m24373392553/?_s=U2FsdGVkX18zjmGU18MTmkiHPXI4zaLDa50G-akc9OKCunMGoCZ4B0i0LriiMxbvA9YmEvUQqC2xxZFfxS3JU8UI5i4mukqqMnTyMlSAqmJPpKjQxkxwQ-P-VbhtogJL" TargetMode="External"/><Relationship Id="rId866" Type="http://schemas.openxmlformats.org/officeDocument/2006/relationships/hyperlink" Target="https://www.ebay.com/itm/PS4-ESP-RA-DE-Psi-New-price-version-Japan-Import-PlayStation-4/223890784785?epid=23035279397&amp;hash=item3420ee4211:g:QLgAAOSwZH1eNuMH" TargetMode="External"/><Relationship Id="rId867" Type="http://schemas.openxmlformats.org/officeDocument/2006/relationships/hyperlink" Target="https://www.ebay.com/itm/PSL-PS4-Wanda-and-the-Colossus-Early-purchase-privilege-Enclosed-Japan/142663128304?hash=item21376294f0:g:m9EAAOSwkrFaY-M9" TargetMode="External"/><Relationship Id="rId868" Type="http://schemas.openxmlformats.org/officeDocument/2006/relationships/hyperlink" Target="https://www.ebay.com/itm/Used-PS4-Bioshock-collection-Import-Japan/291982837740?hash=item43fb8887ec:g:tskAAOSwa~BYYM3c" TargetMode="External"/><Relationship Id="rId869" Type="http://schemas.openxmlformats.org/officeDocument/2006/relationships/hyperlink" Target="https://www.ebay.com/itm/Watch-Dogs-2-CERO-rating-Z-PS4-Japan/333410014400?epid=2069937179&amp;hash=item4da0c914c0:g:UBYAAOSwy4Jd2hl7" TargetMode="External"/><Relationship Id="rId870" Type="http://schemas.openxmlformats.org/officeDocument/2006/relationships/hyperlink" Target="https://www.ebay.com/itm/Persona-5-Scramble-The-Phantom-Strikers-PS4-2020-Game-soft-Japanese/264684404244?hash=item3da06b7e14:g:ycAAAOSwMWdecDz1" TargetMode="External"/><Relationship Id="rId871" Type="http://schemas.openxmlformats.org/officeDocument/2006/relationships/hyperlink" Target="https://www.ebay.com/itm/Used-Ps4-Ark-Survival-Evolved-Japan-Export/192891092354?hash=item2ce9347d82:g:w8YAAOSwRaFctasb" TargetMode="External"/><Relationship Id="rId872" Type="http://schemas.openxmlformats.org/officeDocument/2006/relationships/hyperlink" Target="https://www.ebay.com/itm/Used-PS4-The-Elder-Scrolls-V-Skyrim-SPECIAL-EDITION-Japan-Import/302710985262?epid=1593870019&amp;hash=item467afb122e:g:0McAAOSw0XFa2aqB" TargetMode="External"/><Relationship Id="rId873" Type="http://schemas.openxmlformats.org/officeDocument/2006/relationships/hyperlink" Target="https://www.ebay.com/itm/PS4-JUMP-FORCE-Japan/174275710670?hash=item2893a44ece:g:yjUAAOSws6ldCfn5" TargetMode="External"/><Relationship Id="rId874" Type="http://schemas.openxmlformats.org/officeDocument/2006/relationships/hyperlink" Target="https://www.ebay.com/itm/EARTH-DEFENSE-FORCE-IRON-RAIN-PS4-Free-Shipping-with-Tracking-New-from-Japan/202737322094?hash=item2f3416086e:g:FxYAAOSwTaxdMceY" TargetMode="External"/><Relationship Id="rId875" Type="http://schemas.openxmlformats.org/officeDocument/2006/relationships/hyperlink" Target="https://www.ebay.com/itm/PS4-Marvels-Spider-Man-Japan/174276799441?hash=item2893b4ebd1:g:5XUAAOSwq5tdHbjz" TargetMode="External"/><Relationship Id="rId876" Type="http://schemas.openxmlformats.org/officeDocument/2006/relationships/hyperlink" Target="https://www.ebay.com/itm/Official-Sega-Megadrive-BARE-KNUCKLE-3-Street-Of-Rage-Japan-region-Used-F-S/184238048866?epid=1724575458&amp;hash=item2ae5718662:g:3iQAAOSwv-1ehy1d" TargetMode="External"/><Relationship Id="rId877" Type="http://schemas.openxmlformats.org/officeDocument/2006/relationships/hyperlink" Target="https://www.ebay.com/itm/THE-SUPER-SHINOBI-I-1-Mega-Drive-Sega-120-md/303457386983?hash=item46a77841e7:g:1dIAAOSw63teKTyn" TargetMode="External"/><Relationship Id="rId878" Type="http://schemas.openxmlformats.org/officeDocument/2006/relationships/hyperlink" Target="https://www.ebay.com/itm/Mega-Drive-Genesis-Dai-Makaimura-Complete-Manual-Box-Set-JAPAN-Game-Sega-Soft/401949480405?hash=item5d960e55d5:g:nuMAAOSwqUldw7Z-" TargetMode="External"/><Relationship Id="rId879" Type="http://schemas.openxmlformats.org/officeDocument/2006/relationships/hyperlink" Target="https://www.ebay.com/itm/Nintendo-GAME-BOY-ADVANCE-Final-Fight-ONE-box-manual-CAPCOM-tested-works-GBASP/254551085668?hash=item3b446d5264:g:PXIAAOSwtzZee4Dv" TargetMode="External"/><Relationship Id="rId880" Type="http://schemas.openxmlformats.org/officeDocument/2006/relationships/hyperlink" Target="https://www.ebay.com/itm/VIGILANTE-Ref-bbc-PC-Engine-Hu-pe/303110029889?hash=item4692c40241:g:7PwAAOSwh8xcnJzm" TargetMode="External"/><Relationship Id="rId881" Type="http://schemas.openxmlformats.org/officeDocument/2006/relationships/hyperlink" Target="https://www.ebay.com/itm/ALTERED-BEAST-Ju-Oh-Ki-Juohki-Ref-3058-Mega-Drive-Sega-md/312708332753?hash=item48cede7cd1:g:FcIAAOSwahJdaMLU" TargetMode="External"/><Relationship Id="rId882" Type="http://schemas.openxmlformats.org/officeDocument/2006/relationships/hyperlink" Target="https://www.ebay.com/itm/COLUMNS-No-Manual-MD-Genesis-Sega-Mega-Drive-BOX-From-Japan/193376819475?hash=item2d06281913:g:DoIAAOSwTrZeZ2L4" TargetMode="External"/><Relationship Id="rId883" Type="http://schemas.openxmlformats.org/officeDocument/2006/relationships/hyperlink" Target="https://www.ebay.com/itm/Sega-Golden-Ax-Ii-Missing-Manual-G-4062-Retro-Game-Software/164211810152?hash=item263bc95f68:g:UhYAAOSwuQdeuUSP" TargetMode="External"/><Relationship Id="rId884" Type="http://schemas.openxmlformats.org/officeDocument/2006/relationships/hyperlink" Target="https://www.ebay.com/itm/Akumajo-Special-Boku-Dracula-Kun-Famicom-Boxed-Manual-Very-Good-JPN-Tested/392781913585?epid=56252380&amp;hash=item5b73a05df1:g:m0UAAOSwtVpeqoIY" TargetMode="External"/><Relationship Id="rId885" Type="http://schemas.openxmlformats.org/officeDocument/2006/relationships/hyperlink" Target="https://www.ebay.com/itm/AFTER-BURNER-COMPLETE-Super-32X-32-X-Ref-ccc-Mega-Drive-Sega-md/362427642937?hash=item54625ef439:g:G1gAAOSw5ipdAxBB" TargetMode="External"/><Relationship Id="rId886" Type="http://schemas.openxmlformats.org/officeDocument/2006/relationships/hyperlink" Target="https://www.ebay.com/itm/MIDNIGHT-RESISTANCE-Mega-Drive-Sega-1427-md/362914575526?hash=item547f64f4a6:g:4zUAAOSwkAxeRk5G" TargetMode="External"/><Relationship Id="rId887" Type="http://schemas.openxmlformats.org/officeDocument/2006/relationships/hyperlink" Target="https://www.ebay.com/itm/NEW-Sega-Games-Nintendo-3DS-Sega-3D-Reprint-Archives-3-Final-Stage-Japan-f-s/202758441057?epid=524852596&amp;hash=item2f35584861:g:ACIAAOSwfP1dV07x" TargetMode="External"/><Relationship Id="rId888" Type="http://schemas.openxmlformats.org/officeDocument/2006/relationships/hyperlink" Target="https://www.ebay.com/itm/Z875-Sega-Mega-Drive-Sonic-3-The-Hedgehog-Japan-MD-F-S-x/192374963183?hash=item2cca70fbef:g:LGkAAOSwY~1aGJah" TargetMode="External"/><Relationship Id="rId889" Type="http://schemas.openxmlformats.org/officeDocument/2006/relationships/hyperlink" Target="https://www.ebay.com/itm/DARIUS-2-SEGA-Mega-Drive-MD-Japan/223030976803?hash=item33edaea123:g:sb4AAOSw5IFbL9Td" TargetMode="External"/><Relationship Id="rId890" Type="http://schemas.openxmlformats.org/officeDocument/2006/relationships/hyperlink" Target="https://www.ebay.com/itm/MAGIC-SWORD-Ref-0434-Super-Famicom-Nintendo-sf/312755662386?epid=214794178&amp;hash=item48d1b0ae32:g:h~gAAOSwZc5db20U" TargetMode="External"/><Relationship Id="rId891" Type="http://schemas.openxmlformats.org/officeDocument/2006/relationships/hyperlink" Target="https://www.ebay.com/itm/Used-Sega-saturn-SONIC-JAPAN-IMPORT-R/143533314318?hash=item216b40910e:g:x14AAOSwCDxeR8Kv" TargetMode="External"/><Relationship Id="rId892" Type="http://schemas.openxmlformats.org/officeDocument/2006/relationships/hyperlink" Target="https://www.ebay.com/itm/DARIUS-TWIN-Ref-C-Super-Famicom-Nintendo-sf/302965364126?hash=item468a24959e:g:yHIAAOSwwPRb85-o" TargetMode="External"/><Relationship Id="rId893" Type="http://schemas.openxmlformats.org/officeDocument/2006/relationships/hyperlink" Target="https://www.mercari.com/jp/items/m98714174218/?_s=U2FsdGVkX1-NcFBH6AuRc-K0tS5pHVWvNVosIiaciswFcucOzllZWNKmFPLBt4KvQQK6DLo85_mfcZThVxp6yCr5eYnLudaAPJyOMVpKpy9JhaPzse772bhaR49i7r2a" TargetMode="External"/><Relationship Id="rId894" Type="http://schemas.openxmlformats.org/officeDocument/2006/relationships/hyperlink" Target="https://www.ebay.com/itm/Super-Famicom-THUNDER-SPIRITS-No-Instruction-bdn-Nintendo-sf/362696156010?epid=214642401&amp;hash=item547260236a:g:UBwAAOSw" TargetMode="External"/><Relationship Id="rId895" Type="http://schemas.openxmlformats.org/officeDocument/2006/relationships/hyperlink" Target="https://www.ebay.com/itm/Contra-Hard-Spirits-Nintendo-Super-Famicom-Japan/331822891561?hash=item4d422f8229:g:xpkAAOSwRjxdEgGf" TargetMode="External"/><Relationship Id="rId896" Type="http://schemas.openxmlformats.org/officeDocument/2006/relationships/hyperlink" Target="https://www.ebay.com/itm/CAPTAIN-COMMANDO-Complete-Nintendo-Super-Famicom-SFC-SNES-Japan/282621713588?hash=item41cd911cb4:g:~jEAAOSwdtlZnU5p" TargetMode="External"/><Relationship Id="rId897" Type="http://schemas.openxmlformats.org/officeDocument/2006/relationships/hyperlink" Target="https://www.ebay.com/itm/Used-Heavy-Machine-Soldiers-Raynos-2-Japan-Export/192890140261?epid=56205484&amp;hash=item2ce925f665:g:RYYAAOSwFmtctA-b" TargetMode="External"/><Relationship Id="rId898" Type="http://schemas.openxmlformats.org/officeDocument/2006/relationships/hyperlink" Target="https://www.ebay.com/itm/Rayxanber-3-III-shooter-PC-Engine-SUPER-CD-ROM2-PCE-w-Manual-VeryGood-JAPAN/392784765752?hash=item5b73cbe338:g:k5QAAOSwZ41erXL~" TargetMode="External"/><Relationship Id="rId899" Type="http://schemas.openxmlformats.org/officeDocument/2006/relationships/hyperlink" Target="https://www.ebay.com/itm/FRAGILE-Sayonara-Tsuki-no-Haikyo-Japanese-Nintendo-Wii-NEW-Sealed/174251408749?epid=211990804&amp;hash=item2892317d6d:g:hREAAOSwb~Belo4M" TargetMode="External"/><Relationship Id="rId900" Type="http://schemas.openxmlformats.org/officeDocument/2006/relationships/hyperlink" Target="https://www.mercari.com/jp/items/m45450198322/?_s=U2FsdGVkX1-JMJTRQ5wQDbZVa8xSH_1hEcNS9_5xH1hlMPJ9VR-_oaY8M7rJy2di6hV2oI7g6c5w8jH9RUoagRdbLui4plS8eYl0Qer-iejcD4O4vPeRJvpnn6Chsxuf" TargetMode="External"/><Relationship Id="rId901" Type="http://schemas.openxmlformats.org/officeDocument/2006/relationships/hyperlink" Target="https://www.ebay.com/itm/Ketsui-Deathtiny-Kizuna-Jigoku-Tachi-PS4-Japan-Import-Cave-M2-Shot-Triggers-STG/224020874426?epid=18025211314&amp;hash=item3428af44ba:g:Dn0AAOSwIf9eyYQK" TargetMode="External"/><Relationship Id="rId902" Type="http://schemas.openxmlformats.org/officeDocument/2006/relationships/hyperlink" Target="https://www.ebay.com/itm/GUNBIRD-2-Gun-Bird-Ref-098-Dreamcast-SEGA-dc/312619936291?epid=1709959975&amp;hash=item48c999aa23:g:vQ8AAOSwUyBc4l2B" TargetMode="External"/><Relationship Id="rId903" Type="http://schemas.openxmlformats.org/officeDocument/2006/relationships/hyperlink" Target="https://www.ebay.com/itm/PS4-Horizon-Zero-Dawn-Complete-Edition-Japan-F-S/233200758487?epid=20009629890&amp;hash=item364bd92ed7:g:Mz8AAOSwbtNaO55H" TargetMode="External"/><Relationship Id="rId904" Type="http://schemas.openxmlformats.org/officeDocument/2006/relationships/hyperlink" Target="https://www.ebay.com/itm/New-Nintendo-Switch-Zoids-Wild-King-of-Blast-Japan-4904810135906/283357009085?hash=item41f964d4bd:g:MwQAAOSwIS9cT75p" TargetMode="External"/><Relationship Id="rId905" Type="http://schemas.openxmlformats.org/officeDocument/2006/relationships/hyperlink" Target="https://www.ebay.com/itm/ARK-System-Works-Wizards-Symphony-Switch-NEODAI-53992/324116913177?hash=item4b76df9c19:g:SlYAAOSwJx1efaEo" TargetMode="External"/><Relationship Id="rId906" Type="http://schemas.openxmlformats.org/officeDocument/2006/relationships/hyperlink" Target="https://www.ebay.com/itm/PS4-Street-Fighter-30th-Anniversary-Collection-International-89036-from-Japan/114223421779?epid=27023607030&amp;hash=item1a983f1953:g:aNUAAOSwd4NevRLL" TargetMode="External"/><Relationship Id="rId907" Type="http://schemas.openxmlformats.org/officeDocument/2006/relationships/hyperlink" Target="https://www.ebay.com/itm/USED-MaiTetsu-pure-stationPS4/283869583296?hash=item4217f217c0:g:C0IAAOSw161esrh1" TargetMode="External"/><Relationship Id="rId908" Type="http://schemas.openxmlformats.org/officeDocument/2006/relationships/hyperlink" Target="https://www.ebay.com/itm/Ps4-Tayutama-2-Youre-The-Only-One-Japan-Pljm-16210-4935066601396-F-S-w-Tracking/202684368448?hash=item2f30ee0640:g:SG4AAOSwF3Vc4ozI" TargetMode="External"/><Relationship Id="rId909" Type="http://schemas.openxmlformats.org/officeDocument/2006/relationships/hyperlink" Target="https://www.ebay.com/itm/Used-PS-Vita-Piofiore-no-Banshou-Japan-VLJM-38111-4995857095599/283078447853?hash=item41e8ca52ed:g:7VYAAOSwqz9bXsVQ" TargetMode="External"/><Relationship Id="rId910" Type="http://schemas.openxmlformats.org/officeDocument/2006/relationships/hyperlink" Target="https://www.ebay.com/itm/PS-Vita-Kurenai-no-Homura-Sanada-Ninpou-Chou-Japan-PSV-F-S/372673025116?hash=item56c50b145c:g:uroAAOSwDspc4Q1S" TargetMode="External"/><Relationship Id="rId911" Type="http://schemas.openxmlformats.org/officeDocument/2006/relationships/hyperlink" Target="https://www.ebay.com/itm/Used-Final-Fantasy-Xii-The-Zodiac-Age-Ps4-From-Japan/192937692411?epid=28003022836&amp;hash=item2cebfb8cfb:g:r4sAAOSwTyxc9QKB" TargetMode="External"/><Relationship Id="rId912" Type="http://schemas.openxmlformats.org/officeDocument/2006/relationships/hyperlink" Target="https://www.ebay.com/itm/PS4-OneChanbara-Z2-CHAOS-Japan/174275648853?epid=212018170&amp;hash=item2893a35d55:g:Qc4AAOSwaj9dEKNb" TargetMode="External"/><Relationship Id="rId913" Type="http://schemas.openxmlformats.org/officeDocument/2006/relationships/hyperlink" Target="https://www.ebay.com/itm/PS4-That-girl-can-not-be-from-me-PlayStation-4-Japan-F-S/372687254504?epid=1234596174&amp;hash=item56c5e433e8:g:4OgAAOSw83Nc~ivr" TargetMode="External"/><Relationship Id="rId914" Type="http://schemas.openxmlformats.org/officeDocument/2006/relationships/hyperlink" Target="https://www.ebay.com/itm/Silver-2425-PS4-Japan/333431020869?hash=item4da2099d45:g:TI0AAOSwt95d7dAe" TargetMode="External"/><Relationship Id="rId915" Type="http://schemas.openxmlformats.org/officeDocument/2006/relationships/hyperlink" Target="https://www.ebay.com/itm/Thunder-Fox-MD-Sega-Genesis-boxed-w-manual-very-good-Japan-tested-c4/392792281871?hash=item5b743e930f:g:XdoAAOSw0sVetd~A" TargetMode="External"/><Relationship Id="rId916" Type="http://schemas.openxmlformats.org/officeDocument/2006/relationships/hyperlink" Target="https://www.ebay.com/itm/USED-MARS-MATRIX/274357774483?hash=item3fe0ff6893:g:tY0AAOSwQaZessLH" TargetMode="External"/><Relationship Id="rId917" Type="http://schemas.openxmlformats.org/officeDocument/2006/relationships/hyperlink" Target="https://www.ebay.com/itm/Astro-Boy-Tetsuwan-Atom-Reg-Super-Famicom-Nintendo-SNES-SFC-Very-Good-Japan-F-S/392762060448?hash=item5b72716ea0:g:lRQAAOSwxbpejrtF" TargetMode="External"/><Relationship Id="rId918" Type="http://schemas.openxmlformats.org/officeDocument/2006/relationships/hyperlink" Target="https://www.ebay.com/itm/SNES-MAZINGER-Z-Boxed-popular-action-Super-famicom-Japan-Game-13450/174159961944?hash=item288cbe1f58:g:63MAAOSwQjheIpaE" TargetMode="External"/><Relationship Id="rId919" Type="http://schemas.openxmlformats.org/officeDocument/2006/relationships/hyperlink" Target="https://www.ebay.com/itm/Assassins-Creed-Liber-collection-Switch-CERO-rating-Z/153857116635?hash=item23d29949db:g:e1IAAOSwKOZeZDiu" TargetMode="External"/><Relationship Id="rId920" Type="http://schemas.openxmlformats.org/officeDocument/2006/relationships/hyperlink" Target="https://www.ebay.com/itm/Ps4-Fire-Pro-Wrestling-World-New-Japan-Pro-Wrestling-Premium-Edition-Japanese/283766114591?hash=item4211c7491f:g:NTIAAOSwAfVeNQVZ" TargetMode="External"/><Relationship Id="rId921" Type="http://schemas.openxmlformats.org/officeDocument/2006/relationships/hyperlink" Target="https://www.ebay.com/itm/NEW-Winning-Post-9-PS4-Japan-F-S-Tracking-PlayStation-4-3-2019-In-store/401752260829?hash=item5d8a4d00dd:g:s0oAAOSwTGBcuXRF" TargetMode="External"/><Relationship Id="rId922" Type="http://schemas.openxmlformats.org/officeDocument/2006/relationships/hyperlink" Target="https://www.ebay.com/itm/3DS-Radiant-Historia-Perfect-Chronology-nintendo-game-soft/184252726553?epid=921877813&amp;hash=item2ae6517d19:g:8LwAAOSwY5pelUkZ" TargetMode="External"/><Relationship Id="rId923" Type="http://schemas.openxmlformats.org/officeDocument/2006/relationships/hyperlink" Target="https://www.ebay.com/itm/Nintendo-3DS-Assassination-Classroom-Assassins-development-plan-Japan-Ver/173941293693?epid=1462145443&amp;hash=item287fb5827d:g:CgQAAOSw7mpbMkWf" TargetMode="External"/><Relationship Id="rId924" Type="http://schemas.openxmlformats.org/officeDocument/2006/relationships/hyperlink" Target="https://www.ebay.com/itm/New-Super-Mario-Bros-Wii-Nintendo-Japan-F-S/402261200161?epid=1800332963&amp;hash=item5da8a2cd21:g:lY4AAOSwDx1evCHS" TargetMode="External"/><Relationship Id="rId925" Type="http://schemas.openxmlformats.org/officeDocument/2006/relationships/hyperlink" Target="https://www.ebay.com/itm/WORLD-WAR-Z-PS4-CERO-rating-Z/392812107438?epid=18034293978&amp;hash=item5b756d16ae:g:UNUAAOSwMkReyyrE" TargetMode="External"/><Relationship Id="rId926" Type="http://schemas.openxmlformats.org/officeDocument/2006/relationships/hyperlink" Target="https://www.ebay.com/itm/NEW-NieR-Automata-Game-of-the-YoRHa-Edition-PlayStation-4-Game-soft-F-S-Pre-Sale/153373075518?hash=item23b5bf683e:g:qDoAAOSwNSdcYEzT" TargetMode="External"/><Relationship Id="rId927" Type="http://schemas.openxmlformats.org/officeDocument/2006/relationships/hyperlink" Target="https://www.ebay.com/itm/Shadow-Of-The-Tomb-Raider-definition-Restorative-Edition-PS4-CERO-rating-Z/392811516906?hash=item5b756413ea:g:oyEAAOSwEDdeyn6x" TargetMode="External"/><Relationship Id="rId928" Type="http://schemas.openxmlformats.org/officeDocument/2006/relationships/hyperlink" Target="https://www.ebay.com/itm/PS4-GHOST-RECON-BREAKPOINT-Japanese-ver-Game-Year-1-Pass-Ultimate-Pack-JAPAN-FS/114020749692?epid=3034602194&amp;hash=item1a8c2a917c:g:bEwAAOSwgGJd-ez2" TargetMode="External"/><Relationship Id="rId929" Type="http://schemas.openxmlformats.org/officeDocument/2006/relationships/hyperlink" Target="https://www.ebay.com/itm/Used-PS4-RAGE-2-Japan-Import/293142299006?hash=item4440a4817e:g:XcEAAOSw3G1dHxc8" TargetMode="External"/><Relationship Id="rId930" Type="http://schemas.openxmlformats.org/officeDocument/2006/relationships/hyperlink" Target="https://www.ebay.com/itm/PS4-Monster-Hunter-World-Iceborne-Japan-NEW/174276626392?epid=0&amp;hash=item2893b247d8:g:~fwAAOSwlTBdkyKt" TargetMode="External"/><Relationship Id="rId931" Type="http://schemas.openxmlformats.org/officeDocument/2006/relationships/hyperlink" Target="https://www.ebay.com/itm/Mickey-Mania-The-Timeless-Adventures-sega-mega-drive-MD-Japan-genesis-F-S/183932333807?epid=4676&amp;hash=item2ad338aeef:g:itcAAOSwiHFdZamp" TargetMode="External"/><Relationship Id="rId932" Type="http://schemas.openxmlformats.org/officeDocument/2006/relationships/hyperlink" Target="https://www.ebay.com/itm/Used-Nintendo-switch-Card-Fight-Vanguard-EX-Game-soft-only-without-bonus-card/163999368932?epid=21033845468&amp;hash=item262f1fc6e4:g:KJ4AAOSwIzFd~iWJ" TargetMode="External"/><Relationship Id="rId933" Type="http://schemas.openxmlformats.org/officeDocument/2006/relationships/hyperlink" Target="https://www.ebay.com/itm/Sonic-Mania-Plus-Nintendo-Switch-Japanese-Version/333120316039?epid=11020569838&amp;hash=item4d8f84a287:g:3DUAAOSw18Bcjd5y" TargetMode="External"/><Relationship Id="rId934" Type="http://schemas.openxmlformats.org/officeDocument/2006/relationships/hyperlink" Target="https://www.ebay.com/itm/LITTLE-FRIENDS-DOGS-CATS-Switch/333466070083?hash=item4da4206c43:g:UhUAAOSwSp9eEUXg" TargetMode="External"/><Relationship Id="rId935" Type="http://schemas.openxmlformats.org/officeDocument/2006/relationships/hyperlink" Target="https://www.ebay.com/itm/W-Tracking-Number-English-PREMIUM-BOX-Valentine-Edition-PS3-LOLLIPOP-CHAINSAW/112575078362?epid=212074798&amp;hash=item1a35ff5fda:g:iWcAAOSwCY9Zoayu" TargetMode="External"/><Relationship Id="rId936" Type="http://schemas.openxmlformats.org/officeDocument/2006/relationships/hyperlink" Target="https://www.ebay.com/itm/UsedGame-Xbox360-Lego-Batman-Japan-Import-FreeShipping/282648468310?hash=item41cf295b56:g:zKEAAOSwjyhaIaP7" TargetMode="External"/><Relationship Id="rId937" Type="http://schemas.openxmlformats.org/officeDocument/2006/relationships/hyperlink" Target="https://www.ebay.com/itm/Switch-Fit-Boxing/274289953590?epid=8026152531&amp;hash=item3fdcf48b36:g:wRwAAOSwAsFeWWUA" TargetMode="External"/><Relationship Id="rId938" Type="http://schemas.openxmlformats.org/officeDocument/2006/relationships/hyperlink" Target="https://www.ebay.com/itm/NEW-Nintendo-Switch-Coffee-Talk-First-Limited-With-Original-Sound-Track-JAPAN/143537343125?hash=item216b7e0a95:g:m24AAOSwi5VeTlUA" TargetMode="External"/><Relationship Id="rId939" Type="http://schemas.openxmlformats.org/officeDocument/2006/relationships/hyperlink" Target="https://www.mercari.com/jp/items/m80625567394/?_s=U2FsdGVkX18rAgH98zsofnjp5JoybT8JnuihoaRaNuT4cxfQDhK7660e2znz_A-qEjh8zW-fk07pf7rsfXiDRiM5CN4lK1-mKWzhuYaUuBpdR-Lia69Cihw5EW6VllX4" TargetMode="External"/><Relationship Id="rId940" Type="http://schemas.openxmlformats.org/officeDocument/2006/relationships/hyperlink" Target="https://www.mercari.com/jp/items/m80625567394/?_s=U2FsdGVkX18rAgH98zsofnjp5JoybT8JnuihoaRaNuT4cxfQDhK7660e2znz_A-qEjh8zW-fk07pf7rsfXiDRiM5CN4lK1-mKWzhuYaUuBpdR-Lia69Cihw5EW6VllX4" TargetMode="External"/><Relationship Id="rId941" Type="http://schemas.openxmlformats.org/officeDocument/2006/relationships/hyperlink" Target="https://www.ebay.com/itm/NEW-SFC-Kaizou-Choujin-Shubibinman-Zero-Super-Famicom-Satellaview-SNES-JAPAN-F-S/123158992204?epid=19033920544&amp;hash=item1cacd9154c:g:5eMAAOSwSzRZUidq" TargetMode="External"/><Relationship Id="rId942" Type="http://schemas.openxmlformats.org/officeDocument/2006/relationships/hyperlink" Target="https://www.ebay.com/itm/CYBER-KNIGHT-Brand-NEW-PC-Engine-Hu-029-pe/303485281140?epid=56272388&amp;hash=item46a921e374:g:32oAAOSwrTFeRM39" TargetMode="External"/><Relationship Id="rId943" Type="http://schemas.openxmlformats.org/officeDocument/2006/relationships/hyperlink" Target="https://www.ebay.com/itm/TurboGrafx-16-PC-engine-Maison-Ikkoku-HuCARD-software-Japanese-Anime-game/283740657615?hash=item421042d7cf:g:UVcAAOSwi1ZeGrne" TargetMode="External"/><Relationship Id="rId944" Type="http://schemas.openxmlformats.org/officeDocument/2006/relationships/hyperlink" Target="https://www.ebay.com/itm/Wonder-Momo-PC-Engine-Japan-Namcot-NEC/184220440413?hash=item2ae464d75d:g:ZvkAAOSw3dRedlsn" TargetMode="External"/><Relationship Id="rId945" Type="http://schemas.openxmlformats.org/officeDocument/2006/relationships/hyperlink" Target="https://www.ebay.com/itm/Sony-Bullet-Girls-PS-Vita/254285328032?epid=211997429&amp;hash=item3b34962ea0:g:BpsAAOSwCY5dHa0W" TargetMode="External"/><Relationship Id="rId946" Type="http://schemas.openxmlformats.org/officeDocument/2006/relationships/hyperlink" Target="https://www.ebay.com/itm/Bullet-Girls-Fantasia-PS-Vita-D3-PUBLISHER-Sony-PlayStation-Vita-From-Japan/323943151579?hash=item4b6c8437db:g:s3AAAOSwUCFdni9q" TargetMode="External"/><Relationship Id="rId947" Type="http://schemas.openxmlformats.org/officeDocument/2006/relationships/hyperlink" Target="https://www.ebay.com/itm/Gun-Gun-Pixies-PSV-Japan-Import-PS-Vita-Free-Ship-w-Tracking-New-from-Japan/202603045244?hash=item2f2c15217c:g:o3UAAOSwNudcbX9T" TargetMode="External"/><Relationship Id="rId948" Type="http://schemas.openxmlformats.org/officeDocument/2006/relationships/hyperlink" Target="https://www.ebay.com/itm/USED-PS-Vita-Sword-of-the-girl-dancing-in-the-BLUE-REFLECTION-vision/293446972166?epid=550758529&amp;hash=item4452cd7306:g:qP0AAOSwEwFdHGbA" TargetMode="External"/><Relationship Id="rId949" Type="http://schemas.openxmlformats.org/officeDocument/2006/relationships/hyperlink" Target="https://www.ebay.com/itm/PS-Vita-Senran-Kagura-ESTIVAL-VERSUS-girls-of-selection-BEST-UP-F-S-w-Track/293478711561?hash=item4454b1c109:g:miAAAOSw74ReSPFZ" TargetMode="External"/><Relationship Id="rId950" Type="http://schemas.openxmlformats.org/officeDocument/2006/relationships/hyperlink" Target="https://www.ebay.com/itm/USED-PS-Vita-Senran-Kagura-ESTIVAL-VERSUS-Limited-NyuNyu-DX-Pack-w-Figure-F-S/283424063733?epid=1139689764&amp;hash=item41fd6400f5:g:8gEAAOSwkLhaHQRX" TargetMode="External"/><Relationship Id="rId951" Type="http://schemas.openxmlformats.org/officeDocument/2006/relationships/hyperlink" Target="https://www.ebay.com/itm/JAPAN-BLAZBLUE-CROSS-TAG-BATTLE-Special-Edition-PS4-video-game/233578765982?hash=item3662611e9e:g:NFkAAOSwExVesGjP" TargetMode="External"/><Relationship Id="rId952" Type="http://schemas.openxmlformats.org/officeDocument/2006/relationships/hyperlink" Target="https://www.ebay.com/itm/Nintendo-Wii-U-YAKUZA-Ryu-ga-Gotoku-1-2-Sega-Japan-Game-2013/383558246512?epid=211990274&amp;hash=item594dda6070:i:383558246512" TargetMode="External"/><Relationship Id="rId953" Type="http://schemas.openxmlformats.org/officeDocument/2006/relationships/hyperlink" Target="https://www.ebay.com/itm/USED-PSP-1-2-Summer-One-Side-Summer-Plus/324055741868?hash=item4b733a35ac:g:9vAAAOSwLxldTCkr" TargetMode="External"/><Relationship Id="rId954" Type="http://schemas.openxmlformats.org/officeDocument/2006/relationships/hyperlink" Target="https://www.ebay.com/itm/Used-PS-Vita-Sayonara-Umihara-Kawase-Chirari-PSV-Japan-Import/293446972348?epid=1338008613&amp;hash=item4452cd73bc:g:WgIAAOSwJqBdGfr2" TargetMode="External"/><Relationship Id="rId955" Type="http://schemas.openxmlformats.org/officeDocument/2006/relationships/hyperlink" Target="https://www.ebay.com/itm/USED-PSVITA-7scarlet/223881361515?epid=1172528163&amp;hash=item34205e786b:g:K74AAOSwYv9eD~M5" TargetMode="External"/><Relationship Id="rId956" Type="http://schemas.openxmlformats.org/officeDocument/2006/relationships/hyperlink" Target="https://www.ebay.com/itm/3DS-CAPCOM-Rockman-Classics-Collection-w-BONUS-DLC-6-Games-in-1-MEGAMAN-JAPAN-FS/121908349589?epid=1353295263&amp;hash=item1c624dca95:g:37wAAOSwuAVW0uHt" TargetMode="External"/><Relationship Id="rId957" Type="http://schemas.openxmlformats.org/officeDocument/2006/relationships/hyperlink" Target="https://www.ebay.com/itm/USED-Absolute-despair-girl-Dangan-refute-Another-Episode-benefits-without-PSVita/274357741181?epid=211981315&amp;hash=item3fe0fee67d:g:en8AAOSw56Resrhr" TargetMode="External"/><Relationship Id="rId958" Type="http://schemas.openxmlformats.org/officeDocument/2006/relationships/hyperlink" Target="https://www.ebay.com/itm/Nintendo-3DS-Shin-Megami-Tensei-IV-FINAL/274349314454?epid=1754098638&amp;hash=item3fe07e5196:g:U08AAOSwbTNepwow" TargetMode="External"/><Relationship Id="rId959" Type="http://schemas.openxmlformats.org/officeDocument/2006/relationships/hyperlink" Target="https://www.ebay.com/itm/PC-Engine-SUPER-CD-ROM-SHIN-MEGAMI-TENSEI-DIGITAL-DEVIL-JAPAN-Work-13672/184245649679?hash=item2ae5e5810f:g:aR8AAOSwrIxejtHu" TargetMode="External"/><Relationship Id="rId960" Type="http://schemas.openxmlformats.org/officeDocument/2006/relationships/hyperlink" Target="https://www.ebay.com/itm/Sega-Rally-2006-Segary-Championship-included-PlayStation-2-Japanese/333177199334?epid=111110122&amp;hash=item4d92e89ae6:g:4kEAAOSwwjhcyFwX" TargetMode="External"/><Relationship Id="rId961" Type="http://schemas.openxmlformats.org/officeDocument/2006/relationships/hyperlink" Target="https://www.ebay.com/itm/BATMAN-Mega-Drive-Sega-281-md/303406039384?hash=item46a468c158:g:v50AAOSwOeBd-GxR" TargetMode="External"/><Relationship Id="rId962" Type="http://schemas.openxmlformats.org/officeDocument/2006/relationships/hyperlink" Target="https://www.ebay.com/itm/Famicom-NES-Tetrastar-Tetra-Star-The-Fighter-NTSC-J-Tested-832c/192530151861?hash=item2cd3b0f9b5:g:v9YAAOSwjYldtRMs" TargetMode="External"/><Relationship Id="rId963" Type="http://schemas.openxmlformats.org/officeDocument/2006/relationships/hyperlink" Target="https://www.ebay.com/itm/3DO-Real-Short-Warp-warp-039-s-short-game-colection-spine-etc-JAPAN-GAME-20365-/184207238194?hash=item2ae39b6432%3Ag%3AHBoAAOSwpeFeaaXb&amp;nma=true&amp;si=LHS28vuDcYdr5WJ12r8iXq0oawQ%253D&amp;orig_cvip=true&amp;nordt=true&amp;rt=nc&amp;_trksid=p2047675." TargetMode="External"/><Relationship Id="rId964" Type="http://schemas.openxmlformats.org/officeDocument/2006/relationships/hyperlink" Target="https://www.ebay.com/itm/SNES-the-NINJA-WARRIORS-AGAIN-Boxed-Super-Famicom-JAPAN-Game-13883-/174084814494?hash=item288843769e%3Ag%3AymQAAOSwZ3tdvm1M&amp;nma=true&amp;si=LHS28vuDcYdr5WJ12r8iXq0oawQ%253D&amp;orig_cvip=true&amp;nordt=true&amp;rt=nc&amp;_trksid=p2047675.l2557" TargetMode="External"/><Relationship Id="rId965" Type="http://schemas.openxmlformats.org/officeDocument/2006/relationships/hyperlink" Target="https://www.ebay.com/itm/PHANTASY-STAR-GAIDEN-Ref-032-Game-Gear-Sega-Japan-gg/362945902425?epid=56239791&amp;hash=item548142f759:g:SlQAAOSwNbxc527H" TargetMode="External"/><Relationship Id="rId966" Type="http://schemas.openxmlformats.org/officeDocument/2006/relationships/hyperlink" Target="https://www.ebay.com/itm/SFC-SNES-ASKII-Melfund-Stories-SHVC-YZ-Super-Famicom-Nintendo/163803898810?epid=129592285&amp;hash=item26237923ba:g:iOMAAOSwOPldRogd" TargetMode="External"/><Relationship Id="rId967" Type="http://schemas.openxmlformats.org/officeDocument/2006/relationships/hyperlink" Target="https://www.ebay.com/itm/KYUKYOKU-TIGER-Item-Used-Mega-Drive-SEGA-Import-JAPAN-Game-152/193267695911?hash=item2cffa70127:g:4fwAAOSws-xd~0Nl" TargetMode="External"/><Relationship Id="rId968" Type="http://schemas.openxmlformats.org/officeDocument/2006/relationships/hyperlink" Target="https://www.ebay.com/itm/Mega-Drive-Genesis-Rocket-Knight-Adventures-Boxed-JAPAN-GAME-13569/183919495830?hash=item2ad274ca96:g:NAgAAOSwHXddU4Bt" TargetMode="External"/><Relationship Id="rId969" Type="http://schemas.openxmlformats.org/officeDocument/2006/relationships/hyperlink" Target="https://www.ebay.com/itm/Neo-Geo-Fatal-Fury-2-Japan-Import-Complete-in-Box-North-American-Seller/202685911012?hash=item2f31058fe4:g:zNgAAOSwMrJc2x38" TargetMode="External"/><Relationship Id="rId970" Type="http://schemas.openxmlformats.org/officeDocument/2006/relationships/hyperlink" Target="https://www.ebay.com/sch/Video-Games-Consoles/1249/i.html?_frompage=itemsbyseller&amp;_armrs=1&amp;_from=R40&amp;_udlo&amp;_udhi&amp;_ftrt=901&amp;_ftrv=1&amp;_sabdlo&amp;_sabdhi&amp;_samilow&amp;_samihi&amp;_sadis=15&amp;_stpos&amp;_sop=15&amp;_dmd=1&amp;_ipg=200&amp;_fosrp=1&amp;_nkw=4976219357029&amp;LH_Complete=1&amp;LH_Sold=" TargetMode="External"/><Relationship Id="rId971" Type="http://schemas.openxmlformats.org/officeDocument/2006/relationships/hyperlink" Target="https://www.ebay.com/itm/GAME-GEAR-Kishin-Douji-Zenki-Boxed-JAPAN-GAME-SEGA-15367/184030222709?hash=item2ad90e5975:g:t88AAOSwSw5dx8LD" TargetMode="External"/><Relationship Id="rId972" Type="http://schemas.openxmlformats.org/officeDocument/2006/relationships/hyperlink" Target="https://www.ebay.com/itm/SNES-DARUMA-DOJO-Boxed-Super-famicom-Japan-Puzzle-Game-14818/184240367938?hash=item2ae594e942:g:0C8AAOSwQUReia15" TargetMode="External"/><Relationship Id="rId973" Type="http://schemas.openxmlformats.org/officeDocument/2006/relationships/hyperlink" Target="https://www.ebay.com/itm/WS-NEON-GENESIS-EVANGELION-Shito-Ikusei-Cansave-WonderSwan-JAPAN-25895/174233435887?hash=item28911f3eef:g:bYwAAOSwq2hefw5d" TargetMode="External"/><Relationship Id="rId974" Type="http://schemas.openxmlformats.org/officeDocument/2006/relationships/hyperlink" Target="https://www.ebay.com/itm/Kazenouta-Sega-Dreamcast-Free-Shipping-with-Tracking-number-New-from-Japan/373047677927?hash=item56db5fd3e7:g:aV8AAOSwgeJet73s" TargetMode="External"/><Relationship Id="rId975" Type="http://schemas.openxmlformats.org/officeDocument/2006/relationships/hyperlink" Target="https://www.ebay.com/itm/CROSS-WAIBER-ref-bbc-PC-Engine-Hu-pe/303039326327?epid=1804114613&amp;hash=item468e8d2877:g:2EsAAOSw0LhcSTqb" TargetMode="External"/><Relationship Id="rId976" Type="http://schemas.openxmlformats.org/officeDocument/2006/relationships/hyperlink" Target="https://www.ebay.com/itm/Multi-software-paranoia-Scape-PS1-Playstation-shooting-game-Japan-w-Tracking/383223488169?hash=item5939e65ea9:g:kuYAAOSwOIpdrXVI" TargetMode="External"/><Relationship Id="rId977" Type="http://schemas.openxmlformats.org/officeDocument/2006/relationships/hyperlink" Target="https://www.ebay.com/itm/BATMAN-The-Video-Game-Sunsoft-PC-Engine-Hu-Card-w-Box-Manual-VeryGood-Used-JAPAN/392784765667?hash=item5b73cbe2e3:g:EQwAAOSwUK9erXL4" TargetMode="External"/><Relationship Id="rId978" Type="http://schemas.openxmlformats.org/officeDocument/2006/relationships/hyperlink" Target="https://www.ebay.com/itm/NES-Radia-Senki-Can-save-w-flyers-Boxed-Famicom-Japan-Game-10946/183741212698?hash=item2ac7d4681a:g:w8EAAOSwUWtcH2Dg" TargetMode="External"/><Relationship Id="rId979" Type="http://schemas.openxmlformats.org/officeDocument/2006/relationships/hyperlink" Target="https://www.ebay.com/itm/SFC-Super-Famicom-SNES-JP-GAME-Mario-and-Wario-L-E-FROM-JAPAN/163789174669?hash=item262298778d:g:rT8AAOSwHShdOCV1" TargetMode="External"/><Relationship Id="rId980" Type="http://schemas.openxmlformats.org/officeDocument/2006/relationships/hyperlink" Target="https://www.ebay.com/itm/New-Nintendo-Switch-Youkai-Yo-kai-Watch-4-Japan-HAC-P-AS5JB-4571237661068/274082705971?epid=20035065236&amp;hash=item3fd09a3233:g:tdMAAOSwf~NdwTQR" TargetMode="External"/><Relationship Id="rId981" Type="http://schemas.openxmlformats.org/officeDocument/2006/relationships/hyperlink" Target="https://www.ebay.com/itm/THE-SNACK-WORLD-TREJARERS-GOLD-Nintendo-Switch-2018-Japanese-Factory-Sealed/263600420113?epid=8016055108&amp;hash=item3d5fcf3511:g:iu4AAOSwi4dazfAc" TargetMode="External"/><Relationship Id="rId982" Type="http://schemas.openxmlformats.org/officeDocument/2006/relationships/hyperlink" Target="https://www.ebay.com/itm/USED-Nintendo-Switch-Minecraft-Japan-import/293446973346?epid=28019986567&amp;hash=item4452cd77a2:g:oCQAAOSwBQ1eEsQq" TargetMode="External"/><Relationship Id="rId983" Type="http://schemas.openxmlformats.org/officeDocument/2006/relationships/hyperlink" Target="https://www.ebay.com/itm/NEW-Nintendo-Switch-VA-11-Hall-A-Valhalla-JAPAN-OFFICIAL-IMPORT/163784488324?hash=item262250f584:g:QmEAAOSwnoldMtof" TargetMode="External"/><Relationship Id="rId984" Type="http://schemas.openxmlformats.org/officeDocument/2006/relationships/hyperlink" Target="https://www.ebay.com/itm/Pokemon-Mysterious-Dungeon-Rescue-Team-DX-Switch-Nintendo/274348268285?hash=item3fe06e5afd:g:CmUAAOSwe7pepaT7" TargetMode="External"/><Relationship Id="rId985" Type="http://schemas.openxmlformats.org/officeDocument/2006/relationships/hyperlink" Target="https://www.ebay.com/itm/NEW-PS4-Granblue-Fantasy-Versus-Sony-PlayStation-4-IMPORT-JAPAN-OFFICIAL/223940315730?epid=11036043515&amp;hash=item3423e20a52:g:3LIAAOSwgqZeSAjE" TargetMode="External"/><Relationship Id="rId986" Type="http://schemas.openxmlformats.org/officeDocument/2006/relationships/hyperlink" Target="https://www.ebay.com/itm/USED-PS4-Skull-Girl-2nd-encore/324055755706?epid=1352364713&amp;hash=item4b733a6bba:g:gjMAAOSw99ddRa26" TargetMode="External"/><Relationship Id="rId987" Type="http://schemas.openxmlformats.org/officeDocument/2006/relationships/hyperlink" Target="https://www.ebay.com/itm/Blade-Strangers-PS4-NEW-from-Japan/164099184162?hash=item263512d622:g:p-oAAOSwNAJeV23h" TargetMode="External"/><Relationship Id="rId988" Type="http://schemas.openxmlformats.org/officeDocument/2006/relationships/hyperlink" Target="https://www.ebay.com/itm/Trigger-Heart-Exelica-Enhanced-PS2-Alchemist-Sony-PlayStation-2-From-Japan/223710009948?epid=71687664&amp;hash=item341627da5c:g:SSEAAOSw5wVdqMOW" TargetMode="External"/><Relationship Id="rId989" Type="http://schemas.openxmlformats.org/officeDocument/2006/relationships/hyperlink" Target="https://www.ebay.com/itm/Used-PS-Vita-Macross-delta-scramble-Runpika-sound-edition-Japan-Import/292540186784?epid=1685212148&amp;hash=item441cc100a0:g:DyIAAOSwxuNdX0LY" TargetMode="External"/><Relationship Id="rId990" Type="http://schemas.openxmlformats.org/officeDocument/2006/relationships/hyperlink" Target="https://www.ebay.com/itm/GB-The-Black-Onyx-New-Box-Game-Boy-JAPAN-Game-Nintendo-32765-/183759357778?hash=item2ac8e94752%3Ag%3Ar6QAAOSworNcVR6L&amp;nma=true&amp;si=LHS28vuDcYdr5WJ12r8iXq0oawQ%253D&amp;orig_cvip=true&amp;nordt=true&amp;rt=nc&amp;_trksid=p2047675.l2557" TargetMode="External"/><Relationship Id="rId991" Type="http://schemas.openxmlformats.org/officeDocument/2006/relationships/hyperlink" Target="https://www.ebay.com/itm/VIOLINIST-OF-HAMELN-Super-Famicom-Nintendo-sf/312524466364?hash=item48c3e8e8bc:g:CxsAAOSwnI9chhWD" TargetMode="External"/><Relationship Id="rId992" Type="http://schemas.openxmlformats.org/officeDocument/2006/relationships/hyperlink" Target="https://www.ebay.com/itm/USED-PS2-PlayStation-2-Switch-30106-JAPAN-IMPORT/254607695621?epid=110496275&amp;hash=item3b47cd1f05:g:ErEAAOSwO7dey2DQ" TargetMode="External"/><Relationship Id="rId993" Type="http://schemas.openxmlformats.org/officeDocument/2006/relationships/hyperlink" Target="https://www.ebay.com/itm/BATMAN-RETURNS-Sega-Mega-Drive-1122-md/312840978487?hash=item48d6c68037:g:bK8AAOSwwJ5dySaA" TargetMode="External"/><Relationship Id="rId994" Type="http://schemas.openxmlformats.org/officeDocument/2006/relationships/hyperlink" Target="https://www.ebay.com/itm/ASO-II-LAST-GUARDIAN-Alpha-Mission-2-II-SNK-Neo-Geo-CD-only-software-japan-c4/392791173486?hash=item5b742da96e:g:tj0AAOSwDNZetNwC" TargetMode="External"/><Relationship Id="rId995" Type="http://schemas.openxmlformats.org/officeDocument/2006/relationships/hyperlink" Target="https://www.ebay.com/itm/PC-Engine-HuCARD-Legendary-Axe-2-Ankoku-Densetsu-JAPAN-GAME-Work-11170/174293196344?epid=1102898219&amp;hash=item2894af1e38:g:ySgAAOSwy8Zeyggt" TargetMode="External"/><Relationship Id="rId996" Type="http://schemas.openxmlformats.org/officeDocument/2006/relationships/hyperlink" Target="https://www.ebay.com/itm/City-Hunter-PC-Engine-Very-Good-Boxed-Manual-JPN-SUNSOFT-F-S-Tasted-Working/392762035021?hash=item5b72710b4d:g:h6EAAOSwk9FeedE3" TargetMode="External"/><Relationship Id="rId997" Type="http://schemas.openxmlformats.org/officeDocument/2006/relationships/hyperlink" Target="https://www.ebay.com/itm/Neo-Geo-CD-Ninja-Combat-Japan-Ver/283808056320?hash=item4214474400:g:WJcAAOSw3tFeZKJr" TargetMode="External"/><Relationship Id="rId998" Type="http://schemas.openxmlformats.org/officeDocument/2006/relationships/hyperlink" Target="https://www.ebay.com/itm/Namco-Final-Blaster-4907892031173-Pc-Engine-Software/114221160901?hash=item1a981c99c5:g:YD4AAOSwIjleul5U" TargetMode="External"/><Relationship Id="rId999" Type="http://schemas.openxmlformats.org/officeDocument/2006/relationships/hyperlink" Target="https://www.ebay.com/itm/EGGER-LAND-Meikyu-no-Fukkatsu-Famicom-Nintendo-128-fc/303392262235?epid=56260219&amp;hash=item46a396885b:g:vtcAAOSwnAJd6cF3" TargetMode="External"/><Relationship Id="rId1000" Type="http://schemas.openxmlformats.org/officeDocument/2006/relationships/hyperlink" Target="https://www.ebay.com/sch/Video-Games-Consoles/1249/i.html?_udlo&amp;_udhi&amp;_ftrt=901&amp;_ftrv=1&amp;_sabdlo&amp;_sabdhi&amp;_samilow&amp;_samihi&amp;_sadis=15&amp;_stpos&amp;_sop=15&amp;_dmd=1&amp;_ipg=200&amp;_fosrp=1&amp;_nkw=4988649553230&amp;LH_Complete=1&amp;LH_Sold=1&amp;rt=nc&amp;_trksid=p2045573.m1684" TargetMode="External"/><Relationship Id="rId1001" Type="http://schemas.openxmlformats.org/officeDocument/2006/relationships/hyperlink" Target="https://www.ebay.com/itm/WHIZZ-Sega-Saturn-ss/312614524612?hash=item48c94716c4:g:ov4AAOSwNu5c3n52" TargetMode="External"/><Relationship Id="rId1002" Type="http://schemas.openxmlformats.org/officeDocument/2006/relationships/hyperlink" Target="https://www.ebay.com/itm/Adventures-of-LOLO-BOXED-Famicom-NES-Nintendo-Japan-Game-fc/153836825322?hash=item23d163aaea:g:bnoAAOSwGzNeS3IY" TargetMode="External"/><Relationship Id="rId1003" Type="http://schemas.openxmlformats.org/officeDocument/2006/relationships/hyperlink" Target="https://www.ebay.com/itm/SHADOWS-OF-THE-TUSK-with-Card-REF-067-Sega-Saturn-ss/362621986564?epid=56241503&amp;hash=item546df46704:g:hg4AAOSwpkJctDmE" TargetMode="External"/><Relationship Id="rId1004" Type="http://schemas.openxmlformats.org/officeDocument/2006/relationships/hyperlink" Target="https://www.ebay.com/itm/Mega-CD-Sonic-The-Hedgehog-Sega-SCD-MCD-Drive-Japan-with-card/174055430632?hash=item28868319e8:g:opIAAOSwrfFdmgNl" TargetMode="External"/><Relationship Id="rId1005" Type="http://schemas.openxmlformats.org/officeDocument/2006/relationships/hyperlink" Target="https://www.ebay.com/itm/NINJA-RYUKENDEN-NINJA-GAIDEN-FAMILY-COMPUTER-NES-COMPLETE-RARE-FIND/163797925637?hash=item26231dff05:g:bSQAAOSwJIhdGEXj" TargetMode="External"/><Relationship Id="rId1006" Type="http://schemas.openxmlformats.org/officeDocument/2006/relationships/hyperlink" Target="https://www.ebay.com/itm/Sega-Saturn-Earthworm-Jim-2-included-spine-card-JAPAN-GAME-SS-16538-/173848454148?hash=item287a2ce404%3Ag%3AQkYAAOSw9IpXzS5H&amp;nma=true&amp;si=LHS28vuDcYdr5WJ12r8iXq0oawQ%253D&amp;orig_cvip=true&amp;nordt=true&amp;rt=nc&amp;_trksid=p2047675.l2557" TargetMode="External"/><Relationship Id="rId1007" Type="http://schemas.openxmlformats.org/officeDocument/2006/relationships/hyperlink" Target="https://www.ebay.com/itm/PlayStation2-Soukou-Kihei-Votoms-postcard-leaflet-PS2-JAPAN-GAME-50010/184267973440?epid=1128155789&amp;hash=item2ae73a2340:g:wxMAAOSwdGFYyQGa" TargetMode="External"/><Relationship Id="rId1008" Type="http://schemas.openxmlformats.org/officeDocument/2006/relationships/hyperlink" Target="https://www.ebay.com/itm/Mega-Drive-Genesis-EA-Pro-Hockey-Boxed-Japan-Sports-Game-13035-/174220729694?hash=item28905d5d5e%3Ag%3Ag2wAAOSwkbRebdDM&amp;nma=true&amp;si=LHS28vuDcYdr5WJ12r8iXq0oawQ%253D&amp;orig_cvip=true&amp;nordt=true&amp;rt=nc&amp;_trksid=p2047675.l2557" TargetMode="External"/><Relationship Id="rId1009" Type="http://schemas.openxmlformats.org/officeDocument/2006/relationships/hyperlink" Target="https://www.ebay.com/itm/Famicom-DRAGON-FIGHTER-Ref-0613-Cartridge-Only-NINTENDO-fc/303245707586?epid=170288443&amp;hash=item469ada4942:g:GlQAAOSwPqtdST2d" TargetMode="External"/><Relationship Id="rId1010" Type="http://schemas.openxmlformats.org/officeDocument/2006/relationships/hyperlink" Target="https://www.ebay.com/itm/NEMESIS-Gameboy-Nintendo-Ref-bcc-gb/302155027464?hash=item4659d7d408:g:6tgAAOSwz4xchh5b" TargetMode="External"/><Relationship Id="rId1011" Type="http://schemas.openxmlformats.org/officeDocument/2006/relationships/hyperlink" Target="https://www.ebay.com/itm/Mega-Drive-MAGICAL-HAT-NO-BUTTOBI-TURBO-ADVENTURE-Ref-552-Sega-md/362750451891?hash=item54759ca0b3:g:OIcAAOSwYv9eVMAj" TargetMode="External"/><Relationship Id="rId1012" Type="http://schemas.openxmlformats.org/officeDocument/2006/relationships/hyperlink" Target="https://www.ebay.com/itm/NeoGeo-Pocket-Color-BATTLE-DE-PARADISE-The-King-of-Fighters-JAPAN-SNK-30172-/183838987141?hash=item2acda85385%3Ag%3AHKgAAOSwsY1c-iOt&amp;nma=true&amp;si=LHS28vuDcYdr5WJ12r8iXq0oawQ%253D&amp;orig_cvip=true&amp;nordt=true&amp;rt=nc&amp;_trksid=p2047675.l25" TargetMode="External"/><Relationship Id="rId1013" Type="http://schemas.openxmlformats.org/officeDocument/2006/relationships/hyperlink" Target="https://www.ebay.com/itm/GAME-GEAR-BUSTER-FIGHT-Boxed-SEGA-JAPAN-Cleaned-amp-Works-fully-13962-/183759322289?hash=item2ac8e8bcb1%3Ag%3AlTgAAOSw3zFb2S8k&amp;nma=true&amp;si=LHS28vuDcYdr5WJ12r8iXq0oawQ%253D&amp;orig_cvip=true&amp;nordt=true&amp;rt=nc&amp;_trksid=p2047675.l2557" TargetMode="External"/><Relationship Id="rId1014" Type="http://schemas.openxmlformats.org/officeDocument/2006/relationships/hyperlink" Target="https://www.ebay.com/itm/SNES-DINO-WARS-Action-Super-famicom-Japan-Game-12798/174038293730?hash=item28857d9ce2:g:~wgAAOSwabBdhfno" TargetMode="External"/><Relationship Id="rId1015" Type="http://schemas.openxmlformats.org/officeDocument/2006/relationships/hyperlink" Target="https://www.ebay.com/itm/NEC-PC-Engine-HuCARD-SHINOBI-JAPAN-GAME-Work-11101/173848451384?hash=item287a2cd938:g:4ZIAAOSwhQhYyPFd" TargetMode="External"/><Relationship Id="rId1016" Type="http://schemas.openxmlformats.org/officeDocument/2006/relationships/hyperlink" Target="https://www.ebay.com/itm/N64-Morita-Shogi-64-New-Box-Nintendo-64-JAPAN-Game-Nintendo-19956/183759317604?epid=1521647876&amp;hash=item2ac8e8aa64:g:r7UAAOSwvDpa3u~n" TargetMode="External"/><Relationship Id="rId1017" Type="http://schemas.openxmlformats.org/officeDocument/2006/relationships/hyperlink" Target="https://www.ebay.com/itm/TETRIS-Wonder-Swan-BANDAI-Gamesoft-Very-Good-Condition-JAPAN-F-S-Tested-Working/392762831531?epid=56271998&amp;hash=item5b727d32ab:g:whQAAOSwxdVelj-7" TargetMode="External"/><Relationship Id="rId1018" Type="http://schemas.openxmlformats.org/officeDocument/2006/relationships/hyperlink" Target="https://www.ebay.com/itm/PC-Engine-HuCARD-MAKAI-PRINCE-DORABOCCHAN-JAPAN-GAME-Work-11205/184285210120?epid=1620001626&amp;hash=item2ae8412608:g:ZGQAAOSwCHBa8-jz" TargetMode="External"/><Relationship Id="rId1019" Type="http://schemas.openxmlformats.org/officeDocument/2006/relationships/hyperlink" Target="https://www.ebay.com/itm/NEC-PC-Engine-HuCARD-Salamander-JAPAN-GAME-Work-11259/173903483266?hash=item287d749182:g:ZLEAAOSwMm1c25co" TargetMode="External"/><Relationship Id="rId1020" Type="http://schemas.openxmlformats.org/officeDocument/2006/relationships/hyperlink" Target="https://www.ebay.com/itm/NEC-PC-Engine-HuCARD-SPLATTER-HOUSE-JAPAN-GAME-Work-11138/174276862396?hash=item2893b5e1bc:g:DqIAAOSw~e5ZVKMX" TargetMode="External"/><Relationship Id="rId1021" Type="http://schemas.openxmlformats.org/officeDocument/2006/relationships/hyperlink" Target="https://www.ebay.com/itm/Mega-Drive-Genesis-Ultracore-New-Japan-Game-Columbus-Circle-65735/174103398387?hash=item28895f07f3:g:nbEAAOSwk~Vd107s" TargetMode="External"/><Relationship Id="rId1022" Type="http://schemas.openxmlformats.org/officeDocument/2006/relationships/hyperlink" Target="https://www.ebay.com/itm/3DO-Real-PRETTY-SOLDIER-SAILOR-MOON-S-Bishojo-Senshi-JAPAN-GAME-3DO-15276/184306925468?epid=1929957538&amp;hash=item2ae98c7f9c:g:gXAAAOSwP59eFZOs" TargetMode="External"/><Relationship Id="rId1023" Type="http://schemas.openxmlformats.org/officeDocument/2006/relationships/hyperlink" Target="https://www.ebay.com/itm/NES-Chiki-Chiki-Machine-Mou-Race-Wacky-Races-Famicom-Japan-game-10992-/174119154718?hash=item288a4f741e%3Ag%3A7EgAAOSwO5Vd7HYH&amp;nma=true&amp;si=LHS28vuDcYdr5WJ12r8iXq0oawQ%253D&amp;orig_cvip=true&amp;nordt=true&amp;rt=nc&amp;_trksid=p2047675.l2557" TargetMode="External"/><Relationship Id="rId1024" Type="http://schemas.openxmlformats.org/officeDocument/2006/relationships/hyperlink" Target="https://www.ebay.com/itm/PlayStation-Kyoro-chan-no-Purikura-Daisakusen-PS1-JAPAN-GAME-23564/183980837896?hash=item2ad61ccc08:g:zUsAAOSwkYZdlaDw" TargetMode="External"/><Relationship Id="rId1025" Type="http://schemas.openxmlformats.org/officeDocument/2006/relationships/hyperlink" Target="https://www.ebay.com/itm/SNES-NATSUKI-CRISIS-BATTLE-Boxed-Super-famicom-Japan-work-fully-15053-/173844613308?hash=item2879f248bc%3Ag%3Aax8AAOSw3ydVq3NL&amp;nma=true&amp;si=LHS28vuDcYdr5WJ12r8iXq0oawQ%253D&amp;orig_cvip=true&amp;nordt=true&amp;rt=nc&amp;_trksid=p2047675.l2557" TargetMode="External"/><Relationship Id="rId1026" Type="http://schemas.openxmlformats.org/officeDocument/2006/relationships/hyperlink" Target="https://www.ebay.com/itm/Nintendo-Gamecube-Dream-Mix-TV-World-Fighters-Japan-JP-Gamecube-y130-F-S/192480404407?epid=56239721&amp;hash=item2cd0b9e3b7:g:33MAAOSwyTdapnOk" TargetMode="External"/><Relationship Id="rId1027" Type="http://schemas.openxmlformats.org/officeDocument/2006/relationships/hyperlink" Target="https://www.ebay.com/itm/BATTLE-BASEBALL-NEW-Famicom-NES-Japan-game-12075-/183851645135?hash=item2ace6978cf%3Ag%3AtV8AAOSwL31dCKZH&amp;nma=true&amp;si=LHS28vuDcYdr5WJ12r8iXq0oawQ%253D&amp;orig_cvip=true&amp;nordt=true&amp;rt=nc&amp;_trksid=p2047675.l2557" TargetMode="External"/><Relationship Id="rId1028" Type="http://schemas.openxmlformats.org/officeDocument/2006/relationships/hyperlink" Target="https://www.ebay.com/itm/ROD-LAND-Fairy-Story-Boxed-Famicom-NES-Japan-game-Work-fully-13100-/173848451657?hash=item287a2cda49%3Ag%3AP2wAAOSwCfdXpB3w&amp;nma=true&amp;si=LHS28vuDcYdr5WJ12r8iXq0oawQ%253D&amp;orig_cvip=true&amp;nordt=true&amp;rt=nc&amp;_trksid=p2047675.l2557" TargetMode="External"/><Relationship Id="rId1029" Type="http://schemas.openxmlformats.org/officeDocument/2006/relationships/hyperlink" Target="https://www.ebay.com/itm/PC-Engine-video-game-Spriggan-from-Japan-NEC-F-S-used/163422446883?hash=item260cbca523:g:l0MAAOSw9m5cDRFL" TargetMode="External"/><Relationship Id="rId1030" Type="http://schemas.openxmlformats.org/officeDocument/2006/relationships/hyperlink" Target="https://www.mercari.com/jp/items/m33203788613/?_s=U2FsdGVkX19-zQt7aMRtvncWp-yueqgv0Cn1zEdZHv7l16SSgdZA5sdcrBW7KXhrIC93_lHgUSlw6NbfrqUQKTHVTnkluYPmknYXHpvKSiil9BF3IvsUYkxyop7vnsNH" TargetMode="External"/><Relationship Id="rId1031" Type="http://schemas.openxmlformats.org/officeDocument/2006/relationships/hyperlink" Target="https://www.ebay.com/itm/NeoGeo-AES-Art-of-Fighting-Ryuko-no-Ken-Boxed-JAPAN-GAME-SNK-12995-/183925677542?hash=item2ad2d31de6%3Ag%3AQjoAAOSwcTddXPA1&amp;nma=true&amp;si=LHS28vuDcYdr5WJ12r8iXq0oawQ%253D&amp;orig_cvip=true&amp;nordt=true&amp;rt=nc&amp;_trksid=p2047675.l2557" TargetMode="External"/><Relationship Id="rId1032" Type="http://schemas.openxmlformats.org/officeDocument/2006/relationships/hyperlink" Target="https://www.ebay.com/itm/PCEngine-SUPER-CD-ROM-CD-DENJIN-CD-AIR-ZONK-spine-card-JAPAN-GAME-13521/174286649106?hash=item28944b3712:g:nuIAAOSwgSRbIJqU" TargetMode="External"/><Relationship Id="rId1033" Type="http://schemas.openxmlformats.org/officeDocument/2006/relationships/hyperlink" Target="https://www.ebay.com/itm/SNES-GUNDAM-WING-W-ENDLESS-DUEL-Boxed-Super-famicom-Japan-Game-15957/183752809009?hash=item2ac8855a31:g:atwAAOSwqrVcneTz" TargetMode="External"/><Relationship Id="rId1034" Type="http://schemas.openxmlformats.org/officeDocument/2006/relationships/hyperlink" Target="https://www.ebay.com/itm/PlayStation2-NIGHTS-into-dreams-New-Sealed-PS2-JAPAN-GAME-50653/183745705453?hash=item2ac818f5ed:g:sUcAAOSwBahVQxDO" TargetMode="External"/><Relationship Id="rId1035" Type="http://schemas.openxmlformats.org/officeDocument/2006/relationships/hyperlink" Target="https://www.ebay.com/itm/SNES-GON-Boxed-Super-famicom-Japan-game-work-fully-15016-/173844621947?hash=item2879f26a7b%3Ag%3Al2UAAOSwabRcA6yk&amp;nma=true&amp;si=LHS28vuDcYdr5WJ12r8iXq0oawQ%253D&amp;orig_cvip=true&amp;nordt=true&amp;rt=nc&amp;_trksid=p2047675.l2557" TargetMode="External"/><Relationship Id="rId1036" Type="http://schemas.openxmlformats.org/officeDocument/2006/relationships/hyperlink" Target="https://www.ebay.com/itm/SNES-Godzilla-Great-Monster-Battle-Kaiju-Daikessen-Super-famicom-JP-14627/183807059312?hash=item2acbc12570:g:YTAAAOSw~rpc1pLh" TargetMode="External"/><Relationship Id="rId1037" Type="http://schemas.openxmlformats.org/officeDocument/2006/relationships/hyperlink" Target="https://www.ebay.com/itm/SNES-MAJIN-TENSEI-2-SPIRAL-NEMESIS-Boxed-Japan-game-work-fully-14831/173937156164?hash=item287f766044:g:Pe8AAOSwj-BdCKpH" TargetMode="External"/><Relationship Id="rId1038" Type="http://schemas.openxmlformats.org/officeDocument/2006/relationships/hyperlink" Target="https://www.ebay.com/itm/USED-PS2-Ultraman-Fighting-Evolution3/264530586844?epid=56268647&amp;hash=item3d97406cdc:g:Xe0AAOSwZp5dyncF" TargetMode="External"/><Relationship Id="rId1039" Type="http://schemas.openxmlformats.org/officeDocument/2006/relationships/hyperlink" Target="https://www.ebay.com/itm/SNES-Rudra-no-Hiho-Can-save-Boxed-Super-famicom-Japan-game-15990-/174187935985?hash=item288e68f8f1%3Ag%3ACjcAAOSwgENeQlXg&amp;nma=true&amp;si=LHS28vuDcYdr5WJ12r8iXq0oawQ%253D&amp;orig_cvip=true&amp;nordt=true&amp;rt=nc&amp;_trksid=p2047675.l2557" TargetMode="External"/><Relationship Id="rId1040" Type="http://schemas.openxmlformats.org/officeDocument/2006/relationships/hyperlink" Target="https://www.ebay.com/itm/Resident-Evil-BioHazard-2-Very-Good-GC-CAPCOM-Nintendo-Gamecube-From-Japan/193331557620?epid=1701545077&amp;hash=item2d037574f4:g:IzcAAOSwSUxeOWnN" TargetMode="External"/><Relationship Id="rId1041" Type="http://schemas.openxmlformats.org/officeDocument/2006/relationships/hyperlink" Target="https://www.ebay.com/itm/SPEED-POWER-GUNBIKE-Original-Psx-Playstation-1-PS1-Japan/202877400705?hash=item2f3c6f7681:g:OEoAAOSwN8heHYwj" TargetMode="External"/><Relationship Id="rId1042" Type="http://schemas.openxmlformats.org/officeDocument/2006/relationships/hyperlink" Target="https://www.ebay.com/itm/METAPHLIST-Meta-PHList-X-2297-SLPS-00680-PSX-Sony-Playstation-COMPLETE/264749191389?hash=item3da44810dd:g:kaYAAOSwWcBerxfA" TargetMode="External"/><Relationship Id="rId1043" Type="http://schemas.openxmlformats.org/officeDocument/2006/relationships/hyperlink" Target="https://www.ebay.com/itm/NEW-KIRA-KIRA-STAR-NIGHT-DX-FAMICOM-FC-NES-NTSC-J-Japan-Import/184091001557?_trkparms=aid%3D1110009%26algo%3DSPLICE.COMPLISTINGS%26ao%3D1%26asc%3D20200423103423%26meid%3Dc7b11c3955594002aa086b133df67fef%26pid%3D100011%26rk%3D3%26r" TargetMode="External"/><Relationship Id="rId1044" Type="http://schemas.openxmlformats.org/officeDocument/2006/relationships/hyperlink" Target="https://www.ebay.com/itm/Fatal-Fury-Special-Garou-Densetsu-SNK-Neo-Geo-AES-ROM-Import-Japan-2000012/153493933623?hash=item23bcf38e37:g:gfcAAOSwE19eEhx7" TargetMode="External"/><Relationship Id="rId1045" Type="http://schemas.openxmlformats.org/officeDocument/2006/relationships/hyperlink" Target="https://www.ebay.com/itm/Mega-CD-The-Third-World-War-Sega-Genesis-JAPAN-GAME-13742/174166389598?epid=1610364304&amp;hash=item288d20335e:g:GgEAAOSwGrBeKRt0" TargetMode="External"/><Relationship Id="rId1046" Type="http://schemas.openxmlformats.org/officeDocument/2006/relationships/hyperlink" Target="https://www.ebay.com/itm/SEGA-Dreamcast-NAKORURU-DC-JAPAN-GAME-Sealed-amp-New-36581-/173844617317?hash=item2879f25865%3Ag%3AgVYAAOSw6n5XvtFf&amp;nma=true&amp;si=LHS28vuDcYdr5WJ12r8iXq0oawQ%253D&amp;orig_cvip=true&amp;nordt=true&amp;rt=nc&amp;_trksid=p2047675.l2557" TargetMode="External"/><Relationship Id="rId1047" Type="http://schemas.openxmlformats.org/officeDocument/2006/relationships/hyperlink" Target="https://www.ebay.com/itm/Shooting-Love-200X-1st-Release-Insanity-DVD-XBox-360-Japan-JPN-Near-Mint/273960559222?epid=1541471324&amp;hash=item3fc9526276:g:OnMAAOSwJOJcPTk5" TargetMode="External"/><Relationship Id="rId1048" Type="http://schemas.openxmlformats.org/officeDocument/2006/relationships/hyperlink" Target="https://www.ebay.com/itm/KONAMI-WAI-WAI-WORLD-2-SOS-Parsley-Castle-Konami-Nintendo-Famicom-Japan/123794672054?hash=item1cd2bcc9b6:g:v~gAAOSwolVc-bms" TargetMode="External"/><Relationship Id="rId1049" Type="http://schemas.openxmlformats.org/officeDocument/2006/relationships/hyperlink" Target="https://www.ebay.com/itm/SNES-SOLSTICE-2-Box-Action-RPG-Super-famicom-Japan-game-work-fully-/183741212786?hash=item2ac7d46872%3Ag%3ABYwAAMXQ2q9Ra4ip&amp;nma=true&amp;si=LHS28vuDcYdr5WJ12r8iXq0oawQ%253D&amp;orig_cvip=true&amp;nordt=true&amp;rt=nc&amp;_trksid=p2047675.l2557" TargetMode="External"/><Relationship Id="rId1050" Type="http://schemas.openxmlformats.org/officeDocument/2006/relationships/hyperlink" Target="https://www.ebay.com/itm/Game-Cube-Mr-DRILLER-DRILL-LAND-New-Nintendo-GC-JAPAN-GAME-38109-/173872649335?hash=item287b9e1477%3Ag%3Ap88AAOSw3k9cY7mv&amp;nma=true&amp;si=LHS28vuDcYdr5WJ12r8iXq0oawQ%253D&amp;orig_cvip=true&amp;nordt=true&amp;rt=nc&amp;_trksid=p2047675.l2557" TargetMode="External"/><Relationship Id="rId1051" Type="http://schemas.openxmlformats.org/officeDocument/2006/relationships/hyperlink" Target="https://www.ebay.com/itm/Xbox360-Zoids-Infinity-EX-NEO-JAPAN-GAME-Works-fully-45531-/184054347839?hash=item2ada7e783f%3Ag%3AcMoAAOSwpcFd3Nd9&amp;nma=true&amp;si=LHS28vuDcYdr5WJ12r8iXq0oawQ%253D&amp;orig_cvip=true&amp;nordt=true&amp;rt=nc&amp;_trksid=p2047675.l2557" TargetMode="External"/><Relationship Id="rId1052" Type="http://schemas.openxmlformats.org/officeDocument/2006/relationships/hyperlink" Target="https://www.ebay.com/itm/Dennin-Aleste-Sega-Mega-CD-Japan-Import-Complete-in-Box-North-American-Seller/202606126384?hash=item2f2c442530:g:FU0AAOSwgrtcbbZE" TargetMode="External"/><Relationship Id="rId1053" Type="http://schemas.openxmlformats.org/officeDocument/2006/relationships/hyperlink" Target="https://www.ebay.com/itm/SNES-NHL-PRO-HOCKEY-94-Boxed-Super-famicom-Japan-work-fully-14089/183848588112?hash=item2ace3ad350:g:qaEAAOSwwENdBKwo" TargetMode="External"/><Relationship Id="rId1054" Type="http://schemas.openxmlformats.org/officeDocument/2006/relationships/hyperlink" Target="https://www.ebay.com/itm/Sega-Saturn-Keriotosse-JAPAN-GAME-SS-20588/174154287486?hash=item288c67897e:g:C6MAAOSwYk5eHB78" TargetMode="External"/><Relationship Id="rId1055" Type="http://schemas.openxmlformats.org/officeDocument/2006/relationships/hyperlink" Target="https://www.ebay.com/itm/OUT-TRIGGER-with-Mouse-Controller-Dreamcast-Sega-1398-dc/362948023825?epid=1424213753&amp;hash=item5481635611:g:uk0AAOSwNlVecbpn" TargetMode="External"/><Relationship Id="rId1056" Type="http://schemas.openxmlformats.org/officeDocument/2006/relationships/hyperlink" Target="https://www.ebay.com/itm/SEGA-Mega-Drive-Genesis-UNDEAD-LINE-Boxed-JAPAN-GAME-12226/174091646566?hash=item2888abb666:g:v7IAAOSwT9Ndx9nE" TargetMode="External"/><Relationship Id="rId1057" Type="http://schemas.openxmlformats.org/officeDocument/2006/relationships/hyperlink" Target="https://www.ebay.com/itm/SEGA-Mega-Drive-Genesis-STAR-CRUISER-Box-JAPAN-Data-can-be-saved-11503/173848449688?hash=item287a2cd298:g:klEAAOSwT6pVi6D-" TargetMode="External"/><Relationship Id="rId1058" Type="http://schemas.openxmlformats.org/officeDocument/2006/relationships/hyperlink" Target="https://www.ebay.com/itm/SNES-TINY-TOON-Adventures-WACKY-SPORTS-New-Super-famicom-Japan-14450/173844626389?hash=item2879f27bd5:g:lkEAAOSwEeFVTuIS" TargetMode="External"/><Relationship Id="rId1059" Type="http://schemas.openxmlformats.org/officeDocument/2006/relationships/hyperlink" Target="https://www.ebay.com/itm/RAGNACENTY-Mega-Drive-Sega-2909-md/313101927647?hash=item48e65444df:g:w7EAAOSwufFe1HIW" TargetMode="External"/><Relationship Id="rId1060" Type="http://schemas.openxmlformats.org/officeDocument/2006/relationships/hyperlink" Target="https://www.ebay.com/itm/Mega-CD-Devastator-Sega-Genesis-JAPAN-GAME-SEGA-13269/184218474414?hash=item2ae446d7ae:g:x7wAAOSwUdZedG0N" TargetMode="External"/><Relationship Id="rId1061" Type="http://schemas.openxmlformats.org/officeDocument/2006/relationships/hyperlink" Target="https://www.ebay.com/itm/Xbox360-MOBILE-SUIT-GUNDAM-OPERATION-TROY/283860755880?epid=110602219&amp;hash=item42176b65a8:g:xzwAAOSwXGVepw3h" TargetMode="External"/><Relationship Id="rId1062" Type="http://schemas.openxmlformats.org/officeDocument/2006/relationships/hyperlink" Target="https://www.ebay.com/itm/Mega-Drive-Genesis-Phelios-Boxed-JAPAN-GAME-SEGA-Works-fully-11462/173867638428?hash=item287b519e9c:g:Pb0AAOSwY8NcXUEh" TargetMode="External"/><Relationship Id="rId1063" Type="http://schemas.openxmlformats.org/officeDocument/2006/relationships/hyperlink" Target="https://www.ebay.com/itm/DRAGON-NINJA-NEW-Famicom-NES-Japan-game-10394/173844614411?hash=item2879f24d0b:g:lMYAAOSwBw5XQoZ4" TargetMode="External"/><Relationship Id="rId1064" Type="http://schemas.openxmlformats.org/officeDocument/2006/relationships/hyperlink" Target="https://www.ebay.com/itm/NAXAT-SOFT-CORYOON-PC-Engine-Soft-1991-Vintage-Retro-game-with-case-Used-JAPAN/293566795376?epid=1811818665&amp;hash=item4459f1ce70:g:WqsAAOSwkiVeOglY" TargetMode="External"/><Relationship Id="rId1065" Type="http://schemas.openxmlformats.org/officeDocument/2006/relationships/hyperlink" Target="https://www.ebay.com/itm/Neon-Genesis-Evangelion-Nintendo-64-N64-Bandai-Nintendo-64-N64-From-Japan-F-S/143329006443?epid=1124552469&amp;hash=item215f13136b:g:o3cAAOSwm41dKu1z" TargetMode="External"/><Relationship Id="rId1066" Type="http://schemas.openxmlformats.org/officeDocument/2006/relationships/hyperlink" Target="https://www.ebay.com/itm/NEC-PC-FX-SOTUGYO-R-Graduation-Real-JAPAN-GAME-Work-19428/174107210420?hash=item28899932b4:g:jZcAAOSwpc5dEGyZ" TargetMode="External"/><Relationship Id="rId1067" Type="http://schemas.openxmlformats.org/officeDocument/2006/relationships/hyperlink" Target="https://www.ebay.com/itm/PlayStation-MAKERUNA-MAKENDO-2-PS1-Spine-JAPAN-GAME-work-fully-15542-/183745697705?hash=item2ac818d7a9%3Ag%3A3DkAAOSwrXdXKAvB&amp;nma=true&amp;si=LHS28vuDcYdr5WJ12r8iXq0oawQ%253D&amp;orig_cvip=true&amp;nordt=true&amp;rt=nc&amp;_trksid=p2047675.l2557" TargetMode="External"/><Relationship Id="rId1068" Type="http://schemas.openxmlformats.org/officeDocument/2006/relationships/hyperlink" Target="https://www.ebay.com/itm/GAME-GEAR-FANTASY-ZONE-Opa-Opa-Jr-no-Bouken-Best-Ed-Boxed-JAPAN-11646/173798141626?hash=item28772d2eba:g:3S0AAOSwO7pcaS31" TargetMode="External"/><Relationship Id="rId1069" Type="http://schemas.openxmlformats.org/officeDocument/2006/relationships/hyperlink" Target="https://www.ebay.com/itm/Techno-soft-Devil-Crash-Dragons-Fury-MD-Sega-Mega-Drive-from-Japan-w-Tracking/383220120383?hash=item5939b2fb3f:g:njAAAOSwS89dqwp5" TargetMode="External"/><Relationship Id="rId1070" Type="http://schemas.openxmlformats.org/officeDocument/2006/relationships/hyperlink" Target="https://www.ebay.com/itm/Three-Dirty-Dwarves-Sega-Saturn-No-Obi/124210281869?hash=item1ceb827d8d:g:LL4AAOSwAtZe1udI" TargetMode="External"/><Relationship Id="rId1071" Type="http://schemas.openxmlformats.org/officeDocument/2006/relationships/hyperlink" Target="https://www.ebay.com/itm/Game-Cube-Lord-of-the-Rings-The-Two-Tower-Nintendo-GC-JAPAN-GAME-38325/173803239930?hash=item28777af9fa:g:LIYAAOSwkzdcbSTU" TargetMode="External"/><Relationship Id="rId1072" Type="http://schemas.openxmlformats.org/officeDocument/2006/relationships/hyperlink" Target="https://www.ebay.com/itm/SNES-SUPER-VALIS-New-Unused-Super-famicom-SFC-Japan-Game-12049/173804543935?hash=item28778edfbf:g:3Q8AAOSwinlcbiLz" TargetMode="External"/><Relationship Id="rId1073" Type="http://schemas.openxmlformats.org/officeDocument/2006/relationships/hyperlink" Target="https://www.ebay.com/itm/Chojin-Gakuen-Gowcaizer-Playstation-1-Japanese-Import-PS1-Voltage-F-US-Seller-B/143553754240?hash=item216c787480:g:OvUAAOSwpnpeapCu" TargetMode="External"/><Relationship Id="rId1074" Type="http://schemas.openxmlformats.org/officeDocument/2006/relationships/hyperlink" Target="https://www.ebay.com/itm/N64-Super-Bowling-Boxed-Nintendo-64-JAPAN-GAME-Nintendo-ATHENA-24346/183698001645?hash=item2ac5410eed:g:b-QAAOSwmvtckKo8" TargetMode="External"/><Relationship Id="rId1075" Type="http://schemas.openxmlformats.org/officeDocument/2006/relationships/hyperlink" Target="https://www.ebay.com/itm/GB-Konami-GB-Collection-Vol-4-New-Game-Boy-JAPAN-Nintendo-21634/173806719161?epid=56243545&amp;hash=item2877b010b9:g:WcYAAOSwSk5cb8N8" TargetMode="External"/><Relationship Id="rId1076" Type="http://schemas.openxmlformats.org/officeDocument/2006/relationships/hyperlink" Target="https://www.ebay.com/itm/ROGUE-OPS-Item-Ref-bbcc-Game-Cube-Nintendo-Import-JAPAN-Video-Game-gc/302159506699?epid=9977&amp;hash=item465a1c2d0b:g:8QIAAOSwux5YR7X~" TargetMode="External"/><Relationship Id="rId1077" Type="http://schemas.openxmlformats.org/officeDocument/2006/relationships/hyperlink" Target="https://www.ebay.com/itm/THE-MAGIC-CANDLE-Ref-bcb-Famicom-Nintendo-fc/362551557316?hash=item5469c1bcc4:g:pD4AAOSwGrVcW~PL" TargetMode="External"/><Relationship Id="rId1078" Type="http://schemas.openxmlformats.org/officeDocument/2006/relationships/hyperlink" Target="https://www.ebay.com/itm/SEGA-Dreamcast-BOMBER-HEHHE-JAPAN-GAME-NEW-35122/173864331570?epid=1710956486&amp;hash=item287b1f2932:g:G80AAOSwtvZcCNRY" TargetMode="External"/><Relationship Id="rId1079" Type="http://schemas.openxmlformats.org/officeDocument/2006/relationships/hyperlink" Target="https://www.ebay.com/itm/Mega-CD-Wolf-Child-spine-card-hologram-sheet-JAPAN-GAME-SEGA-13337/173827301344?hash=item2878ea1fe0:g:JIoAAOSwvpVcgh35" TargetMode="External"/><Relationship Id="rId1080" Type="http://schemas.openxmlformats.org/officeDocument/2006/relationships/hyperlink" Target="https://www.ebay.com/itm/Taito-Arkanoid-Tfc-An5400-Nes-Soft/114221181469?hash=item1a981cea1d:g:xisAAOSwbW5eumZs" TargetMode="External"/><Relationship Id="rId1081" Type="http://schemas.openxmlformats.org/officeDocument/2006/relationships/hyperlink" Target="https://www.ebay.com/itm/SNES-SUPER-MAD-CHAMP-Boxed-Super-famicom-Japan-game-14884/173828702025?hash=item2878ff7f49:g:-ZsAAOSw5XJcg3Et" TargetMode="External"/><Relationship Id="rId1082" Type="http://schemas.openxmlformats.org/officeDocument/2006/relationships/hyperlink" Target="https://www.ebay.com/itm/USED-Playstation4-Kingdom-Hearts-III-PS4-VideoGame-soft-from-Japan-freeshipping/312553908575?hash=item48c5aa295f:g:9lYAAOSwKEhcoYVC" TargetMode="External"/><Relationship Id="rId1083" Type="http://schemas.openxmlformats.org/officeDocument/2006/relationships/hyperlink" Target="https://www.ebay.com/itm/LAST-ARMAGEDDON-MINT-Condition-Ref-1911-Famicom-Nintendo-fc/362759704856?hash=item547629d118:g:aEMAAOSwE25dhDLV" TargetMode="External"/><Relationship Id="rId1084" Type="http://schemas.openxmlformats.org/officeDocument/2006/relationships/hyperlink" Target="https://www.ebay.com/itm/PlayStation-Super-Hero-Operations-Diedal-s-Ambition-PS1-JAPAN-GAME-31649/183736202436?hash=item2ac787f4c4:g:CR4AAOSwcwdcj0sF" TargetMode="External"/><Relationship Id="rId1085" Type="http://schemas.openxmlformats.org/officeDocument/2006/relationships/hyperlink" Target="https://www.ebay.com/itm/SUPER-H-Q-HQ-Mega-Drive-Sega-246-md/362896254192?hash=item547e4d64f0:g:~SkAAOSw4Z5eL9Jx" TargetMode="External"/><Relationship Id="rId1086" Type="http://schemas.openxmlformats.org/officeDocument/2006/relationships/hyperlink" Target="https://www.ebay.com/itm/SNES-IKARI-NO-YOUSAI-Boxed-Super-famicom-Japan-game-Work-fully-13316/173844612544?hash=item2879f245c0:g:ApEAAOSwXAJYVzm-" TargetMode="External"/><Relationship Id="rId1087" Type="http://schemas.openxmlformats.org/officeDocument/2006/relationships/hyperlink" Target="https://www.ebay.com/itm/PlayStation4-Super-Robot-Wars-V-Anime-Song-Sound-Edition-PS4-JAPAN-65002/183741209978?hash=item2ac7d45d7a:g:zAwAAOSwUUdaoj3f" TargetMode="External"/><Relationship Id="rId1088" Type="http://schemas.openxmlformats.org/officeDocument/2006/relationships/hyperlink" Target="https://www.ebay.com/itm/PCE-SCD-HATARAKU-SHOUJO-TEKIPAKI-WORKING-LOVE-JAPAN-GAME-Clean-Work-fully-17526/173844613730?hash=item2879f24a62:g:S3wAAOSw7ThUmnGW" TargetMode="External"/><Relationship Id="rId1089" Type="http://schemas.openxmlformats.org/officeDocument/2006/relationships/hyperlink" Target="https://www.ebay.com/itm/DETANA-TWINBEE-Ref-bbc-PC-Engine-Hu-pe/362424238781?hash=item54622b02bd:g:KJoAAOSwuvVbhmsC" TargetMode="External"/><Relationship Id="rId1090" Type="http://schemas.openxmlformats.org/officeDocument/2006/relationships/hyperlink" Target="https://www.ebay.com/itm/SNES-BARBAROSSA-Can-save-Boxed-SLG-Super-Famicom-Japan-Game-13017/183759316529?hash=item2ac8e8a631:g:BxkAAOSwoKFbBjT~" TargetMode="External"/><Relationship Id="rId1091" Type="http://schemas.openxmlformats.org/officeDocument/2006/relationships/hyperlink" Target="https://www.ebay.com/itm/Densetsu-no-kishi-Elrond-Boxed-Famicom-NES-Japan-game-Work-fully-10169-/183741227600?hash=item2ac7d4a250%3Ag%3Aw3sAAOSwymxVMcT6&amp;nma=true&amp;si=LHS28vuDcYdr5WJ12r8iXq0oawQ%253D&amp;orig_cvip=true&amp;nordt=true&amp;rt=nc&amp;_trksid=p2047675.l2557" TargetMode="External"/><Relationship Id="rId1092" Type="http://schemas.openxmlformats.org/officeDocument/2006/relationships/hyperlink" Target="https://www.ebay.com/itm/Good-condition-Hatsune-Miku-Project-DIVA-F-2nd-PS-Vita-F2-with-card-From-Japan/112609465451?epid=211998167&amp;hash=item1a380c146b:g:69gAAOSw3eRchPCS" TargetMode="External"/><Relationship Id="rId1093" Type="http://schemas.openxmlformats.org/officeDocument/2006/relationships/hyperlink" Target="https://www.ebay.com/itm/PlayStation-CHIBI-MARUKO-CHAN-MARUKO-ENIKKI-WORLD-PS1-JAPAN-GAME-18598/183741210612?hash=item2ac7d45ff4:g:JwoAAOSwmudaP1xS" TargetMode="External"/><Relationship Id="rId1094" Type="http://schemas.openxmlformats.org/officeDocument/2006/relationships/hyperlink" Target="https://www.ebay.com/itm/Atelier-Sophie-The-Alchemist-of-the-Mysterious-Book-PSV-Vita-Japanese-version/114135607909?hash=item1a93032a65:g:FsoAAOSw0iNeW8xP" TargetMode="External"/><Relationship Id="rId1095" Type="http://schemas.openxmlformats.org/officeDocument/2006/relationships/hyperlink" Target="https://www.ebay.com/itm/NEC-PC-Engine-HuCARD-SON-SON-2-JAPAN-GAME-Work-11048/173844614156?hash=item2879f24c0c:g:m5AAAOSwCU1YsmjC" TargetMode="External"/><Relationship Id="rId1096" Type="http://schemas.openxmlformats.org/officeDocument/2006/relationships/hyperlink" Target="https://www.ebay.com/itm/PlayStation-Gundam-Battle-Assault-PS1-spine-JAPAN-GAME-work-35363/183741210809?hash=item2ac7d460b9:g:n20AAOSwM~taUc5j" TargetMode="External"/><Relationship Id="rId1097" Type="http://schemas.openxmlformats.org/officeDocument/2006/relationships/hyperlink" Target="https://www.ebay.com/itm/SEGA-Mega-Drive-Genesis-DRAGON-BALL-Z-Boxed-JAPAN-Works-fully-14115/173844614285?hash=item2879f24c8d:g:bk8AAOSwu7hbSEDL" TargetMode="External"/><Relationship Id="rId1098" Type="http://schemas.openxmlformats.org/officeDocument/2006/relationships/hyperlink" Target="https://www.ebay.com/itm/JUSTICE-GAKUEN-RIVAL-SCHOOL-Sega-Dreamcast-DC-JAPAN-USED-F-S/192817924079?hash=item2ce4d807ef:g:5N8AAOSwtYRcr15s" TargetMode="External"/><Relationship Id="rId1099" Type="http://schemas.openxmlformats.org/officeDocument/2006/relationships/hyperlink" Target="https://www.ebay.com/itm/SNES-ARCUS-SPIRITS-Boxed-Super-famicom-Japan-game-Work-fully-13646/183741210987?hash=item2ac7d4616b:g:E-cAAOSwImRYKpWG" TargetMode="External"/><Relationship Id="rId1100" Type="http://schemas.openxmlformats.org/officeDocument/2006/relationships/hyperlink" Target="https://www.ebay.com/itm/DIG-DUG-2-Boxed-Famicom-NES-Japan-game-Work-fully-10359/173844614631?hash=item2879f24de7:g:RkEAAOSwPe1UINc5" TargetMode="External"/><Relationship Id="rId1101" Type="http://schemas.openxmlformats.org/officeDocument/2006/relationships/hyperlink" Target="https://www.ebay.com/itm/PlayStation-HALLO-KITTY-OSHABERI-TOWN-with-controller-PS1-JAPAN-32091/173844614634?hash=item2879f24dea:g:82MAAOSwKb5al5~r" TargetMode="External"/><Relationship Id="rId1102" Type="http://schemas.openxmlformats.org/officeDocument/2006/relationships/hyperlink" Target="https://www.ebay.com/itm/PlayStation-Yuwaku-Office-Ren-Ai-Ka-PS1-JAPAN-GAME-21131/183741211098?hash=item2ac7d461da:g:nfkAAOSwwHFZon3n" TargetMode="External"/><Relationship Id="rId1103" Type="http://schemas.openxmlformats.org/officeDocument/2006/relationships/hyperlink" Target="https://www.ebay.com/itm/SNES-FIRST-QUEEN-Boxed-Can-be-data-save-Super-famicom-Japan-game/173844614722?hash=item2879f24e42:g:5E8AAOSwbqpT5Hu9" TargetMode="External"/><Relationship Id="rId1104" Type="http://schemas.openxmlformats.org/officeDocument/2006/relationships/hyperlink" Target="https://www.ebay.com/itm/PlayStation-VOICE-FANTASIA-the-lost-power-of-voice-spine-PS1-JAPAN-20373/173844614735?hash=item2879f24e4f:g:rl0AAOSwSLtayuGT" TargetMode="External"/><Relationship Id="rId1105" Type="http://schemas.openxmlformats.org/officeDocument/2006/relationships/hyperlink" Target="https://www.ebay.com/itm/SFC-SNES-INFOCOM-ZOOLs-Dream-Adventure-Action-SHVC-Z8-Super-Famicom-Nintendo/163694981564?hash=item261cfb31bc:g:6YwAAOSwkLtc35dA" TargetMode="External"/><Relationship Id="rId1106" Type="http://schemas.openxmlformats.org/officeDocument/2006/relationships/hyperlink" Target="https://www.ebay.com/itm/CAPTAIN-TSUBASA-J-Ref-1837-Super-Famicom-Nintendo-sf/303229038564?hash=item4699dbefe4:g:a2AAAOSwwYFdMZSw" TargetMode="External"/><Relationship Id="rId1107" Type="http://schemas.openxmlformats.org/officeDocument/2006/relationships/hyperlink" Target="https://www.ebay.com/itm/Super-Famicom-Bushi-Seiryuuden-Futari-no-Yuusha-boxed-Japan-SFC-games-US-Seller/274052601921?epid=1830955551&amp;hash=item3fceced841:g:FygAAOSwXKddpS4C" TargetMode="External"/><Relationship Id="rId1108" Type="http://schemas.openxmlformats.org/officeDocument/2006/relationships/hyperlink" Target="https://www.ebay.com/itm/PANZER-FRONT-Dreamcast-Sega-dc/362819869474?hash=item5479bfdb22:g:v1MAAOSwiMBd1IMO" TargetMode="External"/><Relationship Id="rId1109" Type="http://schemas.openxmlformats.org/officeDocument/2006/relationships/hyperlink" Target="https://www.ebay.com/itm/MEGAMAN-5-Rockman-Nes-Famicom-Capcom-Nintendo-Game-Boxed-NTSC-J-from-Japan-F-S/163589670726?hash=item2616b44746:g:rckAAOSwdPtaotIc" TargetMode="External"/><Relationship Id="rId1110" Type="http://schemas.openxmlformats.org/officeDocument/2006/relationships/hyperlink" Target="https://www.ebay.com/itm/SEGA-DreamCast-BOKU-DORAEMON-JAPAN-GAME-Clean-Work-fully-32522/183741211831?hash=item2ac7d464b7:g:HCYAAOSwq5lTp~8y" TargetMode="External"/><Relationship Id="rId1111" Type="http://schemas.openxmlformats.org/officeDocument/2006/relationships/hyperlink" Target="https://www.ebay.com/itm/Turtle-Mutant-Warriors-Super-Famicom-Japan-C/231785629054?hash=item35f780057e:g:gYcAAOSwvx1bpRTR" TargetMode="External"/><Relationship Id="rId1112" Type="http://schemas.openxmlformats.org/officeDocument/2006/relationships/hyperlink" Target="https://www.ebay.com/itm/SFC-SNES-BANDAI-MIGHTY-MORPHIN-POWER-RANGERS-SHVC-52-Super-Famicom-Nintendo/163574100071?hash=item2615c6b067:g:~mgAAOSwoddcejsf" TargetMode="External"/><Relationship Id="rId1113" Type="http://schemas.openxmlformats.org/officeDocument/2006/relationships/hyperlink" Target="https://www.ebay.com/itm/Zenki-Battle-Raiden-SNES-HUDSON-Nintendo-Super-Famicom-Box-From-Japan/323850492006?hash=item4b66fe5866:g:DA8AAOSwtKRdHZx-" TargetMode="External"/><Relationship Id="rId1114" Type="http://schemas.openxmlformats.org/officeDocument/2006/relationships/hyperlink" Target="https://www.ebay.com/itm/DUCK-TALES-Wanpaku-Ducktales-Boxed-Famicom-NES-Japan-game-Work-fully-10690/183741212051?hash=item2ac7d46593:g:JLgAAOSw9N1VsZ6R" TargetMode="External"/><Relationship Id="rId1115" Type="http://schemas.openxmlformats.org/officeDocument/2006/relationships/hyperlink" Target="https://www.ebay.com/itm/ATOMIC-ROBO-KID-Mega-Drive-Sega-213-md/303326270262?hash=item469fa79336:g:AmYAAOSwIHpdqWvS" TargetMode="External"/><Relationship Id="rId1116" Type="http://schemas.openxmlformats.org/officeDocument/2006/relationships/hyperlink" Target="https://www.ebay.com/itm/NES-DOUBLE-DRAGON-Fake-boxed-Famicom-Japan-Game-10346/173844615465?hash=item2879f25129:g:5HcAAOSwyhVcW7yP" TargetMode="External"/><Relationship Id="rId1117" Type="http://schemas.openxmlformats.org/officeDocument/2006/relationships/hyperlink" Target="https://www.ebay.com/itm/SNES-THE-COMBAT-RIBES-Boxed-Super-famicom-Japan-game-work-fully/173844615598?hash=item2879f251ae:g:vtIAAOSwwTlUqgWW" TargetMode="External"/><Relationship Id="rId1118" Type="http://schemas.openxmlformats.org/officeDocument/2006/relationships/hyperlink" Target="https://www.ebay.com/itm/Gokujou-Parodius-Super-Nintendo-Entertainment-System-1994-Japanese-Version/124199851561?epid=56585777&amp;hash=item1ceae35629:g:VPcAAOSw96Zey" TargetMode="External"/><Relationship Id="rId1119" Type="http://schemas.openxmlformats.org/officeDocument/2006/relationships/hyperlink" Target="https://www.ebay.com/itm/Namco-Splatterhouse-Part-3-Japan-Import/264745446143?hash=item3da40eeaff:g:cA4AAOSwSjlezwpB" TargetMode="External"/><Relationship Id="rId1120" Type="http://schemas.openxmlformats.org/officeDocument/2006/relationships/hyperlink" Target="https://www.ebay.com/itm/USED-Fate-hollow-ataraxia-Normal-Edition-inclusion-benefits-mini-game-slowing/274357741168?epid=211995207&amp;hash=item3fe0fee670:g:-msAAOSwXedesrhs" TargetMode="External"/><Relationship Id="rId1121" Type="http://schemas.openxmlformats.org/officeDocument/2006/relationships/hyperlink" Target="https://www.ebay.com/itm/Popful-Mail-NEC-PC-Engine-Japanese-video-game-FedEx/333557156496?epid=1024654682&amp;hash=item4da98e4a90:g:ju4AAOSwFAtepttj" TargetMode="External"/><Relationship Id="rId1122" Type="http://schemas.openxmlformats.org/officeDocument/2006/relationships/hyperlink" Target="https://www.ebay.com/itm/Xbox360-NEED-FOR-SPEED-SHIFT-JAPAN-GAME-NEW-54288/173844616299?hash=item2879f2546b:g:f9MAAOSwbtNaQ2Zn" TargetMode="External"/><Relationship Id="rId1123" Type="http://schemas.openxmlformats.org/officeDocument/2006/relationships/hyperlink" Target="https://www.ebay.com/itm/SNES-KATS-RUN-Box-Super-famicom-Japan-game-work-fully-15245/183741212782?hash=item2ac7d4686e:g:uIEAAOSw-YVXlAkW" TargetMode="External"/><Relationship Id="rId1124" Type="http://schemas.openxmlformats.org/officeDocument/2006/relationships/hyperlink" Target="https://www.ebay.com/itm/NEC-PC-Engine-HuCARD-CYBER-CROSS-JAPAN-GAME-Sealed-New-11067/183741212846?hash=item2ac7d468ae:g:yTgAAOSwPfZZyLb6" TargetMode="External"/><Relationship Id="rId1125" Type="http://schemas.openxmlformats.org/officeDocument/2006/relationships/hyperlink" Target="https://www.ebay.com/itm/PlayStation-War-Craft-2-The-Dark-Saga-PS1-JAPAN-GAME-Spine-card-20575/183741212872?hash=item2ac7d468c8:g:EZMAAOSwpDdVDTXp" TargetMode="External"/><Relationship Id="rId1126" Type="http://schemas.openxmlformats.org/officeDocument/2006/relationships/hyperlink" Target="https://www.ebay.com/itm/Gokujou-Parodius-Da-Deluxe-Pack-Japan-Imp-Playstation-1-PS1-TESTED-1994-Konami/264748338781?hash=item3da43b0e5d:g:LncAAOSw479e0b~U" TargetMode="External"/><Relationship Id="rId1127" Type="http://schemas.openxmlformats.org/officeDocument/2006/relationships/hyperlink" Target="https://www.ebay.com/itm/Used-Sega-Saturn-WarCraft-II-The-Dark-Saga-Japan-Import/291236435821?hash=item43cf0b576d:g:eQ8AAOSwEK9UCYzm" TargetMode="External"/><Relationship Id="rId1128" Type="http://schemas.openxmlformats.org/officeDocument/2006/relationships/hyperlink" Target="https://www.ebay.com/itm/Mega-Drive-Genesis-Sangokushi-2-New-Box-JAPAN-Game-Sega-11583/173844616407?hash=item2879f254d7:g:Fh4AAOSwNnRYhuW-" TargetMode="External"/><Relationship Id="rId1129" Type="http://schemas.openxmlformats.org/officeDocument/2006/relationships/hyperlink" Target="https://www.ebay.com/itm/Galaxian-Boxed-Famicom-NES-Japan-game-Work-fully/183741213028?hash=item2ac7d46964:g:ysQAAOxyaTxTS1E7" TargetMode="External"/><Relationship Id="rId1130" Type="http://schemas.openxmlformats.org/officeDocument/2006/relationships/hyperlink" Target="https://www.ebay.com/itm/TINY-TOON-Adventures-2-Famicom-NES-Action-Japan-game-Work-fully-13000/173844616438?hash=item2879f254f6:g:9ycAAOSw44BYCZnX" TargetMode="External"/><Relationship Id="rId1131" Type="http://schemas.openxmlformats.org/officeDocument/2006/relationships/hyperlink" Target="https://www.ebay.com/itm/Shadow-of-Rome-Japan-Import/293520042981?hash=item4457286be5:g:tgcAAOSwxv1edipU" TargetMode="External"/><Relationship Id="rId1132" Type="http://schemas.openxmlformats.org/officeDocument/2006/relationships/hyperlink" Target="https://www.ebay.com/itm/Splatter-House-Boxed-Famicom-NES-Japan-game-Work-fully-10309/173844616498?hash=item2879f25532:g:YJIAAOSw8HBZMMPP" TargetMode="External"/><Relationship Id="rId1133" Type="http://schemas.openxmlformats.org/officeDocument/2006/relationships/hyperlink" Target="https://www.ebay.com/itm/SNES-JIKKYO-WORLD-SOCCER-2-Boxed-Japan-game-work-fully-15387/183741213116?hash=item2ac7d469bc:g:qYcAAOSwEetV-OCr" TargetMode="External"/><Relationship Id="rId1134" Type="http://schemas.openxmlformats.org/officeDocument/2006/relationships/hyperlink" Target="https://www.ebay.com/itm/SNES-HAYASASHI-NIDAN-MORITA-SHOGI-2-Boxed-Can-be-data-save-Japan-15110/173844616520?hash=item2879f25548:g:Cm8AAOSwEeFVB~wn" TargetMode="External"/><Relationship Id="rId1135" Type="http://schemas.openxmlformats.org/officeDocument/2006/relationships/hyperlink" Target="https://www.ebay.com/itm/PlayStation-GUNBIRD-Spine-card-PS1-JAPAN-GAME-Works-fully-16111/183741213189?hash=item2ac7d46a05:g:ZmsAAOSwweRbRIW0" TargetMode="External"/><Relationship Id="rId1136" Type="http://schemas.openxmlformats.org/officeDocument/2006/relationships/hyperlink" Target="https://www.ebay.com/itm/SANRIO-WORLD-SMASH-BALL-Boxed-Super-famicom-SNES-Japan-Game-13488/183741213284?hash=item2ac7d46a64:g:hGYAAOSwQolbGOIs" TargetMode="External"/><Relationship Id="rId1137" Type="http://schemas.openxmlformats.org/officeDocument/2006/relationships/hyperlink" Target="https://www.ebay.com/itm/SNES-ROCKMAN-X-MEGAMAN-Boxed-Japan-game-damage-work-fully-13772/173844616626?hash=item2879f255b2:g:1mMAAOSwPYZU~r9k" TargetMode="External"/><Relationship Id="rId1138" Type="http://schemas.openxmlformats.org/officeDocument/2006/relationships/hyperlink" Target="https://www.ebay.com/sch/i.html?_nkw=4968947446045&amp;_in_kw=1&amp;_ex_kw=&amp;_sacat=1249&amp;_udlo=&amp;_udhi=&amp;_ftrt=901&amp;_ftrv=1&amp;_sabdlo=&amp;_sabdhi=&amp;_samilow=&amp;_samihi=&amp;_sadis=15&amp;_stpos=&amp;_sargn=-1%26saslc%3D1&amp;_salic=104&amp;LH_SubLocation=1&amp;_sop=15&amp;_dmd=1&amp;_ipg=200&amp;_fosrp=1" TargetMode="External"/><Relationship Id="rId1139" Type="http://schemas.openxmlformats.org/officeDocument/2006/relationships/hyperlink" Target="https://www.ebay.com/itm/Steel-sanctuary-with-competition-cable-SEGA-SATURN-Japanese-Version/233178519086?hash=item364a85d62e:g:RCsAAOSwW3xcmRwM" TargetMode="External"/><Relationship Id="rId1140" Type="http://schemas.openxmlformats.org/officeDocument/2006/relationships/hyperlink" Target="https://www.ebay.com/itm/XBOX-NEZUMIKUSU-JAPAN-GAME-SEALED-NEW-36539/173844616653?hash=item2879f255cd:g:fN0AAOSwdIFXxBf3" TargetMode="External"/><Relationship Id="rId1141" Type="http://schemas.openxmlformats.org/officeDocument/2006/relationships/hyperlink" Target="https://www.ebay.com/itm/MARVEL-SUPER-HEROES-WAR-OF-THE-GEMS-Ref-239-Super-Famicom-Nintendo-sf/303248372337?hash=item469b02f271:g:PbYAAOSww7ddTNk8" TargetMode="External"/><Relationship Id="rId1142" Type="http://schemas.openxmlformats.org/officeDocument/2006/relationships/hyperlink" Target="https://www.ebay.com/itm/SNES-Harukanaru-Augusta-3-Box-Can-be-save-Resale-edition-Rare-JP-15643-2/173844616661?hash=item2879f255d5:g:qtIAAOSwDNdVnObt" TargetMode="External"/><Relationship Id="rId1143" Type="http://schemas.openxmlformats.org/officeDocument/2006/relationships/hyperlink" Target="https://www.ebay.com/itm/Used-PS4-Fire-Pro-Wrestling-World-Japan-Import/292893150531?epid=5021281078&amp;hash=item4431cacd43:g:TOkAAOSwiwZcJehb" TargetMode="External"/><Relationship Id="rId1144" Type="http://schemas.openxmlformats.org/officeDocument/2006/relationships/hyperlink" Target="https://www.ebay.com/itm/PAC-MAN-Boxed-Famicom-NES-Japan-game-Work-fully-10438/173844616676?hash=item2879f255e4:g:RwAAAOSw34FVDPT6" TargetMode="External"/><Relationship Id="rId1145" Type="http://schemas.openxmlformats.org/officeDocument/2006/relationships/hyperlink" Target="https://www.ebay.com/itm/Dunk-Dream-NCD-Deta-East-SNK-Neogeo-CD-Spine-From-Japan/323842668955?hash=item4b6686f99b:g:2i0AAOSwfjZdELsD" TargetMode="External"/><Relationship Id="rId1146" Type="http://schemas.openxmlformats.org/officeDocument/2006/relationships/hyperlink" Target="https://www.ebay.com/itm/Mega-Drive-Genesis-Fire-Mustang-Box-JAPAN-Game-Sega-Work-fully-11534/173844616699?epid=56272313&amp;hash=item2879f255fb:g:jsEAAOSw8w1X35MN" TargetMode="External"/><Relationship Id="rId1147" Type="http://schemas.openxmlformats.org/officeDocument/2006/relationships/hyperlink" Target="https://www.ebay.com/itm/PlayStation2-PRINCE-OF-PERSIA-JIKAN-NO-SUNA-PS2-NEW-Sealed-JAPAN-41392/183741213572?hash=item2ac7d46b84:g:5x0AAOSweW5VVVzW" TargetMode="External"/><Relationship Id="rId1148" Type="http://schemas.openxmlformats.org/officeDocument/2006/relationships/hyperlink" Target="https://www.ebay.com/itm/PlayStation-Bein-Panzer-New-PS1-JAPAN-work-fully-31384/173844616734?hash=item2879f2561e:g:qP8AAOSwoaFZr8FP" TargetMode="External"/><Relationship Id="rId1149" Type="http://schemas.openxmlformats.org/officeDocument/2006/relationships/hyperlink" Target="https://www.ebay.com/itm/FC-GENJIN-NEW-Famicom-NES-Japan-game-13512/173844616738?hash=item2879f25622:g:jlkAAOSwzRFafSbE" TargetMode="External"/><Relationship Id="rId1150" Type="http://schemas.openxmlformats.org/officeDocument/2006/relationships/hyperlink" Target="https://www.ebay.com/itm/Famicom-DARK-LORD-Unused-Nintendo-1659-fc/313033356080?hash=item48e23df330:g:rScAAOSwc1BedGlB" TargetMode="External"/><Relationship Id="rId1151" Type="http://schemas.openxmlformats.org/officeDocument/2006/relationships/hyperlink" Target="https://www.ebay.com/itm/PlayStation2-Slotter-UP-Mania-Pioneer-Special-NEW-PS2-JAPAN-GAME-38751/173844616762?hash=item2879f2563a:g:UncAAOSwENxXmyun" TargetMode="External"/><Relationship Id="rId1152" Type="http://schemas.openxmlformats.org/officeDocument/2006/relationships/hyperlink" Target="https://www.ebay.com/itm/POOYAN-Boxed-Famicom-NES-Japan-game-Work-fully/173844616774?hash=item2879f25646:g:T2cAAOSwzrxUtIYq" TargetMode="External"/><Relationship Id="rId1153" Type="http://schemas.openxmlformats.org/officeDocument/2006/relationships/hyperlink" Target="https://www.ebay.com/itm/SNES-ARAIGUMA-RASCAL-raccoon-Anime-Boxed-Super-famicom-Japan-game-13988/173844616772?hash=item2879f25644:g:rvMAAOSw4AJcW~5-" TargetMode="External"/><Relationship Id="rId1154" Type="http://schemas.openxmlformats.org/officeDocument/2006/relationships/hyperlink" Target="https://www.ebay.com/itm/SNES-T2-THE-ARCADE-GAME-Boxed-Super-famicom-Japan-game-work-fully-13914/173844616816?hash=item2879f25670:g:fZcAAOSw~OdVXEsc" TargetMode="External"/><Relationship Id="rId1155" Type="http://schemas.openxmlformats.org/officeDocument/2006/relationships/hyperlink" Target="https://www.ebay.com/itm/SNES-PLOK-Super-famicom-Japan-game-work-fully-13764/183741213843?hash=item2ac7d46c93:g:m8EAAOSwNSxU5AFf" TargetMode="External"/><Relationship Id="rId1156" Type="http://schemas.openxmlformats.org/officeDocument/2006/relationships/hyperlink" Target="https://www.ebay.com/itm/Takahashi-Meijin-New-Adventure-Island-Hu-Card-Hudson-NEC-PC-engine-Used-Game/352670026298?hash=item521cc58a3a:g:Re8AAOSwSXVdGvin" TargetMode="External"/><Relationship Id="rId1157" Type="http://schemas.openxmlformats.org/officeDocument/2006/relationships/hyperlink" Target="https://www.ebay.com/itm/PS1-STREET-FIGHTER-II-2-MOVIE-with-SPINE-Playstation-Japan-Game-p1/312684977156?epid=56242778&amp;hash=item48cd7a1c04:g:SskAAOSwI~ddHXo8" TargetMode="External"/><Relationship Id="rId1158" Type="http://schemas.openxmlformats.org/officeDocument/2006/relationships/hyperlink" Target="https://www.ebay.com/itm/NEC-PC-Engine-HuCARD-TIME-CRUISE-2-JAPAN-GAME-NEW-11250/173844616854?hash=item2879f25696:g:AVcAAOSwZapZx0yW" TargetMode="External"/><Relationship Id="rId1159" Type="http://schemas.openxmlformats.org/officeDocument/2006/relationships/hyperlink" Target="https://www.ebay.com/itm/FIRST-SAMURAI-Ref-076-Super-Famicom-Nintendo-sf/362160496798?hash=item545272a09e:g:XvgAAOSw8b1aDS64" TargetMode="External"/><Relationship Id="rId1160" Type="http://schemas.openxmlformats.org/officeDocument/2006/relationships/hyperlink" Target="https://www.ebay.com/itm/STAR-KIRBY-3-Ref-036-Super-Famicom-Nintendo-sf/303248419612?hash=item469b03ab1c:g:DWcAAOSwNYFdTOwA" TargetMode="External"/><Relationship Id="rId1161" Type="http://schemas.openxmlformats.org/officeDocument/2006/relationships/hyperlink" Target="https://www.ebay.com/itm/Joy-Mecha-Fight-Famicom-Japan-NEW/233046699025?hash=item3642aa6c11:g:K9IAAOSwtYJbpRw8" TargetMode="External"/><Relationship Id="rId1162" Type="http://schemas.openxmlformats.org/officeDocument/2006/relationships/hyperlink" Target="https://www.ebay.com/itm/PlayStation3-Tales-of-Symphonia-Unisonant-Pack-New-PS3-JAPAN-GAME-61719/173844616910?hash=item2879f256ce:g:0b8AAOSw1BlZWLc0" TargetMode="External"/><Relationship Id="rId1163" Type="http://schemas.openxmlformats.org/officeDocument/2006/relationships/hyperlink" Target="https://www.ebay.com/itm/Sega-Saturn-Genso-Suikoden-good-JAPAN-GAME-New-Sealed-21005/173844616927?hash=item2879f256df:g:7yEAAOSwbYZXc1X9" TargetMode="External"/><Relationship Id="rId1164" Type="http://schemas.openxmlformats.org/officeDocument/2006/relationships/hyperlink" Target="https://www.ebay.com/itm/Sega-Saturn-Terra-Cresta-3D-JAPAN-GAME-18277/183741214164?hash=item2ac7d46dd4:g:GX0AAOSw4YdY04hb" TargetMode="External"/><Relationship Id="rId1165" Type="http://schemas.openxmlformats.org/officeDocument/2006/relationships/hyperlink" Target="https://www.ebay.com/itm/Gynoug-Mega-Lecteur-Sega-208-Md/313078475464?epid=1122312911&amp;hash=item48e4ee6ac8:g:RXAAAOSwgFpeQ8M0" TargetMode="External"/><Relationship Id="rId1166" Type="http://schemas.openxmlformats.org/officeDocument/2006/relationships/hyperlink" Target="https://www.ebay.com/itm/Sega-Saturn-Mr-Bones-spine-card-postcard-leaflet-JAPAN-GAME-18027/183741214244?hash=item2ac7d46e24:g:QgIAAOSwXeJYLsYa" TargetMode="External"/><Relationship Id="rId1167" Type="http://schemas.openxmlformats.org/officeDocument/2006/relationships/hyperlink" Target="https://www.ebay.com/itm/Sega-Saturn-DOKYUSEI-2-Spine-ss/362956272592?hash=item5481e133d0:g:eg8AAOSw4mRefapZ" TargetMode="External"/><Relationship Id="rId1168" Type="http://schemas.openxmlformats.org/officeDocument/2006/relationships/hyperlink" Target="https://www.ebay.com/itm/N64-CHORO-Q-64-with-Original-choro-Q-Boxed-Nintendo-64-JAPAN-GAME-20903/183741214275?hash=item2ac7d46e43:g:19MAAOSwm~xbbVp-" TargetMode="External"/><Relationship Id="rId1169" Type="http://schemas.openxmlformats.org/officeDocument/2006/relationships/hyperlink" Target="https://www.ebay.com/itm/MILANDRA-Super-Famicom-Nintendo-0607-sf/313041274556?epid=22028484196&amp;hash=item48e2b6c6bc:g:rlkAAOSw6WJeFEei" TargetMode="External"/><Relationship Id="rId1170" Type="http://schemas.openxmlformats.org/officeDocument/2006/relationships/hyperlink" Target="https://www.ebay.com/itm/Game-soft-Famicom-Ganbare-GOEMON-2-Box-and-with-an-instructions-from-Japan/273111321397?hash=item3f96b40b35:g:4YoAAOSwqVJaqmP4" TargetMode="External"/><Relationship Id="rId1171" Type="http://schemas.openxmlformats.org/officeDocument/2006/relationships/hyperlink" Target="https://www.ebay.com/itm/PlayStation-REMOTE-CONTROL-DANDY-PS1-JAPAN-GAME-work-39127/183741214340?hash=item2ac7d46e84:g:ohQAAOSwCpRbJ0sS" TargetMode="External"/><Relationship Id="rId1172" Type="http://schemas.openxmlformats.org/officeDocument/2006/relationships/hyperlink" Target="https://www.ebay.com/itm/2010-Street-Fighter-Nintendo-Famicom-Japan-NEW/333442946709?hash=item4da2bf9695:g:Q1IAAOSw7aBVJLk4" TargetMode="External"/><Relationship Id="rId1173" Type="http://schemas.openxmlformats.org/officeDocument/2006/relationships/hyperlink" Target="https://www.ebay.com/itm/Game-soft-Famicom-Maze-suite-Box-and-with-an-instructions-from-Japan/274116352353?hash=item3fd29b9961:g:Et8AAOSwCSpd3jNm" TargetMode="External"/><Relationship Id="rId1174" Type="http://schemas.openxmlformats.org/officeDocument/2006/relationships/hyperlink" Target="https://www.ebay.com/itm/Contra-Card-Nintendo-Famicom-Japan-GOOD/333168823232?hash=item4d9268cbc0:g:CpYAAOSwOk5cv-sr" TargetMode="External"/><Relationship Id="rId1175" Type="http://schemas.openxmlformats.org/officeDocument/2006/relationships/hyperlink" Target="https://www.ebay.com/itm/NES-PALAMEDES-II-2-New-Unused-Action-puzzle-Famicom-Japan-Game-10880/183741214418?hash=item2ac7d46ed2:g:1FYAAOSwDaBcHxMi" TargetMode="External"/><Relationship Id="rId1176" Type="http://schemas.openxmlformats.org/officeDocument/2006/relationships/hyperlink" Target="https://www.ebay.com/itm/SUPER-SMASH-TV-Acclaim-Super-Famicom-SNES-Japan/123882359952?epid=4923&amp;hash=item1cd7f6cc90:g:IbYAAOSwyExdXgVS" TargetMode="External"/><Relationship Id="rId1177" Type="http://schemas.openxmlformats.org/officeDocument/2006/relationships/hyperlink" Target="https://www.ebay.com/itm/SNES-WORLD-HEROES-2-Boxed-Super-famicom-Japan-game-work-fully-14234/183741214489?hash=item2ac7d46f19:g:WiQAAOSwpDdVTHEW" TargetMode="External"/><Relationship Id="rId1178" Type="http://schemas.openxmlformats.org/officeDocument/2006/relationships/hyperlink" Target="https://www.ebay.com/itm/Bop-4988021095280-Huanglong-Ears-Super-Nes-Software/153941973038?hash=item23d7a8182e:g:9s0AAOSwJiJexvKX" TargetMode="External"/><Relationship Id="rId1179" Type="http://schemas.openxmlformats.org/officeDocument/2006/relationships/hyperlink" Target="https://www.ebay.com/itm/Goofy-to-Max-Kaizokujima-no-Daibouken-Nintendo-Super-Famicom-Japan-NEW-C/331982264142?hash=item4d4baf574e:g:jlkAAOSwzaJX6KDg" TargetMode="External"/><Relationship Id="rId1180" Type="http://schemas.openxmlformats.org/officeDocument/2006/relationships/hyperlink" Target="https://www.ebay.com/itm/SNES-Parlor-Mini-8-New-Super-famicom-Japan-game-19506/173844617251?hash=item2879f25823:g:bCIAAOSw-0xYOjbw" TargetMode="External"/><Relationship Id="rId1181" Type="http://schemas.openxmlformats.org/officeDocument/2006/relationships/hyperlink" Target="https://www.ebay.com/itm/Mega-Drive-Genesis-Evander-Holyfields-Boxing-New-Box-JAPAN-Game-12976/173844617248?hash=item2879f25820:g:syEAAOSwdjNZAYHE" TargetMode="External"/><Relationship Id="rId1182" Type="http://schemas.openxmlformats.org/officeDocument/2006/relationships/hyperlink" Target="https://www.ebay.com/itm/PlayStation-Kyoto-Maiko-Monogatari-New-PS1-JAPAN-GAME-33683/183741214554?hash=item2ac7d46f5a:g:yyIAAOSw1LRZq41p" TargetMode="External"/><Relationship Id="rId1183" Type="http://schemas.openxmlformats.org/officeDocument/2006/relationships/hyperlink" Target="https://www.ebay.com/itm/3do-Real-THE-DORAEMONS-Yujo-Densetsu-Doraemon-with-SPINE-CARD-Panasonic-3d/362216820938?hash=item5455ce10ca:g:kHoAAOSwGBhaYFNf" TargetMode="External"/><Relationship Id="rId1184" Type="http://schemas.openxmlformats.org/officeDocument/2006/relationships/hyperlink" Target="https://www.ebay.com/itm/RARE-NEW-GBC-Street-Fighter-ALPHA-Game-Boy-Color-GB-Advance-CAPCOM-JAPAN-F-S/114231926772?hash=item1a98c0dff4:g:L-oAAOSwFe5XyUEY" TargetMode="External"/><Relationship Id="rId1185" Type="http://schemas.openxmlformats.org/officeDocument/2006/relationships/hyperlink" Target="https://www.ebay.com/itm/SEGA-Super-32X-MORTAL-KOMBAT-II-2-NEW-Mega-Drive-JP-JAPAN-15104/173844617259?hash=item2879f2582b:g:n14AAOSwoQ1TmUcG" TargetMode="External"/><Relationship Id="rId1186" Type="http://schemas.openxmlformats.org/officeDocument/2006/relationships/hyperlink" Target="https://www.ebay.com/itm/SNES-SUPER-TSUME-SHOGI-1000-Box-Super-famicom-JP-work-fully-EMS-Free/183741214570?hash=item2ac7d46f6a:g:9WcAAOSwewJTmtAz" TargetMode="External"/><Relationship Id="rId1187" Type="http://schemas.openxmlformats.org/officeDocument/2006/relationships/hyperlink" Target="https://www.ebay.com/itm/USED-PS1-PS-PlayStation-1-EOS-Ios-Edge-of-Skihigh/293446973644?epid=56228451&amp;hash=item4452cd78cc:g:vogAAOSwUEheFvuL" TargetMode="External"/><Relationship Id="rId1188" Type="http://schemas.openxmlformats.org/officeDocument/2006/relationships/hyperlink" Target="https://www.ebay.com/itm/SNES-All-Japan-GT-Championship-NEW-Super-famicom-Japan-Game-15422/183741214575?hash=item2ac7d46f6f:g:pcQAAOSwZvRadtZT" TargetMode="External"/><Relationship Id="rId1189" Type="http://schemas.openxmlformats.org/officeDocument/2006/relationships/hyperlink" Target="https://www.ebay.com/itm/Brand-SolomonS-Key-2-Coolmin-Island-Rescue-Operation-Nes-Soft/174303748353?hash=item2895502101:g:NjsAAOSwjYFe1fTl" TargetMode="External"/><Relationship Id="rId1190" Type="http://schemas.openxmlformats.org/officeDocument/2006/relationships/hyperlink" Target="https://www.ebay.com/itm/NHL-97-Sega-Saturn-ss/303593162302?hash=item46af90063e:g:JO8AAOSwH69e4fbj" TargetMode="External"/><Relationship Id="rId1191" Type="http://schemas.openxmlformats.org/officeDocument/2006/relationships/hyperlink" Target="https://www.ebay.com/itm/SNES-BLAZEON-Boxed-Super-famicom-Japan-game-Work-fully-12804/173844617298?hash=item2879f25852:g:TV8AAOSwmLlX7I~c" TargetMode="External"/><Relationship Id="rId1192" Type="http://schemas.openxmlformats.org/officeDocument/2006/relationships/hyperlink" Target="https://www.ebay.com/itm/Parodius-PC-Engine-Konami-Japanese-video-game-FedEx/333542906708?hash=item4da8b4db54:g:NIsAAOSwNHZefUy2" TargetMode="External"/><Relationship Id="rId1193" Type="http://schemas.openxmlformats.org/officeDocument/2006/relationships/hyperlink" Target="https://www.ebay.com/itm/SNES-Jungle-Book-Boxed-Super-famicom-Japan-game-Work-fully-14247-3/183741214694?hash=item2ac7d46fe6:g:j1EAAOSwLnBX7yt5" TargetMode="External"/><Relationship Id="rId1194" Type="http://schemas.openxmlformats.org/officeDocument/2006/relationships/hyperlink" Target="https://www.ebay.com/itm/USED-PSP-Brandish-Dark-Revenant-FALCOM-Video-Games-Japan-import/293446971941?hash=item4452cd7225:g:sBAAAOSwBO1eD-xC" TargetMode="External"/><Relationship Id="rId1195" Type="http://schemas.openxmlformats.org/officeDocument/2006/relationships/hyperlink" Target="https://www.ebay.com/itm/Retro-Nintendo-Famicom-NES-ROBOCCO-WARS-TAITO-Free-Shipping-Made-in-Japan-1/312585956885?epid=56241094&amp;hash=item48c7932e15:g:iJwAAOSwJyxcwtPh" TargetMode="External"/><Relationship Id="rId1196" Type="http://schemas.openxmlformats.org/officeDocument/2006/relationships/hyperlink" Target="https://www.ebay.com/itm/are-Game-soft-Famicom-Dark-myth-Box-and-with-an-instructions-from-Japan/273139091871?hash=item3f985bc99f:g:iVwAAOSwHgdawjNx" TargetMode="External"/><Relationship Id="rId1197" Type="http://schemas.openxmlformats.org/officeDocument/2006/relationships/hyperlink" Target="https://www.ebay.com/itm/Used-Good-Condition-Super-Famicom-Rockn-Roll-Racing-Japan-SFC-SNES-F-S/192493755681?epid=214702095&amp;hash=item2cd1859d21:g:TwIAAOSwjg1b374S" TargetMode="External"/><Relationship Id="rId1198" Type="http://schemas.openxmlformats.org/officeDocument/2006/relationships/hyperlink" Target="https://www.ebay.com/itm/PlayStation-COMPLETE-SOCCER-onside-PS1-JAPAN-GAME-NEW-19521/173844617670?hash=item2879f259c6:g:32wAAOSwfRdZITze" TargetMode="External"/><Relationship Id="rId1199" Type="http://schemas.openxmlformats.org/officeDocument/2006/relationships/hyperlink" Target="https://www.ebay.com/itm/DESPIRIA-de-SPIRIA-Dreamcast-Sega-0952-dc/362940803761?epid=56259319&amp;hash=item5480f52ab1:g:Y1QAAOSwCFBeaJFU" TargetMode="External"/><Relationship Id="rId1200" Type="http://schemas.openxmlformats.org/officeDocument/2006/relationships/hyperlink" Target="https://www.ebay.com/itm/New-rare-software-Family-Computer-The-2nd-Super-Robot-Great-war-from-Japan/272952605918?hash=item3f8d3e3cde:g:YwoAAOSwks1boks4" TargetMode="External"/><Relationship Id="rId1201" Type="http://schemas.openxmlformats.org/officeDocument/2006/relationships/hyperlink" Target="https://www.ebay.com/itm/Heisei-Tensai-Bakabon-Boxed-Famicom-NES-Japan-game-Work-fully-10973/183741215306?hash=item2ac7d4724a:g:hJwAAOSwGYVW-LVo" TargetMode="External"/><Relationship Id="rId1202" Type="http://schemas.openxmlformats.org/officeDocument/2006/relationships/hyperlink" Target="https://www.ebay.com/itm/L-O-L-LACK-OF-LOVE-Dreamcast-DC-Sega-Japan-Rare-Video-Games/283845254263?hash=item42167edc77:g:gXMAAOSwGrBeRFmf" TargetMode="External"/><Relationship Id="rId1203" Type="http://schemas.openxmlformats.org/officeDocument/2006/relationships/hyperlink" Target="https://www.ebay.com/itm/Banpresto-Farland-Story-2-4983164730647-Super-Nes-Software/254608761058?epid=56273367&amp;hash=item3b47dd60e2:g:PLEAAOSwI9lezNSy" TargetMode="External"/><Relationship Id="rId1204" Type="http://schemas.openxmlformats.org/officeDocument/2006/relationships/hyperlink" Target="https://www.ebay.com/itm/SUMMER-CARNIVAL-92-ALZADICK-Item-Ref-213-PC-Engine-CD-pe/362541118432?hash=item54692273e0:g:fP4AAOSw8U9cSrob" TargetMode="External"/><Relationship Id="rId1205" Type="http://schemas.openxmlformats.org/officeDocument/2006/relationships/hyperlink" Target="https://www.ebay.com/itm/Dreamcast-NAPPLE-TALE-Arsia-in-Daydream-GOOD-061-Sega-dc/303506820463?epid=56242268&amp;hash=item46aa6a8d6f:g:pkwAAOSwsyNeYJHO" TargetMode="External"/><Relationship Id="rId1206" Type="http://schemas.openxmlformats.org/officeDocument/2006/relationships/hyperlink" Target="https://www.ebay.com/itm/USED-PS1-PS-PlayStation-1-Memorial-series-SUNSOFT-Vol-2/324055740297?hash=item4b733a2f89:g:W2QAAOSw9MReFrF7" TargetMode="External"/><Relationship Id="rId1207" Type="http://schemas.openxmlformats.org/officeDocument/2006/relationships/hyperlink" Target="https://www.ebay.com/itm/SONIC-BLAST-MAN-2-Boxed-Super-famicom-SNES-Japan-game-Work-fully-13978/173844618293?hash=item2879f25c35:g:iekAAOSwhWRazEiF" TargetMode="External"/><Relationship Id="rId1208" Type="http://schemas.openxmlformats.org/officeDocument/2006/relationships/hyperlink" Target="https://www.ebay.com/itm/Sonic-Blastman-II-Nintendo-Super-Famicom-Japan-NEW/332814864482?hash=item4d7d4fd062:g:cfAAAOSw9iFbpRs1" TargetMode="External"/><Relationship Id="rId1209" Type="http://schemas.openxmlformats.org/officeDocument/2006/relationships/hyperlink" Target="https://www.ebay.com/itm/Famicom-MITO-KOMON-II-2-Unused-Condition-Ref-2688-Nintendo-fc/362737427044?hash=item5474d5e264:g:7owAAOSw6RNdZKiJ" TargetMode="External"/><Relationship Id="rId1210" Type="http://schemas.openxmlformats.org/officeDocument/2006/relationships/hyperlink" Target="https://www.ebay.com/itm/RACE-DRIVIN-SEGA-SATURN-IMPORT-NTSC-J-JP-JAP-GIAPPONESE-ORIGINAL-T-4802G/132815232333?hash=item1eec679d4d:g:bIAAAOSwFe9bvjlN" TargetMode="External"/><Relationship Id="rId1211" Type="http://schemas.openxmlformats.org/officeDocument/2006/relationships/hyperlink" Target="https://www.ebay.com/itm/ZIPANG-PC-Engine-Hu-pe/303039429754?epid=1810160185&amp;hash=item468e8ebc7a:g:PJIAAOSwmMNcSWpl" TargetMode="External"/><Relationship Id="rId1212" Type="http://schemas.openxmlformats.org/officeDocument/2006/relationships/hyperlink" Target="https://www.ebay.com/sch/i.html?_nkw=4582246790229&amp;_in_kw=1&amp;_ex_kw=&amp;_sacat=1249&amp;_udlo=&amp;_udhi=&amp;_ftrt=901&amp;_ftrv=1&amp;_sabdlo=&amp;_sabdhi=&amp;_samilow=&amp;_samihi=&amp;_sadis=15&amp;_stpos=&amp;_sargn=-1%26saslc%3D1&amp;_salic=104&amp;LH_SubLocation=1&amp;_sop=15&amp;_dmd=1&amp;_ipg=200&amp;_fosrp=1" TargetMode="External"/><Relationship Id="rId1213" Type="http://schemas.openxmlformats.org/officeDocument/2006/relationships/hyperlink" Target="https://www.ebay.com/itm/Mega-CD-PRIZE-FIGHTER-Sega-Genesis-New-Sealed-JAPAN-GAME-14936/183741216451?hash=item2ac7d476c3:g:W4UAAOxy039TO6Bu" TargetMode="External"/><Relationship Id="rId1214" Type="http://schemas.openxmlformats.org/officeDocument/2006/relationships/hyperlink" Target="https://www.ebay.com/itm/Super-Famicom-THE-PLANETS-CHAMP-Nintendo-Cartridge-Only-sfc/362473771562?hash=item54651ed22a:g:eAsAAOSwQqZb2B2x" TargetMode="External"/><Relationship Id="rId1215" Type="http://schemas.openxmlformats.org/officeDocument/2006/relationships/hyperlink" Target="https://www.ebay.com/itm/AOKI-OHKAMI-TO-SHIROKI-MEJIKA-Genghis-Khan-Mega-Drive-Sega-1157-md/362811778737?hash=item54794466b1:g:0AwAAOSw5LRdy-iM" TargetMode="External"/><Relationship Id="rId1216" Type="http://schemas.openxmlformats.org/officeDocument/2006/relationships/hyperlink" Target="https://www.ebay.com/itm/PC-Engine-SCD-SUPER-RAIDEN-Item-Ref-cbc-pe/362455056076?hash=item5464013ecc:g:dqYAAOSwlxxbvqXx" TargetMode="External"/><Relationship Id="rId1217" Type="http://schemas.openxmlformats.org/officeDocument/2006/relationships/hyperlink" Target="https://www.ebay.com/itm/Mega-Drive-Genesis-Doraemon-Yume-Dorobou-Boxed-JAPAN-GAME-SEGA-13340/173844619870?hash=item2879f2625e:g:We4AAOSwohJbdlvj" TargetMode="External"/><Relationship Id="rId1218" Type="http://schemas.openxmlformats.org/officeDocument/2006/relationships/hyperlink" Target="https://www.ebay.com/itm/GB-Dejavu-1-2-New-Unused-Box-Game-Boy-JAPAN-Game-Nintendo-26227/173844619947?hash=item2879f262ab:g:1OgAAOSwnLdWrypU" TargetMode="External"/><Relationship Id="rId1219" Type="http://schemas.openxmlformats.org/officeDocument/2006/relationships/hyperlink" Target="https://www.ebay.com/itm/SNES-GAMERA-gyaos-New-Super-famicom-Japan-game-work-fully-15225/183741219368?hash=item2ac7d48228:g:SLwAAOSwFTRTqSoh" TargetMode="External"/><Relationship Id="rId1220" Type="http://schemas.openxmlformats.org/officeDocument/2006/relationships/hyperlink" Target="https://www.ebay.com/itm/GUNMANS-PROOF-Boxed-Can-backup-data-Super-famicom-SNES-Japan-game-17250/183741219433?hash=item2ac7d48269:g:0OwAAOSw8vNabXkq" TargetMode="External"/><Relationship Id="rId1221" Type="http://schemas.openxmlformats.org/officeDocument/2006/relationships/hyperlink" Target="https://www.ebay.com/itm/Sega-Saturn-Grandia-Digital-Museum-spine-card-post-card-leaflet-JP-20433/173844620081?hash=item2879f26331:g:8UYAAOSwo6lWFz3i" TargetMode="External"/><Relationship Id="rId1222" Type="http://schemas.openxmlformats.org/officeDocument/2006/relationships/hyperlink" Target="https://www.ebay.com/itm/Popn-Twin-Bee-Super-Famicom-SFC-SNES-Nintendo-Japan-games-VERY-GOOD-CONDITION/293586631681?hash=item445b207c01:g:7WYAAOSw8ohexV43" TargetMode="External"/><Relationship Id="rId1223" Type="http://schemas.openxmlformats.org/officeDocument/2006/relationships/hyperlink" Target="https://www.ebay.com/itm/Aero-Blasters-Hu-Card-HUDSON-NEC-PC-Engine-From-Japan/223930268157?hash=item342348b9fd:g:rxgAAOSwnT5eWKe4" TargetMode="External"/><Relationship Id="rId1224" Type="http://schemas.openxmlformats.org/officeDocument/2006/relationships/hyperlink" Target="https://www.ebay.com/itm/PCEngine-SUPER-CD-Faussete-Amour-JAPAN-GAME-Clean-Work-fully-13332/183741219768?hash=item2ac7d483b8:g:Wv4AAOSwi0RX0Pts" TargetMode="External"/><Relationship Id="rId1225" Type="http://schemas.openxmlformats.org/officeDocument/2006/relationships/hyperlink" Target="https://www.ebay.com/itm/Sega-Saturn-Advanced-World-War-Last-of-the-Millennium-spine-card-JP-17494/183741219817?hash=item2ac7d483e9:g:5b0AAOSw14xWIHTB" TargetMode="External"/><Relationship Id="rId1226" Type="http://schemas.openxmlformats.org/officeDocument/2006/relationships/hyperlink" Target="https://www.ebay.com/itm/Used-Rewrite-from-Japan/114056199677?epid=212040103&amp;hash=item1a8e477dfd:g:-BAAAOSwhQpeFVqT" TargetMode="External"/><Relationship Id="rId1227" Type="http://schemas.openxmlformats.org/officeDocument/2006/relationships/hyperlink" Target="https://www.ebay.com/itm/AOKI-OHKAMI-TO-SHIROKI-MEJIKA-Genghis-Khan-bbc-PC-Engine-SCD-pe/362490616596?hash=item54661fdb14:g:eW8AAOSwr5db8nmP" TargetMode="External"/><Relationship Id="rId1228" Type="http://schemas.openxmlformats.org/officeDocument/2006/relationships/hyperlink" Target="https://www.ebay.com/itm/SEGA-DreamCast-TRIZEAL-JAPAN-GAME-Clean-Work-fully-42843/183741227084?epid=56276079&amp;hash=item2ac7d4a04c:g:krEAAOSwcgNZBwbh" TargetMode="External"/><Relationship Id="rId1229" Type="http://schemas.openxmlformats.org/officeDocument/2006/relationships/hyperlink" Target="https://www.ebay.com/itm/SNES-ITOI-SHIGESATO-BASS-TSURI-No-1-NEW-Super-famicom-Japan-game-17332/173844620360?hash=item2879f26448:g:NKkAAOSwAuZX6IIw" TargetMode="External"/><Relationship Id="rId1230" Type="http://schemas.openxmlformats.org/officeDocument/2006/relationships/hyperlink" Target="https://www.ebay.com/itm/TAMAGO-DE-PUZZLE-PS1-Playstation-Japan-Game-p1/302599833527?hash=item46745b07b7:g:cIAAAOSwhfdaWGEk" TargetMode="External"/><Relationship Id="rId1231" Type="http://schemas.openxmlformats.org/officeDocument/2006/relationships/hyperlink" Target="https://www.ebay.com/itm/Super-Famicom-SUPER-VARIABLE-GEO-V-G-Unused-Nintendo-035-sf/303418498915?epid=56242826&amp;hash=item46a526df63:g:I2cAAOSwORheBCW-" TargetMode="External"/><Relationship Id="rId1232" Type="http://schemas.openxmlformats.org/officeDocument/2006/relationships/hyperlink" Target="https://www.ebay.com/itm/Used-PS-Forget-me-not-Palette-Playstation-Japan-Import/163138730833?hash=item25fbd37b51:g:8d0AAOSw--1bQJ0w" TargetMode="External"/><Relationship Id="rId1233" Type="http://schemas.openxmlformats.org/officeDocument/2006/relationships/hyperlink" Target="https://www.ebay.com/itm/USED-Gamecube-Zoids-full-metal-crash/324055742063?hash=item4b733a366f:g:6foAAOSw6INeD95C" TargetMode="External"/><Relationship Id="rId1234" Type="http://schemas.openxmlformats.org/officeDocument/2006/relationships/hyperlink" Target="https://www.ebay.com/itm/NEC-PC-ENGINE-Hu-card-NINJA-RYUUKENDEN-HUDSON-SOFT-Used-F-S/162357064686?hash=item25cd3c33ee:g:zP0AAOSwUKxYeRJh" TargetMode="External"/><Relationship Id="rId1235" Type="http://schemas.openxmlformats.org/officeDocument/2006/relationships/hyperlink" Target="https://www.ebay.com/itm/SONIC-and-KNUCKLES-Ref-1591-Mega-Drive-Sega-md/312610419038?hash=item48c908715e:g:DYYAAOSwE9lc2-6U" TargetMode="External"/><Relationship Id="rId1236" Type="http://schemas.openxmlformats.org/officeDocument/2006/relationships/hyperlink" Target="https://www.ebay.com/itm/PS-Vita-To-Love-Ru-Darkness-Battle-Ecstasy-PlayStation-Vita-JAPAN-62390/183775032619?epid=212074418&amp;hash=item2ac9d8752b:g:THIAAOSwAYtWLxBZ" TargetMode="External"/><Relationship Id="rId1237" Type="http://schemas.openxmlformats.org/officeDocument/2006/relationships/hyperlink" Target="https://www.ebay.com/itm/To-LOVE-Ru-Trouble-Darkness-Battle-Ecstasy-Limited-Edition-Japan-Import/383465073530?epid=211987914&amp;hash=item59484cab7a:g:FI0AAOSwpU5ebyjf" TargetMode="External"/><Relationship Id="rId1238" Type="http://schemas.openxmlformats.org/officeDocument/2006/relationships/hyperlink" Target="https://www.ebay.com/itm/GB-Beatmania-GB-Gaccha-Mix-2-Box-Game-Boy-JAPAN-Game-Nintendo-30874/173844620833?hash=item2879f26621:g:mMIAAOSwxg5XxVK5" TargetMode="External"/><Relationship Id="rId1239" Type="http://schemas.openxmlformats.org/officeDocument/2006/relationships/hyperlink" Target="https://www.ebay.com/itm/Game-soft-Famicom-GRADIUS-2-Box-and-with-an-instructions-from-Japan/273144191242?hash=item3f98a9990a:g:Zr0AAOSwL9paxjPk" TargetMode="External"/><Relationship Id="rId1240" Type="http://schemas.openxmlformats.org/officeDocument/2006/relationships/hyperlink" Target="https://www.ebay.com/itm/NES-All-Japan-Pro-Wrestling-2-3-4-Budokan-NEW-Super-famicom-Japan-14981/183741221764?hash=item2ac7d48b84:g:PiMAAOSwRWRbSu5p" TargetMode="External"/><Relationship Id="rId1241" Type="http://schemas.openxmlformats.org/officeDocument/2006/relationships/hyperlink" Target="https://www.ebay.com/itm/Xbox360-CATHERINE-JAPAN-GAME-NEW-57285/183741221910?epid=1800325635&amp;hash=item2ac7d48c16:g:IIEAAOSwNWxaQ1J~" TargetMode="External"/><Relationship Id="rId1242" Type="http://schemas.openxmlformats.org/officeDocument/2006/relationships/hyperlink" Target="https://www.ebay.com/itm/Energy-Breaker-SNES-Taito-Nintendo-Super-Famicom-Box-From-Japan/323824700992?epid=56264293&amp;hash=item4b6574ce40:g:q4YAAOSwi-9c9SXC" TargetMode="External"/><Relationship Id="rId1243" Type="http://schemas.openxmlformats.org/officeDocument/2006/relationships/hyperlink" Target="https://www.ebay.com/itm/Mega-Drive-Genesis-FZ-Senki-Axis-Box-JAPAN-Game-Sega-Work-fully-11479/173844621103?hash=item2879f2672f:g:kHcAAOSw41xXPYoQ" TargetMode="External"/><Relationship Id="rId1244" Type="http://schemas.openxmlformats.org/officeDocument/2006/relationships/hyperlink" Target="https://www.ebay.com/itm/PlayStation2-Desire-PS2-JAPAN-GAME-New-Sealed-41394/173844621126?hash=item2879f26746:g:rAAAAOSwbiFZULHO" TargetMode="External"/><Relationship Id="rId1245" Type="http://schemas.openxmlformats.org/officeDocument/2006/relationships/hyperlink" Target="https://www.ebay.com/itm/Mega-Drive-J-LEAGUE-PRO-STRIKER-PERFECT-Kanzen-Sega-3201-md/313041809043?hash=item48e2beee93:g:1x8AAOSwY2pegYKO" TargetMode="External"/><Relationship Id="rId1246" Type="http://schemas.openxmlformats.org/officeDocument/2006/relationships/hyperlink" Target="https://www.ebay.com/sch/i.html?_frompage=itemsbyseller&amp;_armrs=1&amp;_from=R40&amp;_nkw=4571102250052&amp;_in_kw=1&amp;_ex_kw=&amp;_sacat=0&amp;_udlo=&amp;_udhi=&amp;_ftrt=901&amp;_ftrv=1&amp;_sabdlo=&amp;_sabdhi=&amp;_samilow=&amp;_samihi=&amp;_sadis=15&amp;_stpos=&amp;_sargn=-1%26saslc%3D1&amp;_salic=1&amp;_sop=15&amp;_dmd=1&amp;_i" TargetMode="External"/><Relationship Id="rId1247" Type="http://schemas.openxmlformats.org/officeDocument/2006/relationships/hyperlink" Target="https://www.ebay.com/itm/USED-PS2-Full-House-Kiss-2/293446993967?hash=item4452cdc82f:g:FccAAOSwFiNdwqzs" TargetMode="External"/><Relationship Id="rId1248" Type="http://schemas.openxmlformats.org/officeDocument/2006/relationships/hyperlink" Target="https://www.ebay.com/itm/PlayStation-Neo-ATLAS-PS1-New-Sealed-JAPAN-GAME-19712/173844621829?hash=item2879f26a05:g:vXQAAOSw8gVX53re" TargetMode="External"/><Relationship Id="rId1249" Type="http://schemas.openxmlformats.org/officeDocument/2006/relationships/hyperlink" Target="https://www.ebay.com/itm/TERRA-FORMING-NEC-PC-Engine-SUPER-CD-ROM2-Import-Japan/164082794506?hash=item263418c00a:g:cOYAAOSwScJbErHD" TargetMode="External"/><Relationship Id="rId1250" Type="http://schemas.openxmlformats.org/officeDocument/2006/relationships/hyperlink" Target="https://www.ebay.com/itm/RETURN-OF-DOUBLE-DRAGON-Boxed-Super-famicom-SNES-Japan-Work-fully-12926/183741224021?hash=item2ac7d49455:g:QU0AAOSw3v5Yq6fx" TargetMode="External"/><Relationship Id="rId1251" Type="http://schemas.openxmlformats.org/officeDocument/2006/relationships/hyperlink" Target="https://www.ebay.com/itm/PlayStation-THE-CROW-PS1-JAPAN-GAME-work-fully-2724/173844621906?hash=item2879f26a52:g:5LYAAOSwODFacYtR" TargetMode="External"/><Relationship Id="rId1252" Type="http://schemas.openxmlformats.org/officeDocument/2006/relationships/hyperlink" Target="https://www.ebay.com/itm/AI-SHOGI-Ref-ccc-3DO-Real-Panasonic-Japan-Game-3d/362718369866?hash=item5473b3184a:g:7kEAAOSwnfFdR6Qk" TargetMode="External"/><Relationship Id="rId1253" Type="http://schemas.openxmlformats.org/officeDocument/2006/relationships/hyperlink" Target="https://www.ebay.com/itm/SNES-TECMO-SUPER-BOWL-2-New-Super-famicom-Japan-game-14682/173844621952?hash=item2879f26a80:g:510AAOSwXOhaUcsq" TargetMode="External"/><Relationship Id="rId1254" Type="http://schemas.openxmlformats.org/officeDocument/2006/relationships/hyperlink" Target="https://www.ebay.com/itm/Game-soft-Famicom-PARODIUS-Box-and-with-an-instructions-from-Japan/273129021127?hash=item3f97c21ec7:g:rIoAAOSwaVRauRBF" TargetMode="External"/><Relationship Id="rId1255" Type="http://schemas.openxmlformats.org/officeDocument/2006/relationships/hyperlink" Target="https://www.ebay.com/itm/Rare-Game-soft-FamiCom-Konami-Wai-Wai-world-from-Japan/273030802831?hash=item3f91e76d8f:g:c8gAAOSwhiZagYbG" TargetMode="External"/><Relationship Id="rId1256" Type="http://schemas.openxmlformats.org/officeDocument/2006/relationships/hyperlink" Target="https://www.ebay.com/itm/G2-GENOCIDE-Super-Famicom-Cartridge-Only-sfc/302742286444?hash=item467cd8b06c:g:2S8AAOSwFxZa~lQF" TargetMode="External"/><Relationship Id="rId1257" Type="http://schemas.openxmlformats.org/officeDocument/2006/relationships/hyperlink" Target="https://www.ebay.com/itm/STREET-SMART-Mega-Drive-Sega-1007-md/303541031313?hash=item46ac749191:g:KtcAAOSwqptelrQM" TargetMode="External"/><Relationship Id="rId1258" Type="http://schemas.openxmlformats.org/officeDocument/2006/relationships/hyperlink" Target="https://www.ebay.com/itm/Game-soft-Famicom-Transformer-Mystery-of-a-convoy-from-Japan/274116337820?epid=66765987&amp;hash=item3fd29b609c:g:BlIAAOSwGYZd3i2n" TargetMode="External"/><Relationship Id="rId1259" Type="http://schemas.openxmlformats.org/officeDocument/2006/relationships/hyperlink" Target="https://www.ebay.com/itm/PCEngine-SCD-NEMURENU-YORU-NO-CHIISANA-OHANASHI-YUKO-HARA-JAPAN-13522/183741224796?hash=item2ac7d4975c:g:DmQAAOSwtnpXlJuw" TargetMode="External"/><Relationship Id="rId1260" Type="http://schemas.openxmlformats.org/officeDocument/2006/relationships/hyperlink" Target="https://www.ebay.com/itm/Girls-Und-Panzer-Dream-Tank-Match-PS4-PlayStation-4-English-Subs/174262617838?hash=item2892dc86ee:g:OdYAAOSwLE5epYdn" TargetMode="External"/><Relationship Id="rId1261" Type="http://schemas.openxmlformats.org/officeDocument/2006/relationships/hyperlink" Target="https://www.ebay.com/itm/GB-Biohazard-Gaiden-Box-Can-data-save-Game-Boy-JAPAN-Nintendo-36691/183741224821?hash=item2ac7d49775:g:sXIAAOSwIaFZM524" TargetMode="External"/><Relationship Id="rId1262" Type="http://schemas.openxmlformats.org/officeDocument/2006/relationships/hyperlink" Target="https://www.ebay.com/itm/PS2-Airforce-Delta-Blue-Wing-Knight-Free-Shipping-with-Tracking-New-Japan/202994428833?epid=1537012971&amp;hash=item2f43692ba1:g:YXUAAOSwbNtewbD3" TargetMode="External"/><Relationship Id="rId1263" Type="http://schemas.openxmlformats.org/officeDocument/2006/relationships/hyperlink" Target="https://www.ebay.com/itm/SNES-COSMO-POLICE-GALIVAN-New-unused-Super-Famicom-Japan-Games-13438/173818372100?hash=item287861e004:g:HgEAAOSwRYNcelEe" TargetMode="External"/><Relationship Id="rId1264" Type="http://schemas.openxmlformats.org/officeDocument/2006/relationships/hyperlink" Target="https://www.ebay.com/itm/KINGYO-CHUIHO-Goldfish-Warning-Ref-2611-Free-Shiping-Super-Famicom-Nintendo-sf/273796564422?hash=item3fbf8c05c6:g:ZdUAAOSwu3RcqWpy" TargetMode="External"/><Relationship Id="rId1265" Type="http://schemas.openxmlformats.org/officeDocument/2006/relationships/hyperlink" Target="https://www.ebay.com/itm/USED-PS1-PS-PlayStation-1-descent/293446993848?hash=item4452cdc7b8:g:Q4kAAOSwX9BdNAgR" TargetMode="External"/><Relationship Id="rId1266" Type="http://schemas.openxmlformats.org/officeDocument/2006/relationships/hyperlink" Target="https://www.ebay.com/itm/Sega-Saturn-No-appointment-Gals-Olympos-T-4307G-spine-cel-picture-JP-17037/173844623198?hash=item2879f26f5e:g:BP4AAOSw~y9ZDCu4" TargetMode="External"/><Relationship Id="rId1267" Type="http://schemas.openxmlformats.org/officeDocument/2006/relationships/hyperlink" Target="https://www.ebay.com/itm/PC-Engine-SCD-BASTED-Spine-3069-pe/303476396073?hash=item46a89a5029:g:VawAAOSw6tNePK6n" TargetMode="External"/><Relationship Id="rId1268" Type="http://schemas.openxmlformats.org/officeDocument/2006/relationships/hyperlink" Target="https://www.ebay.com/itm/SEGA-Mega-Drive-DESERT-STRIKE-JAPANESE-Box-JAPAN-Clean-Work-fully/173844623240?hash=item2879f26f88:g:wokAAOxyBvZTRiAr" TargetMode="External"/><Relationship Id="rId1269" Type="http://schemas.openxmlformats.org/officeDocument/2006/relationships/hyperlink" Target="https://www.ebay.com/itm/ALBERT-ODYSSEY-2-Super-Famicom-Nintendo-1770-sf/303545407241?epid=56221404&amp;hash=item46acb75709:g:cX4AAOSwOfxenUjN" TargetMode="External"/><Relationship Id="rId1270" Type="http://schemas.openxmlformats.org/officeDocument/2006/relationships/hyperlink" Target="https://www.ebay.com/itm/Super-Troll-Island-Nintendo-Super-Famicom-Japan-NEW/332694733475?hash=item4d7626c2a3:g:RsoAAOSwEfZbLMeg" TargetMode="External"/><Relationship Id="rId1271" Type="http://schemas.openxmlformats.org/officeDocument/2006/relationships/hyperlink" Target="https://www.ebay.com/itm/Used-PS-Zoids2-Play-Station-or-Paly-Station2-Japan-Import/173398595890?hash=item285f5c9932:g:nVEAAOSwh1NbQJ0m" TargetMode="External"/><Relationship Id="rId1272" Type="http://schemas.openxmlformats.org/officeDocument/2006/relationships/hyperlink" Target="https://www.ebay.com/itm/PlayStation-BOKAN-GoGoGo-TIME-BOKAN-PS1-JAPAN-GAME-work-fully-32563/174031171589?hash=item288510f005:g:pdgAAOSwl3tdfail" TargetMode="External"/><Relationship Id="rId1273" Type="http://schemas.openxmlformats.org/officeDocument/2006/relationships/hyperlink" Target="https://www.ebay.com/itm/SNES-ELNARD-NEW-Super-famicom-Japan-Game-work-fully-13374/183741227305?hash=item2ac7d4a129:g:WDcAAOSwlJlan5PN" TargetMode="External"/><Relationship Id="rId1274" Type="http://schemas.openxmlformats.org/officeDocument/2006/relationships/hyperlink" Target="https://www.ebay.com/itm/3DS-Project-X-Zone-2-Limited-Can-data-save-Nintendo-3DS-JAPAN-64029/173844624057?epid=1641912043&amp;hash=item2879f272b9:g:XIIAAOSwObhaeR7a" TargetMode="External"/><Relationship Id="rId1275" Type="http://schemas.openxmlformats.org/officeDocument/2006/relationships/hyperlink" Target="https://www.ebay.com/itm/Super-Famicom-MAKERUNA-MAKENDO-Kendo-without-CD-Nintendo-SFC-SNES-Game-Japan/184168112070?hash=item2ae1465fc6:g:qX0AAOSwjG5eRBQW" TargetMode="External"/><Relationship Id="rId1276" Type="http://schemas.openxmlformats.org/officeDocument/2006/relationships/hyperlink" Target="https://www.ebay.com/itm/Bokujou-Monogatari-Oh-Wonderful-Life-PlayStation-2-NTSC-J-JP-Import/193129452236?hash=item2cf76992cc:g:VWYAAOSwWpZdj5EI" TargetMode="External"/><Relationship Id="rId1277" Type="http://schemas.openxmlformats.org/officeDocument/2006/relationships/hyperlink" Target="https://www.ebay.com/itm/FINAL-FIGHT-GUY-No-CD-Ref-088-Super-Famicom-Nintendo-sf/362721707271?epid=4460&amp;hash=item5473e60507:g:DJgAAOSwjcVdTPEG" TargetMode="External"/><Relationship Id="rId1278" Type="http://schemas.openxmlformats.org/officeDocument/2006/relationships/hyperlink" Target="https://www.mercari.com/jp/items/m79883817253/?_s=U2FsdGVkX1-SugW5i57MnaWEPMFtkLwWZf_Pjdv2IRTQV5QcPAk8qXPLJwPqYoAMu84G9HTqtwQjC62Pw8KZIwJ2DjR_r_rI_ulh22hjSub5sE_zaGAHBZeY13qVk6XP" TargetMode="External"/><Relationship Id="rId1279" Type="http://schemas.openxmlformats.org/officeDocument/2006/relationships/hyperlink" Target="https://www.ebay.com/itm/BATTLE-PINBALL-Boxed-Super-famicom-SNES-Japan-game-Work-fully-14923/173844624867?hash=item2879f275e3:g:ShsAAOSwA3dYaxwU" TargetMode="External"/><Relationship Id="rId1280" Type="http://schemas.openxmlformats.org/officeDocument/2006/relationships/hyperlink" Target="https://www.ebay.com/itm/NEW-Factory-Sealed-Riding-Hero-SNK-Neo-Geo-CD-Japan-NG-Neo-Geo/133415623099?epid=6579&amp;hash=item1f1030d9bb:g:18kAAOSw1VdexUJG" TargetMode="External"/><Relationship Id="rId1281" Type="http://schemas.openxmlformats.org/officeDocument/2006/relationships/hyperlink" Target="https://www.ebay.com/itm/Super-Famicom-MR-NUTZ-Cartridge-Only-Nintendo-1710-sfc/303457504161?hash=item46a77a0ba1:g:kJAAAOSwd1deKWyy" TargetMode="External"/><Relationship Id="rId1282" Type="http://schemas.openxmlformats.org/officeDocument/2006/relationships/hyperlink" Target="https://www.ebay.com/itm/Sword-Maniac-Nintendo-Super-Famicom-Japan/232435351185?hash=item361e39fe91:g:P1MAAOSwaLhZhFjA" TargetMode="External"/><Relationship Id="rId1283" Type="http://schemas.openxmlformats.org/officeDocument/2006/relationships/hyperlink" Target="https://www.ebay.com/itm/Mega-Drive-Genesis-Bad-Omen-Boxed-JAPAN-Game-Sega-Works-fully-12628/173844625312?hash=item2879f277a0:g:EakAAOSw7m9bGhgG" TargetMode="External"/><Relationship Id="rId1284" Type="http://schemas.openxmlformats.org/officeDocument/2006/relationships/hyperlink" Target="https://www.ebay.com/itm/GUNFORCE-Gun-Force-Ref-148-Super-Famicom-Nintendo-sf/302427108698?epid=214702615&amp;hash=item466a0f755a:g:OrUAAOSwr2ZZn9Jv" TargetMode="External"/><Relationship Id="rId1285" Type="http://schemas.openxmlformats.org/officeDocument/2006/relationships/hyperlink" Target="https://www.ebay.com/itm/Snk-Cyber-Lip-Retro-Game-Software/224032736699?hash=item34296445bb:g:q7gAAOSwOJVe1tFZ" TargetMode="External"/><Relationship Id="rId1286" Type="http://schemas.openxmlformats.org/officeDocument/2006/relationships/hyperlink" Target="https://www.ebay.com/itm/NEC-PCEngine-SUPER-CD-ROM-GAIN-GROUND-SX-JAPAN-GAME-Work-13121/183741230470?hash=item2ac7d4ad86:g:R28AAOSwEN5ddfr-" TargetMode="External"/><Relationship Id="rId1287" Type="http://schemas.openxmlformats.org/officeDocument/2006/relationships/hyperlink" Target="https://www.ebay.com/itm/ESTPOLIS-II-2-Ref-bcc-Super-Famicom-Nintendo-sf/312666086793?hash=item48cc59dd89:g:gwkAAOSwmK9dDEpQ" TargetMode="External"/><Relationship Id="rId1288" Type="http://schemas.openxmlformats.org/officeDocument/2006/relationships/hyperlink" Target="https://www.ebay.com/itm/Mega-Drive-Genesis-Hyper-Dunk-The-Playoff-Edition-Box-JAPAN-Game-14017/183745705414?hash=item2ac818f5c6:g:VHYAAOSwhOdXowpe" TargetMode="External"/><Relationship Id="rId1289" Type="http://schemas.openxmlformats.org/officeDocument/2006/relationships/hyperlink" Target="https://www.ebay.com/itm/Capcom-Fate-Unlimited-Codes-SP-Box-Japan-Import-CPCS01041/264740323504?epid=1000291807&amp;hash=item3da3c0c0b0:g:AP0AAOSw6JJeyNt7" TargetMode="External"/><Relationship Id="rId1290" Type="http://schemas.openxmlformats.org/officeDocument/2006/relationships/hyperlink" Target="https://www.ebay.com/itm/SNES-AQUTALLION-Boxed-Can-be-data-save-Super-famicom-Japan-game-13699/173844627145?hash=item2879f27ec9:g:g~kAAOSwstxVEory" TargetMode="External"/><Relationship Id="rId1291" Type="http://schemas.openxmlformats.org/officeDocument/2006/relationships/hyperlink" Target="https://www.ebay.com/itm/SEGA-Dreamcast-SUPER-RUNABOUT-SAN-FRANCISCO-EDITION-DC-JAPAN-NEW-33691/173844627220?hash=item2879f27f14:g:ausAAOSwdW9aJPQ5" TargetMode="External"/><Relationship Id="rId1292" Type="http://schemas.openxmlformats.org/officeDocument/2006/relationships/hyperlink" Target="https://www.ebay.com/itm/SNES-OLIVIAS-MYSTERY-NEW-Puzzle-Super-famicom-Japan-game-work-fully/183741231526?hash=item2ac7d4b1a6:g:E8gAAMXQ1ZhTgX8A" TargetMode="External"/><Relationship Id="rId1293" Type="http://schemas.openxmlformats.org/officeDocument/2006/relationships/hyperlink" Target="https://www.ebay.com/itm/USED-PS4-Hokuto-Ga-Gotoku-Japan-import/223881335734?hash=item34205e13b6:g:QPgAAOSweXddMEFL" TargetMode="External"/><Relationship Id="rId1294" Type="http://schemas.openxmlformats.org/officeDocument/2006/relationships/hyperlink" Target="https://www.ebay.com/itm/USED-PS1-PS-PlayStation-1-Gangeji/293446994271?hash=item4452cdc95f:g:sS0AAOSwgSJdNY6B" TargetMode="External"/><Relationship Id="rId1295" Type="http://schemas.openxmlformats.org/officeDocument/2006/relationships/hyperlink" Target="https://www.ebay.com/itm/ARROW-FLASH-Ref-191-Mega-Drive-Sega-md/312705234769?epid=1404418408&amp;hash=item48ceaf3751:g:upkAAOSwsU5dMWUF" TargetMode="External"/><Relationship Id="rId1296" Type="http://schemas.openxmlformats.org/officeDocument/2006/relationships/hyperlink" Target="https://www.ebay.com/itm/ZUSAR-VASAR-Dreamcast-Sega-071-dc/362934790324?epid=56242535&amp;hash=item54809968b4:g:XFUAAOSwM05eYJIP" TargetMode="External"/><Relationship Id="rId1297" Type="http://schemas.openxmlformats.org/officeDocument/2006/relationships/hyperlink" Target="https://www.ebay.com/itm/SNES-MACROSS-SCRAMBLE-VALKYRIE-Boxed-Super-famicom-Japan-game-13658/183741232740?epid=56244706&amp;hash=item2ac7d4b664:g:ICYAAOSw9VZXOqZ~" TargetMode="External"/><Relationship Id="rId1298" Type="http://schemas.openxmlformats.org/officeDocument/2006/relationships/hyperlink" Target="https://www.ebay.com/itm/WIZARD-OF-THE-IMMORTAL-Mega-Drive-Sega-0447-md/362911324678?hash=item547f335a06:g:BTkAAOSwkfVeQj0z" TargetMode="External"/><Relationship Id="rId1299" Type="http://schemas.openxmlformats.org/officeDocument/2006/relationships/hyperlink" Target="https://www.ebay.com/itm/NEW-SEALED-Fist-Sony-PlayStation-1-PS1-Japan-Import-CD-Game-US-Seller/353106508456?hash=item5236c9baa8:g:-GkAAOSwofVe5bUw" TargetMode="External"/><Relationship Id="rId1300" Type="http://schemas.openxmlformats.org/officeDocument/2006/relationships/hyperlink" Target="https://www.ebay.com/itm/Mega-Drive-Genesis-Ka-Ge-Ki-Fists-of-Steel-kageki-JAPAN-GAME-11499/173847419961?hash=item287a1d1c39:g:VBcAAOSwxH1T7Gv-" TargetMode="External"/><Relationship Id="rId1301" Type="http://schemas.openxmlformats.org/officeDocument/2006/relationships/hyperlink" Target="https://www.ebay.com/itm/THE-KING-OF-FIGHTERS-ROUND-2-R-2-kof-Neo-Geo-Pocket-SNK-np/302639420881?hash=item4676b715d1:g:BUoAAOSwdGtcwphP" TargetMode="External"/><Relationship Id="rId1302" Type="http://schemas.openxmlformats.org/officeDocument/2006/relationships/hyperlink" Target="https://www.ebay.com/itm/Dragon-Shadow-Spell-PS2-Flight-plan-Sony-Playstation-2-From-Japan/193261634065?epid=56579463&amp;hash=item2cff4a8211:g:jskAAOSwSA5d-bW~" TargetMode="External"/><Relationship Id="rId1303" Type="http://schemas.openxmlformats.org/officeDocument/2006/relationships/hyperlink" Target="https://www.ebay.com/itm/AISLE-LORD-Sega-Mega-CD-168-mcd/362917754781?epid=56248740&amp;hash=item547f95779d:g:xP0AAOSw7rReSkPD" TargetMode="External"/><Relationship Id="rId1304" Type="http://schemas.openxmlformats.org/officeDocument/2006/relationships/hyperlink" Target="https://www.ebay.com/itm/Game-Cube-The-Legend-of-Zelda-Ocarina-GC-Nintendo-GC-JAPAN-GAME-46882/183745694108?hash=item2ac818c99c:g:T1AAAOSwEONb93a8" TargetMode="External"/><Relationship Id="rId1305" Type="http://schemas.openxmlformats.org/officeDocument/2006/relationships/hyperlink" Target="https://www.ebay.com/itm/Pack-Inn-Video-Armed-F-4988110600050-Pc-Engine-Software/353109582672?epid=1622565523&amp;hash=item5236f8a350:g:MCgAAOSw-XRe6Ya5" TargetMode="External"/><Relationship Id="rId1306" Type="http://schemas.openxmlformats.org/officeDocument/2006/relationships/hyperlink" Target="https://www.ebay.com/itm/N64-New-Japan-Pro-Wrestling-Tohkon-Road-2-Box-Nintendo-64-JPN-Game-22387/173848449497?hash=item287a2cd1d9:g:VD8AAOSwKoRZaHyC" TargetMode="External"/><Relationship Id="rId1307" Type="http://schemas.openxmlformats.org/officeDocument/2006/relationships/hyperlink" Target="https://www.ebay.com/itm/SEGA-Dreamcast-DYNAMITE-DEKA-2-spine-card-JAPAN-GAME-Clean-Work-25131/183745696306?hash=item2ac818d232:g:~owAAOSwnHZYS6j6" TargetMode="External"/><Relationship Id="rId1308" Type="http://schemas.openxmlformats.org/officeDocument/2006/relationships/hyperlink" Target="https://www.ebay.com/itm/Maken-Shao-Japan-Import/114256285419?epid=1100042708&amp;hash=item1a9a348eeb:g:6gsAAOSw9-9e4mgl" TargetMode="External"/><Relationship Id="rId1309" Type="http://schemas.openxmlformats.org/officeDocument/2006/relationships/hyperlink" Target="https://www.ebay.com/itm/Sega-Saturn-Phantasy-Star-Collection-box-map-technique-list-JAPAN-19946/173848449764?hash=item287a2cd2e4:g:BdAAAOSw1qtbUEyR" TargetMode="External"/><Relationship Id="rId1310" Type="http://schemas.openxmlformats.org/officeDocument/2006/relationships/hyperlink" Target="https://www.ebay.com/itm/Game-soft-Famicom-Ghosts-n-Goblins-Box-and-with-an-instructions-from-Japan/273600005842?hash=item3fb3d4c6d2:g:dDYAAOSwESRcCxih" TargetMode="External"/><Relationship Id="rId1311" Type="http://schemas.openxmlformats.org/officeDocument/2006/relationships/hyperlink" Target="https://www.ebay.com/itm/MACROSS-M3-Campaign-Limited-Box-Dreamcast-Sega-2136-dc/311754038914?epid=56244430&amp;hash=item4895fd1e82:g:WvIAAOSwAyJba6sl" TargetMode="External"/><Relationship Id="rId1312" Type="http://schemas.openxmlformats.org/officeDocument/2006/relationships/hyperlink" Target="https://www.ebay.com/itm/SUPER-STREET-FIGHTER-II-2-Mega-Drive-Sega-1812-md/362919651993?hash=item547fb26a99:g:HtYAAOSwP~leTOQy" TargetMode="External"/><Relationship Id="rId1313" Type="http://schemas.openxmlformats.org/officeDocument/2006/relationships/hyperlink" Target="https://www.ebay.com/itm/Assault-Suit-Leynos-Genesis-Masaya-Sega-Megadrive-Box-Japan-USA-Seller-Rare/373083624584?hash=item56dd845488:g:4goAAOSw7Rle5pe~" TargetMode="External"/><Relationship Id="rId1314" Type="http://schemas.openxmlformats.org/officeDocument/2006/relationships/hyperlink" Target="https://www.ebay.com/itm/Game-soft-Famicom-YS-3-Box-and-with-an-instructions-from-Japan/273585486021?hash=item3fb2f738c5:g:7x8AAOSwy2pb~-jC" TargetMode="External"/><Relationship Id="rId1315" Type="http://schemas.openxmlformats.org/officeDocument/2006/relationships/hyperlink" Target="https://www.ebay.com/itm/Highway-Star-Boxed-Famicom-NES-Japan-game-Work-fully-10423/183745699295?hash=item2ac818dddf:g:1lQAAOSwJ7RYS3E-" TargetMode="External"/><Relationship Id="rId1316" Type="http://schemas.openxmlformats.org/officeDocument/2006/relationships/hyperlink" Target="https://www.ebay.com/itm/USED-PS2-knockout-King-2002-Playstation2/293446973479?hash=item4452cd7827:g:MPIAAOSwxlxd1npQ" TargetMode="External"/><Relationship Id="rId1317" Type="http://schemas.openxmlformats.org/officeDocument/2006/relationships/hyperlink" Target="https://www.ebay.com/itm/NEC-PC-Engine-HuCARD-Lode-Runner-LOST-LABYRINTH-JAPAN-GAME-New-11160/183745699977?epid=1510065094&amp;hash=item2ac818e089:g:SPoAAOSwyQtVo4HX" TargetMode="External"/><Relationship Id="rId1318" Type="http://schemas.openxmlformats.org/officeDocument/2006/relationships/hyperlink" Target="https://www.ebay.com/itm/Dynamite-Headdy-case-manual-cardridge-postcard-include-MEGA-DRIVE-SEGA-GENESIS/254575678309?hash=item3b45e49365:g:-DkAAOSwnHdevOvv" TargetMode="External"/><Relationship Id="rId1319" Type="http://schemas.openxmlformats.org/officeDocument/2006/relationships/hyperlink" Target="https://www.ebay.com/itm/COMMAND-CONQUER-GS-9131-Sega-Saturn-Japan/123886909884?hash=item1cd83c39bc:g:X7oAAOSwl41dY1vI" TargetMode="External"/><Relationship Id="rId1320" Type="http://schemas.openxmlformats.org/officeDocument/2006/relationships/hyperlink" Target="https://www.ebay.com/itm/PlayStation-Salary-Man-Champ-New-PS1-JAPAN-GAME-33562/173848450995?hash=item287a2cd7b3:g:uIYAAOSwgGBbozca" TargetMode="External"/><Relationship Id="rId1321" Type="http://schemas.openxmlformats.org/officeDocument/2006/relationships/hyperlink" Target="https://www.ebay.com/itm/PlayStation2-Spectral-Gene-Limited-Edition-NEW-PS2-JAPAN-GAME-50302/183745700966?hash=item2ac818e466:g:idcAAOSwzLlXgJfJ" TargetMode="External"/><Relationship Id="rId1322" Type="http://schemas.openxmlformats.org/officeDocument/2006/relationships/hyperlink" Target="https://www.ebay.com/itm/SILENT-DEBUGGERS-Item-Ref-bcc-PC-Engine-Hu-pe/311787211669?hash=item4897f74b95:g:ytMAAOSwopRYiCAP" TargetMode="External"/><Relationship Id="rId1323" Type="http://schemas.openxmlformats.org/officeDocument/2006/relationships/hyperlink" Target="https://www.ebay.com/itm/Rare-Game-soft-Famicom-Diku-no-Gensan-Box-and-with-an-instructions-from-Japan/274329018186?hash=item3fdf489f4a:g:3i0AAOSwGIVeitiS" TargetMode="External"/><Relationship Id="rId1324" Type="http://schemas.openxmlformats.org/officeDocument/2006/relationships/hyperlink" Target="https://www.ebay.com/itm/PlayStation-HARD-ROCK-CAB-PS1-JAPAN-GAME-work-fully-15852/173848451039?hash=item287a2cd7df:g:E1oAAOSwDNdVikS-" TargetMode="External"/><Relationship Id="rId1325" Type="http://schemas.openxmlformats.org/officeDocument/2006/relationships/hyperlink" Target="https://www.ebay.com/itm/PlayStation2-BAROQUE-INTERNATIONAL-NEW-JAPAN-GAME-PS2-52070/173848451091?hash=item287a2cd813:g:lnkAAOSwBahVStnC" TargetMode="External"/><Relationship Id="rId1326" Type="http://schemas.openxmlformats.org/officeDocument/2006/relationships/hyperlink" Target="https://www.ebay.com/itm/Used-Sega-Saturn-Next-King-Koi-no-Sennen-Oukoku-Japan-Import/301304306349?hash=item462722daad:g:LOEAAOSwGvhUCYys" TargetMode="External"/><Relationship Id="rId1327" Type="http://schemas.openxmlformats.org/officeDocument/2006/relationships/hyperlink" Target="https://www.ebay.com/itm/PCEngine-CD-ROM-RAYXANBER-2-JAPAN-GAME-Clean-Work-fully-11360/183745701502?hash=item2ac818e67e:g:xqIAAOSwAQtZlTnO" TargetMode="External"/><Relationship Id="rId1328" Type="http://schemas.openxmlformats.org/officeDocument/2006/relationships/hyperlink" Target="https://www.ebay.com/itm/SNES-SPACE-ACE-Boxed-Super-famicom-Japan-game-work-fully/173848451133?hash=item287a2cd83d:g:FLcAAOSw7ThUcYpL" TargetMode="External"/><Relationship Id="rId1329" Type="http://schemas.openxmlformats.org/officeDocument/2006/relationships/hyperlink" Target="https://www.ebay.com/itm/PC-Genjin-Hu-Card-JP-GAME-9000009959324-F-S/192492647749?hash=item2cd174b545:g:GXQAAOSwGBdauJrT" TargetMode="External"/><Relationship Id="rId1330" Type="http://schemas.openxmlformats.org/officeDocument/2006/relationships/hyperlink" Target="https://www.ebay.com/itm/Used-PS4-PERSONA-5-VER-Japan-Import/163138701786?hash=item25fbd309da:g:vKAAAOSwYuNbQJW8" TargetMode="External"/><Relationship Id="rId1331" Type="http://schemas.openxmlformats.org/officeDocument/2006/relationships/hyperlink" Target="https://www.ebay.com/itm/PC-Engine-SUPER-CD-ROM-HI-LEG-FANTASY-JAPAN-GAME-Clean-Work-fully-14473/183745701893?hash=item2ac818e805:g:vIEAAOSwT6pVxwZA" TargetMode="External"/><Relationship Id="rId1332" Type="http://schemas.openxmlformats.org/officeDocument/2006/relationships/hyperlink" Target="https://www.ebay.com/itm/NINJA-COMMANDO-Neo-Geo-CD-2951-nc/303587781442?hash=item46af3deb42:g:AL0AAOSwkZ9e2fNc" TargetMode="External"/><Relationship Id="rId1333" Type="http://schemas.openxmlformats.org/officeDocument/2006/relationships/hyperlink" Target="https://www.ebay.com/itm/MAJIN-EIYUDEN-WATARU-GAIDEN-Box-Can-be-save-Famicom-NES-Japan-game-10719/183745701990?hash=item2ac818e866:g:9oEAAOSwcnpTq7Iq" TargetMode="External"/><Relationship Id="rId1334" Type="http://schemas.openxmlformats.org/officeDocument/2006/relationships/hyperlink" Target="https://www.ebay.com/itm/Magic-Carpet-Multi-Controller-Sega-Saturn-Japan-NEW-C/333619774762?hash=item4dad49c52a:g:13EAAOSw6~Je3eqU" TargetMode="External"/><Relationship Id="rId1335" Type="http://schemas.openxmlformats.org/officeDocument/2006/relationships/hyperlink" Target="https://www.mercari.com/jp/items/m82598766149/?_s=U2FsdGVkX198biU9ZKiLkTt3KyOYQv1qWk8EzAX0lUT7UAskahLw3rTod_E1avmRk5Do1Q9uVx6pX2Desih6hqQXbJcWh4pWNSldPbVBDv3bf2tKhvyEHfXtdnxetBZR" TargetMode="External"/><Relationship Id="rId1336" Type="http://schemas.openxmlformats.org/officeDocument/2006/relationships/hyperlink" Target="https://www.ebay.com/itm/JACKIE-CHAN-PC-Engine-Hu-pe/311763843929?hash=item489692bb59:g:OIgAAOSwElpatHB3" TargetMode="External"/><Relationship Id="rId1337" Type="http://schemas.openxmlformats.org/officeDocument/2006/relationships/hyperlink" Target="https://www.ebay.com/itm/Sega-Saturn-Deron-Dero-Dero-JAPAN-GAME-15779/183745702105?hash=item2ac818e8d9:g:VrYAAOSw-CpX93R6" TargetMode="External"/><Relationship Id="rId1338" Type="http://schemas.openxmlformats.org/officeDocument/2006/relationships/hyperlink" Target="https://www.ebay.com/itm/Sega-Saturn-Bug-included-spine-card-color-copy-JAPAN-GAME-SS-15649/173848451417?hash=item287a2cd959:g:Gd8AAOSwa81bUFsR" TargetMode="External"/><Relationship Id="rId1339" Type="http://schemas.openxmlformats.org/officeDocument/2006/relationships/hyperlink" Target="https://www.mercari.com/jp/items/m35451907914/?_s=U2FsdGVkX1_qOHa4dhdtP2FHTrwm_ho6AuP7Lnn4L05iIora6X5k--rwfGdIX2diEGjZD2-1-m2oxr3_0wlY9f-26UuYLI_jf1BbR56RLOvVztcUp0J_VMQFhHdyooN0" TargetMode="External"/><Relationship Id="rId1340" Type="http://schemas.openxmlformats.org/officeDocument/2006/relationships/hyperlink" Target="https://www.ebay.com/itm/Eiyuu-Shigan-Gal-Act-Heroism-1998-Brand-New-Factory-Sealed-Japan-Saturn-Import/202973038736?hash=item2f4222c890:g:ppoAAOSwgy1eoNej" TargetMode="External"/><Relationship Id="rId1341" Type="http://schemas.openxmlformats.org/officeDocument/2006/relationships/hyperlink" Target="https://www.ebay.com/itm/Mega-Drive-Genesis-MiG-29-Boxed-JAPAN-GAME-Clean-Works-fully-13743/183745702346?hash=item2ac818e9ca:g:HP8AAOSwO9RbKLX4" TargetMode="External"/><Relationship Id="rId1342" Type="http://schemas.openxmlformats.org/officeDocument/2006/relationships/hyperlink" Target="https://www.ebay.com/itm/WOLVERINE-Ref-095-Super-Famicom-Nintendo-sf/312664545542?epid=214790898&amp;hash=item48cc425906:g:ZekAAOSwVZBdCwgW" TargetMode="External"/><Relationship Id="rId1343" Type="http://schemas.openxmlformats.org/officeDocument/2006/relationships/hyperlink" Target="https://www.ebay.com/itm/3DO-Real-Princess-Maker-2-included-character-model-sheets-JAPAN-3DO-17937/173848451542?hash=item287a2cd9d6:g:wZAAAOSwNrFbKfDM" TargetMode="External"/><Relationship Id="rId1344" Type="http://schemas.openxmlformats.org/officeDocument/2006/relationships/hyperlink" Target="https://www.ebay.com/itm/Sonic-Pinball-Mega-Drive-Genesis-Sega-Japan-retro-video-game-action-FedEx/333559375048?hash=item4da9b024c8:g:rV0AAOSwhRZefYQt" TargetMode="External"/><Relationship Id="rId1345" Type="http://schemas.openxmlformats.org/officeDocument/2006/relationships/hyperlink" Target="https://www.ebay.com/itm/Mega-Drive-Genesis-Jashin-Draxos-Risky-Woods-Box-JAPAN-Game-Sega-13268/173848451696?hash=item287a2cda70:g:R28AAOSwAANY6w1U" TargetMode="External"/><Relationship Id="rId1346" Type="http://schemas.openxmlformats.org/officeDocument/2006/relationships/hyperlink" Target="https://www.ebay.com/itm/Sega-Saturn-Vatlva-included-spine-card-postcard-JAPAN-GAME-16856/183745702938?hash=item2ac818ec1a:g:degAAOSwNf1ZslfH" TargetMode="External"/><Relationship Id="rId1347" Type="http://schemas.openxmlformats.org/officeDocument/2006/relationships/hyperlink" Target="https://www.ebay.com/itm/Game-soft-Famicom-Doraemon-Box-and-with-an-instructions-from-Japan/273348520483?hash=item3fa4d76a23:g:xawAAOSwTfFbRMGF" TargetMode="External"/><Relationship Id="rId1348" Type="http://schemas.openxmlformats.org/officeDocument/2006/relationships/hyperlink" Target="https://www.ebay.com/itm/AERO-BLASTERS-Mega-Drive-Sega-809-md/362967054209?hash=item548285b781:g:rjoAAOSw3utekB~P" TargetMode="External"/><Relationship Id="rId1349" Type="http://schemas.openxmlformats.org/officeDocument/2006/relationships/hyperlink" Target="https://www.ebay.com/itm/Panasonic-3DO-Real-Shanghai-Banri-No-Choujou-The-Great-Wall-NEW-JAPAN-14736/173848451854?hash=item287a2cdb0e:g:b5wAAOSwEK9Tx4hu" TargetMode="External"/><Relationship Id="rId1350" Type="http://schemas.openxmlformats.org/officeDocument/2006/relationships/hyperlink" Target="https://www.ebay.com/itm/Sonic-Wings-2-NEO-GEO-CD-JP-GAME-9000009792617/192474496692?epid=6246&amp;hash=item2cd05fbeb4:g:QrcAAOSwXq5c1DKc" TargetMode="External"/><Relationship Id="rId1351" Type="http://schemas.openxmlformats.org/officeDocument/2006/relationships/hyperlink" Target="https://www.ebay.com/itm/Samurai-Spirits-3-Shodown-AES-SNK-Neogeo-Box-From-Japan/223941882951?hash=item3423f9f447:g:K~UAAOSwj0NeZ0Dv" TargetMode="External"/><Relationship Id="rId1352" Type="http://schemas.openxmlformats.org/officeDocument/2006/relationships/hyperlink" Target="https://www.ebay.com/itm/Samurai-Spirits-2-Shodown-Free-Shipping-SNK-Neo-Geo-AES-ROM/163867387181?hash=item262741e52d:g:Vw4AAOSwLsRe8hSV" TargetMode="External"/><Relationship Id="rId1353" Type="http://schemas.openxmlformats.org/officeDocument/2006/relationships/hyperlink" Target="https://www.ebay.com/itm/Neo-Geo-CD-THE-SUPER-SPY-No-Back-sheet-3305-nc/363028883238?hash=item5486352726:g:D2EAAOSwSK5e8ZUS" TargetMode="External"/><Relationship Id="rId1354" Type="http://schemas.openxmlformats.org/officeDocument/2006/relationships/hyperlink" Target="https://www.ebay.com/itm/Neo-Geo-CD-NAM-1975-No-Back-sheet-1506-cnc-nc/303603588721?hash=item46b02f1e71:g:HhkAAOSwfRVe8YPg" TargetMode="External"/><Relationship Id="rId1355" Type="http://schemas.openxmlformats.org/officeDocument/2006/relationships/hyperlink" Target="https://www.ebay.com/itm/Ouran-High-School-Host-Club-DS-Limited-Edition-NEW/174242386157?hash=item2891a7d0ed:g:3vAAAOSwS~Reiw-0" TargetMode="External"/><Relationship Id="rId1356" Type="http://schemas.openxmlformats.org/officeDocument/2006/relationships/hyperlink" Target="https://www.ebay.com/itm/EINHANDER-PS1-Playstation-Japan-Game-p1/302778881972?hash=item467f0717b4:g:w80AAOSwo9VbKzXR" TargetMode="External"/><Relationship Id="rId1357" Type="http://schemas.openxmlformats.org/officeDocument/2006/relationships/hyperlink" Target="https://www.ebay.com/itm/Dreamcast-JOJOS-BIZARRE-ADVNETURE-for-Matching-Service-dc-From-Japan-used-good/143489344647?hash=item2168a1a487:g:0qsAAOSwvgheDaJP" TargetMode="External"/><Relationship Id="rId1358" Type="http://schemas.openxmlformats.org/officeDocument/2006/relationships/hyperlink" Target="https://www.ebay.com/itm/Used-Dreamcast-Advanced-Daisenryaku-2001-Japan-Import-Free-Shipping/121661278624?epid=56259679&amp;hash=item1c5393c9a0:g:0xQAAOSweW5VY-Fq" TargetMode="External"/><Relationship Id="rId1359" Type="http://schemas.openxmlformats.org/officeDocument/2006/relationships/hyperlink" Target="https://www.ebay.com/itm/Dreamcast-SONIC-ADVENTURE-2-with-SPINE-SEGA-dc/362656014751?hash=item546ffba19f:g:yXEAAOSw~hZc4ikY" TargetMode="External"/><Relationship Id="rId1360" Type="http://schemas.openxmlformats.org/officeDocument/2006/relationships/hyperlink" Target="https://www.ebay.com/itm/SEGA-Dreamcast-THE-LAST-BLADE-2-FINAL-EDITION-JAPAN-GAME-Work-31543/173859766922?epid=56243665&amp;hash=item287ad9828a:g:upMAAOSwrQxbClNa" TargetMode="External"/><Relationship Id="rId1361" Type="http://schemas.openxmlformats.org/officeDocument/2006/relationships/hyperlink" Target="https://www.ebay.com/itm/Brand-New-Star-Gladiator-2-Nightmare-of-Bilstein-Sega-Dreamcast-Japan-Import/184238182533?hash=item2ae5739085:g:-KAAAOSwVcBc3R2S" TargetMode="External"/><Relationship Id="rId1362" Type="http://schemas.openxmlformats.org/officeDocument/2006/relationships/hyperlink" Target="https://www.ebay.com/itm/Used-PSP-SNK-Arcade-Classics-Vol-1-Japan-Import-Free-shipping/291282902882?epid=1600301792&amp;hash=item43d1d05f62:g:cfkAAOSw54xUU7rW" TargetMode="External"/><Relationship Id="rId1363" Type="http://schemas.openxmlformats.org/officeDocument/2006/relationships/hyperlink" Target="https://www.ebay.com/itm/Taito-Ibara-Japan-Import/264248597642?hash=item3d86719c8a:g:LxIAAOSwE6VckyYQ" TargetMode="External"/><Relationship Id="rId1364" Type="http://schemas.openxmlformats.org/officeDocument/2006/relationships/hyperlink" Target="https://www.ebay.com/itm/Kyukyoku-Tiger-Hu-Card-Taito-NEC-PC-Engine-From-Japan/323845133233?hash=item4b66ac93b1:g:1tMAAOSwdcNdFHj1" TargetMode="External"/><Relationship Id="rId1365" Type="http://schemas.openxmlformats.org/officeDocument/2006/relationships/hyperlink" Target="https://www.ebay.com/itm/KAZE-KIRI-NEC-PC-Engine-naxat-soft-Japan-video-game-action-Ninja-CD-ROM2-FedEx/333546688741?hash=item4da8ee90e5:g:JHgAAOSwZWpefaSS" TargetMode="External"/><Relationship Id="rId1366" Type="http://schemas.openxmlformats.org/officeDocument/2006/relationships/hyperlink" Target="https://www.ebay.com/itm/DEAD-MOON-PC-Engine-Hu-3194-pe/303532938474?hash=item46abf914ea:g:NegAAOSwgQleitdC" TargetMode="External"/><Relationship Id="rId1367" Type="http://schemas.openxmlformats.org/officeDocument/2006/relationships/hyperlink" Target="https://www.ebay.com/itm/VALIS-III-3-ref-C-PC-Engine-CD-pe/312357657310?hash=item48b9f79ade:g:uPEAAOSwkjJcCKJW" TargetMode="External"/><Relationship Id="rId1368" Type="http://schemas.openxmlformats.org/officeDocument/2006/relationships/hyperlink" Target="https://www.ebay.com/itm/1943-KAI-The-Battle-Of-Midway-Item-ref-070-PC-Engine-Hu-pe/302623726054?epid=56236492&amp;hash=item4675c799e6:g:dKsAAOSwMYRacsbT" TargetMode="External"/><Relationship Id="rId1369" Type="http://schemas.openxmlformats.org/officeDocument/2006/relationships/hyperlink" Target="https://www.ebay.com/itm/SHADOW-DANCER-The-Secret-of-Shinobi-Sega-Mega-Drive-Japan/193278164687?epid=56585547&amp;hash=item2d0046becf:g:5I8AAOSwPbdeCbrj" TargetMode="External"/><Relationship Id="rId1370" Type="http://schemas.openxmlformats.org/officeDocument/2006/relationships/hyperlink" Target="https://www.ebay.com/itm/DUNGEON-EXPLORER-PC-Engine-Hu-bbc-pe/303523206821?hash=item46ab6496a5:g:2aIAAOSwL9peetqF" TargetMode="External"/><Relationship Id="rId1371" Type="http://schemas.openxmlformats.org/officeDocument/2006/relationships/hyperlink" Target="https://www.ebay.com/itm/Used-Sol-Ja-Blade-Pc-Engine-Japan-Export/192889521294?hash=item2ce91c848e:g:dc4AAOSwRG1cs1T6" TargetMode="External"/><Relationship Id="rId1372" Type="http://schemas.openxmlformats.org/officeDocument/2006/relationships/hyperlink" Target="https://www.ebay.com/itm/SIDE-ARMS-Item-ref-bbc-PC-Engine-Hu-pe/362256136251?epid=61677780&amp;hash=item545825f83b:g:kNMAAOSw4cRbcnYJ" TargetMode="External"/><Relationship Id="rId1373" Type="http://schemas.openxmlformats.org/officeDocument/2006/relationships/hyperlink" Target="https://www.ebay.com/itm/Pretty-Fighter-X-Sega-Saturn-Imagineer-Japan-retro-video-game-action-FedEx/333623404350?epid=56231392&amp;hash=item4dad81273e:g:mmYAAOSwDlZe4ytd" TargetMode="External"/><Relationship Id="rId1374" Type="http://schemas.openxmlformats.org/officeDocument/2006/relationships/hyperlink" Target="https://www.ebay.com/itm/Policenauts-SEGA-Saturn-SS-Japan-Game/293593163045?epid=56205704&amp;hash=item445b842525:g:eAIAAOSwp49ezSze" TargetMode="External"/><Relationship Id="rId1375" Type="http://schemas.openxmlformats.org/officeDocument/2006/relationships/hyperlink" Target="https://www.ebay.com/itm/Used-PS2-Persona-3-Fes-Independent-Starting-Version-Japan-Import/173574319776?hash=item2869d5eea0:g:zQgAAOSwY3tbQJXF" TargetMode="External"/><Relationship Id="rId1376" Type="http://schemas.openxmlformats.org/officeDocument/2006/relationships/hyperlink" Target="https://www.ebay.com/itm/USED-Devil-Summoner-Soul-Hackers-3DS-JAPAN-F-S-w-tracking/224041135747?epid=1507742795&amp;hash=item3429e46e83:g:1yQAAOSwiE9e4S7V" TargetMode="External"/><Relationship Id="rId1377" Type="http://schemas.openxmlformats.org/officeDocument/2006/relationships/hyperlink" Target="https://www.ebay.com/itm/Vasara-Collection-PlayStation-PS4-2019-Japanese-Factory-Sealed/312945861445?epid=6034744295&amp;hash=item48dd06e345:g:oewAAOSwWZVeHc8E" TargetMode="External"/><Relationship Id="rId1378" Type="http://schemas.openxmlformats.org/officeDocument/2006/relationships/hyperlink" Target="https://www.ebay.com/itm/USED-PSP-snk-neo-geo-heroes-ultimate-shooting-sony-playstation/324055740603?epid=1100280141&amp;hash=item4b733a30bb:g:4AcAAOSwF0hdRa25" TargetMode="External"/><Relationship Id="rId1379" Type="http://schemas.openxmlformats.org/officeDocument/2006/relationships/hyperlink" Target="https://www.ebay.com/itm/SEGA-AGES-2500-Series-Vol-13-Outrun-PS2-Japan/333414028556?epid=1784012745&amp;hash=item4da106550c:g:-SsAAOSw6ABd3fhq" TargetMode="External"/><Relationship Id="rId1380" Type="http://schemas.openxmlformats.org/officeDocument/2006/relationships/hyperlink" Target="https://www.ebay.com/itm/Sega-Saturn-NANATSU-KAZE-NO-SHIMA-MONOGATARI-with-SPINE-ss/303149946191?epid=2001756155&amp;hash=item469525154f:g:2CQAAOSwertc1UJ7" TargetMode="External"/><Relationship Id="rId1381" Type="http://schemas.openxmlformats.org/officeDocument/2006/relationships/hyperlink" Target="https://www.ebay.com/itm/Sailor-moon-SuperS-Various-Emotion-Sega-Saturn-ANGEL-Japan-video-game-FedEx/333557932613?hash=item4da99a2245:g:iDUAAOSw5jlee1L5" TargetMode="External"/><Relationship Id="rId1382" Type="http://schemas.openxmlformats.org/officeDocument/2006/relationships/hyperlink" Target="https://www.mercari.com/jp/items/m92532602657/?_s=U2FsdGVkX18zDkhGBm83tI4u7MuAb2d2CaXZ55EoMX_O0nzA5Ac5PM54GYF7CJgWMD_Glrsdu8CacwondjH-aJfIoyap1geSg2tcfYcjtBDTccODlikv4JH5WBykeQ_8" TargetMode="External"/><Relationship Id="rId1383" Type="http://schemas.openxmlformats.org/officeDocument/2006/relationships/hyperlink" Target="https://www.ebay.com/itm/Sega-Saturn-Keio-Yugekitai-Flying-Squadron-2-JAPAN-Used-SS-Shooter-Shmup-Game/401985177020?hash=item5d982f05bc:g:8GQAAOSwt-Bd6IuA" TargetMode="External"/><Relationship Id="rId1384" Type="http://schemas.openxmlformats.org/officeDocument/2006/relationships/hyperlink" Target="https://www.ebay.com/itm/Used-Sega-Saturn-Radiant-Silvergun-Japan-Import/291474640215?hash=item43dd3e0d57:g:u1AAAOSwv0tVYrdF" TargetMode="External"/><Relationship Id="rId1385" Type="http://schemas.openxmlformats.org/officeDocument/2006/relationships/hyperlink" Target="https://www.ebay.com/itm/Game-Gear-Royal-Stone-GOOD-Condition-Sega-Japanese-game/153585302809?hash=item23c265bd19:g:IAYAAOSwDH1dQDUf" TargetMode="External"/><Relationship Id="rId1386" Type="http://schemas.openxmlformats.org/officeDocument/2006/relationships/hyperlink" Target="https://www.ebay.com/itm/PHANTASY-STAR-Reissue-Fukkokuban-Mega-Drive-Japanese-ver/174075301652?hash=item2887b24f14:g:~gIAAOSwwRRdsbFP" TargetMode="External"/><Relationship Id="rId1387" Type="http://schemas.openxmlformats.org/officeDocument/2006/relationships/hyperlink" Target="https://www.ebay.com/itm/SEGA-Game-Gear-game-Megami-Tensei-Gaiden-Last-Bible-JAPAN-cartridge/383544125496?hash=item594d02e838:g:cWAAAOSw1pBdqjPZ" TargetMode="External"/><Relationship Id="rId1388" Type="http://schemas.openxmlformats.org/officeDocument/2006/relationships/hyperlink" Target="https://www.ebay.com/itm/GAME-GEAR-Bare-Knuckle-2-Streets-of-Rage-2-New-SEGA-JAPAN-GAME-13545/173852264308?hash=item287a670774:g:tGwAAOSwPmVcId~0" TargetMode="External"/><Relationship Id="rId1389" Type="http://schemas.openxmlformats.org/officeDocument/2006/relationships/hyperlink" Target="https://www.ebay.com/itm/Used-PS2-SEGA-AGES-2500-Series-Vol-26-dynamite-deka-PlayStation-2-JAPAN-IMPORT/164078850514?epid=110529170&amp;hash=item2633dc91d2:g:bpcAAOSwjZFeQ9gx" TargetMode="External"/><Relationship Id="rId1390" Type="http://schemas.openxmlformats.org/officeDocument/2006/relationships/hyperlink" Target="https://www.ebay.com/itm/SEGA-AGES-2500-Vol-1-PHANTASY-STAR-PS2-Sega-Sony-PlayStation-2-From-Japan/323960715941?hash=item4b6d903aa5:g:~tcAAOSwRBFdtZNi" TargetMode="External"/><Relationship Id="rId1391" Type="http://schemas.openxmlformats.org/officeDocument/2006/relationships/hyperlink" Target="https://www.ebay.com/itm/USED-PS2-SEGA-AGES-2500-Series-Vol-5-Golden-Ax-Japan-import/324055740102?epid=1601478174&amp;hash=item4b733a2ec6:g:8OkAAOSwbPleD-xC" TargetMode="External"/><Relationship Id="rId1392" Type="http://schemas.openxmlformats.org/officeDocument/2006/relationships/hyperlink" Target="https://www.ebay.com/itm/PS2-Sega-Ages-2500-Series-Vol-6-Ichini-no-Tant-R-Bonanza-Bros-Game-Japan/173849704526?epid=1439211328&amp;hash=item287a3ff84e:g:9HIAAOSwxrlaqMAR" TargetMode="External"/><Relationship Id="rId1393" Type="http://schemas.openxmlformats.org/officeDocument/2006/relationships/hyperlink" Target="https://www.ebay.com/itm/Used-PS2-Sega-AGES-2500-Series-Vol-9-Gain-Ground-Japan-Import-Free-Shipping/301586323131?epid=1428590168&amp;hash=item4637f216bb:g:55oAAOSweW5U3vO1" TargetMode="External"/><Relationship Id="rId1394" Type="http://schemas.openxmlformats.org/officeDocument/2006/relationships/hyperlink" Target="https://www.ebay.com/itm/Used-PS2-Sega-Ages-Vol-24-Last-Bronx-Tokyo-Bangaichi-Japan-Import/153208165021?epid=1900415535&amp;hash=item23abeb129d:g:z0sAAOSwb0hZ3q8b" TargetMode="External"/><Relationship Id="rId1395" Type="http://schemas.openxmlformats.org/officeDocument/2006/relationships/hyperlink" Target="https://www.ebay.com/itm/Sega-AGES-2500-Series-Vol-18-Dragon-Force-Japan-Import/324051834445?epid=111118409&amp;hash=item4b72fe964d:g:axgAAOSwXzBeKqhg" TargetMode="External"/><Relationship Id="rId1396" Type="http://schemas.openxmlformats.org/officeDocument/2006/relationships/hyperlink" Target="https://www.ebay.com/itm/PS2-SEGA-AGES-2500-Series-Vol-19-Fighting-Vipers-Japan-PlayStation-2/174305881821?epid=1828580544&amp;hash=item289570aedd:g:CMgAAOSw~HRdyntY" TargetMode="External"/><Relationship Id="rId1397" Type="http://schemas.openxmlformats.org/officeDocument/2006/relationships/hyperlink" Target="https://www.ebay.com/itm/Used-PS2-SEGA-AGES-2500-Series-Vol-21-SDI-Quartet-SEGA-SYSTEM-16-COLLECTION/192534958705?epid=110512076&amp;hash=item2cd3fa5271:g:~hQAAOSw1Zpa8mD7" TargetMode="External"/><Relationship Id="rId1398" Type="http://schemas.openxmlformats.org/officeDocument/2006/relationships/hyperlink" Target="https://www.ebay.com/itm/PS2-Sega-Ages-2500-Series-Vol-33-Fantasy-Zone-Complete-Collection-JAPAN-New/143397086332?epid=1428180892&amp;hash=item216321e47c:g:~pAAAOSwTe5dj69-" TargetMode="External"/><Relationship Id="rId1399" Type="http://schemas.openxmlformats.org/officeDocument/2006/relationships/hyperlink" Target="https://www.ebay.com/itm/THOR-Seirei-Oki-Den-Ohki-Sega-Saturn-with-SPINE-ss/312573715048?hash=item48c6d86268:g:7dUAAOSwX09ctYYW" TargetMode="External"/><Relationship Id="rId1400" Type="http://schemas.openxmlformats.org/officeDocument/2006/relationships/hyperlink" Target="https://www.ebay.com/itm/used-SEGA-Saturn-Wizardry-Rilgammin-Saga-from-Japan-864/353111061614?hash=item52370f346e:g:HK0AAOSwLt5e6znu" TargetMode="External"/><Relationship Id="rId1401" Type="http://schemas.openxmlformats.org/officeDocument/2006/relationships/hyperlink" Target="https://www.ebay.com/itm/New-PS4-Sisters-Royale-Japan-PLJM-16560-4988602172331/283728852418?epid=11035991556&amp;hash=item420f8eb5c2:g:Op0AAOSwAt1eDIDo" TargetMode="External"/><Relationship Id="rId1402" Type="http://schemas.openxmlformats.org/officeDocument/2006/relationships/hyperlink" Target="https://www.ebay.com/itm/Used-PS2-Sky-Gunner-Japan-Import-Free-Shipping/291381737704?hash=item43d7b478e8:g:RioAAOSwqu9U3vO6" TargetMode="External"/><Relationship Id="rId1403" Type="http://schemas.openxmlformats.org/officeDocument/2006/relationships/hyperlink" Target="https://www.ebay.com/itm/Used-R-A-E-A-a-A-A-A-a-A-A-A-A-E-A-a-A-A-a-A-A-Type-Finalf-S/192887202185?hash=item2ce8f92189:g:ttgAAOSwphhcr2tj" TargetMode="External"/><Relationship Id="rId1404" Type="http://schemas.openxmlformats.org/officeDocument/2006/relationships/hyperlink" Target="https://www.ebay.com/itm/Asuka-120-Limited-Burning-Fest-SS-Ask-Sega-Saturn-From-Japan/193203848025?epid=56230581&amp;hash=item2cfbd8c359:g:-eIAAOSwsvhe8wHO" TargetMode="External"/><Relationship Id="rId1405" Type="http://schemas.openxmlformats.org/officeDocument/2006/relationships/hyperlink" Target="https://www.ebay.com/itm/Sega-Saturn-CYBERBOTS-Cyber-Bots-Limited-Edition-Serial-20949-ss/312353710478?hash=item48b9bb618e:g:kDIAAOSw2XteKWjH" TargetMode="External"/><Relationship Id="rId1406" Type="http://schemas.openxmlformats.org/officeDocument/2006/relationships/hyperlink" Target="https://www.ebay.com/itm/FINAL-SOLDIER-PC-Engine-Hu-326-pe/363030768745?hash=item548651ec69:g:QgUAAOSw9Rpe9D6Q" TargetMode="External"/><Relationship Id="rId1407" Type="http://schemas.openxmlformats.org/officeDocument/2006/relationships/hyperlink" Target="https://www.ebay.com/itm/WINS-OF-THUNDER-HUDSON-SOFT-NEC-PC-Engine-Japan-retro-video-game-action-FedEx/333627901544?hash=item4dadc5c668:g:ceUAAOSwu4xe6e5Q" TargetMode="External"/><Relationship Id="rId1408" Type="http://schemas.openxmlformats.org/officeDocument/2006/relationships/hyperlink" Target="https://www.ebay.com/itm/SPRIGGAN-MARK-2-II-PC-Engine-SCD-1552-pe/303456346469?hash=item46a7686165:g:~WcAAOSweI9eJ~tS" TargetMode="External"/><Relationship Id="rId1409" Type="http://schemas.openxmlformats.org/officeDocument/2006/relationships/hyperlink" Target="https://www.ebay.com/itm/SUMMER-CARNIVAL-93-NEXZR-SPECIAL-Ref-2935-PC-Engine-SCD-pe/362424241338?hash=item54622b0cba:g:fucAAOSwj~9bhmz2" TargetMode="External"/><Relationship Id="rId1410" Type="http://schemas.openxmlformats.org/officeDocument/2006/relationships/hyperlink" Target="https://www.ebay.com/itm/BURNING-ANGEL-Item-ref-132-PC-Engine-Hu-Naxat-pe/311783246738?hash=item4897bacb92:g:30gAAOSwe~lcRsnt" TargetMode="External"/><Relationship Id="rId1411" Type="http://schemas.openxmlformats.org/officeDocument/2006/relationships/hyperlink" Target="https://www.ebay.com/itm/NEC-PC-Engine-Hu-Card-P-47-From-Japan-2019/254237152953?hash=item3b31b716b9:g:N4MAAOSwDEBcNxol" TargetMode="External"/><Relationship Id="rId1412" Type="http://schemas.openxmlformats.org/officeDocument/2006/relationships/hyperlink" Target="https://www.ebay.com/itm/Used-PS2-NEO-GEO-online-collection-World-Heroes-Gorgeous-Import-Japan-F-S-Track/162557819854?hash=item25d9337bce:g:W4QAAOSwvjdZRipu" TargetMode="External"/><Relationship Id="rId1413" Type="http://schemas.openxmlformats.org/officeDocument/2006/relationships/hyperlink" Target="https://www.ebay.com/itm/PS2-TECMO-Hit-Parade-JAPAN-NTSC-Playstation-2/142606467827?hash=item21340202f3:g:woUAAOSwdJ9aHwzs" TargetMode="External"/><Relationship Id="rId1414" Type="http://schemas.openxmlformats.org/officeDocument/2006/relationships/hyperlink" Target="https://www.ebay.com/itm/Capcom-Classics-Collection-CERO12-PlayStation2-JP-GAME-9000012610489/202822711992?epid=1502889370&amp;hash=item2f392cfab8:g:aFwAAOSww~VdzfMW" TargetMode="External"/><Relationship Id="rId1415" Type="http://schemas.openxmlformats.org/officeDocument/2006/relationships/hyperlink" Target="https://www.ebay.com/itm/ART-OF-FIGHTING-ANTHOLOGY-Ryuuko-no-Ken-SNK-Sony-PlayStation-2-Japan/123351905394?epid=110527940&amp;hash=item1cb858b472:g:NKAAAOSwEwNbj190" TargetMode="External"/><Relationship Id="rId1416" Type="http://schemas.openxmlformats.org/officeDocument/2006/relationships/hyperlink" Target="https://www.ebay.com/itm/USED-PS2-Kinnikuman-Muscle-Grand-Prix-2-Tokumori/223881335042?epid=1528179403&amp;hash=item34205e1102:g:as0AAOSwQypdRAC6" TargetMode="External"/><Relationship Id="rId1417" Type="http://schemas.openxmlformats.org/officeDocument/2006/relationships/hyperlink" Target="https://www.ebay.com/itm/Used-PS2-The-King-of-Fighters-Orochi-Collection-Japan-Import/301641120578?epid=1240726880&amp;hash=item463b363b42:g:N9cAAOSwstxVXo6M" TargetMode="External"/><Relationship Id="rId1418" Type="http://schemas.openxmlformats.org/officeDocument/2006/relationships/hyperlink" Target="https://www.ebay.com/itm/BUMPY-TROT-Playstation-2-PS2-Japan-Game-p2/312280063146?epid=109933019&amp;hash=item48b5579caa:g:nwIAAOSwlINb0YW4" TargetMode="External"/><Relationship Id="rId1419" Type="http://schemas.openxmlformats.org/officeDocument/2006/relationships/hyperlink" Target="https://www.ebay.com/itm/Ps2-Wizardry-Ex-2-Infinite-Students-Xth-Unlimited-Wonder-Price-Michael-Soft/313124184152?hash=item48e7a7e058:g:ytYAAOSw1Exe8cCI" TargetMode="External"/><Relationship Id="rId1420" Type="http://schemas.openxmlformats.org/officeDocument/2006/relationships/hyperlink" Target="https://www.mercari.com/jp/items/m34979424549/?_s=U2FsdGVkX1_3kUaJfldxAKifl6UkHJTAHbEEep4HzqwrMk7GB2_Go_E-l3a3I6YsK9DAxszDz06C8Xqeerc5kY0Qaosv_1b4RobpXgwpG6h8rG3LNy_i9dFGw7MCytrz" TargetMode="External"/><Relationship Id="rId1421" Type="http://schemas.openxmlformats.org/officeDocument/2006/relationships/hyperlink" Target="https://www.ebay.com/itm/Used-PS2-Red-Ninja-End-of-Honor-Japan-Import/163298849233?epid=1743870315&amp;hash=item26055eb1d1:g:M9MAAOSwDC1Z3q8Z" TargetMode="External"/><Relationship Id="rId1422" Type="http://schemas.openxmlformats.org/officeDocument/2006/relationships/hyperlink" Target="https://www.ebay.com/itm/Used-PS2-Wrestle-Angels-Survivor-2-Japan-Import/163138701431?epid=1411730656&amp;hash=item25fbd30877:g:jQkAAOSwqUdbQJW0" TargetMode="External"/><Relationship Id="rId1423" Type="http://schemas.openxmlformats.org/officeDocument/2006/relationships/hyperlink" Target="https://www.ebay.com/itm/MAGICAL-DROP-II-2-Item-REF-bbc-Neo-Geo-CD-SNK-nc/302152065792?hash=item4659aaa300:g:8LUAAOSwEzxYPS-P" TargetMode="External"/><Relationship Id="rId1424" Type="http://schemas.openxmlformats.org/officeDocument/2006/relationships/hyperlink" Target="https://www.ebay.com/itm/Athena-Desiemon-2-Deza2-4988679100039-Sega-Saturn-Soft/392847785318?epid=56227422&amp;hash=item5b778d7d66:g:62MAAOSwS8he8JLB" TargetMode="External"/><Relationship Id="rId1425" Type="http://schemas.openxmlformats.org/officeDocument/2006/relationships/hyperlink" Target="https://www.ebay.com/itm/The-Lost-Golem-Golem-No-Maigo-Sega-Dreamcast-Very-Good/202950520085?hash=item2f40cb2d15:g:NzUAAOSwu~RegW7G" TargetMode="External"/><Relationship Id="rId1426" Type="http://schemas.openxmlformats.org/officeDocument/2006/relationships/hyperlink" Target="https://www.ebay.com/itm/Confidential-Mission-Very-Good-DC-Sega-Dreamcast-Spine-From-Japan/193174129421?hash=item2cfa134b0d:g:gYcAAOSwe0xdsXth" TargetMode="External"/><Relationship Id="rId1427" Type="http://schemas.openxmlformats.org/officeDocument/2006/relationships/hyperlink" Target="https://www.ebay.com/itm/KUNIO-KUN-NEKKETSU-Daiundokai-Downtown-3005-Famicom-NES-fc/302081613539?hash=item4655779ee3:g:F9sAAOSw7dReqjix" TargetMode="External"/><Relationship Id="rId1428" Type="http://schemas.openxmlformats.org/officeDocument/2006/relationships/hyperlink" Target="https://www.ebay.com/itm/MAPPY-KIDS-Boxed-Famicom-NES-Japan-game-Work-fully-10688/173848453248?hash=item287a2ce080:g:vZ0AAOSwf~9ZZCLZ" TargetMode="External"/><Relationship Id="rId1429" Type="http://schemas.openxmlformats.org/officeDocument/2006/relationships/hyperlink" Target="https://www.ebay.com/itm/Used-XBOX-360-Otomedius-X-Excellent-Japan-import/163298860810?epid=211995119&amp;hash=item26055edf0a:g:bZYAAOSwJ5NZ3q79" TargetMode="External"/><Relationship Id="rId1430" Type="http://schemas.openxmlformats.org/officeDocument/2006/relationships/hyperlink" Target="https://www.ebay.com/itm/Strike-Witches-Shirogane-no-Tsubasa-360-Cyberfront-Microsoft-Xbox-360-From-Japan/224053880081?epid=77914890&amp;hash=item342aa6e511:g:rx0AAOSwUlBea72u" TargetMode="External"/><Relationship Id="rId1431" Type="http://schemas.openxmlformats.org/officeDocument/2006/relationships/hyperlink" Target="https://www.ebay.com/itm/Used-Xbox360-Project-Sylpheed-Japan-Import/163298875699?hash=item26055f1933:g:t~MAAOSwc~tbQJWV" TargetMode="External"/><Relationship Id="rId1432" Type="http://schemas.openxmlformats.org/officeDocument/2006/relationships/hyperlink" Target="https://www.ebay.com/itm/The-Castle-of-Shikigami-III-3-360-Arc-Microsoft-Xbox-360-From-Japan/324206334140?epid=62911940&amp;hash=item4b7c3410bc:g:C7wAAOSwRSBdqO6Y" TargetMode="External"/><Relationship Id="rId1433" Type="http://schemas.openxmlformats.org/officeDocument/2006/relationships/hyperlink" Target="https://www.ebay.com/itm/Eschatos-Microsoft-Xbox-360-2011-Includes-Soundtrack-SHMUP-Region-Free-NEW/303560283131?epid=99071854&amp;hash=item46ad9a53fb:g:aU4AAOSw0VZdSGz-" TargetMode="External"/><Relationship Id="rId1434" Type="http://schemas.openxmlformats.org/officeDocument/2006/relationships/hyperlink" Target="https://www.ebay.com/itm/RAIDEN-IV-Case-Manual-Original-Soundtrack-included-Microsoft-Xbox-360-shooting/254588212616?hash=item3b46a3d588:g:yeUAAOSwH69esNn6" TargetMode="External"/><Relationship Id="rId1435" Type="http://schemas.openxmlformats.org/officeDocument/2006/relationships/hyperlink" Target="https://www.ebay.com/itm/Used-PSP-Parodius-Portable-Japan-Import/173214567677?epid=56572178&amp;hash=item2854648cfd:g:pFMAAOSwuLZY5eS0" TargetMode="External"/><Relationship Id="rId1436" Type="http://schemas.openxmlformats.org/officeDocument/2006/relationships/hyperlink" Target="https://www.ebay.com/itm/New-Sega-3D-reprinted-Archives-2-3DS-Import-Japan/152737157255?epid=1649360385&amp;hash=item238fd81087:g:p6AAAOSwekhZ3q9E" TargetMode="External"/><Relationship Id="rId1437" Type="http://schemas.openxmlformats.org/officeDocument/2006/relationships/hyperlink" Target="https://www.ebay.com/itm/SEGA-3D-Fukkoku-Archives-Nintendo-3DS-Out-Run-Space-Harrier-Bare-Knuckle-w-Trac/283885423806?epid=1634613854&amp;hash=item4218e3ccbe:g:FWMAAOSwS7xexgIj" TargetMode="External"/><Relationship Id="rId1438" Type="http://schemas.openxmlformats.org/officeDocument/2006/relationships/hyperlink" Target="https://www.ebay.com/itm/USED-DS-Ganbare-winding-of-returns-Ri-goemon-Tokaido-medium-Oedo-Tengu/202791124748?epid=101624545&amp;hash=item2f374aff0c:g:CKsAAOSwdytdk~~i" TargetMode="External"/><Relationship Id="rId1439" Type="http://schemas.openxmlformats.org/officeDocument/2006/relationships/hyperlink" Target="https://www.ebay.com/itm/Nintendo-Atelier-Alchemist-Of-Arland-1-2-3-Dx-Nintendo-Switch-Video-Game-F-S-NEW/202760737015?hash=item2f357b50f7:g:OusAAOSw9RtdW9to" TargetMode="External"/><Relationship Id="rId1440" Type="http://schemas.openxmlformats.org/officeDocument/2006/relationships/hyperlink" Target="https://www.ebay.com/itm/Ps4-Digimon-Story-Cybersleuth-Hackers-Memory-First-Limited-20th-Anniversary-F-S/373048778855?hash=item56db70a067:g:Vo4AAOSweQFeuRP5" TargetMode="External"/><Relationship Id="rId1441" Type="http://schemas.openxmlformats.org/officeDocument/2006/relationships/hyperlink" Target="https://www.ebay.com/itm/Sony-Gran-Turismo-6-Limited-Edition-15th-Anniversary-Box-Japan-Import/264368239666?hash=item3d8d933432:g:6XYAAOSw301dCfPN" TargetMode="External"/><Relationship Id="rId1442" Type="http://schemas.openxmlformats.org/officeDocument/2006/relationships/hyperlink" Target="https://www.ebay.com/itm/PS-Vita-Rose-Old-Castle-of-Twilight-Limited-Premium-BOX-JAPAN-PSV-htoL-NiQ-F-S/112015166797?hash=item1a149fcd4d:g:SlEAAOSwve5XNunj" TargetMode="External"/><Relationship Id="rId1443" Type="http://schemas.openxmlformats.org/officeDocument/2006/relationships/hyperlink" Target="https://www.mercari.com/jp/items/m36189716749/?_s=U2FsdGVkX1_SanWsGn1d11ipc-MkJbSEuDpQbD_R4kanMahtY3TqbjpFbf4Efa_qWMYHqjen5QZ31tSMWG0qt8BKjgGBiA7Xh--wFRyjVLY520KMZ5OEEYQpDyYbe7hr" TargetMode="External"/><Relationship Id="rId1444" Type="http://schemas.openxmlformats.org/officeDocument/2006/relationships/hyperlink" Target="https://www.ebay.com/itm/USED-PS4-BLADE-ARCUS-from-Shining-EX-Tonys-Premium-Fan-BOX-Limited/272595291101?hash=item3f77f20bdd:g:C3kAAOSwWxNYzULw" TargetMode="External"/><Relationship Id="rId1445" Type="http://schemas.openxmlformats.org/officeDocument/2006/relationships/hyperlink" Target="https://www.ebay.com/itm/Megpoid-Music-Limited-Edition-Figure-Sticker-Box-PlayStation-Portable-PSP-Japan/293525379377?epid=1407724658&amp;hash=item445779d931:g:egYAAOSw7z5efKQB" TargetMode="External"/><Relationship Id="rId1446" Type="http://schemas.openxmlformats.org/officeDocument/2006/relationships/hyperlink" Target="https://www.ebay.com/itm/Xbox-360-Minecraft-number-B00C6R5GHM-4988648921597-Game-Software-Microsoft/164215736640?hash=item263c054940:g:zB8AAOSwpIdeyR63" TargetMode="External"/><Relationship Id="rId1447" Type="http://schemas.openxmlformats.org/officeDocument/2006/relationships/hyperlink" Target="https://www.mercari.com/jp/items/m49134997265/?_s=U2FsdGVkX1-XZYyEqs1zVZO8P9WGGPHe_ZKbPisOIHmzv_s84zYiscliVThEJGZI6xyl5re3WBi2Mf49cFJ4HEMMDNCfkrw-algSXECNzLL_9AKUTYbkg2PcRGuuUgW2" TargetMode="External"/><Relationship Id="rId1448" Type="http://schemas.openxmlformats.org/officeDocument/2006/relationships/hyperlink" Target="https://www.ebay.com/itm/Nintendo-Wii-Inazuma-Eleven-Go-Strikers-2013-GSI-Creos-CS582/143535189082?epid=211922091&amp;hash=item216b5d2c5a:g:tMQAAOSwbjpeGsDK" TargetMode="External"/><Relationship Id="rId1449" Type="http://schemas.openxmlformats.org/officeDocument/2006/relationships/hyperlink" Target="https://www.ebay.com/itm/Ps4-Langrisser-I-Ii-1-2-Limited-Edition-Japan-Sony-Playstation-4-Game/164028376401?hash=item2630da6551:g:3sYAAOSwYPJeGvkA" TargetMode="External"/><Relationship Id="rId1450" Type="http://schemas.openxmlformats.org/officeDocument/2006/relationships/hyperlink" Target="https://www.ebay.com/itm/PS4-Bloodborne-The-Old-Hunters-Edition-First-Limited-Edition-SONY-JAPAN-F-S/184031568160?epid=1743368281&amp;hash=item2ad922e120:g:U-EAAOSwhfZdXTk8" TargetMode="External"/><Relationship Id="rId1451" Type="http://schemas.openxmlformats.org/officeDocument/2006/relationships/hyperlink" Target="https://www.ebay.com/itm/Used-PLJM-16022-PS4-Genkai-Tokki-Castle-Panzers-Limited-Edition-Compile-Heart/293220678111?epid=2212156209&amp;hash=item44455079df:g:Cy8AAOSwXjVddw99" TargetMode="External"/><Relationship Id="rId1452" Type="http://schemas.openxmlformats.org/officeDocument/2006/relationships/hyperlink" Target="https://www.ebay.com/itm/Used-Used-PS-Vita-CHAOS-CHILD-Love-chu-Echu-Limited-Edition-Import-Japan/162867393303?hash=item25eba73317:g:FCEAAOSwBRVaaAwF" TargetMode="External"/><Relationship Id="rId1453" Type="http://schemas.openxmlformats.org/officeDocument/2006/relationships/hyperlink" Target="https://www.ebay.com/itm/NEW-Nintendo-Switch-ASTRAL-CHAIN-COLLECTORS-EDITION-JAPAN-OFFICIAL-IMPORT/133158673437?hash=item1f00e01c1d:g:C3IAAOSwQsZdbQKy" TargetMode="External"/><Relationship Id="rId1454" Type="http://schemas.openxmlformats.org/officeDocument/2006/relationships/hyperlink" Target="https://www.ebay.com/itm/Used-PS-Vita-Eiyu-Densetsu-The-Legend-of-Heroes-Sora-No-Kiseki-FC-Import-Japan/162867393150?epid=1140098218&amp;hash=item25eba7327e:g:lCQAAOSw4EhaaAv7" TargetMode="External"/><Relationship Id="rId1455" Type="http://schemas.openxmlformats.org/officeDocument/2006/relationships/hyperlink" Target="https://www.ebay.com/itm/Used-Black-Rock-Shooter-Limited-PSP-White-Premium-Box-with-figma-Figure-F-S-Japa/283443269329?epid=211986322&amp;hash=item41fe890ed1:g:7L0AAOSwcyZbe6vX" TargetMode="External"/><Relationship Id="rId1456" Type="http://schemas.openxmlformats.org/officeDocument/2006/relationships/hyperlink" Target="https://www.ebay.com/itm/Used-PS4-Gal-Gun-2-Limited-Edition-Japan-Sony-Playstation-4-F-S-Japan/283429090509?epid=20014635330&amp;hash=item41fdb0b4cd:g:xOkAAOSw0Lha-3OI" TargetMode="External"/><Relationship Id="rId1457" Type="http://schemas.openxmlformats.org/officeDocument/2006/relationships/hyperlink" Target="https://www.ebay.com/itm/Nintendo-DS-Ace-Attorney-Gyakuten-Saiban-4-Limited-Edition-Capcom-Japan-Game-F-S/383395999279?epid=60072116&amp;hash=item59442eae2f:g:~UcAAOSw1V9eMWTB" TargetMode="External"/><Relationship Id="rId1458" Type="http://schemas.openxmlformats.org/officeDocument/2006/relationships/hyperlink" Target="https://www.ebay.com/itm/Used-PS3-DARK-SOULS-II-2-Collectors-Limited-Edition-Maps-Soundtrack-Japan/291814185665?epid=211919341&amp;hash=item43f17b1ac1:g:ilYAAOSw4fhe4H9g" TargetMode="External"/><Relationship Id="rId1459" Type="http://schemas.openxmlformats.org/officeDocument/2006/relationships/hyperlink" Target="https://www.ebay.com/itm/USED-PS1-PS-PlayStation-1-CHAOS-BREAK-Japan-import/223881334443?epid=56265928&amp;hash=item34205e0eab:g:32kAAOSwPHZdDDvu" TargetMode="External"/><Relationship Id="rId1460" Type="http://schemas.openxmlformats.org/officeDocument/2006/relationships/hyperlink" Target="https://www.ebay.com/itm/MediEvil-PS1-Sony-Sony-Playstation-1-From-Japan/324196442879?hash=item4b7b9d22ff:g:LB4AAOSwKFpe48kQ" TargetMode="External"/><Relationship Id="rId1461" Type="http://schemas.openxmlformats.org/officeDocument/2006/relationships/hyperlink" Target="https://www.ebay.com/itm/Under-Defeat-Limited-Edition-Sega-Dreamcast-2006/124088284876?epid=56268470&amp;hash=item1ce43cf6cc:g:faMAAOSwr05eS-Qu" TargetMode="External"/><Relationship Id="rId1462" Type="http://schemas.openxmlformats.org/officeDocument/2006/relationships/hyperlink" Target="https://www.ebay.com/itm/IREM-ARCADE-CLASSICS-Zippy-Spaltan-Ref-171-PS1-Playstation-Japan-Game-p1/303251814857?hash=item469b3779c9:g:v1cAAOSwmFtdUjRN" TargetMode="External"/><Relationship Id="rId1463" Type="http://schemas.openxmlformats.org/officeDocument/2006/relationships/hyperlink" Target="https://www.ebay.com/itm/Used-PS2-Duel-Masters-Japan-Import/153208156804?epid=1928576322&amp;hash=item23abeaf284:g:CFoAAOSwuatZ3q8R" TargetMode="External"/><Relationship Id="rId1464" Type="http://schemas.openxmlformats.org/officeDocument/2006/relationships/hyperlink" Target="https://www.ebay.com/itm/PlayStation-Clonoa-Beach-Valley-PS1-NEW-SEALED-JAPAN-GAME-36911/173848454187?hash=item287a2ce42b:g:vEcAAOSw2GlXKrDi" TargetMode="External"/><Relationship Id="rId1465" Type="http://schemas.openxmlformats.org/officeDocument/2006/relationships/hyperlink" Target="https://www.ebay.com/itm/USED-Sega-saturn-Di-Ansorubudo-00179-JAPAN-IMPORT/254404735957?hash=item3b3bb433d5:g:HWoAAOSwUvhduTGX" TargetMode="External"/><Relationship Id="rId1466" Type="http://schemas.openxmlformats.org/officeDocument/2006/relationships/hyperlink" Target="https://www.ebay.com/itm/LEMMINGS-Ref-bbc-PC-Engine-SCD-pe/312602304547?hash=item48c88ca023:g:FLYAAOSwLzFc05e-" TargetMode="External"/><Relationship Id="rId1467" Type="http://schemas.openxmlformats.org/officeDocument/2006/relationships/hyperlink" Target="https://www.ebay.com/itm/NEC-PC-Engine-SUPER-CD-ROM-VIRGIN-DREAM-JAPAN-GAME-Work-16122/183745844281?hash=item2ac81b1439:g:fQcAAOSwW~FcSBIW" TargetMode="External"/><Relationship Id="rId1468" Type="http://schemas.openxmlformats.org/officeDocument/2006/relationships/hyperlink" Target="https://www.ebay.com/itm/VALIS-III-3-Mega-Drive-Sega-135-md/312971243521?hash=item48de8a3001:g:nhIAAOSwADReL64D" TargetMode="External"/><Relationship Id="rId1469" Type="http://schemas.openxmlformats.org/officeDocument/2006/relationships/hyperlink" Target="https://www.ebay.com/itm/Tecmo-Super-Baseball-Nintendo-SNES-Japan-Version/133389776437?epid=214698915&amp;hash=item1f0ea67635:g:JzkAAOSwjVRemrUh" TargetMode="External"/><Relationship Id="rId1470" Type="http://schemas.openxmlformats.org/officeDocument/2006/relationships/hyperlink" Target="https://www.ebay.com/itm/AULERIA-Ref-312-PC-Engine-CD-pe/303148195098?hash=item46950a5d1a:g:wxIAAOSwuUVc07w6" TargetMode="External"/><Relationship Id="rId1471" Type="http://schemas.openxmlformats.org/officeDocument/2006/relationships/hyperlink" Target="https://www.ebay.com/itm/Poipoi-Ninja-World-For-Sufami-Turbo-Nintendo-Super-famicom-Japan-NEW/332326159817?hash=item4d602ec5c9:g:OgwAAOSwqYdZfup-" TargetMode="External"/><Relationship Id="rId1472" Type="http://schemas.openxmlformats.org/officeDocument/2006/relationships/hyperlink" Target="https://www.ebay.com/itm/NES-Juryoku-Soukou-METAL-STORM-New-Unused-rare-Famicom-Japan-11022/183772403004?hash=item2ac9b0553c:g:MvYAAOSwkfFbudn1" TargetMode="External"/><Relationship Id="rId1473" Type="http://schemas.openxmlformats.org/officeDocument/2006/relationships/hyperlink" Target="https://www.ebay.com/itm/NES-JUJU-DENSETSU-Boxed-very-popular-action-Famicom-Japan-Game-10923/183749982391?hash=item2ac85a38b7:g:9pkAAOSw4otcIGQm" TargetMode="External"/><Relationship Id="rId1474" Type="http://schemas.openxmlformats.org/officeDocument/2006/relationships/hyperlink" Target="https://www.ebay.com/itm/Waku-Waku-Ski-Wonder-Shupool-SUPER-FAMICOM-Nintendo-SNES-Japan/333177199240?hash=item4d92e89a88:g:E~gAAOSw4A9cyFwU" TargetMode="External"/><Relationship Id="rId1475" Type="http://schemas.openxmlformats.org/officeDocument/2006/relationships/hyperlink" Target="https://www.ebay.com/itm/OUTRUN-Out-Run-Game-Gear-SEGA-Japan-gg/283910057812?hash=item421a5baf54:g:9Q8AAOSw8Ehe4Y23" TargetMode="External"/><Relationship Id="rId1476" Type="http://schemas.openxmlformats.org/officeDocument/2006/relationships/hyperlink" Target="https://www.ebay.com/itm/NES-Super-Pinball-Boxed-popular-Famicom-Japan-game-10290/173853718000?hash=item287a7d35f0:g:sDgAAOSw1~NcnHnC" TargetMode="External"/><Relationship Id="rId1477" Type="http://schemas.openxmlformats.org/officeDocument/2006/relationships/hyperlink" Target="https://www.ebay.com/itm/Game-soft-Famicom-METRO-CROSS-Box-and-with-an-instructions-from-Japan/273935662744?hash=item3fc7d67e98:g:2C4AAOSwRPBdMcLj" TargetMode="External"/><Relationship Id="rId1478" Type="http://schemas.openxmlformats.org/officeDocument/2006/relationships/hyperlink" Target="https://www.ebay.com/itm/RANMA-1-2-Netsuretsu-Kakutouhen-Nintendo-Game-Boy-GB-Jap-Japan/143590742613?epid=1774952426&amp;hash=item216eacda55:g:Os4AAOSw0nleput2" TargetMode="External"/><Relationship Id="rId1479" Type="http://schemas.openxmlformats.org/officeDocument/2006/relationships/hyperlink" Target="https://www.mercari.com/jp/items/m48657058432/?_s=U2FsdGVkX191hLaPuwiNa1h4877vWdd-U4hqU654R85gWKamKwlKegHDE_lpWl8-rdzO_d4wN3wxTxPOpSXfd7hHzXzfZNrzmBDn061o3f2rDh870MuMuLThe9-FYDXx" TargetMode="External"/><Relationship Id="rId1480" Type="http://schemas.openxmlformats.org/officeDocument/2006/relationships/hyperlink" Target="https://www.ebay.com/itm/Dejico-no-Mahjong-Party-Nintendo-Game-Boy-Japan/303535653663?hash=item46ac22831f:g:w-gAAOSw92hej2UX" TargetMode="External"/><Relationship Id="rId1481" Type="http://schemas.openxmlformats.org/officeDocument/2006/relationships/hyperlink" Target="https://www.ebay.com/itm/NES-ATTACK-ANIMAL-GAKUEN-3D-shooter-Boxed-Famicom-Japan-Game-10121/183756481164?hash=item2ac8bd628c:g:mN4AAOSwZrZcUoOa" TargetMode="External"/><Relationship Id="rId1482" Type="http://schemas.openxmlformats.org/officeDocument/2006/relationships/hyperlink" Target="https://www.ebay.com/itm/GB-Estpolis-Denki-Yomigaeru-Densetsu-New-Box-Game-Boy-JAPAN-34662/173859764057?hash=item287ad97759:g:hukAAOSwjXRXZiiW" TargetMode="External"/><Relationship Id="rId1483" Type="http://schemas.openxmlformats.org/officeDocument/2006/relationships/hyperlink" Target="https://www.ebay.com/itm/NeoGeo-CD-MAH-JONG-FINAL-ROMANCE-2-Spine-card-JAPAN-GAME-SNK-15355/183757957502?hash=item2ac8d3e97e:g:NfIAAOxyUgtTMnq5" TargetMode="External"/><Relationship Id="rId1484" Type="http://schemas.openxmlformats.org/officeDocument/2006/relationships/hyperlink" Target="https://www.ebay.com/itm/Neo-Geo-CD-Fighters-History-Dynamite-spine-card-copy-JAPAN-GAME-SNK-14713/174011224528?hash=item2883e091d0:g:YMIAAOSwYUZdZeXg" TargetMode="External"/><Relationship Id="rId1485" Type="http://schemas.openxmlformats.org/officeDocument/2006/relationships/hyperlink" Target="https://www.ebay.com/itm/USED-PS1-PS-PlayStation-1-Cyber-Org-87078-JAPAN-IMPORT/254427413341?hash=item3b3d0e3b5d:g:zcQAAOSwce1d1KFL" TargetMode="External"/><Relationship Id="rId1486" Type="http://schemas.openxmlformats.org/officeDocument/2006/relationships/hyperlink" Target="https://www.ebay.com/itm/PlayStation-MISSLAND-Pop-Collection-1280yen-Vol-2-New-PS1-JAPAN-24660/173859768592?hash=item287ad98910:g:7u8AAOSw1u5bDRog" TargetMode="External"/><Relationship Id="rId1487" Type="http://schemas.openxmlformats.org/officeDocument/2006/relationships/hyperlink" Target="https://www.ebay.com/itm/Neo-Geo-CD-ART-OF-FIGHTING-GAIDEN-Limited-Edition-Ref-3168-SNK-nc/312718834424?epid=1201876358&amp;hash=item48cf7ebaf8:g:kSgAAOSwnnpdQWh3" TargetMode="External"/><Relationship Id="rId1488" Type="http://schemas.openxmlformats.org/officeDocument/2006/relationships/hyperlink" Target="https://www.ebay.com/itm/PS-Vita-GOD-EATER-RESURRECTION-Japan-Game-Japanese/173869902629?hash=item287b742b25:g:uk8AAOSwxwNZ4~o8" TargetMode="External"/><Relationship Id="rId1489" Type="http://schemas.openxmlformats.org/officeDocument/2006/relationships/hyperlink" Target="https://www.ebay.com/itm/Sonic-Blast-Man-Nintendo-Super-Famicom-Japan-NEW/232572530275?hash=item3626672e63:g:rfgAAOSwa81aFsF8" TargetMode="External"/><Relationship Id="rId1490" Type="http://schemas.openxmlformats.org/officeDocument/2006/relationships/hyperlink" Target="https://www.ebay.com/itm/WARAU-SALESMAN-Ref-bbc-Mega-CD-Sega-Japan-Game-mcd/312713272278?hash=item48cf29dbd6:g:EskAAOSwfdxdOrue" TargetMode="External"/><Relationship Id="rId1491" Type="http://schemas.openxmlformats.org/officeDocument/2006/relationships/hyperlink" Target="https://www.ebay.com/itm/STREET-FIGHTER-II-X-REVIVAL-Item-Ref-1508-Gameboy-Advance-Nintendo-gba/302350415144?hash=item46657d3528:g:WxcAAOSwXetZQkzi" TargetMode="External"/><Relationship Id="rId1492" Type="http://schemas.openxmlformats.org/officeDocument/2006/relationships/hyperlink" Target="https://www.ebay.com/itm/Used-NGCD-040-Neo-Geo-CD-Sengoku-Densho2-CD-ROM-SNK-Super-Sengoku-Action-Game/293479003202?hash=item4454b63442:g:iPoAAOSwEX1eSSfj" TargetMode="External"/><Relationship Id="rId1493" Type="http://schemas.openxmlformats.org/officeDocument/2006/relationships/hyperlink" Target="https://www.mercari.com/jp/items/m77839836918/?_s=U2FsdGVkX18kV0Mgoc2D6qjG2mqaM8-My0PmNMf7JMDISO3_ZfzPqsS6N0m5Sw7Rr1emaptLI_bBxbzr7g5aL4-Y5fRXUdK_pJMBZAQQ9kh7YL54xxaB8LXt082qJw72" TargetMode="External"/><Relationship Id="rId1494" Type="http://schemas.openxmlformats.org/officeDocument/2006/relationships/hyperlink" Target="https://www.ebay.com/itm/N64-Doom-64-Box-Nintendo-64-JAPAN-Game-Nintendo-Work-fully-18221/173860920822?hash=item287aeb1df6:g:NQMAAOSwY4taucVE" TargetMode="External"/><Relationship Id="rId1495" Type="http://schemas.openxmlformats.org/officeDocument/2006/relationships/hyperlink" Target="https://www.ebay.com/itm/N64-Star-Fox-64-with-Rumble-Pack-Pak-Boxed-Nintendo-64-Very-Good-GAME-Japan-JP/184021781427?hash=item2ad88d8bb3:g:P~0AAOSw--Ne1Q6a" TargetMode="External"/><Relationship Id="rId1496" Type="http://schemas.openxmlformats.org/officeDocument/2006/relationships/hyperlink" Target="https://www.ebay.com/itm/SS-SAMURAI-SHODOWN-Best-collection-JAPAN-GAME-SNK-20612/183759315535?hash=item2ac8e8a24f:g:YDEAAOSwyApcA4yL" TargetMode="External"/><Relationship Id="rId1497" Type="http://schemas.openxmlformats.org/officeDocument/2006/relationships/hyperlink" Target="https://www.ebay.com/itm/RANMA-1-2-CHOGI-RANBU-HEN-Super-Famicom-Nintendo-065-sf/312980308444?epid=56274678&amp;hash=item48df1481dc:g:T5kAAOSwRD5eOO5H" TargetMode="External"/><Relationship Id="rId1498" Type="http://schemas.openxmlformats.org/officeDocument/2006/relationships/hyperlink" Target="https://www.ebay.com/itm/Mega-CD-A-Rank-Thunder-New-Sealed-Sega-Genesis-JAPAN-GAME-13217/173860922615?hash=item287aeb24f7:g:sYQAAOSw4GVYKszO" TargetMode="External"/><Relationship Id="rId1499" Type="http://schemas.openxmlformats.org/officeDocument/2006/relationships/hyperlink" Target="https://www.ebay.com/itm/THE-STORY-OF-THOR-with-Pin-Badge-Mega-Drive-Sega-2366-md/362895098464?hash=item547e3bc260:g:yN8AAOSwafJeLjKr" TargetMode="External"/><Relationship Id="rId1500" Type="http://schemas.openxmlformats.org/officeDocument/2006/relationships/hyperlink" Target="https://www.ebay.com/itm/NEC-PCEngine-SUPER-CD-ROM-AI-CHO-ANIKI-JAPAN-GAME-Work-14856/183759316625?hash=item2ac8e8a691:g:SLgAAOSwkEtbVWnK" TargetMode="External"/><Relationship Id="rId1501" Type="http://schemas.openxmlformats.org/officeDocument/2006/relationships/hyperlink" Target="https://www.ebay.com/itm/Metal-Max-4-Diva-of-Moonlight-Normal-Edition-3DS-NEW/174242385135?epid=1328542317&amp;hash=item2891a7ccef:g:bqgAAOSwrgFeiw-a" TargetMode="External"/><Relationship Id="rId1502" Type="http://schemas.openxmlformats.org/officeDocument/2006/relationships/hyperlink" Target="https://www.ebay.com/itm/GB-The-King-of-Fighters-96-Box-Game-Boy-JAPAN-Game-Nintendo-18266/173860922854?epid=56227761&amp;hash=item287aeb25e6:g:QtMAAOSwHcpatGUS" TargetMode="External"/><Relationship Id="rId1503" Type="http://schemas.openxmlformats.org/officeDocument/2006/relationships/hyperlink" Target="https://www.ebay.com/itm/World-Heroes-Neo-Geo-Japan-Version/133414549363?hash=item1f10207773:g:DSkAAOSw88hew68m" TargetMode="External"/><Relationship Id="rId1504" Type="http://schemas.openxmlformats.org/officeDocument/2006/relationships/hyperlink" Target="https://www.ebay.com/itm/GB-The-Legends-of-Yokai-by-Shigeru-Mizuki-New-Box-Game-Boy-JAPAN-34283/183759316869?hash=item2ac8e8a785:g:RQAAAOSwNA1bB5XB" TargetMode="External"/><Relationship Id="rId1505" Type="http://schemas.openxmlformats.org/officeDocument/2006/relationships/hyperlink" Target="https://www.ebay.com/itm/SFC-SNES-KEMKO-Phalanx-Shooting-STG-SHVC-PH-Super-Famicom-Nintendo/163803898783?epid=214645641&amp;hash=item262379239f:g:7SkAAOSwy1ddRogY" TargetMode="External"/><Relationship Id="rId1506" Type="http://schemas.openxmlformats.org/officeDocument/2006/relationships/hyperlink" Target="https://www.ebay.com/itm/XDR-X-Dazedly-Ray-Mega-Drive-Sega-0426-md/362907148249?hash=item547ef39fd9:g:sbUAAOSwz1pePRJA" TargetMode="External"/><Relationship Id="rId1507" Type="http://schemas.openxmlformats.org/officeDocument/2006/relationships/hyperlink" Target="https://www.ebay.com/itm/Nintendo-SUPER-Famicom-Brawl-Brothers-box-manual-JALECO-tested-works-SFC-SNES/254553878198?hash=item3b4497eeb6:g:Aq8AAOSwrSpef4mQ" TargetMode="External"/><Relationship Id="rId1508" Type="http://schemas.openxmlformats.org/officeDocument/2006/relationships/hyperlink" Target="https://www.ebay.com/itm/Game-Boy-Wars-Turbo-Tin-Can-Nintendo-Game-Boy-Japan/333609740290?hash=item4dacb0a802:g:F~QAAOSw4GJdGztx" TargetMode="External"/><Relationship Id="rId1509" Type="http://schemas.openxmlformats.org/officeDocument/2006/relationships/hyperlink" Target="https://www.ebay.com/itm/Super-Bomberman-5-Nintendo-Super-Famicom-Japan/232770652917?epid=56250903&amp;hash=item3632364af5:g:0dgAAOSwZWpenIgu" TargetMode="External"/><Relationship Id="rId1510" Type="http://schemas.openxmlformats.org/officeDocument/2006/relationships/hyperlink" Target="https://www.ebay.com/itm/Super-SWIV-Nintendo-SNES-Japan-Version/133387663168?hash=item1f0e863740:g:QHMAAOSwdHtewNHF" TargetMode="External"/><Relationship Id="rId1511" Type="http://schemas.openxmlformats.org/officeDocument/2006/relationships/hyperlink" Target="https://www.ebay.com/itm/SNK-The-King-of-Fighters-98-First-Time-NCD-NEOGEO/264547771581?epid=1025071340&amp;hash=item3d9846a4bd:g:6U4AAOSw14Zd3dyv" TargetMode="External"/><Relationship Id="rId1512" Type="http://schemas.openxmlformats.org/officeDocument/2006/relationships/hyperlink" Target="https://www.ebay.com/itm/NAKAJIMA-SATORU-F1-SUPER-LISENSE-Mega-Drive-Sega-md/312807353262?hash=item48d4c56bae:g:YDcAAOSwxKFdqA1M" TargetMode="External"/><Relationship Id="rId1513" Type="http://schemas.openxmlformats.org/officeDocument/2006/relationships/hyperlink" Target="https://www.ebay.com/itm/Taito-Mega-Drive-Cd-Software-Ninja-Warriors-4988611920121-Retro-Game/353129530661?epid=56246712&amp;hash=item5238290525:g:AowAAOSwb3FfARhT" TargetMode="External"/><Relationship Id="rId1514" Type="http://schemas.openxmlformats.org/officeDocument/2006/relationships/hyperlink" Target="https://www.ebay.com/itm/Atlus-Shin-Megami-Tensei-Devil-Children-Japan-Import/254343208195?hash=item3b38095d03:g:qvoAAOSw2opdZhsG" TargetMode="External"/><Relationship Id="rId1515" Type="http://schemas.openxmlformats.org/officeDocument/2006/relationships/hyperlink" Target="https://www.ebay.com/itm/Banpresto-4983164730111-Legend-Oni2-Gameboy-Software/373096765808?hash=item56de4cd970:g:4uIAAOSwtGhe-F62" TargetMode="External"/><Relationship Id="rId1516" Type="http://schemas.openxmlformats.org/officeDocument/2006/relationships/hyperlink" Target="https://www.ebay.com/itm/3DO-Real-Oyaji-Hunter-Mah-jong-JAPAN-GAME-3DO-18350/173928705492?hash=item287ef56dd4:g:7G0AAOSw3SFc~gwl" TargetMode="External"/><Relationship Id="rId1517" Type="http://schemas.openxmlformats.org/officeDocument/2006/relationships/hyperlink" Target="https://www.ebay.com/itm/YS-IV-4-Mask-of-The-Sun-Super-Famicom-Nintendo-1091-sf/313056400780?epid=56234008&amp;hash=item48e39d958c:g:XrYAAOSw5BpemSPg" TargetMode="External"/><Relationship Id="rId1518" Type="http://schemas.openxmlformats.org/officeDocument/2006/relationships/hyperlink" Target="https://www.ebay.com/itm/Used-1943-Capcom-Nintendo-Famicom-NES-Cartridge-Manual-Boxed-set-tested-F-S/203020160342?hash=item2f44f1cd56:g:h28AAOSwfiReKQ8m" TargetMode="External"/><Relationship Id="rId1519" Type="http://schemas.openxmlformats.org/officeDocument/2006/relationships/hyperlink" Target="https://www.ebay.com/itm/Nintendo-FAMILY-COMPUTER-Rockman-6-Mega-Man-CAPCOM-tested-works-Famicom-FC-NES/254544342868?hash=item3b44066f54:g:-ccAAOSwgLFecjjU" TargetMode="External"/><Relationship Id="rId1520" Type="http://schemas.openxmlformats.org/officeDocument/2006/relationships/hyperlink" Target="https://www.ebay.com/itm/Mutation-Nation-NCD-SNK-Neogeo-CD-Spine-From-Japan/223464690494?epid=1801836923&amp;hash=item340788933e:g:kd4AAOSwIAdcdqrP" TargetMode="External"/><Relationship Id="rId1521" Type="http://schemas.openxmlformats.org/officeDocument/2006/relationships/hyperlink" Target="https://www.ebay.com/itm/ALIEN-SYNDROME-Boxed-Famicom-NES-Japan-game-Work-fully-10156/183759317829?hash=item2ac8e8ab45:g:R3wAAOSwCGVYBaHx" TargetMode="External"/><Relationship Id="rId1522" Type="http://schemas.openxmlformats.org/officeDocument/2006/relationships/hyperlink" Target="https://www.ebay.com/itm/CAPTAIN-TSUBASA-EIKO-NO-KISEKI-Ref-3212-Gameboy-Advance-Nintendo-gba/303109805917?hash=item4692c0975d:g:DlUAAOSwKWxcnEzu" TargetMode="External"/><Relationship Id="rId1523" Type="http://schemas.openxmlformats.org/officeDocument/2006/relationships/hyperlink" Target="https://www.ebay.com/itm/PlayStation-COURIER-CRISIS-spine-card-PS1-JAPAN-GAME-work-19645/183759318177?hash=item2ac8e8aca1:g:0T8AAOSwo8pbL09t" TargetMode="External"/><Relationship Id="rId1524" Type="http://schemas.openxmlformats.org/officeDocument/2006/relationships/hyperlink" Target="https://www.ebay.com/itm/TOP-PLAYERS-GOLF-Neo-Geo-CD-1584-nc/363025591996?hash=item548602eebc:g:4K8AAOSwP4xe7FtX" TargetMode="External"/><Relationship Id="rId1525" Type="http://schemas.openxmlformats.org/officeDocument/2006/relationships/hyperlink" Target="https://www.ebay.com/itm/ROLLING-THUNDER-2-Mega-Drive-Sega-2265-md/312992429246?hash=item48dfcd74be:g:vPkAAOSwz5peRNeH" TargetMode="External"/><Relationship Id="rId1526" Type="http://schemas.openxmlformats.org/officeDocument/2006/relationships/hyperlink" Target="https://www.ebay.com/itm/PlayStation-DEATH-MASK-PS1-JAPAN-GAME-works-fully-15944/183759318759?hash=item2ac8e8aee7:g:k-AAAOSw-xVaONRK" TargetMode="External"/><Relationship Id="rId1527" Type="http://schemas.openxmlformats.org/officeDocument/2006/relationships/hyperlink" Target="https://www.ebay.com/itm/Ninja-Gaiden-2-Ryukenden-Boxed-Nintedo-Famicom-Family-Computer-NES/164032907501?hash=item26311f88ed:g:9yQAAOSwClJcuzO8" TargetMode="External"/><Relationship Id="rId1528" Type="http://schemas.openxmlformats.org/officeDocument/2006/relationships/hyperlink" Target="https://www.ebay.com/itm/Ps-Toshinden-Subaru-Rare-Goods-Done/303598528292?hash=item46afe1e724:g:eCkAAOSwzLVe6a7n" TargetMode="External"/><Relationship Id="rId1529" Type="http://schemas.openxmlformats.org/officeDocument/2006/relationships/hyperlink" Target="https://www.ebay.com/itm/SNES-KING-OF-THE-MONSTERS-2-Boxed-Super-famicom-Japan-work-fully-13786/183759319726?hash=item2ac8e8b2ae:g:IIEAAOSwo8Za5TUL" TargetMode="External"/><Relationship Id="rId1530" Type="http://schemas.openxmlformats.org/officeDocument/2006/relationships/hyperlink" Target="https://www.ebay.com/itm/WS-SD-Gundam-Monoeye-Gundams-Box-WonderSwan-JAPAN-Game-Bandai-37741/183759319800?hash=item2ac8e8b2f8:g:YwYAAOSwDNdVmOaE" TargetMode="External"/><Relationship Id="rId1531" Type="http://schemas.openxmlformats.org/officeDocument/2006/relationships/hyperlink" Target="https://www.ebay.com/itm/ROCKMAN-7-Megaman-Ref-2116-Super-Famicom-Nintendo-sf/312559202493?hash=item48c5faf0bd:g:ar0AAOSwBDVcpYGa" TargetMode="External"/><Relationship Id="rId1532" Type="http://schemas.openxmlformats.org/officeDocument/2006/relationships/hyperlink" Target="https://www.ebay.com/itm/SNES-FIFA-INTERNATIONAL-SOCCER-New-Unused-Super-famicom-Japan-Game-14183/183759319951?hash=item2ac8e8b38f:g:rCQAAOSwdhdb~K6i" TargetMode="External"/><Relationship Id="rId1533" Type="http://schemas.openxmlformats.org/officeDocument/2006/relationships/hyperlink" Target="https://www.ebay.com/itm/The-King-of-Fighters-95-Sega-Saturn-SS-SNK-Used-Japan-Import-Fighting-Tested/164182667414?epid=56222311&amp;hash=item263a0cb096:g:GGEAAOSwC4ZerWSR" TargetMode="External"/><Relationship Id="rId1534" Type="http://schemas.openxmlformats.org/officeDocument/2006/relationships/hyperlink" Target="https://www.ebay.com/itm/SFC-SNES-Banpresto-Super-iron-ball-fight-Tekkyuu-Action-SHVC-AIBJ-JPN/163694981937?hash=item261cfb3331:g:3LYAAOSwgDpc35dV" TargetMode="External"/><Relationship Id="rId1535" Type="http://schemas.openxmlformats.org/officeDocument/2006/relationships/hyperlink" Target="https://www.ebay.com/itm/SHADOW-OF-THE-BEAST-Mega-Drive-Sega-2259-md/312960555098?hash=item48dde7185a:g:TzIAAOSwJFVeKVsJ" TargetMode="External"/><Relationship Id="rId1536" Type="http://schemas.openxmlformats.org/officeDocument/2006/relationships/hyperlink" Target="https://www.ebay.com/itm/GODZILLA-GENERATIONS-Maximum-Dreamcast-SEGA-dc/362593238078?epid=56234312&amp;hash=item546c3dbc3e:g:ClMAAOSwCcZclKua" TargetMode="External"/><Relationship Id="rId1537" Type="http://schemas.openxmlformats.org/officeDocument/2006/relationships/hyperlink" Target="https://www.ebay.com/itm/Brightis-1999-Brand-New-Factory-Sealed-Japan-Playstation-PS1-Import-Game/202051036232?hash=item2f0b2e2448:g:h7sAAOSwQfpZs8Me" TargetMode="External"/><Relationship Id="rId1538" Type="http://schemas.openxmlformats.org/officeDocument/2006/relationships/hyperlink" Target="https://www.ebay.com/itm/TIME-GAL-Sega-Mega-CD-bbc-mcd/362882368281?hash=item547d798319:g:aVQAAOSwS5ReHrPG" TargetMode="External"/><Relationship Id="rId1539" Type="http://schemas.openxmlformats.org/officeDocument/2006/relationships/hyperlink" Target="https://www.ebay.com/itm/Mega-Drive-Genesis-G-LOC-Shooting-NEW-JAPAN-GAME-Work-fully-13146/183759320874?hash=item2ac8e8b72a:g:AMIAAOxyeR9TKlmE" TargetMode="External"/><Relationship Id="rId1540" Type="http://schemas.openxmlformats.org/officeDocument/2006/relationships/hyperlink" Target="https://www.ebay.com/itm/SEGA-Mega-Drive-Genesis-FINAL-BLOW-New-SEGA-JAPAN-GAME-11450/183759320913?hash=item2ac8e8b751:g:amIAAOSwb39bERhL" TargetMode="External"/><Relationship Id="rId1541" Type="http://schemas.openxmlformats.org/officeDocument/2006/relationships/hyperlink" Target="https://www.ebay.com/itm/NINJA-MASTERS-Item-Ref-216-NEO-GEO-CD-SNK-nc/302469606001?hash=item466c97ea71:g:XnMAAOSwBj5ZzJK5" TargetMode="External"/><Relationship Id="rId1542" Type="http://schemas.openxmlformats.org/officeDocument/2006/relationships/hyperlink" Target="https://www.ebay.com/itm/SENJO-NO-OKAMI-II-2-Commando-Mega-Drive-Sega-166-md/312917662931?hash=item48db589cd3:g:VssAAOSwa2deCUjU" TargetMode="External"/><Relationship Id="rId1543" Type="http://schemas.openxmlformats.org/officeDocument/2006/relationships/hyperlink" Target="https://www.ebay.com/itm/SNES-Super-Famicom-game-RPG-Tsukuru-2-JAPAN-CIB-boxed-very-good-condition/202989607808?hash=item2f431f9b80:g:POwAAOSwuBVdqqjs" TargetMode="External"/><Relationship Id="rId1544" Type="http://schemas.openxmlformats.org/officeDocument/2006/relationships/hyperlink" Target="https://www.ebay.com/itm/Famicom-BUCKY-OHARE-Ref-1831-Cartridge-Only-Nintendo-fc/302856782711?epid=8015794726&amp;hash=item4683abc377:g:etYAAOSwmPFcamtc" TargetMode="External"/><Relationship Id="rId1545" Type="http://schemas.openxmlformats.org/officeDocument/2006/relationships/hyperlink" Target="https://www.ebay.com/itm/BLADE-ARTS-PS1-Playstation-Japan-Game-p1/302687962869?hash=item46799bc6f5:g:FuQAAOSwJN9avd83" TargetMode="External"/><Relationship Id="rId1546" Type="http://schemas.openxmlformats.org/officeDocument/2006/relationships/hyperlink" Target="https://www.ebay.com/itm/BATTLETEC-3050-Battle-Tec-Ref-2095-Super-Famicom-Nintendo-sf/312969339086?epid=27028082719&amp;hash=item48de6d20ce:g:uc0AAOSwkjFaj9bU" TargetMode="External"/><Relationship Id="rId1547" Type="http://schemas.openxmlformats.org/officeDocument/2006/relationships/hyperlink" Target="https://www.ebay.com/itm/NEC-PC-FX-CHOUJIN-HEIKI-ZEROIGAR-spine-card-JAPAN-GAME-Work-38277/173860925869?hash=item287aeb31ad:g:iMIAAOSw8nBa4YM-" TargetMode="External"/><Relationship Id="rId1548" Type="http://schemas.openxmlformats.org/officeDocument/2006/relationships/hyperlink" Target="https://www.ebay.com/itm/BRAIN-LORD-Ref-053-Super-Famicom-Nintendo-sf/362686549350?epid=214642661&amp;hash=item5471cd8d66:g:Zt8AAOSwqatdEbd5" TargetMode="External"/><Relationship Id="rId1549" Type="http://schemas.openxmlformats.org/officeDocument/2006/relationships/hyperlink" Target="https://www.ebay.com/itm/Used-Harry-Potter-and-the-Secret-Room-GameCube-from-Japan-483/353122019563?hash=item5237b668eb:g:I~AAAOSwhvVe-IV6" TargetMode="External"/><Relationship Id="rId1550" Type="http://schemas.openxmlformats.org/officeDocument/2006/relationships/hyperlink" Target="https://www.ebay.com/itm/M51-Nintendo-Gameboy-Advance-Pokemon-Fire-Red-Japan-GBA-Box-Manual-Adapter/333647302779?hash=item4daeedd07b:g:XqUAAOSwhw9fBARy" TargetMode="External"/><Relationship Id="rId1551" Type="http://schemas.openxmlformats.org/officeDocument/2006/relationships/hyperlink" Target="https://www.ebay.com/itm/Kirbys-Airride-Nintendo-GameCube-Box-Manual-included-Japanese-Version/193522321427?hash=item2d0ed44813:g:TTIAAOSwfA5e6eIH" TargetMode="External"/><Relationship Id="rId1552" Type="http://schemas.openxmlformats.org/officeDocument/2006/relationships/hyperlink" Target="https://www.ebay.com/itm/PlayStation-BLOOD-FACTORY-spine-card-PS1-JAPAN-GAME-work-16084/183759322187?hash=item2ac8e8bc4b:g:Kj8AAOSwItJaaBRZ" TargetMode="External"/><Relationship Id="rId1553" Type="http://schemas.openxmlformats.org/officeDocument/2006/relationships/hyperlink" Target="https://www.ebay.com/itm/NEO-GEO-Burning-Fight-SNK-NEOGEO-CD-Japan-Game-Soft-Used-F-S-Import/401985191169?hash=item5d982f3d01:g:g7cAAOSwSq1d6JFO" TargetMode="External"/><Relationship Id="rId1554" Type="http://schemas.openxmlformats.org/officeDocument/2006/relationships/hyperlink" Target="https://www.ebay.com/itm/Official-Sony-PS-Vita-Persona4-Dancing-All-Night-Crazy-Value-Pack-Japan-Used-F-S/184214687677?epid=691139506&amp;hash=item2ae40d0fbd:g:lcUAAOSwHVFecMHQ" TargetMode="External"/><Relationship Id="rId1555" Type="http://schemas.openxmlformats.org/officeDocument/2006/relationships/hyperlink" Target="https://www.ebay.com/itm/Used-PS3-Nobunagas-Ambition-creation-Sengoku-Risshiden-Japan-Import/173574294233?hash=item2869d58ad9:g:1zUAAOSwqVVbQJXG" TargetMode="External"/><Relationship Id="rId1556" Type="http://schemas.openxmlformats.org/officeDocument/2006/relationships/hyperlink" Target="https://www.ebay.com/itm/TASK-FORCE-HARRIER-EX-Mega-Drive-Sega-402-md/362914457387?hash=item547f63272b:g:6k4AAOSwTXVeRiRV" TargetMode="External"/><Relationship Id="rId1557" Type="http://schemas.openxmlformats.org/officeDocument/2006/relationships/hyperlink" Target="https://www.ebay.com/itm/Time-Zone-NES-sigma-Nintando-Famicom-From-Japan/223470738962?hash=item3407e4de12:g:ThMAAOSwCqZcpWYT" TargetMode="External"/><Relationship Id="rId1558" Type="http://schemas.openxmlformats.org/officeDocument/2006/relationships/hyperlink" Target="https://www.ebay.com/itm/GAME-GEAR-SONIC-TAILS-Boxed-SEGA-JAPAN-Cleaned-Works-fully-13750/183759322567?hash=item2ac8e8bdc7:g:xjQAAOSw-ABbiPIF" TargetMode="External"/><Relationship Id="rId1559" Type="http://schemas.openxmlformats.org/officeDocument/2006/relationships/hyperlink" Target="https://www.ebay.com/itm/Neo-Geo-CD-SOCCER-BRAWL-Spine-card-GOOD-JAPAN-GAME-SNK-14967/173860926505?hash=item287aeb3429:g:D3IAAOSwstxVUwP1" TargetMode="External"/><Relationship Id="rId1560" Type="http://schemas.openxmlformats.org/officeDocument/2006/relationships/hyperlink" Target="https://www.ebay.com/itm/Bomberman-64-N64-HUDSON-Nintendo-64-BOX-From-Japan/193388406708?hash=item2d06d8e7b4:g:Z5cAAOSwF3Becy0g" TargetMode="External"/><Relationship Id="rId1561" Type="http://schemas.openxmlformats.org/officeDocument/2006/relationships/hyperlink" Target="https://www.ebay.com/itm/Neo-Geo-CD-GHOST-PILOTS-No-Back-sheet-3375-nc/313124070743?epid=1403463823&amp;hash=item48e7a62557:g:KO4AAOSwkwte8ZqH" TargetMode="External"/><Relationship Id="rId1562" Type="http://schemas.openxmlformats.org/officeDocument/2006/relationships/hyperlink" Target="https://www.ebay.com/itm/SNES-Sufami-Turbo-Gegege-no-Kitaro-Yokai-Donjara-Super-famicom-Japan-16249/173860926527?hash=item287aeb343f:g:oYEAAOSwj2RbApsT" TargetMode="External"/><Relationship Id="rId1563" Type="http://schemas.openxmlformats.org/officeDocument/2006/relationships/hyperlink" Target="https://www.ebay.com/itm/SNES-STREET-FIGHTER-ZERO-2-Boxed-Super-famicom-Japan-game-work-fully/173860926540?hash=item287aeb344c:g:cWUAAOSwPe1T5FsY" TargetMode="External"/><Relationship Id="rId1564" Type="http://schemas.openxmlformats.org/officeDocument/2006/relationships/hyperlink" Target="https://www.ebay.com/itm/PlayStation-SUIKODEN-Tenmei-no-Chikai-PS1-JAPAN-GAME-16531/173860926545?hash=item287aeb3451:g:WtAAAOSwLZBbsyiC" TargetMode="External"/><Relationship Id="rId1565" Type="http://schemas.openxmlformats.org/officeDocument/2006/relationships/hyperlink" Target="https://www.ebay.com/itm/Musya-Musha-Ref-ccc-Super-Famicom-Nintendo-Sf-Free-Shipping-Used-Game-Japan/402238742902?hash=item5da74c2176:g:~gUAAOSwHr1enW~n" TargetMode="External"/><Relationship Id="rId1566" Type="http://schemas.openxmlformats.org/officeDocument/2006/relationships/hyperlink" Target="https://www.ebay.com/itm/Robocop-Famicom-Japan-Import-Complete-in-Box-North-American-Seller/202796768383?hash=item2f37a11c7f:g:PYoAAOSwc1Ndnkf~" TargetMode="External"/><Relationship Id="rId1567" Type="http://schemas.openxmlformats.org/officeDocument/2006/relationships/hyperlink" Target="https://www.ebay.com/itm/SUPER-ROBOT-WARS-Compact-3-ref-005-Free-Shipping-WONDERSWAN-Crystal-ws/362268019122?epid=1507532184&amp;hash=item5458db49b2:g:sr0AAOSwGltap4SK" TargetMode="External"/><Relationship Id="rId1568" Type="http://schemas.openxmlformats.org/officeDocument/2006/relationships/hyperlink" Target="https://www.ebay.com/itm/SNES-ROCKMAN-X2-Megaman-Boxed-Super-famicom-Japan-Game-14646/183759322753?hash=item2ac8e8be81:g:9c8AAOSwk5FUx1ik" TargetMode="External"/><Relationship Id="rId1569" Type="http://schemas.openxmlformats.org/officeDocument/2006/relationships/hyperlink" Target="https://www.ebay.com/itm/Used-Drunk-Japan-Export/192889521417?hash=item2ce91c8509:g:hoAAAOSwTGZcs1UG" TargetMode="External"/><Relationship Id="rId1570" Type="http://schemas.openxmlformats.org/officeDocument/2006/relationships/hyperlink" Target="https://www.ebay.com/itm/Battle-Mania-japan-Sega-Mega-Drive-Game/353066097186?hash=item5234611a22:g:kp0AAOSwWWxeq~85" TargetMode="External"/><Relationship Id="rId1571" Type="http://schemas.openxmlformats.org/officeDocument/2006/relationships/hyperlink" Target="https://www.ebay.com/itm/Game-soft-Famicom-WIZARDORYI-Box-and-with-an-instructions-from-Japan/273617898193?hash=item3fb4e5cad1:g:yYIAAOSwd7FcGlve" TargetMode="External"/><Relationship Id="rId1572" Type="http://schemas.openxmlformats.org/officeDocument/2006/relationships/hyperlink" Target="https://www.ebay.com/itm/Chocobo-Collection-PS1-SQUARE-Sony-Playstation-From-Japan/193359274395?hash=item2d051c619b:g:2rkAAOSwemdeVg0E" TargetMode="External"/><Relationship Id="rId1573" Type="http://schemas.openxmlformats.org/officeDocument/2006/relationships/hyperlink" Target="https://www.ebay.com/itm/Neo-Geo-CD-RAGUY-No-Back-sheet-3395-nc/303605266884?hash=item46b048b9c4:g:Fc8AAOSwH2Be8~0T" TargetMode="External"/><Relationship Id="rId1574" Type="http://schemas.openxmlformats.org/officeDocument/2006/relationships/hyperlink" Target="https://www.ebay.com/itm/Sakigake-Otokojuku-Meioutou-Kessen-Nintendo-Game-Boy-Japan/233320937439?hash=item365302f7df:g:-5oAAOSwBahU9Ynp" TargetMode="External"/><Relationship Id="rId1575" Type="http://schemas.openxmlformats.org/officeDocument/2006/relationships/hyperlink" Target="https://www.ebay.com/itm/The-Firemen-Super-Famicom-SFC-SNES-Manual-Box/143546436138?epid=56245705&amp;hash=item216c08ca2a:g:N~cAAOSwnxdeXob9" TargetMode="External"/><Relationship Id="rId1576" Type="http://schemas.openxmlformats.org/officeDocument/2006/relationships/hyperlink" Target="https://www.ebay.com/itm/Super-Famicom-FIGHTERS-HISTORY-Mizoguchi-Ref-2455-Cartridge-Only-sfc/302203752663?epid=56211444&amp;hash=item465cbf50d7:g:orEAAOSwt5hYha4k" TargetMode="External"/><Relationship Id="rId1577" Type="http://schemas.openxmlformats.org/officeDocument/2006/relationships/hyperlink" Target="https://www.ebay.com/itm/ROAD-RASH-3DO-3d/312895774415?hash=item48da0a9ecf:g:aJEAAOSwSlVd-dDM" TargetMode="External"/><Relationship Id="rId1578" Type="http://schemas.openxmlformats.org/officeDocument/2006/relationships/hyperlink" Target="https://www.ebay.com/itm/Game-Cube-VIRTUA-STRIKER-3-ver-2002-postcard-Nintendo-GC-JAPAN-GAME-36204/183757957654?hash=item2ac8d3ea16:g:KiEAAOSw9~RcKJOb" TargetMode="External"/><Relationship Id="rId1579" Type="http://schemas.openxmlformats.org/officeDocument/2006/relationships/hyperlink" Target="https://www.ebay.com/itm/Princess-Maker-Legend-of-Another-World-Nintendo-Super-Famicom-NTSC-J-Japan/193539585846?hash=item2d0fdbb736:g:1OkAAOSwxbJe93Nr" TargetMode="External"/><Relationship Id="rId1580" Type="http://schemas.openxmlformats.org/officeDocument/2006/relationships/hyperlink" Target="https://www.ebay.com/itm/USED-PS1-PS-PlayStation-1-Wizardry-Empire-old-princess-10387-JAPAN-IMPORT/254418832782?hash=item3b3c8b4d8e:g:IdoAAOSwRSBdylE7" TargetMode="External"/><Relationship Id="rId1581" Type="http://schemas.openxmlformats.org/officeDocument/2006/relationships/hyperlink" Target="https://www.ebay.com/itm/LAST-RESORT-Neo-Geo-CD-SNK-nc/362037071011?hash=item544b174ca3:g:DmEAAOSw1qhb7QT1" TargetMode="External"/><Relationship Id="rId1582" Type="http://schemas.openxmlformats.org/officeDocument/2006/relationships/hyperlink" Target="https://www.ebay.com/itm/Konami-GB-Collection-Vol-2-Nintendo-Game-Boy-Japan/233229302813?hash=item364d8cbc1d:g:9b8AAOSwa-Fc3S8Y" TargetMode="External"/><Relationship Id="rId1583" Type="http://schemas.openxmlformats.org/officeDocument/2006/relationships/hyperlink" Target="https://www.ebay.com/itm/DORAEMON-4-Nobita-Tuki-Okoku-Ref-bcc-Super-Famicom-Nintendo-sf/302891800613?hash=item4685c21825:g:g8oAAOSwWudbpIfO" TargetMode="External"/><Relationship Id="rId1584" Type="http://schemas.openxmlformats.org/officeDocument/2006/relationships/hyperlink" Target="https://www.ebay.com/itm/LIGHT-FANTASY-II-2-Super-Famicom-Nintendo-bcb-sf/303435674231?hash=item46a62cf277:g:6MUAAOSwt69eFEbl" TargetMode="External"/><Relationship Id="rId1585" Type="http://schemas.openxmlformats.org/officeDocument/2006/relationships/hyperlink" Target="https://www.ebay.com/itm/Neo-Geo-CD-MASTER-OF-SYOUGI-No-Back-sheet-1514-cnc-nc/313120217952?hash=item48e76b5b60:g:444AAOSwHoxe7FsH" TargetMode="External"/><Relationship Id="rId1586" Type="http://schemas.openxmlformats.org/officeDocument/2006/relationships/hyperlink" Target="https://www.ebay.com/itm/GOKETSUJI-ICHIZOKU-Gouketsuji-Mega-Drive-Sega-2329-md/313075970416?hash=item48e4c83170:g:WZ0AAOSwJRRetPy5" TargetMode="External"/><Relationship Id="rId1587" Type="http://schemas.openxmlformats.org/officeDocument/2006/relationships/hyperlink" Target="https://www.ebay.com/itm/GB-Dead-Heat-Fighters-World-Heroes-2-Jet-Game-Boy-JAPAN-Nintendo-14852/173860927351?hash=item287aeb3777:g:ChUAAOSwVupTnWTb" TargetMode="External"/><Relationship Id="rId1588" Type="http://schemas.openxmlformats.org/officeDocument/2006/relationships/hyperlink" Target="https://www.ebay.com/itm/SNES-ULTIMA-Kyouryuu-Teikoku-THE-SAVAGE-EMPIRE-Boxed-Can-save-Japan-15280/183759324076?hash=item2ac8e8c3ac:g:lY8AAOSwoVZb1Tb9" TargetMode="External"/><Relationship Id="rId1589" Type="http://schemas.openxmlformats.org/officeDocument/2006/relationships/hyperlink" Target="https://www.ebay.com/itm/SNES-P-MAN-P-MAN-PMAN-New-Super-famicom-Japan-game-work-fully/183759324392?hash=item2ac8e8c4e8:g:en8AAOSwwNVTs4cx" TargetMode="External"/><Relationship Id="rId1590" Type="http://schemas.openxmlformats.org/officeDocument/2006/relationships/hyperlink" Target="https://www.ebay.com/itm/GB-Hokuto-no-Ken-Box-Game-Boy-JAPAN-Game-Nintendo-Work-fully-11691/173859767411?hash=item287ad98473:g:xlsAAOSwYSlXhyxx" TargetMode="External"/><Relationship Id="rId1591" Type="http://schemas.openxmlformats.org/officeDocument/2006/relationships/hyperlink" Target="https://www.mercari.com/jp/items/m26755186122/?_s=U2FsdGVkX1_PgDtm7YCQ0pPyiaK4uN_duUFGO9D80jSQ1xQun4jGMCYGlHGXBzqIr0s3Wuygli1CNP8WwDjH8DtsvxAzYjLACpdaE0p1ea3INAD3QfpEq0CYG2B_L1Qk" TargetMode="External"/><Relationship Id="rId1592" Type="http://schemas.openxmlformats.org/officeDocument/2006/relationships/hyperlink" Target="https://www.ebay.com/itm/CARD-CAPTOR-SAKURA-Clow-Card-Magic-Limited-Edition-PS1-Playstation-2844-p1/303585022988?hash=item46af13d40c:g:5IoAAOSwCi5e1hYb" TargetMode="External"/><Relationship Id="rId1593" Type="http://schemas.openxmlformats.org/officeDocument/2006/relationships/hyperlink" Target="https://www.ebay.com/itm/Caravan-Shooting-Collection-Nintendo-Super-Famicom-Japan-NEW/232854082266?hash=item36372f52da:g:9MQAAOSwpAFbTw1a" TargetMode="External"/><Relationship Id="rId1594" Type="http://schemas.openxmlformats.org/officeDocument/2006/relationships/hyperlink" Target="https://www.ebay.com/itm/GAME-GEAR-SONIC-LABYRINTH-Boxed-SEGA-JAPAN-Works-fully-15583/183761000920?hash=item2ac90259d8:g:ZRgAAOSwOt5cLwPX" TargetMode="External"/><Relationship Id="rId1595" Type="http://schemas.openxmlformats.org/officeDocument/2006/relationships/hyperlink" Target="https://www.ebay.com/itm/NEC-PC-Engine-SCD-ROM-R-TYPE-COMPLETE-CD-JAPAN-GAME-Work-11376/173862326303?hash=item287b00901f:g:NogAAOSwPWtcBKQU" TargetMode="External"/><Relationship Id="rId1596" Type="http://schemas.openxmlformats.org/officeDocument/2006/relationships/hyperlink" Target="https://www.ebay.com/itm/SAINT-SWORD-Sega-Mega-Drive-Japan-Import-Complete-NICE-US-Seller-Look-Genesis/264756254258?hash=item3da4b3d632:g:MnMAAOSwdD5e3NiG" TargetMode="External"/><Relationship Id="rId1597" Type="http://schemas.openxmlformats.org/officeDocument/2006/relationships/hyperlink" Target="https://www.ebay.com/itm/Mega-Drive-Genesis-EXILE-Toki-no-Hazama-New-Box-JAPAN-Game-Sega-11574/173862436300?hash=item287b023dcc:g:ZXkAAOSwCWNcVroC" TargetMode="External"/><Relationship Id="rId1598" Type="http://schemas.openxmlformats.org/officeDocument/2006/relationships/hyperlink" Target="https://www.ebay.com/itm/Super-Mario-Collection-Special-Pack-Nintendo-Wii-25th-Anniversary-Game-software/123893203434?epid=211980586&amp;hash=item1cd89c41ea:g:zk4AAOSw8Nxda1VU" TargetMode="External"/><Relationship Id="rId1599" Type="http://schemas.openxmlformats.org/officeDocument/2006/relationships/hyperlink" Target="https://www.ebay.com/itm/Wii-Legend-of-Zelda-Skyward-Sword-25th-Anniversary-Memorial-Pack-Japan-Anime/173844722662?epid=211994049&amp;hash=item2879f3f3e6:g:lsUAAOSwcdJZyy7v" TargetMode="External"/><Relationship Id="rId1600" Type="http://schemas.openxmlformats.org/officeDocument/2006/relationships/hyperlink" Target="https://www.mercari.com/jp/items/m76234741151/?_s=U2FsdGVkX18g6mz--p19JbRiioTQhv56dYGpCFpYBYVwm67bAstEAUbjcYWXTn_zeKYatWmZCq_TcI8BhjqW5lDmrYx431adnrJnvK6hmOd3T5-ah2PTjmlmKvTb4Oas" TargetMode="External"/><Relationship Id="rId1601" Type="http://schemas.openxmlformats.org/officeDocument/2006/relationships/hyperlink" Target="https://www.mercari.com/jp/items/m11217496053/?_s=U2FsdGVkX1_-t2eMzj2qnvHUcg00RPQYO5AHyS-C7ArRXVmVzRRiiHswWENk7ZDIYsBmuRUanRscXbPxPAjXEw5isdvdB8JudavYZDpt-IE66id-MqCVqgv5M3naNNyr" TargetMode="External"/><Relationship Id="rId1602" Type="http://schemas.openxmlformats.org/officeDocument/2006/relationships/hyperlink" Target="https://www.ebay.com/itm/POCKET-BOMBERMAN-GB-3-Game-Can-5-Ref-1280-Gameboy-Nintendo-gb/312654602807?hash=item48cbaaa237:g:h-0AAOSw2QZdAhKU" TargetMode="External"/><Relationship Id="rId1603" Type="http://schemas.openxmlformats.org/officeDocument/2006/relationships/hyperlink" Target="https://www.ebay.com/itm/SNES-Wizardry-Gaiden-4-Throb-of-the-Demons-Heart-Super-Famicom-Japan-16401/183763454182?hash=item2ac927c8e6:g:GnEAAOSwDDRb38Fn" TargetMode="External"/><Relationship Id="rId1604" Type="http://schemas.openxmlformats.org/officeDocument/2006/relationships/hyperlink" Target="https://www.mercari.com/jp/items/m19798874946/?_s=U2FsdGVkX19sfX6KSBo9fik5LkAhOSEVNLMtmn91r0P8rwEGPHfPpuF7BH6IRtpgW9gwS8LPmLOWchyTRqyfX0wnN456xE84HAnE4ZHNFaGxt3Za1wXkN4zjeJdqOVpN" TargetMode="External"/><Relationship Id="rId1605" Type="http://schemas.openxmlformats.org/officeDocument/2006/relationships/hyperlink" Target="https://www.ebay.com/itm/PC-Engine-Hu-ETERNAL-CITY-Ref-bbc-pe/312520221024?hash=item48c3a82160:g:M8AAAOSwQKdcge2d" TargetMode="External"/><Relationship Id="rId1606" Type="http://schemas.openxmlformats.org/officeDocument/2006/relationships/hyperlink" Target="https://www.mercari.com/jp/items/m50017356525/?_s=U2FsdGVkX18rc_pdT9AH6GmaSB9FErk9UbN6_RGnPY7j-TjZJUd8F9lVvZMtPmOJGlBjpFpM78QJ8E_-XCPOf3DlqOGFCBx11zW7_wC-M1EDmPGygXZo21U8E_iitLb0" TargetMode="External"/><Relationship Id="rId1607" Type="http://schemas.openxmlformats.org/officeDocument/2006/relationships/hyperlink" Target="https://www.ebay.com/itm/RARE-Gameboy-Advance-Nintendo-DARIUS-R-shooter-Japan-Cartridge-Only-Tested/174251122844?epid=56246425&amp;hash=item28922d209c:g:MQIAAOSwk~peljL9" TargetMode="External"/><Relationship Id="rId1608" Type="http://schemas.openxmlformats.org/officeDocument/2006/relationships/hyperlink" Target="https://www.ebay.com/itm/Legend-Of-Hero-Tonma-NEC-PC-Engine-Hu-Card-PCI-REG-CARD/353136110995?hash=item52388d6d93:g:rkgAAOSw5uhfCUhe" TargetMode="External"/><Relationship Id="rId1609" Type="http://schemas.openxmlformats.org/officeDocument/2006/relationships/hyperlink" Target="https://www.ebay.com/itm/Very-Good-SNK-Neo-Geo-AES-Fatal-Fury-Garou-Densetsu-DHL-F-S-Tracking-Tasted/392762056981?hash=item5b72716115:g:2LYAAOSwzF9e~tWG" TargetMode="External"/><Relationship Id="rId1610" Type="http://schemas.openxmlformats.org/officeDocument/2006/relationships/hyperlink" Target="https://www.ebay.com/itm/GBA-Sega-Rally-Box-Can-data-save-Game-Boy-Advance-JAPAN-Nintendo-37897/183767410432?hash=item2ac9642700:g:ePgAAOSw~DlcrB02" TargetMode="External"/><Relationship Id="rId1611" Type="http://schemas.openxmlformats.org/officeDocument/2006/relationships/hyperlink" Target="https://www.mercari.com/jp/items/m44746821637/?_s=U2FsdGVkX1-mqi_ORZsHFiDaHgd7ZbBLrzYS1-GaqNoMiCj2MjV5NI0NzOZFAL79kTBiLdwgi_bQ8GHcwW0DLVOjvA-G00iUU1XSAU0CAnV8YwxPBD37y2Kt__3iQMiG" TargetMode="External"/><Relationship Id="rId1612" Type="http://schemas.openxmlformats.org/officeDocument/2006/relationships/hyperlink" Target="https://www.mercari.com/jp/items/m20288417660/?_s=U2FsdGVkX1_c58vgSWH48TIboNU9He59sQCI1iNUvmjO442topCJ4jdOm7wggxSdyeMeO4S2GnVpS0mMl_GtubzbMwdhfmWkAfhHxqLU4TbOiMv0XlWSrPmQ0oxnP5YQ" TargetMode="External"/><Relationship Id="rId1613" Type="http://schemas.openxmlformats.org/officeDocument/2006/relationships/hyperlink" Target="https://www.ebay.com/itm/Gouketu-Ji-Temple-Clan-SFC-Super-Famicom-Soft/283819249316?hash=item4214f20ea4:g:qEwAAOSwXy5ecinY" TargetMode="External"/><Relationship Id="rId1614" Type="http://schemas.openxmlformats.org/officeDocument/2006/relationships/hyperlink" Target="https://www.amazon.co.jp/gp/offer-listing/B00FQB6V6A/ref=sr_1_15?keywords=Wii+&#12522;&#12514;&#12467;&#12531;&amp;qid=1594573326&amp;__mk_ja_JP=&#12459;&#12479;&#12459;&#12490;&amp;sr=8-15&amp;dchild=1" TargetMode="External"/><Relationship Id="rId1615" Type="http://schemas.openxmlformats.org/officeDocument/2006/relationships/hyperlink" Target="https://www.ebay.com/itm/WONDER-BOY-III-3-MONSTER-LAIR-Ref-018-Mega-Drive-Sega-md/362681540665?epid=56233832&amp;hash=item5471812039:g:D5YAAOSwef9dCIOH" TargetMode="External"/><Relationship Id="rId1616" Type="http://schemas.openxmlformats.org/officeDocument/2006/relationships/hyperlink" Target="https://www.ebay.com/itm/Used-Sega-Mega-Drive-Sega-Genesis-Super-Air-Wolf-SHMUP-2D-Shooter-JAPAN-NTSC/363041163839?hash=item5486f08a3f:g:xvcAAOSwxJdfAzMB" TargetMode="External"/><Relationship Id="rId1617" Type="http://schemas.openxmlformats.org/officeDocument/2006/relationships/hyperlink" Target="https://www.ebay.com/itm/TIGER-ROAD-Tora-eno-Michi-Ref-bcc-PC-Engine-Hu-pe/302929554658?hash=item4688022ce2:g:o8cAAOSwjg1bzY46" TargetMode="External"/><Relationship Id="rId1618" Type="http://schemas.openxmlformats.org/officeDocument/2006/relationships/hyperlink" Target="https://www.amazon.co.jp/4961818028005/dp/B07211XZ6Z/ref=sr_1_7?__mk_ja_JP=&#12459;&#12479;&#12459;&#12490;&amp;dchild=1&amp;keywords=SWITCH+&#12495;&#12531;&#12489;&#12523;&amp;qid=1594654873&amp;s=videogames&amp;sr=1-7" TargetMode="External"/><Relationship Id="rId1619" Type="http://schemas.openxmlformats.org/officeDocument/2006/relationships/hyperlink" Target="https://www.ebay.com/itm/ANEARTH-FANTASY-STORIES-PC-Engine-SCD-2159-pe/363030691283?hash=item548650bdd3:g:374AAOSwJmJe9Bc2" TargetMode="External"/><Relationship Id="rId1620" Type="http://schemas.openxmlformats.org/officeDocument/2006/relationships/hyperlink" Target="https://www.ebay.com/itm/GENSO-SUIKODEN-Card-Stories-with-Card-Gameboy-Advance-Nintendo-165-gba/362953202545?epid=56217794&amp;hash=item5481b25b71:g:GD8AAOSwp6ReebCB" TargetMode="External"/><Relationship Id="rId1621" Type="http://schemas.openxmlformats.org/officeDocument/2006/relationships/hyperlink" Target="https://www.ebay.com/itm/NEC-PC-Engine-SUPER-CD-ROM-VALIS-4-spine-card-JAPAN-GAME-Work-11353/183772403008?epid=1326248333&amp;hash=item2ac9b05540:g:TTwAAOSwV-Nbud0d" TargetMode="External"/><Relationship Id="rId1622" Type="http://schemas.openxmlformats.org/officeDocument/2006/relationships/hyperlink" Target="https://www.ebay.com/itm/Bloody-Warriors-GOOD-Condition-Famicom-NINTENDO-fc/302938066369?hash=item4688840dc1:g:90AAAOSwUIxb1raj" TargetMode="External"/><Relationship Id="rId1623" Type="http://schemas.openxmlformats.org/officeDocument/2006/relationships/hyperlink" Target="https://www.ebay.com/itm/SNES-ZENKI-TENCHI-MEIDOU-Boxed-Board-game-Super-famicom-Japan-game-15829/173871670851?hash=item287b8f2643:g:EacAAOSw8f9b5qi9" TargetMode="External"/><Relationship Id="rId1624" Type="http://schemas.openxmlformats.org/officeDocument/2006/relationships/hyperlink" Target="https://www.ebay.com/itm/Sakura-Wars-Taisen-2-II-Memorial-Pack-Dreamcast-Un-Opened/333490702635?hash=item4da598492b:g:-kEAAOSwEUdeKoZy" TargetMode="External"/><Relationship Id="rId1625" Type="http://schemas.openxmlformats.org/officeDocument/2006/relationships/hyperlink" Target="https://www.ebay.com/itm/N64-Eltale-Monsters-Boxed-Nintendo-64-JAPAN-GAME-RPG-Imaginner-25653/174049380855?hash=item288626c9f7:g:rZMAAOSwjzldksTw" TargetMode="External"/><Relationship Id="rId1626" Type="http://schemas.openxmlformats.org/officeDocument/2006/relationships/hyperlink" Target="https://www.ebay.com/itm/PlayStation-COMBAT-CHORO-Q-PS1-JAPAN-GAME-Works-fully-41184/183772576564?hash=item2ac9b2fb34:g:E-gAAOSw5tNcOFLT" TargetMode="External"/><Relationship Id="rId1627" Type="http://schemas.openxmlformats.org/officeDocument/2006/relationships/hyperlink" Target="https://www.ebay.com/itm/GRAVITY-DAZE-2-Initial-Limited-Edition-PS4-Japan/333410035721?epid=1193699380&amp;hash=item4da0c96809:g:qMoAAOSwfzJd4fZ6" TargetMode="External"/><Relationship Id="rId1628" Type="http://schemas.openxmlformats.org/officeDocument/2006/relationships/hyperlink" Target="https://www.ebay.com/itm/Song-of-Memories-Limited-Edition-PS4-New-Unopened-From-japan-Love-adventure-game/193477556248?epid=723774405&amp;hash=item2d0c293818:g:htMAAOSwsi5ex~qg" TargetMode="External"/><Relationship Id="rId1629" Type="http://schemas.openxmlformats.org/officeDocument/2006/relationships/hyperlink" Target="https://www.ebay.com/itm/Persona-Dancing-Deluxe-Twin-Plus-Limited-Edition-PS-Vita-FS/164237534138?hash=item263d51e3ba:g:IwcAAOSwJN1e3xod" TargetMode="External"/><Relationship Id="rId1630" Type="http://schemas.openxmlformats.org/officeDocument/2006/relationships/hyperlink" Target="https://www.ebay.com/itm/PS4-Shenmue-I-II-First-Limited-Edition-w-Sound-Collection-CD-From-Japan/174107472888?epid=18024695396&amp;hash=item28899d33f8:g:gN0AAOSw7PJb0y4c" TargetMode="External"/><Relationship Id="rId1631" Type="http://schemas.openxmlformats.org/officeDocument/2006/relationships/hyperlink" Target="https://www.ebay.com/itm/PS-VITA-DJMAX-TECHNIKA-TUNEJapan-Import/153549912403?epid=211996807&amp;hash=item23c049b953:g:TSEAAOSwmcNdGvsg" TargetMode="External"/><Relationship Id="rId1632" Type="http://schemas.openxmlformats.org/officeDocument/2006/relationships/hyperlink" Target="https://www.ebay.com/itm/Used-PS2-Lot-of-4games-SET-GROW-LANSER-2-3-4-5-II-III-IV-V-RPG-GROWLANSER-Japan-/183739573095?hash=item2ac7bb6367%3Ag%3Agk4AAOSw7vxbgEsh&amp;nma=true&amp;si=LHS28vuDcYdr5WJ12r8iXq0oawQ%253D&amp;orig_cvip=true&amp;nordt=true&amp;rt=nc&amp;_trksid=p2047675" TargetMode="External"/><Relationship Id="rId1633" Type="http://schemas.openxmlformats.org/officeDocument/2006/relationships/hyperlink" Target="https://www.ebay.com/itm/Used-PS2-Lot-of-4games-SET-GROW-LANSER-2-3-4-5-II-III-IV-V-RPG-GROWLANSER-Japan-/183739573095?hash=item2ac7bb6367%3Ag%3Agk4AAOSw7vxbgEsh&amp;nma=true&amp;si=LHS28vuDcYdr5WJ12r8iXq0oawQ%253D&amp;orig_cvip=true&amp;nordt=true&amp;rt=nc&amp;_trksid=p2047675" TargetMode="External"/><Relationship Id="rId1634" Type="http://schemas.openxmlformats.org/officeDocument/2006/relationships/hyperlink" Target="https://www.ebay.com/itm/Friday-the-Thirteen-The-game-Japanese-ver-Friday-the-13th-The-Game-PlayStation4/274362351196?hash=item3fe1453e5c:g:7AYAAOSwBnpeuNL3" TargetMode="External"/><Relationship Id="rId1635" Type="http://schemas.openxmlformats.org/officeDocument/2006/relationships/hyperlink" Target="https://www.ebay.com/itm/Phantasy-Star-Online-2-Episode-6-Deluxe-Package-Limited-Edition-PS4/333556573747?hash=item4da9856633:g:vAoAAOSw3u9fCUKW" TargetMode="External"/><Relationship Id="rId1636" Type="http://schemas.openxmlformats.org/officeDocument/2006/relationships/hyperlink" Target="https://www.ebay.com/itm/Nioh-2-PlayStation4-video-game/274397868636?hash=item3fe363325c:g:VpcAAOSwbgxe5yDT" TargetMode="External"/><Relationship Id="rId1637" Type="http://schemas.openxmlformats.org/officeDocument/2006/relationships/hyperlink" Target="https://www.ebay.com/itm/PS4-CODE-VEIN-Bloodthirst-Edition-Bandai-Namco/264736870640?epid=14034907234&amp;hash=item3da38c10f0:g:L0AAAOSwdYFexLDz" TargetMode="External"/><Relationship Id="rId1638" Type="http://schemas.openxmlformats.org/officeDocument/2006/relationships/hyperlink" Target="https://www.ebay.com/itm/Playstation-1-Sexy-Parodius-Konami-Sony-Good-condition-Used-Japan-Import/174164050316?hash=item288cfc818c:g:Aq4AAOSw0j5eJsX0" TargetMode="External"/><Relationship Id="rId1639" Type="http://schemas.openxmlformats.org/officeDocument/2006/relationships/hyperlink" Target="https://www.ebay.com/itm/Sega-Saturn-Gokujyo-Parodius-Da-Deluxe-Pack-spine-postcard-JAPAN-GAME-15103/174221858078?epid=56245058&amp;hash=item28906e951e:g:9LsAAOSwwU9ebzjY" TargetMode="External"/><Relationship Id="rId1640" Type="http://schemas.openxmlformats.org/officeDocument/2006/relationships/hyperlink" Target="https://www.ebay.com/itm/PS2-Shikigami-No-Shiro-II-Limited-Edition-Figure-2D-Shooter-SHMUP-Japan-NTSC/143260355820?hash=item215afb8cec:g:zioAAOSwJ0Zc4tiL" TargetMode="External"/><Relationship Id="rId1641" Type="http://schemas.openxmlformats.org/officeDocument/2006/relationships/hyperlink" Target="https://www.ebay.com/itm/GUARDIAN-HEROES-Item-Ref-bcb-Gameboy-Advance-Nintendo-gba/361852221999?epid=30951687&amp;hash=item544012ba2f:g:9VgAAOSwnHZYTnY9" TargetMode="External"/><Relationship Id="rId1642" Type="http://schemas.openxmlformats.org/officeDocument/2006/relationships/hyperlink" Target="https://www.ebay.com/itm/N64-Star-Soldier-Vanishing-Earth-Boxed-Nintendo-64-Shooter-20809/184361538024?hash=item2aeccdd1e8:g:N4wAAOSwVQxfCsN8" TargetMode="External"/><Relationship Id="rId1643" Type="http://schemas.openxmlformats.org/officeDocument/2006/relationships/hyperlink" Target="https://www.ebay.com/itm/Nintendo-Excite-Bike-Jan-4902370504781-64-Retro-Game-Software/383630219985?epid=1401614409&amp;hash=item5952249ad1:g:ewIAAOSwq7JfDF4q" TargetMode="External"/><Relationship Id="rId1644" Type="http://schemas.openxmlformats.org/officeDocument/2006/relationships/hyperlink" Target="https://www.ebay.com/itm/Nearmint-Tales-Of-Phantasia/283611275823?hash=item42088ca22f:g:wQYAAOSwdNFdePnr" TargetMode="External"/><Relationship Id="rId1645" Type="http://schemas.openxmlformats.org/officeDocument/2006/relationships/hyperlink" Target="https://www.ebay.com/itm/RAPURASU-NO-MA-Laplace-PC-Engine-SCD-pe/302990764836?hash=item468ba82b24:g:EO8AAOSwnh5cDg~Y" TargetMode="External"/><Relationship Id="rId1646" Type="http://schemas.openxmlformats.org/officeDocument/2006/relationships/hyperlink" Target="https://www.ebay.com/itm/TENCHI-WO-KURAU-O-Ref-1837-PC-Engine-SCD-Free-Shipping-pe/312442065532?hash=item48beff927c:g:FecAAOSwlEBcSWo2" TargetMode="External"/><Relationship Id="rId1647" Type="http://schemas.openxmlformats.org/officeDocument/2006/relationships/hyperlink" Target="https://www.ebay.com/itm/PS4-Seiken-Densetsu-2-Secret-of-Mana-COLLECTOR-EDITION-JAPAN-PlayStation4/254254965147?hash=item3b32c6e19b:g:nykAAOSwl4xeXL5Q" TargetMode="External"/><Relationship Id="rId1648" Type="http://schemas.openxmlformats.org/officeDocument/2006/relationships/hyperlink" Target="https://www.ebay.com/itm/Konami-MEGA-DRIVE-Mega-Drive-exclusive-software-Contra-Contra-the-Hardcore-F-S/383500210246?hash=item594a64d046:g:96gAAOSwHr1em-fK" TargetMode="External"/><Relationship Id="rId1649" Type="http://schemas.openxmlformats.org/officeDocument/2006/relationships/hyperlink" Target="https://www.ebay.com/itm/Nintendo-Switch-Bayonetta-Climax-Edition-From-JAPAN-Used-FS/114273289817?epid=6030522412&amp;hash=item1a9b380659:g:QsgAAOSwMwhe4oEL" TargetMode="External"/><Relationship Id="rId1650" Type="http://schemas.openxmlformats.org/officeDocument/2006/relationships/hyperlink" Target="https://www.ebay.com/itm/STRIKE-WITCHES-Shirogane-no-Tsubasa-Limited-JAPAN-Sony-PSP-Playstation-Portable/163785336950?epid=1107750313&amp;hash=item26225de876:g:FKYAAOSwYCRdM~Oi" TargetMode="External"/><Relationship Id="rId1651" Type="http://schemas.openxmlformats.org/officeDocument/2006/relationships/hyperlink" Target="https://www.ebay.com/itm/Taito-4988611201046-Battle-Gear-2-Playstation-Software/353134782802?epid=1700625898&amp;hash=item5238792952:g:XhAAAOSw2SNfB-zj" TargetMode="External"/><Relationship Id="rId1652" Type="http://schemas.openxmlformats.org/officeDocument/2006/relationships/hyperlink" Target="https://www.ebay.com/itm/Bandai-Namco-Entertainment-Super-Robot-Wars-X-Premium-Anime-Song-Sound-Edition/353134784178?hash=item5238792eb2:g:5iMAAOSwJRtfB-3K" TargetMode="External"/><Relationship Id="rId1653" Type="http://schemas.openxmlformats.org/officeDocument/2006/relationships/hyperlink" Target="https://www.ebay.com/itm/Used-PSP-The-King-of-Fighters-Portable-94-98-Chapter-of-Orochi-Japan-Import/151296686774?hash=item2339fc3ab6:g:YyoAAOSwS0lZ3q8k" TargetMode="External"/><Relationship Id="rId1654" Type="http://schemas.openxmlformats.org/officeDocument/2006/relationships/hyperlink" Target="https://www.ebay.com/itm/Pokemon-Box-Ruby-Sapphire-Best-GBA-cable-pack/303601317534?hash=item46b00c769e:g:n00AAOSwvWZe7dqf" TargetMode="External"/><Relationship Id="rId1655" Type="http://schemas.openxmlformats.org/officeDocument/2006/relationships/hyperlink" Target="https://www.ebay.com/itm/Atlus-4984995903613-Persona-5-The-Royal-Straight-Flush-Edition-Playstation-4/383619924984?epid=25035038480&amp;hash=item59518783f8:g:UKUAAOSwnTBem8bU" TargetMode="External"/><Relationship Id="rId1656" Type="http://schemas.openxmlformats.org/officeDocument/2006/relationships/hyperlink" Target="https://www.ebay.com/itm/GBA-F-ZERO-Climax-F-S-Japan-ver-Play-tested-Gameboy-advance-Japanese-F-S/254256793611?hash=item3b32e2c80b:g:1OkAAOSwUxhes89L" TargetMode="External"/><Relationship Id="rId1657" Type="http://schemas.openxmlformats.org/officeDocument/2006/relationships/hyperlink" Target="https://www.ebay.com/itm/FIGHTERS-HISTORY-DYNAMITE-Ref-2901-NEO-GEO-AES-SNK-FREE-SHIPPING/361841445202?hash=item543f6e4952:g:B6MAAOSwMThe0KCw" TargetMode="External"/><Relationship Id="rId1658" Type="http://schemas.openxmlformats.org/officeDocument/2006/relationships/hyperlink" Target="https://www.ebay.com/itm/Snk-Neogeo-Controller-AES-From-Japan/324155418936?hash=item4b792b2938:g:TuEAAOSwXk1dutZk" TargetMode="External"/><Relationship Id="rId1659" Type="http://schemas.openxmlformats.org/officeDocument/2006/relationships/hyperlink" Target="https://www.mercari.com/jp/items/m83781053899/?_s=U2FsdGVkX19nulS6TRFuiSTfX4W-Q3Adwr0Gocqt3vMyjyrsSbdu4dgVFNwqN_IB3XKacYz-Pej5XJm4hid4HQfhp7esXflXudrP_-0GR5pZY93CtNuGNzpMBG-h6rAq" TargetMode="External"/><Relationship Id="rId1660" Type="http://schemas.openxmlformats.org/officeDocument/2006/relationships/hyperlink" Target="https://www.ebay.com/itm/Neo-Geo-CD-AES-Controller-Pro-Joystick-black-type-boxed-SNK-JAPAN-14360-1/173844617585?hash=item2879f25971:g:L8IAAOSwHWJbl38o" TargetMode="External"/><Relationship Id="rId1661" Type="http://schemas.openxmlformats.org/officeDocument/2006/relationships/hyperlink" Target="https://www.amazon.co.jp/gp/offer-listing/B0001RBLKA/ref=dp_olp_used?ie=UTF8&amp;condition=used" TargetMode="External"/><Relationship Id="rId1662" Type="http://schemas.openxmlformats.org/officeDocument/2006/relationships/hyperlink" Target="https://www.ebay.com/itm/NEOGEO-GALAXY-FIGHT-rom-aes-snk-Japan-game-neo-geo-371/333553650467?hash=item4da958cb23:g:WjoAAOSwtVpedgR7" TargetMode="External"/><Relationship Id="rId1663" Type="http://schemas.openxmlformats.org/officeDocument/2006/relationships/hyperlink" Target="https://www.ebay.com/itm/SUPER-SIDE-KICKS-2-NEO-GEO-AES-SNK-USED/323961461364?epid=6798&amp;hash=item4b6d9b9a74:g:Y-8AAOSwwRldtoLY" TargetMode="External"/><Relationship Id="rId1664" Type="http://schemas.openxmlformats.org/officeDocument/2006/relationships/hyperlink" Target="https://www.ebay.com/itm/STAKES-WINNER-GI-Jockey-SNK-NGCD-088-Neo-Geo-CD-Japan/123378660722?hash=item1cb9f0f572:g:3E8AAOSwLvxbocQH" TargetMode="External"/><Relationship Id="rId1665" Type="http://schemas.openxmlformats.org/officeDocument/2006/relationships/hyperlink" Target="https://www.ebay.com/itm/NEOGEO-AES-REALBOUT2-Fatal-Fury-SNK-original/153898911102?hash=item23d517057e:g:YzEAAOSw56JelyBK" TargetMode="External"/><Relationship Id="rId1666" Type="http://schemas.openxmlformats.org/officeDocument/2006/relationships/hyperlink" Target="https://www.mercari.com/jp/items/m26152282331/?_s=U2FsdGVkX1_TizKmjUJnIj8s3ZY5Ps1Z4Gqr5LKbBHfQhryE2qdfjcAxDBUKOhW7QSNvvll5_AzlWZJHltQ6tw9qXpuVQXCuUSBbSXLZcwZJ6-Re12dpz4LMp5M_w88S" TargetMode="External"/><Relationship Id="rId1667" Type="http://schemas.openxmlformats.org/officeDocument/2006/relationships/hyperlink" Target="https://www.ebay.com/itm/KAETTEKITA-CYBORG-KURO-CHAN-Sony-Playstation-PS1-Playstation-1-Play-station-Soft/254574620275?hash=item3b45d46e73:g:nZoAAOSwxxJenY9f" TargetMode="External"/><Relationship Id="rId1668" Type="http://schemas.openxmlformats.org/officeDocument/2006/relationships/hyperlink" Target="https://www.ebay.com/itm/Makaimura-Gaiden-Game-Boy-GB-Nintendo-Japan-Box-Manual-CIB-w-Hagaki-Reg-Card/133307012401?hash=item1f09b79531:g:BW4AAOSw8Rte1IUA" TargetMode="External"/><Relationship Id="rId1669" Type="http://schemas.openxmlformats.org/officeDocument/2006/relationships/hyperlink" Target="https://www.ebay.com/itm/SUPER-RARE-IMPORT-Banishing-Racer-NINTENDO-GAMEBOY-1991-TESTED-Game-boy-JP/254418132582?hash=item3b3c809e66:g:hQMAAOSwyDFdyY9W" TargetMode="External"/><Relationship Id="rId1670" Type="http://schemas.openxmlformats.org/officeDocument/2006/relationships/hyperlink" Target="https://www.ebay.com/itm/GBA-Klonoa-Heroes-Box-Can-data-save-Game-Boy-Advance-JAPAN-Game-38110/174121159825?epid=1202878914&amp;hash=item288a6e0c91:g:I4IAAOSww0Zd7wbz" TargetMode="External"/><Relationship Id="rId1671" Type="http://schemas.openxmlformats.org/officeDocument/2006/relationships/hyperlink" Target="https://www.ebay.com/itm/PS-Vita-The-Legend-of-Heroes-Sora-no-Kiseki-SC-Evolution-Limited-Edition-Japan/324131452970?epid=1943228737&amp;hash=item4b77bd782a:g:RtEAAOSwWp9ekBo~" TargetMode="External"/><Relationship Id="rId1672" Type="http://schemas.openxmlformats.org/officeDocument/2006/relationships/hyperlink" Target="https://www.ebay.com/itm/Ca356-Neo-Geo-Pocket-Soft-Legendary-Ogre-Battle-Gaiden/153995163646?hash=item23dad3b7fe:g:7SkAAOSwY0xfAV7T" TargetMode="External"/><Relationship Id="rId1673" Type="http://schemas.openxmlformats.org/officeDocument/2006/relationships/hyperlink" Target="https://www.ebay.com/itm/GB-Dance-Dance-Revolution-GB-Box-Game-Boy-JAPAN-Game-Nintendo-29814-JP/254537566211?epid=56244020&amp;hash=item3b439f0803:g:Y5IAAOSweateaNzA" TargetMode="External"/><Relationship Id="rId1674" Type="http://schemas.openxmlformats.org/officeDocument/2006/relationships/hyperlink" Target="https://www.ebay.com/itm/Atlus-Persona-5-20th-Anniversary-Limited-Edition-PS3/264248597029?epid=16011381779&amp;hash=item3d86719a25:g:FSEAAOSw4~1ckyXf" TargetMode="External"/><Relationship Id="rId1675" Type="http://schemas.openxmlformats.org/officeDocument/2006/relationships/hyperlink" Target="https://www.ebay.com/itm/NEO-DRIFTOUT-NEO-DRIFT-OUT-Neo-Geo-SNK-for-Neogeo-CD-SNK-from-Japan-Game-F-S/254243062096?hash=item3b32114150:g:QrgAAOSw~yFc6SMZ" TargetMode="External"/><Relationship Id="rId1676" Type="http://schemas.openxmlformats.org/officeDocument/2006/relationships/hyperlink" Target="https://www.ebay.com/itm/PSP-Fate-Extra-CCC-Type-Moon-Virgin-White-Limited-Box-SONY-Japan-Ver-Game-F-S/123784354088?epid=211919241&amp;hash=item1cd21f5928:g:HpkAAOSwal5YJ3Bf" TargetMode="External"/><Relationship Id="rId1677" Type="http://schemas.openxmlformats.org/officeDocument/2006/relationships/hyperlink" Target="https://www.ebay.com/itm/Sony-Playstation-3-JoJos-Bizarre-Adventure-All-Star-Battle-Limited-PS3-Japan-JP/313046014758?epid=1339740534&amp;hash=item48e2ff1b26:g:fwMAAOSwXaZeiBte" TargetMode="External"/><Relationship Id="rId1678" Type="http://schemas.openxmlformats.org/officeDocument/2006/relationships/hyperlink" Target="https://www.ebay.com/itm/Super-Famicom-X-MEN-Xmen-Ref-126-Nintendo-sf/302351451112?hash=item46658d03e8:g:xm4AAOSwodNc3i~5" TargetMode="External"/><Relationship Id="rId1679" Type="http://schemas.openxmlformats.org/officeDocument/2006/relationships/hyperlink" Target="https://www.ebay.com/itm/NEW-Xbox-One-METAL-GEAR-SOLID-V-THE-PHANTOM-PAIN-SPECIAL-EDITION-JAPAN-XOne-game/352668956053?hash=item521cb53595:g:FdsAAOSwPQdc4f4L" TargetMode="External"/><Relationship Id="rId1680" Type="http://schemas.openxmlformats.org/officeDocument/2006/relationships/hyperlink" Target="https://www.ebay.com/itm/Snk-Girls-Fighters-Retro-Game-Software-7052/224065452356?hash=item342b577944:g:RLAAAOSwEjRe~YMW" TargetMode="External"/><Relationship Id="rId1681" Type="http://schemas.openxmlformats.org/officeDocument/2006/relationships/hyperlink" Target="https://www.ebay.com/itm/Excellent-Alien-Soldier-Mega-Drive-Boxed-Manual-Original-authorized-product-DHL/392762036610?hash=item5b72711182:g:x8QAAOSwgBRe~amV" TargetMode="External"/><Relationship Id="rId1682" Type="http://schemas.openxmlformats.org/officeDocument/2006/relationships/hyperlink" Target="https://www.ebay.com/itm/Strider-Hiryu-NEC-Avenue-PC-Engine-CD-ROM2-Japan-retro-video-game-shooting-FedEx/333552601979?hash=item4da948cb7b:g:ETsAAOSwVWFefVHC" TargetMode="External"/><Relationship Id="rId1683" Type="http://schemas.openxmlformats.org/officeDocument/2006/relationships/hyperlink" Target="https://www.ebay.com/itm/Pulstar-NCD-SNK-Neogeo-CD-Spine-From-Japan/223761685847?hash=item34193c5d57:g:tiUAAOSwzvhd173k" TargetMode="External"/><Relationship Id="rId1684" Type="http://schemas.openxmlformats.org/officeDocument/2006/relationships/hyperlink" Target="https://www.ebay.com/itm/Violent-Soldier-NEC-PC-Engine-Hu-Card-Japan-NEW/333508683556?hash=item4da6aaa724:g:GqUAAOSwBahVGj4u" TargetMode="External"/><Relationship Id="rId1685" Type="http://schemas.openxmlformats.org/officeDocument/2006/relationships/hyperlink" Target="https://www.ebay.com/itm/Fire-Emblem-Thracia-776-Super-Famicom-SFC-SNES-Very-Good-JPN-F-S-Tasted-Working/392762039902?epid=212041333&amp;hash=item5b72711e5e:g:CyMAAOSwvGxeic0a" TargetMode="External"/><Relationship Id="rId1686" Type="http://schemas.openxmlformats.org/officeDocument/2006/relationships/hyperlink" Target="https://www.ebay.com/itm/Captain-Tsubasa-VS-GameBoy-Game-Boy-TECMO-New-Japan-F-S/154013762699?epid=1403568810&amp;hash=item23dbef848b:g:OpYAAOSwf8dfFQXi" TargetMode="External"/><Relationship Id="rId1687" Type="http://schemas.openxmlformats.org/officeDocument/2006/relationships/hyperlink" Target="https://www.ebay.com/itm/SLAP-FIGHT-Mega-Drive-Sega-0421-md/303482522403?hash=item46a8f7cb23:g:y6cAAOSwMIVeQj3a" TargetMode="External"/><Relationship Id="rId1688" Type="http://schemas.openxmlformats.org/officeDocument/2006/relationships/hyperlink" Target="https://www.ebay.com/itm/Play-Novel-Silent-Hill-GAMEBOY-ADVANCE-COMPLETE-Tested-US-Seller-RARE-HTF-Japan/254459408348?epid=56238342&amp;hash=item3b3ef66fdc:g:T0sAAOSwtgxd~VKQ" TargetMode="External"/><Relationship Id="rId1689" Type="http://schemas.openxmlformats.org/officeDocument/2006/relationships/hyperlink" Target="https://www.ebay.com/itm/Sega-4974365861902-Hatsune-Miku-Mega39S-Nintendo-Swich/392860590981?epid=5036101286&amp;hash=item5b7850e385:g:HA4AAOSwVORe~zck" TargetMode="External"/><Relationship Id="rId1690" Type="http://schemas.openxmlformats.org/officeDocument/2006/relationships/hyperlink" Target="https://www.ebay.com/itm/Kamen-Rider-Nintendo-SNES-Japan-Version/133464286216?epid=56265178&amp;hash=item1f13176408:g:X88AAOSwa09fDC4~" TargetMode="External"/><Relationship Id="rId1691" Type="http://schemas.openxmlformats.org/officeDocument/2006/relationships/hyperlink" Target="https://www.ebay.com/itm/DAHNA-Birth-of-Goddess-SEGA-MEGA-DRIVE-Boxed-Manual-F-S-MD-DHL-Tracking-Tasted/392762030329?epid=56264006&amp;hash=item5b7270f8f9:g:Z0oAAOSwh~Nec3ov" TargetMode="External"/><Relationship Id="rId1692" Type="http://schemas.openxmlformats.org/officeDocument/2006/relationships/hyperlink" Target="https://www.ebay.com/itm/Dragon-Slayer-The-Legend-of-Heroes-SEGA-MEGA-DRIVE-GENESIS-1992-Rare-Game-Japan/223959966988?hash=item34250de50c:g:SL4AAOSwCf5ef7mu" TargetMode="External"/><Relationship Id="rId1693" Type="http://schemas.openxmlformats.org/officeDocument/2006/relationships/hyperlink" Target="https://www.mercari.com/jp/items/m40295993533/?_s=U2FsdGVkX18sRqvrikedxc9FJR17XoshxKZAQFTBOfgbPIPN2vjr6Xx8SDYH7JKVl_Lq-bQXyhMEY_b0GjoFhke4D4KvoLoHIaSUk6mejXhVqG2Bp02zdtiJ-PMNiX8R" TargetMode="External"/><Relationship Id="rId1694" Type="http://schemas.openxmlformats.org/officeDocument/2006/relationships/hyperlink" Target="https://www.ebay.com/itm/Excellent-Master-of-Weapon-Taito-Sega-Mega-Drive-Boxed-f-s-DHL-Tracking-Tasted/392762036554?hash=item5b7271114a:g:JNkAAOSw9tVe~acO" TargetMode="External"/><Relationship Id="rId1695" Type="http://schemas.openxmlformats.org/officeDocument/2006/relationships/hyperlink" Target="https://www.ebay.com/itm/SAILOR-MOON-Bishojo-Senshi-Mega-Drive-Sega-304-md/303495048710?hash=item46a9b6ee06:g:fywAAOSwBi5eT4FB" TargetMode="External"/><Relationship Id="rId1696" Type="http://schemas.openxmlformats.org/officeDocument/2006/relationships/hyperlink" Target="https://www.ebay.com/itm/ESP-Ra-De-Psi-Limited-Edition-Nintendo-Switch/133302900843?hash=item1f0978d86b:g:dYIAAOSwChteEvVH" TargetMode="External"/><Relationship Id="rId1697" Type="http://schemas.openxmlformats.org/officeDocument/2006/relationships/hyperlink" Target="https://www.ebay.com/itm/ROCKMAN-BATTLE-and-FIGHTERS-Ref-032-Free-Shippng-Pocket-Neo-Geo-SNK-np/303106784530?hash=item4692927d12:g:h2AAAOSwr65cmFQJ" TargetMode="External"/><Relationship Id="rId1698" Type="http://schemas.openxmlformats.org/officeDocument/2006/relationships/hyperlink" Target="https://www.ebay.com/itm/The-Adventure-of-Little-Ralph-Mint-PS-Tasted-Working-JPN-F-S-Used-Very-Good/392762022019?epid=56231931&amp;hash=item5b7270d883:g:LKwAAOSwTzBeSUz~" TargetMode="External"/><Relationship Id="rId1699" Type="http://schemas.openxmlformats.org/officeDocument/2006/relationships/hyperlink" Target="https://www.ebay.com/itm/Nintendo-Mike-Tyson-Punch-Out-Retro-Game-Software/392853479975?hash=item5b77e46227:g:b~EAAOSw4qNe9smZ" TargetMode="External"/><Relationship Id="rId1700" Type="http://schemas.openxmlformats.org/officeDocument/2006/relationships/hyperlink" Target="https://www.ebay.com/itm/Sengoku-Densyo-NEO-GEO-CD-Very-Good-JPN-F-S-Tested-Working-Japanese-samurai-game/392762055395?hash=item5b72715ae3:g:QZ0AAOSwtEleijZJ" TargetMode="External"/><Relationship Id="rId1701" Type="http://schemas.openxmlformats.org/officeDocument/2006/relationships/hyperlink" Target="https://www.ebay.com/itm/Bubble-Symphony-Sega-Saturn-VING-Japan-retro-video-game-action-adventure-FedEx/333655202100?epid=56239490&amp;hash=item4daf665934:g:VXAAAOSwmAJfDtUU" TargetMode="External"/><Relationship Id="rId1702" Type="http://schemas.openxmlformats.org/officeDocument/2006/relationships/hyperlink" Target="https://www.ebay.com/sch/i.html?_from=R40&amp;_nkw=4964808601448&amp;_in_kw=1&amp;_ex_kw=&amp;_sacat=0&amp;_udlo=&amp;_udhi=&amp;_ftrt=901&amp;_ftrv=1&amp;_sabdlo=&amp;_sabdhi=&amp;_samilow=&amp;_samihi=&amp;_sadis=15&amp;_stpos=&amp;_sargn=-1%26saslc%3D1&amp;_salic=1&amp;_sop=15&amp;_dmd=1&amp;_ipg=200&amp;_fosrp=1" TargetMode="External"/><Relationship Id="rId1703" Type="http://schemas.openxmlformats.org/officeDocument/2006/relationships/hyperlink" Target="https://www.ebay.com/itm/Goardic-Gaiden-Nintendo-Famicom-Japan-NEW/233598903464?hash=item36639464a8:g:5sIAAOSw7aBVHQyv" TargetMode="External"/><Relationship Id="rId1704" Type="http://schemas.openxmlformats.org/officeDocument/2006/relationships/hyperlink" Target="https://www.ebay.com/itm/Summer-carnival-92-Recca-Nintendo-Famicom-cartridge-naxat-Very-Good-JPN-F-S/392762026934?epid=56262347&amp;hash=item5b7270ebb6:g:NLkAAOSw~yJebaPN" TargetMode="External"/><Relationship Id="rId1705" Type="http://schemas.openxmlformats.org/officeDocument/2006/relationships/hyperlink" Target="https://www.ebay.com/itm/GEGEGE-NO-KITARO-Gyakushu-PlayStation1-Very-Good-JAPAN-Free-Shipping-Tested/392762026963?hash=item5b7270ebd3:g:yVIAAOSw8zJezLgR" TargetMode="External"/><Relationship Id="rId1706" Type="http://schemas.openxmlformats.org/officeDocument/2006/relationships/hyperlink" Target="https://www.ebay.com/itm/Game-Gear-Magic-Knight-Rayearth-Boxed-Can-Backup-JAPAN-SEGA-14669/183754075515?epid=56247128&amp;hash=item2ac898ad7b:g:AeMAAOSwylBb~ksB" TargetMode="External"/><Relationship Id="rId1707" Type="http://schemas.openxmlformats.org/officeDocument/2006/relationships/hyperlink" Target="https://www.ebay.com/itm/SEGA-The-House-of-the-Dead-Japan-Import-GS-9173/324051834377?epid=1840647436&amp;hash=item4b72fe9609:g:kwsAAOSwkUxeKqhZ" TargetMode="External"/><Relationship Id="rId1708" Type="http://schemas.openxmlformats.org/officeDocument/2006/relationships/hyperlink" Target="https://www.ebay.com/itm/N64DD-F-ZERO-X-Expantion-Kit-Nintendo-64-Boxed-Very-Good-Japan-F-S-Tested/392762055911?epid=56231222&amp;hash=item5b72715ce7:g:NnMAAOSws6RejHeV" TargetMode="External"/><Relationship Id="rId1709" Type="http://schemas.openxmlformats.org/officeDocument/2006/relationships/hyperlink" Target="https://www.ebay.com/itm/The-Super-Shinobi-2-SEGA-MEGA-DRIVE-F-S-JAPAN/392762030326?hash=item5b7270f8f6:g:4bkAAOSw0~5ec3oz" TargetMode="External"/><Relationship Id="rId1710" Type="http://schemas.openxmlformats.org/officeDocument/2006/relationships/hyperlink" Target="https://www.ebay.com/itm/The-King-of-Fighters-Neo-Geo-Japan-Version/133416613654?epid=56235688&amp;hash=item1f103ff716:g:eOoAAOSwbY9expUr" TargetMode="External"/><Relationship Id="rId1711" Type="http://schemas.openxmlformats.org/officeDocument/2006/relationships/hyperlink" Target="https://www.ebay.com/itm/Metal-Gear-Solid-Premium-Package-PS1-JPN-Limited-Tested-VeryGood/124112861546?hash=item1ce5b3f96a:g:Wn4AAOSwG8NeZ0dM" TargetMode="External"/><Relationship Id="rId1712" Type="http://schemas.openxmlformats.org/officeDocument/2006/relationships/hyperlink" Target="https://www.ebay.com/itm/Mega-Drive-Sega-MONSTER-WORLD-IV-4-219-md/313135223457?hash=item48e85052a1:g:qhsAAOSwov5e~t-M" TargetMode="External"/><Relationship Id="rId1713" Type="http://schemas.openxmlformats.org/officeDocument/2006/relationships/hyperlink" Target="https://www.ebay.com/itm/Sega-Saturn-Advanced-VG-Action-Game-Soft-Limited-Editdion-Used-Japan-Import/174162098916?hash=item288cdebae4:g:4pQAAOSwXA9eJOvX" TargetMode="External"/><Relationship Id="rId1714" Type="http://schemas.openxmlformats.org/officeDocument/2006/relationships/hyperlink" Target="https://www.ebay.com/itm/PC-Engine-SG-Aldynes-Japan-Import/174353330783?hash=item289844b25f:g:Fk0AAOSw5FxfEvQX" TargetMode="External"/><Relationship Id="rId1715" Type="http://schemas.openxmlformats.org/officeDocument/2006/relationships/hyperlink" Target="https://www.ebay.com/itm/HORROR-STORY-Ref-030-PC-Engine-SCD-pe/362674371870?epid=1307749343&amp;hash=item547113bd1e:g:S7cAAOSweSdc~11N" TargetMode="External"/><Relationship Id="rId1716" Type="http://schemas.openxmlformats.org/officeDocument/2006/relationships/hyperlink" Target="https://www.ebay.com/itm/Biomotor-Unitron-Neo-Geo-Pocket-Color-Boxed-Manual-Very-Good-JPN-F-S-SNK-Tasted/392762036550?hash=item5b72711146:g:m6oAAOSwnm1efhCE" TargetMode="External"/><Relationship Id="rId1717" Type="http://schemas.openxmlformats.org/officeDocument/2006/relationships/hyperlink" Target="https://www.ebay.com/itm/Faselei-NPC-Neogeo-Pocket-Color-Boxed-Manual-Good-Japan-F-S-Fazerai-Working/392762055925?hash=item5b72715cf5:g:gewAAOSwLlleiaZP" TargetMode="External"/><Relationship Id="rId1718" Type="http://schemas.openxmlformats.org/officeDocument/2006/relationships/hyperlink" Target="https://www.ebay.com/itm/Fatal-Fury-First-Contact-Neo-Geo-Pocket-Very-Good-Boxed-Manual-JPN-SNK-F-S/392762036594?hash=item5b72711172:g:8xsAAOSwpXdegKH0" TargetMode="External"/><Relationship Id="rId1719" Type="http://schemas.openxmlformats.org/officeDocument/2006/relationships/hyperlink" Target="https://www.ebay.com/itm/Magical-Drop-Pocket-Neo-Geo-Pocket-Color-Very-Good-Boxed-Manual-JPN-DATA-EAST/392762037651?hash=item5b72711593:g:LrcAAOSwQJ1egKHp" TargetMode="External"/><Relationship Id="rId1720" Type="http://schemas.openxmlformats.org/officeDocument/2006/relationships/hyperlink" Target="https://www.ebay.com/itm/Samurai-Shodown-2-Neo-Geo-Pocket-Color-Boxed-Manual-NEW-JPN-Tasted-Working/392762039843?hash=item5b72711e23:g:mWIAAOSwXsBeiaZa" TargetMode="External"/><Relationship Id="rId1721" Type="http://schemas.openxmlformats.org/officeDocument/2006/relationships/hyperlink" Target="https://www.ebay.com/itm/SFC-SNES-Nagzat-Spirggan-Powered-Shooting-STG-SHVC-AXJJ-JPN-Super-Famicom-used/114130419118?epid=56250947&amp;hash=item1a92b3fdae:g:HW8AAOSwRn5dZ6pK" TargetMode="External"/><Relationship Id="rId1722" Type="http://schemas.openxmlformats.org/officeDocument/2006/relationships/hyperlink" Target="https://www.ebay.com/itm/SNK-NEOGEO-ROBO-ARMY-NCD-RETRO-ACTION-GAME-NEO-GEO-CD-FAST-SHIPPING-FROM-JAPAN/303370340180?hash=item46a2480754:g:1WIAAOSwGIVd1RJV" TargetMode="External"/><Relationship Id="rId1723" Type="http://schemas.openxmlformats.org/officeDocument/2006/relationships/hyperlink" Target="https://www.ebay.com/itm/G-DARIUS-PS1-TAITO-Sony-Playstation-Spine-From-Japan/192872509290?hash=item2ce818ef6a:g:0HoAAOSw4vRdF3SU" TargetMode="External"/><Relationship Id="rId1724" Type="http://schemas.openxmlformats.org/officeDocument/2006/relationships/hyperlink" Target="https://www.ebay.com/itm/Used-Darius-Force-Nintendo-Super-Famicom-Japanese-Game-soft-Japan/174172865931?hash=item288d83058b:g:4noAAOSwFEheL-7y" TargetMode="External"/><Relationship Id="rId1725" Type="http://schemas.openxmlformats.org/officeDocument/2006/relationships/hyperlink" Target="https://www.ebay.com/itm/PS4-Darius-Burst-CS-Chronicle-Saviours-Limited-BOX-set-JAPAN-NEW-w-Tracking-F-S/303207588024?hash=item469894a0b8:g:HRsAAOSw~hNdGOte" TargetMode="External"/><Relationship Id="rId1726" Type="http://schemas.openxmlformats.org/officeDocument/2006/relationships/hyperlink" Target="https://www.ebay.com/itm/SUPER-DARIUS-II-2-Ref-088-PC-Engine-SCD-pe/303124228618?epid=1507743236&amp;hash=item46939caa0a:g:1XsAAOSw8KRcsCUJ" TargetMode="External"/><Relationship Id="rId1727" Type="http://schemas.openxmlformats.org/officeDocument/2006/relationships/hyperlink" Target="https://www.ebay.com/itm/SUPER-DARIUS-PC-Engine-CD-pe/311787311418?hash=item4897f8d13a:g:-WsAAOSwnz9byEAW" TargetMode="External"/><Relationship Id="rId1728" Type="http://schemas.openxmlformats.org/officeDocument/2006/relationships/hyperlink" Target="https://www.ebay.com/itm/PS4-DARIUS-30th-ANNIVERSARY-EDITION-Normal-version-F-S-JAPAN-w-Tracking-NEW/292622081086?hash=item4421a29c3e:g:muUAAOSw3qdbNbHR" TargetMode="External"/><Relationship Id="rId1729" Type="http://schemas.openxmlformats.org/officeDocument/2006/relationships/hyperlink" Target="https://www.ebay.com/itm/Nintendo-Wii-Minna-no-Rhythm-Tengoku-everyones-heaven-Japan-Game-Japanese/173871047771?epid=212037363&amp;hash=item287b85a45b:g:09QAAOSwHpdZwPhL" TargetMode="External"/><Relationship Id="rId1730" Type="http://schemas.openxmlformats.org/officeDocument/2006/relationships/hyperlink" Target="https://www.ebay.com/itm/Nintendo-3DS-Rhythm-Tengoku-The-Best-Japan-F-S/232592524990?epid=1239767458&amp;hash=item36279846be:g:pbAAAOSwridaLROv" TargetMode="External"/><Relationship Id="rId1731" Type="http://schemas.openxmlformats.org/officeDocument/2006/relationships/hyperlink" Target="https://www.ebay.com/itm/RAIDEN-V-DIRECTORS-CUT-Limited-Edition-Moss-Sony-PlayStation-4-Japan-NEW/152973148472?hash=item239de90138:g:-58AAOSwVoFaxvey" TargetMode="External"/><Relationship Id="rId1732" Type="http://schemas.openxmlformats.org/officeDocument/2006/relationships/hyperlink" Target="https://www.ebay.com/itm/RAIDEN-DENSETSU-Ref-bcc-Super-Famicom-Nintendo-sf/311891258868?hash=item489e2aedf4:g:B1EAAOSw3h1ZOQVu" TargetMode="External"/><Relationship Id="rId1733" Type="http://schemas.openxmlformats.org/officeDocument/2006/relationships/hyperlink" Target="https://www.ebay.com/itm/Used-PS-Vita-BinaryStar-Edition-Limit-e-Import-Japan/173117883247?epid=211988212&amp;hash=item284ea1436f:g:CqkAAOSw3q5aaAwB" TargetMode="External"/><Relationship Id="rId1734" Type="http://schemas.openxmlformats.org/officeDocument/2006/relationships/hyperlink" Target="https://www.ebay.com/itm/Game-Gear-Magic-Knight-Rayearth-2-Box-Can-data-save-JAPAN-Sega-15303/183775032123?epid=56242092&amp;hash=item2ac9d8733b:g:cIoAAOSwX61ZAXc6" TargetMode="External"/><Relationship Id="rId1735" Type="http://schemas.openxmlformats.org/officeDocument/2006/relationships/hyperlink" Target="https://www.ebay.com/itm/Magic-Knight-Rayearth-Red-Cart-Rare-Sega-GG-Complete-goods-Very-Good-Japan-F-S/392762058218?hash=item5b727165ea:g:gE8AAOSwm-denkBY" TargetMode="External"/><Relationship Id="rId1736" Type="http://schemas.openxmlformats.org/officeDocument/2006/relationships/hyperlink" Target="https://www.mercari.com/jp/items/m97727871257/?_s=U2FsdGVkX18iE4Fp-K6PIsDSTTxs6xRL3-Q1Fw4MFtyKt2jRT9J1Ef7wcZT2C2Ycsn6nZ7I_sigTQIfC234eJXPH0hcxb6wB-abhdbLroo8SLXlesKSjhZQkHAN_0S3O" TargetMode="External"/><Relationship Id="rId1737" Type="http://schemas.openxmlformats.org/officeDocument/2006/relationships/hyperlink" Target="https://www.ebay.com/itm/MAGIC-KNIGHT-RAYEARTH-Super-Famicom-Nintendo-ccc-sf/312719893365?epid=56220834&amp;hash=item48cf8ee375:g:RzcAAOSw9gtdQqG0" TargetMode="External"/><Relationship Id="rId1738" Type="http://schemas.openxmlformats.org/officeDocument/2006/relationships/hyperlink" Target="https://www.ebay.com/itm/MAGIC-KNIGHT-RAYEARTH-Limited-Edition-Sega-Saturn-137-ss/303524955556?hash=item46ab7f45a4:g:Hn4AAOSw1AlefZK4" TargetMode="External"/><Relationship Id="rId1739" Type="http://schemas.openxmlformats.org/officeDocument/2006/relationships/hyperlink" Target="https://www.ebay.com/itm/NINTENDO-64-Golden-Eye-007-Nintendo-64-N64-Very-Good-Condition-From-JAPAN/283921640015?hash=item421b0c6a4f:g:c6oAAOSw5RRe7u8P" TargetMode="External"/><Relationship Id="rId1740" Type="http://schemas.openxmlformats.org/officeDocument/2006/relationships/hyperlink" Target="https://www.ebay.com/itm/Drive-Alert-Beckys-Version-Neo-Geo-Pocket-Color-Very-Good-Boxed-Manual-JPN-SNK/392762035065?hash=item5b72710b79:g:GqcAAOSwZ2leedE4" TargetMode="External"/><Relationship Id="rId1741" Type="http://schemas.openxmlformats.org/officeDocument/2006/relationships/hyperlink" Target="https://www.mercari.com/jp/items/m14837454456/?_s=U2FsdGVkX184jIApyiKk88vSsLRkwoZB0uYU6s6_I9Fv4erqaH9nXVy5GAnWTwuDi_wsRjtazClr204TzRC659RFPhZVNxiosCdJZSxBuSHy6o4SN4WZ2uwzfrqu7-bO" TargetMode="External"/><Relationship Id="rId1742" Type="http://schemas.openxmlformats.org/officeDocument/2006/relationships/hyperlink" Target="https://www.ebay.com/itm/RARE-TAROUMARU-Shinrei-Jusatsushi-Sega-Saturn-SS-Excellent-F-S-Tested-DHL-F-S/392762038914?epid=56244036&amp;hash=item5b72711a82:g:PkoAAOSwaT9fCtHG" TargetMode="External"/><Relationship Id="rId1743" Type="http://schemas.openxmlformats.org/officeDocument/2006/relationships/hyperlink" Target="https://www.ebay.com/itm/SEGA-Rockman-MegaWorld-MD-Mega-Drive/264745432595?hash=item3da40eb613:g:b6EAAOSwBuJezwTX" TargetMode="External"/><Relationship Id="rId1744" Type="http://schemas.openxmlformats.org/officeDocument/2006/relationships/hyperlink" Target="https://www.mercari.com/jp/items/m67123522476/?_s=U2FsdGVkX18TeKUe5E28BeEGIiaQPsY5VSqRN6Jv8u3pavrAd_Ld6OdcviTUNxfUPr4Pzw1UfQbcb3ruq7b37Am4NOhpz7UCFXpmIiGPC0KTNM1LYvOxJxJz0PP7WdVo" TargetMode="External"/><Relationship Id="rId1745" Type="http://schemas.openxmlformats.org/officeDocument/2006/relationships/hyperlink" Target="https://www.mercari.com/jp/items/m83317311463/?_s=U2FsdGVkX19Xx5m9ekF1CMXYe6oig0h1jVcnjHFxLTjP0gSyiR8SaS86pNYf5Kl4I6N9bUx7VkwCAdr8bvylJuGJXCw3a25BmJirhA2PKNkwMeqceE3eScp3OpSrgmud" TargetMode="External"/><Relationship Id="rId1746" Type="http://schemas.openxmlformats.org/officeDocument/2006/relationships/hyperlink" Target="https://www.ebay.com/itm/New-3DS-Ace-Attorney-123-Narufudo-Selection-Limited-Edition-F-S-from-Japan/402310617536?epid=1526632385&amp;hash=item5dab94d9c0:g:5ZUAAOSw4YZe-als" TargetMode="External"/><Relationship Id="rId1747" Type="http://schemas.openxmlformats.org/officeDocument/2006/relationships/hyperlink" Target="https://www.amazon.co.jp/&#12459;&#12503;&#12467;&#12531;-&#36870;&#36578;&#35009;&#21028;-&#34311;&#12427;&#36870;&#36578;-&#38480;&#23450;&#29256;/dp/B000A7T63U/ref=sr_1_5?__mk_ja_JP=&#12459;&#12479;&#12459;&#12490;&amp;dchild=1&amp;keywords=&#34311;&#12427;&#36870;&#36578;&amp;qid=1595771773&amp;s=videogames&amp;sr=1-5" TargetMode="External"/><Relationship Id="rId1748" Type="http://schemas.openxmlformats.org/officeDocument/2006/relationships/hyperlink" Target="https://www.mercari.com/jp/items/m59454012700/?_s=U2FsdGVkX1-mZQqFkUiFCR2whgY8v7bBmZQMw9ky3CmI3NxQIsco8N1ULg-VYwm6h_5Cd-_AcK7a6QITcVvraCfW7hPSWznvIlelxlRmUGl5saonNYCAZcsoL6Gfm7oF" TargetMode="External"/><Relationship Id="rId1749" Type="http://schemas.openxmlformats.org/officeDocument/2006/relationships/hyperlink" Target="https://www.ebay.com/itm/Nintendo-3DS-Ace-Attorney-Gyakuten-Saiban-6-e-CAPCOM-Limited-from-Japan-New-F-S/123410515730?hash=item1cbbd70712:g:ub8AAOSwepJXbCPL" TargetMode="External"/><Relationship Id="rId1750" Type="http://schemas.openxmlformats.org/officeDocument/2006/relationships/hyperlink" Target="https://www.ebay.com/itm/SEGA-Mega-Drive-VARIE-Satoru-Nakajima-F-1-GRAND-PRIX-NTSC-J/333384377270?hash=item4d9f41e3b6:g:I5IAAOSwU0Vdvf7R" TargetMode="External"/><Relationship Id="rId1751" Type="http://schemas.openxmlformats.org/officeDocument/2006/relationships/hyperlink" Target="https://www.ebay.com/itm/Mado-Monogatari-I-Mega-Drive-Japan-Version/133472426745?hash=item1f13939af9:g:Mz0AAOSwaEVfGTNN" TargetMode="External"/><Relationship Id="rId1752" Type="http://schemas.openxmlformats.org/officeDocument/2006/relationships/hyperlink" Target="https://www.ebay.com/itm/PUYO-PUYO-MADO-MONOGATARI-I-1-Game-Gear-Sega-Japan-Game-gg/312717402064?epid=1234340366&amp;hash=item48cf68dfd0:g:EWIAAOSw8NxdP~KL" TargetMode="External"/><Relationship Id="rId1753" Type="http://schemas.openxmlformats.org/officeDocument/2006/relationships/hyperlink" Target="https://www.ebay.com/itm/MADO-MONOGATARI-II-2-PUYO-PUYO-Madou-Game-Gear-Sega-Japan-Game-gg/362688023622?hash=item5471e40c46:g:wOMAAOSwXvRdFFFy" TargetMode="External"/><Relationship Id="rId1754" Type="http://schemas.openxmlformats.org/officeDocument/2006/relationships/hyperlink" Target="https://www.ebay.com/itm/Game-Gear-Mado-Monogatari-3-Boxed-Slightly-used-Japan-Game-14743/184192299115?hash=item2ae2b7706b:g:7q4AAOSwMqVeW2Am" TargetMode="External"/><Relationship Id="rId1755" Type="http://schemas.openxmlformats.org/officeDocument/2006/relationships/hyperlink" Target="https://www.ebay.com/itm/MADO-MONOGATARI-A-Doki-Doki-Vacation-Puyo-Puyo-Game-Gear-Sega-241-gg/362883527397?hash=item547d8b32e5:g:7BgAAOSwtqNeIANp" TargetMode="External"/><Relationship Id="rId1756" Type="http://schemas.openxmlformats.org/officeDocument/2006/relationships/hyperlink" Target="https://www.ebay.com/itm/The-Magical-Story-Hanamaru-Kindergarten-Nintendo-SNES-Japan-Version/133464286278?hash=item1f13176446:g:TrcAAOSwfdhfDC41" TargetMode="External"/><Relationship Id="rId1757" Type="http://schemas.openxmlformats.org/officeDocument/2006/relationships/hyperlink" Target="https://www.ebay.com/itm/Seifuku-Densetsu-Pretty-Fighter-Nintendo-SNES-Japan-Version/133389776509?hash=item1f0ea6767d:g:hEUAAOSwLhJewqtu" TargetMode="External"/><Relationship Id="rId1758" Type="http://schemas.openxmlformats.org/officeDocument/2006/relationships/hyperlink" Target="https://www.ebay.com/itm/Groove-On-Fight-Sega-Saturn-with-RAM-Japanese-Video-Game-Free-Shipping/203048174787?epid=56236626&amp;hash=item2f469d44c3:g:FOwAAOSwh~NebEzl" TargetMode="External"/><Relationship Id="rId1759" Type="http://schemas.openxmlformats.org/officeDocument/2006/relationships/hyperlink" Target="https://www.ebay.com/itm/USED-PS1-PS-PlayStation-1-Power-Instinct-2-a-little-bit-strongest-legend/324055740205?hash=item4b733a2f2d:g:lkcAAOSwkYldxSzV" TargetMode="External"/><Relationship Id="rId1760" Type="http://schemas.openxmlformats.org/officeDocument/2006/relationships/hyperlink" Target="https://www.ebay.com/itm/used-sega-Marika-The-World-of-Truth-from-japan-150/353108562649?hash=item5236e912d9:g:APAAAOSwrHNe6GYN" TargetMode="External"/><Relationship Id="rId1761" Type="http://schemas.openxmlformats.org/officeDocument/2006/relationships/hyperlink" Target="https://www.ebay.com/itm/Sega-Saturn-Gun-Blaze-S-from-Japan-303-used/353111061675?epid=56275317&amp;hash=item52370f34ab:g:7UsAAOSwsi5e6zn5" TargetMode="External"/><Relationship Id="rId1762" Type="http://schemas.openxmlformats.org/officeDocument/2006/relationships/hyperlink" Target="https://www.ebay.com/itm/PC-Engine-SCD-STEAM-HEARTS-GOOD-Condition-Free-Shipping-with-SPINE-pe/302348252956?hash=item46655c371c:g:caIAAOSwOMdZP3MI" TargetMode="External"/><Relationship Id="rId1763" Type="http://schemas.openxmlformats.org/officeDocument/2006/relationships/hyperlink" Target="https://www.ebay.com/itm/WORLD-HEROES-2-PC-Engine-ACD-pe/303506756703?epid=1428432101&amp;hash=item46aa69945f:g:w18AAOSwlD5eYGsC" TargetMode="External"/><Relationship Id="rId1764" Type="http://schemas.openxmlformats.org/officeDocument/2006/relationships/hyperlink" Target="https://www.ebay.com/itm/Neo-Geo-CD-WORLD-HEROES-PERFECT-with-SPINE-SNK-nc/303268118015?epid=1321346004&amp;hash=item469c303dff:g:RMsAAOSwo1ddZ2q0" TargetMode="External"/><Relationship Id="rId1765" Type="http://schemas.openxmlformats.org/officeDocument/2006/relationships/hyperlink" Target="https://www.ebay.com/itm/World-Heroes-Super-Famicom-SFC-SNES-Nintendo-Japan-Box-Manual-CIB-w-Hagaki-Reg/133292450433?epid=4992&amp;hash=item1f08d96281:g:ky4AAOSwmsxe1KE1" TargetMode="External"/><Relationship Id="rId1766" Type="http://schemas.openxmlformats.org/officeDocument/2006/relationships/hyperlink" Target="https://www.ebay.com/itm/Used-Sega-Saturn-World-Heroes-Perfect-from-Japan-228/353124295828?hash=item5237d92494:g:V~oAAOSwlZNe-z6E" TargetMode="External"/><Relationship Id="rId1767" Type="http://schemas.openxmlformats.org/officeDocument/2006/relationships/hyperlink" Target="https://www.ebay.com/itm/World-Heroes-NCD-NEOGEO-SNK-Used/153978507532?hash=item23d9d5910c:g:iF0AAOSwmaBe7u4J" TargetMode="External"/><Relationship Id="rId1768" Type="http://schemas.openxmlformats.org/officeDocument/2006/relationships/hyperlink" Target="https://www.ebay.com/itm/Adk-4949830010062-World-Heroes-2-Retro-Game-Software/383617780449?hash=item595166cae1:g:8KoAAOSwiQZfAIFD" TargetMode="External"/><Relationship Id="rId1769" Type="http://schemas.openxmlformats.org/officeDocument/2006/relationships/hyperlink" Target="https://www.ebay.com/itm/WORLD-HEROES-2-II-JET-NEO-GEO-CD-SNK-Imoprt-Japan-nc/302153001628?hash=item4659b8ea9c:g:OqsAAOSwE9pb7QYk" TargetMode="External"/><Relationship Id="rId1770" Type="http://schemas.openxmlformats.org/officeDocument/2006/relationships/hyperlink" Target="https://www.ebay.com/itm/WORLD-HEROES-PERFECT-NEO-GEO-AES-FREE-SHIPPING-SNK-Ref-1820/362624127424?hash=item546e1511c0:g:7BIAAOSw4JlcuDXx" TargetMode="External"/><Relationship Id="rId1771" Type="http://schemas.openxmlformats.org/officeDocument/2006/relationships/hyperlink" Target="https://www.ebay.com/itm/NEOGEO-AES-KING-OF-FIGHTERS-2001-SNK-original-F-S/153849052279?epid=1401591204&amp;hash=item23d21e3c77:g:tnkAAOSwc1BeWknG" TargetMode="External"/><Relationship Id="rId1772" Type="http://schemas.openxmlformats.org/officeDocument/2006/relationships/hyperlink" Target="https://www.ebay.com/itm/THE-KING-OF-FIGHTERS-EX-Neo-Blood-KOF-Gameboy-Advance-Nintendo-149-gba/363011640247?hash=item54852e0bb7:g:ZC4AAOSwGdJe12q5" TargetMode="External"/><Relationship Id="rId1773" Type="http://schemas.openxmlformats.org/officeDocument/2006/relationships/hyperlink" Target="https://www.ebay.com/itm/LAST-BLADE-Ref-1321-NEO-GEO-AES-FREE-SHIPPING-SNK/363048627755?hash=item5487626e2b:g:7ssAAOSwrMdfDqll" TargetMode="External"/><Relationship Id="rId1774" Type="http://schemas.openxmlformats.org/officeDocument/2006/relationships/hyperlink" Target="https://www.ebay.com/itm/Neo-Geo-CD-LAST-BLADE-2-Gekka-no-Kenshi-No-Back-sheet-1557-bnb-nc/303603590352?hash=item46b02f24d0:g:6PUAAOSw41pe8YS6" TargetMode="External"/><Relationship Id="rId1775" Type="http://schemas.openxmlformats.org/officeDocument/2006/relationships/hyperlink" Target="https://www.ebay.com/itm/Sakura-Wars-4-IV-Limited-Edition-Dreamcast-Sega-2201-dc/303457462917?epid=1302883098&amp;hash=item46a7796a85:g:tQAAAOSwoQdeKVq3" TargetMode="External"/><Relationship Id="rId1776" Type="http://schemas.openxmlformats.org/officeDocument/2006/relationships/hyperlink" Target="https://www.ebay.com/itm/DOOM-Nintendo-SNES-Japan-Version/133472426239?epid=170327298&amp;hash=item1f139398ff:g:qZYAAOSwdgpfGTM7" TargetMode="External"/><Relationship Id="rId1777" Type="http://schemas.openxmlformats.org/officeDocument/2006/relationships/hyperlink" Target="https://www.ebay.com/itm/PlayStation-DOOM-Spine-card-PS1-JAPAN-GAME-works-fully-16075/173977228153?hash=item2881d9d379:g:kbwAAOSw1MhdOq6U" TargetMode="External"/><Relationship Id="rId1778" Type="http://schemas.openxmlformats.org/officeDocument/2006/relationships/hyperlink" Target="https://www.ebay.com/itm/Sega-Saturn-SS-DOOM-Japan-Game-Vintage-Free-Shipping/383223793543?hash=item5939eb0787:g:7HQAAOSwNc5drakb" TargetMode="External"/><Relationship Id="rId1779" Type="http://schemas.openxmlformats.org/officeDocument/2006/relationships/hyperlink" Target="https://www.ebay.com/itm/DOOM-Super-32X-Ref-203-Mega-Drive-Sega-md/303278823188?hash=item469cd39714:g:l9UAAOSwpWtddgPx" TargetMode="External"/><Relationship Id="rId1780" Type="http://schemas.openxmlformats.org/officeDocument/2006/relationships/hyperlink" Target="https://www.ebay.com/itm/Sega-Mega-Drive-Splatter-House-Part-2-MD-Genesis-1992-Namcot-Made-in-Japan/293632633772?hash=item445dde6bac:g:5XAAAOSwHP1eF2yf" TargetMode="External"/><Relationship Id="rId1781" Type="http://schemas.openxmlformats.org/officeDocument/2006/relationships/hyperlink" Target="https://www.ebay.com/itm/Gameboy-Advance-Nintendo-Fire-Emblem-Seima-Koseki-GOOD-Condition-0820-gba/362721894954?hash=item5473e8e22a:g:ewIAAOSwkZxdTU6N" TargetMode="External"/><Relationship Id="rId1782" Type="http://schemas.openxmlformats.org/officeDocument/2006/relationships/hyperlink" Target="https://www.ebay.com/itm/GameBoy-Advance-GBA-Fire-Emblem-The-Binding-Blade-Fuuin-no-Tsurugi-Japanese/143605618660?hash=item216f8fd7e4:g:3FIAAOSwkqNeUVe-" TargetMode="External"/><Relationship Id="rId1783" Type="http://schemas.openxmlformats.org/officeDocument/2006/relationships/hyperlink" Target="https://www.ebay.com/itm/Gameboy-Advance-FIRE-EMBLEM-Rekka-Tsurugi-Nintendo-1856-gba/313003552060?hash=item48e0772d3c:g:gO0AAOSw7iZeTjQL" TargetMode="External"/><Relationship Id="rId1784" Type="http://schemas.openxmlformats.org/officeDocument/2006/relationships/hyperlink" Target="https://www.ebay.com/itm/Fire-Emblem-Path-of-Radiance-Souen-no-Kiseki-Nintendo-Game-Cube-GC-Used-Japan-VG/114316606010?hash=item1a9dccfa3a:g:PS0AAOSwXjxeZHMR" TargetMode="External"/><Relationship Id="rId1785" Type="http://schemas.openxmlformats.org/officeDocument/2006/relationships/hyperlink" Target="https://www.mercari.com/jp/items/m40773766449/?_s=U2FsdGVkX18so-sdrr3bo_qRXJZsb-JeO9ob-_q55yekCBuES1zRmMXN62FT4XzWakHv3zys1_svz6wLON61oXQ8J8bnJUfA0g3EF2wLoDGlvd1fRP-f2IUXSzJU4uW8" TargetMode="External"/><Relationship Id="rId1786" Type="http://schemas.openxmlformats.org/officeDocument/2006/relationships/hyperlink" Target="https://www.ebay.com/itm/New-Nintendo-3DS-Fire-Emblem-Echoes-Shadows-of-Valentia-Limited-Edition-Japan/173856914893?epid=686686970&amp;hash=item287aadfdcd:g:75wAAOSw3utY42kn" TargetMode="External"/><Relationship Id="rId1787" Type="http://schemas.openxmlformats.org/officeDocument/2006/relationships/hyperlink" Target="https://www.mercari.com/jp/items/m80819422794/?_s=U2FsdGVkX1-F5rN2CEpXvyYpOiSViNiX_nlJehznQOHvpVHplF0a15aunOUcTZQT6d6S1QG8gOWIPX09YlPnf2FTCcFox43ixfpWjjwF--ZDZxHrlUza996_cEvzbllo" TargetMode="External"/><Relationship Id="rId1788" Type="http://schemas.openxmlformats.org/officeDocument/2006/relationships/hyperlink" Target="https://www.ebay.com/itm/Used-3DS-New-Nintendo-3ds-Only-Fire-Emblem-If-Special-Edition-Japan-Import/163664956155?epid=1539323248&amp;hash=item261b310afb:g:KjMAAOSw7mpbQJ0~" TargetMode="External"/><Relationship Id="rId1789" Type="http://schemas.openxmlformats.org/officeDocument/2006/relationships/hyperlink" Target="https://www.mercari.com/jp/items/m90377224979/?_s=U2FsdGVkX1_PACcY_yAz7i1LHNqCfdn1MTlVrGrQtxD-i0ZfZKiPv2GkFJozCi2YHYurhsACPQmIK2Hx78BiTgH-MMaxCewQI0cFM0GDDfe-VtMbz1udO-4G0moOOAlJ" TargetMode="External"/><Relationship Id="rId1790" Type="http://schemas.openxmlformats.org/officeDocument/2006/relationships/hyperlink" Target="https://www.ebay.com/itm/Gameboy-Advance-SHIN-MEGAMI-TENSEI-052-Nintendo-gba/363049322027?hash=item54876d062b:g:HXMAAOSwPLBfD73Z" TargetMode="External"/><Relationship Id="rId1791" Type="http://schemas.openxmlformats.org/officeDocument/2006/relationships/hyperlink" Target="https://www.mercari.com/jp/items/m95095369646/?_s=U2FsdGVkX1_pHx-hM044mPCaiDwGW-0HhnKdDZoMzrvjXMIH2mFYEWR8pZFaW95CgW5wMsF_Jc4wMh-hLB-in2OCAvUMgfEt_b1eDlEWzciI16oxYpHCTD5IHxduSBWM" TargetMode="External"/><Relationship Id="rId1792" Type="http://schemas.openxmlformats.org/officeDocument/2006/relationships/hyperlink" Target="https://www.ebay.com/itm/3DS-Shin-Megami-Tensei-DEEP-STRANGE-JOURNEY-25th-Anniversary-Special-Box/283952495527?hash=item421ce33ba7:g:OkYAAOSwVoNfE9II" TargetMode="External"/><Relationship Id="rId1793" Type="http://schemas.openxmlformats.org/officeDocument/2006/relationships/hyperlink" Target="https://www.ebay.com/itm/USED-3DS-Shin-Megami-Tensei-DEEP-STRANGE-JOURNEY-Japan-Import-Game-54/193148866815?epid=2262013597&amp;hash=item2cf891d0ff:g:P8wAAOSw7FFdnYxv" TargetMode="External"/><Relationship Id="rId1794" Type="http://schemas.openxmlformats.org/officeDocument/2006/relationships/hyperlink" Target="https://www.ebay.com/itm/GBA-Devil-Children-Box-Can-data-save-Game-Boy-Advance-JAPAN-Game-42121/174308105014?hash=item2895929b36:g:82cAAOSwu1VW6n0I" TargetMode="External"/><Relationship Id="rId1795" Type="http://schemas.openxmlformats.org/officeDocument/2006/relationships/hyperlink" Target="https://www.mercari.com/jp/items/m42575340414/?_s=U2FsdGVkX1_vfg2rwolYv7Y6kbbIbGkTEdozoZguFpLZDrktiYxGH7YH7inWtpS4J4w6ioy1puLZQq_nBsvZknx4dPxMnkiWcZ3EccsYG0o7uX-E0z4YvUA6ciYay9Rb" TargetMode="External"/><Relationship Id="rId1796" Type="http://schemas.openxmlformats.org/officeDocument/2006/relationships/hyperlink" Target="https://www.ebay.com/itm/USED-PS1-PS-PlayStation-1-Shin-Megami-Tensei-II-10479-JAPAN-IMPORT/254429791609?hash=item3b3d328579:g:mxMAAOSwLPpd14XR" TargetMode="External"/><Relationship Id="rId1797" Type="http://schemas.openxmlformats.org/officeDocument/2006/relationships/hyperlink" Target="https://page.auctions.yahoo.co.jp/jp/auction/x617433322" TargetMode="External"/><Relationship Id="rId1798" Type="http://schemas.openxmlformats.org/officeDocument/2006/relationships/hyperlink" Target="https://www.ebay.com/itm/Mega-CD-Shin-Megami-Tensei-SEGA-Genesis-JAPAN-GAME-13955/183775041637?hash=item2ac9d89865:g:ALsAAOSw4A5Yrl0v" TargetMode="External"/><Relationship Id="rId1799" Type="http://schemas.openxmlformats.org/officeDocument/2006/relationships/hyperlink" Target="https://www.ebay.com/itm/Used-PS-Vita-Ys-VIII-Lacrimosa-of-DANA-premium-BOX-Limited-Import-Japan/173117883192?hash=item284ea14338:g:mOQAAOSwUg9aaAv-" TargetMode="External"/><Relationship Id="rId1800" Type="http://schemas.openxmlformats.org/officeDocument/2006/relationships/hyperlink" Target="https://www.ebay.com/itm/Ys-I-II-Seven-Set-Falcom-Sony-PSP-Japan-Import-G-1893-1-003/382879492155?epid=110480982&amp;hash=item592565683b:g:MVkAAOSwbVdbnB2z" TargetMode="External"/><Relationship Id="rId1801" Type="http://schemas.openxmlformats.org/officeDocument/2006/relationships/hyperlink" Target="https://www.ebay.com/itm/New-PSP-Ys-vs-Sora-no-Kiseki-Alternative-Saga-Limited-Edition-w-From-japan/324049940828?hash=item4b72e1b15c:g:NJUAAOSwC4FdHYfc" TargetMode="External"/><Relationship Id="rId1802" Type="http://schemas.openxmlformats.org/officeDocument/2006/relationships/hyperlink" Target="https://www.ebay.com/itm/Used-PS-Vita-Ys-Foliage-Ocean-in-Celceta-25th-Anniversary-pack-japan-import-Ys/173344843840?epid=212038063&amp;hash=item285c286840:g:lC0AAOSwP-5Z3q8k" TargetMode="External"/><Relationship Id="rId1803" Type="http://schemas.openxmlformats.org/officeDocument/2006/relationships/hyperlink" Target="https://www.ebay.com/itm/Ys-Felghana-no-Chikai-w-CD-Japan-Import-From-Japan/164304511939?hash=item26414fe3c3:g:yJAAAOSwf8dfGoGQ" TargetMode="External"/><Relationship Id="rId1804" Type="http://schemas.openxmlformats.org/officeDocument/2006/relationships/hyperlink" Target="https://www.mercari.com/jp/items/m23621854521/?_s=U2FsdGVkX18APEfOaNFEACye_Qkj4GZR0QeBv7YCU5CihMv9QyeIOkiISwwlE52L54YJmOuHWXm1sPX1bvQajacNux43QBzlTO8GW7zZSmpTTuoPq_mA_IWLyXtNc9n3" TargetMode="External"/><Relationship Id="rId1805" Type="http://schemas.openxmlformats.org/officeDocument/2006/relationships/hyperlink" Target="https://www.mercari.com/jp/items/m32907223055/?_s=U2FsdGVkX1-hn44S4zGw5UA1NQGZLjztIPI5A3AuBLJtik9e_Yoyy-DnPTGYDM9TnD2dflbx5tvJxXA7BE0ccBHQUr8cScn22Qx28uHV5amcSkVyOvjqNvbDC-54HfGZ" TargetMode="External"/><Relationship Id="rId1806" Type="http://schemas.openxmlformats.org/officeDocument/2006/relationships/hyperlink" Target="https://www.mercari.com/jp/items/m24514757938/?_s=U2FsdGVkX1_QZMP34uAdgUJsWFeLrAWSX58lkBaqw85Ey-cbM5BrHpwRj6tqw6exFRyKbsjAutC9oDrENn_0Qqug90tTSUoicSQ_fQu9OyNAxfYYEw3fGuBGKUrpQa65" TargetMode="External"/><Relationship Id="rId1807" Type="http://schemas.openxmlformats.org/officeDocument/2006/relationships/hyperlink" Target="https://www.ebay.com/itm/Used-PS3-Wizardry-SONY-PLAYSTATION-3-JAPAN-JAPANESE-IMPORT/401177340270?hash=item5d6808696e:g:oi4AAOSwdzVXwERx" TargetMode="External"/><Relationship Id="rId1808" Type="http://schemas.openxmlformats.org/officeDocument/2006/relationships/hyperlink" Target="https://www.mercari.com/jp/items/m24354831488/?_s=U2FsdGVkX18x7-cWpcm171GHYKjsefynzJKEpl1SNq9Axr3mqtHHnLqqopmo8ihZ0IiF637tm7meg-xjtdVEcEyXa0Rhu3VuM38pHOioG3r8kChq8LGXUHqIwfvApkwL" TargetMode="External"/><Relationship Id="rId1809" Type="http://schemas.openxmlformats.org/officeDocument/2006/relationships/hyperlink" Target="https://www.ebay.com/itm/Used-PS3-Wizardry-Perfect-Pack-SONY-PLAYSTATION-3-JAPAN-JAPANESE-IMPORT/114325907178?hash=item1a9e5ae6ea:g:QcwAAOSwFc5Xwnhx" TargetMode="External"/><Relationship Id="rId1810" Type="http://schemas.openxmlformats.org/officeDocument/2006/relationships/hyperlink" Target="https://www.ebay.com/itm/PS1-WIZARDRY-DIMGUIL-with-SPINE-Playstation-Japan-Game-p1/303211907506?hash=item4698d689b2:g:sEAAAOSwgwFdHXot" TargetMode="External"/><Relationship Id="rId1811" Type="http://schemas.openxmlformats.org/officeDocument/2006/relationships/hyperlink" Target="https://www.ebay.com/itm/Sega-Saturn-WIZARDRY-VI-VII-6-7-Complete-with-Spine-ss/362508349016?hash=item54672e6e58:g:S5UAAOSw8L5cEi~1" TargetMode="External"/><Relationship Id="rId1812" Type="http://schemas.openxmlformats.org/officeDocument/2006/relationships/hyperlink" Target="https://www.mercari.com/jp/items/m29806350280/?_s=U2FsdGVkX181qp5C40Fy2Jrg4H6RDA5hrIsNk_N0sz7WqagDGlbS8FvoIlaEKbQJ2qGx5JKylG21aLf7gNVKbr65Y7D01udhPMfYUJHTjJOscD0ff0eZKKv2gSI4mktt" TargetMode="External"/><Relationship Id="rId1813" Type="http://schemas.openxmlformats.org/officeDocument/2006/relationships/hyperlink" Target="https://www.ebay.com/itm/Nintendo-3DS-Inazuma-Eleven-1-2-3-Endou-Mamoru-Densetsu-NEW-Japan-Import/263457085788?epid=212019270&amp;hash=item3d5744195c:g:I9UAAOSwODFaaNFj" TargetMode="External"/><Relationship Id="rId1814" Type="http://schemas.openxmlformats.org/officeDocument/2006/relationships/hyperlink" Target="https://www.ebay.com/itm/USED-3DS-Inazuma-Eleven-GO-Galaxy-Super-Nova/223881335616?epid=211995139&amp;hash=item34205e1340:g:4aAAAOSwxL1dOBHY" TargetMode="External"/><Relationship Id="rId1815" Type="http://schemas.openxmlformats.org/officeDocument/2006/relationships/hyperlink" Target="https://www.mercari.com/jp/items/m43492553737/?_s=U2FsdGVkX1_tX36_RKMM7g1VDrQrMMU5hgF_x_KsaZ4ZxK393Qt-jTsEP9_1KLJH6fA_BBeO4sGdGi25N20WndY0TmxHKe_MsmU-o-eYvOdasnwCzyUOxfNwTTFdrPRG" TargetMode="External"/><Relationship Id="rId1816" Type="http://schemas.openxmlformats.org/officeDocument/2006/relationships/hyperlink" Target="https://www.ebay.com/itm/USED-Nintendo-3DS-Inazuma-Eleven-Go-Galaxy-the-Big-Bang/293446972345?epid=212076868&amp;hash=item4452cd73b9:g:vuMAAOSwsRBdwQ33" TargetMode="External"/><Relationship Id="rId1817" Type="http://schemas.openxmlformats.org/officeDocument/2006/relationships/hyperlink" Target="https://www.mercari.com/jp/items/m58096548940/?_s=U2FsdGVkX19qwBRLAERVXahNg9I8d_XLsPtXQzr5MOr41xeyQejKEBxJUb8C1X305EFNU0iChoc7uzSEf-4QhYRUIN3GA1yXfPW7SNBqpJ7qIh_d3DeQEnCTt0FTzZ3O" TargetMode="External"/><Relationship Id="rId1818" Type="http://schemas.openxmlformats.org/officeDocument/2006/relationships/hyperlink" Target="https://www.mercari.com/jp/items/m95982718304/?_s=U2FsdGVkX18s1eftUW7lgHLmuDjL3X8Gb0VgfmTrVlIv_6SSf7wVHJP0_MmrsLt5HNitznbtYlfYCR1MxnkI2jo0mZmCq0adkfYdBHBsA_3qvjOiGLfzw-5KzZStSAyq" TargetMode="External"/><Relationship Id="rId1819" Type="http://schemas.openxmlformats.org/officeDocument/2006/relationships/hyperlink" Target="https://www.mercari.com/jp/items/m69022715171/?_s=U2FsdGVkX19Co8plnCfMO1xwhzQmZlu85CWimUDPToHT4vP2zxYiZSTMIW3GOo7qEP37hA6uoRo8nxzPJO7IiBOyov5AaQX1J80nkQNGrY00VyqKh8SqpI8ie66QnaYJ" TargetMode="External"/><Relationship Id="rId1820" Type="http://schemas.openxmlformats.org/officeDocument/2006/relationships/hyperlink" Target="https://www.mercari.com/jp/items/m41235021991/?_s=U2FsdGVkX1_mAiE3lbqFIU8oB-a5aFF3gofCdckYS5chRyUIVUA8UIuPHOcrOOgcOJFLS4gthW8T8RsAyKa6E-covjl_ua_eUiRLjdpDk0ou9PcnuoV5IUo512m5OnHK" TargetMode="External"/><Relationship Id="rId1821" Type="http://schemas.openxmlformats.org/officeDocument/2006/relationships/hyperlink" Target="https://www.mercari.com/jp/items/m85707198736/?_s=U2FsdGVkX19NHiXJsrrPDTI2DqUm3JGfnBkyQ3MV8jE8k3T8DaD_s3nRqdiTQmWgLRfLFl91rJwMlr8FPoLCOLkN2tQYMT9ruSM6gyaxP9eJaPA5REMtAJGLnonKUJVC" TargetMode="External"/><Relationship Id="rId1822" Type="http://schemas.openxmlformats.org/officeDocument/2006/relationships/hyperlink" Target="https://www.mercari.com/jp/items/m67472065296/?_s=U2FsdGVkX1-M3u250jVgnZalDq6IbZbZZhBhAYKsaopWNI9LKLqnpEB3OwsrgQCMeDGrzns2yLKYYXofZ96oChKJjLeWqso1WO_0786shZCChQjkLqgQtGiYiRxjsIbh" TargetMode="External"/><Relationship Id="rId1823" Type="http://schemas.openxmlformats.org/officeDocument/2006/relationships/hyperlink" Target="https://www.ebay.com/itm/Marvelous-Fate-EXTELLA-LINK-Premium-Limited-Edition-PlayStation-Vita/143550142906?epid=12019119954&amp;hash=item216c4159ba:g:g3cAAOSwIM5eZHaI" TargetMode="External"/><Relationship Id="rId1824" Type="http://schemas.openxmlformats.org/officeDocument/2006/relationships/hyperlink" Target="https://www.ebay.com/itm/Used-Nintendo-Switch-Fate-EXTELLA-LIMITED-BOX-Video-Game-F-S-Japan/283461860386?hash=item41ffa4bc22:g:HlEAAOSwwkRcQEyG" TargetMode="External"/><Relationship Id="rId1825" Type="http://schemas.openxmlformats.org/officeDocument/2006/relationships/hyperlink" Target="https://www.ebay.com/itm/PS4-FATE-EXTELLA-VELBER-BOX-Japan-Game-PlayStation-4-Vita-No-Game-software-set/323762934551?hash=item4b61c65317:g:9FkAAOSw~AhbXd9D" TargetMode="External"/><Relationship Id="rId1826" Type="http://schemas.openxmlformats.org/officeDocument/2006/relationships/hyperlink" Target="https://www.ebay.com/itm/Fate-EXTELLA-REGALIA-BOX-for-PlayStation-R-Vita-limited-USED-F-S-JAPAN/283422865683?hash=item41fd51b913:g:BzYAAOSwHDdckJmo" TargetMode="External"/><Relationship Id="rId1827" Type="http://schemas.openxmlformats.org/officeDocument/2006/relationships/hyperlink" Target="https://www.ebay.com/itm/Fate-hollow-ataraxia-PS-Vita-KADOKAWA-Limited-edition-with-booklet-and-figure/124284939376?epid=212076148&amp;hash=item1ceff5ac70:g:EooAAOSwHMJYFNuy" TargetMode="External"/><Relationship Id="rId1828" Type="http://schemas.openxmlformats.org/officeDocument/2006/relationships/hyperlink" Target="https://www.mercari.com/jp/items/m54466570840/?_s=U2FsdGVkX196FWOfu7Sqa3jmpKHy2ZpuDx8o6He3HXFxVKAExHLVilmr1tkt_oUrzLw8UVsY7xjmegtaCVCX88xOaPaOjb55W5hFYLxiaNasVkaIiigSVDj0mQWS0Oy0" TargetMode="External"/><Relationship Id="rId1829" Type="http://schemas.openxmlformats.org/officeDocument/2006/relationships/hyperlink" Target="https://www.ebay.com/itm/Konosuba-Kono-Subarashii-Sekai-Ni-Shukufuku-PS-Vita-5pb-Playstation-Vita-Japan/223998764029?hash=item34275de3fd:g:OMUAAOSwxVReJwxp" TargetMode="External"/><Relationship Id="rId1830" Type="http://schemas.openxmlformats.org/officeDocument/2006/relationships/hyperlink" Target="https://www.ebay.com/itm/PS4-Fate-EXTELLA-LINK-Premium-Limited-Edition-with-Mahjong-Tile-Full-Set-JAPAN/123180852133?epid=12018382159&amp;hash=item1cae26a3a5:g:zo0AAOSwIM9bG5Ah" TargetMode="External"/><Relationship Id="rId1831" Type="http://schemas.openxmlformats.org/officeDocument/2006/relationships/hyperlink" Target="https://www.ebay.com/itm/USED-Fate-Kaleid-Liner-PRISMA-Ilya-Limited-Edition-3DS-Anime-Popular-Fun-Japan/323833138736?epid=1928513978&amp;hash=item4b65f58e30:g:BPIAAOSwBEVdAdpu" TargetMode="External"/><Relationship Id="rId1832" Type="http://schemas.openxmlformats.org/officeDocument/2006/relationships/hyperlink" Target="https://www.ebay.com/itm/PS4-PlayStation-4-FATE-EXTELLA-REGALIA-BOX-Japan-Game-Soft-Japan-No-Costume/183771987773?hash=item2ac9a9ff3d:g:8vcAAOSwo4pYdnO~" TargetMode="External"/><Relationship Id="rId1833" Type="http://schemas.openxmlformats.org/officeDocument/2006/relationships/hyperlink" Target="https://www.ebay.com/itm/Sonic-Wings-Special-PS1-PS-PlayStation-1-PS-One-Japan/352658619040?hash=item521c177aa0:g:AasAAOSwP2Bc0kNe" TargetMode="External"/><Relationship Id="rId1834" Type="http://schemas.openxmlformats.org/officeDocument/2006/relationships/hyperlink" Target="https://www.ebay.com/itm/Video-System-4983078981029-Sonic-Wings-Assault-Nintendo-64-Software/402331503298?hash=item5dacd38ac2:g:HmkAAOSwE-tfFEPs" TargetMode="External"/><Relationship Id="rId1835" Type="http://schemas.openxmlformats.org/officeDocument/2006/relationships/hyperlink" Target="https://www.ebay.com/itm/Nintendo-3DS-Metroid-Samus-Returns-SPECIAL-EDITION-From-Japan-Japanese/173842147481?epid=2170400914&amp;hash=item2879cca899:g:fVwAAOSwvGZZyH8j" TargetMode="External"/><Relationship Id="rId1836" Type="http://schemas.openxmlformats.org/officeDocument/2006/relationships/hyperlink" Target="https://www.mercari.com/jp/items/m76166205500/?_s=U2FsdGVkX1-WIJmik41oCUJtDbUkq9zjzSw-zCNFmbnmsM70Ihjg9ZTDF61KEwIQSaNJbDSRR45QqaOA_tlHg4mBlL1gbD7Yq-GJ_DmuLaMxHfoEYxp_Uz73hSM1PR-w" TargetMode="External"/><Relationship Id="rId1837" Type="http://schemas.openxmlformats.org/officeDocument/2006/relationships/hyperlink" Target="https://www.ebay.com/itm/USED-PS4-Super-Robot-Wars-OG-MOON-DWELLERS-First-Limited-Edition-F-S-Japan/283447369034?epid=1867462245&amp;hash=item41fec79d4a:g:IW4AAOSwTEJaBmt1" TargetMode="External"/><Relationship Id="rId1838" Type="http://schemas.openxmlformats.org/officeDocument/2006/relationships/hyperlink" Target="https://www.ebay.com/itm/Super-Robot-Taisen-OG-Saga-Masou-Kishin-F-Coffin-of-the-End-Deluxe-Limited/133356339411?epid=211997587&amp;hash=item1f0ca840d3:g:ebUAAOSwQUReZszA" TargetMode="External"/><Relationship Id="rId1839" Type="http://schemas.openxmlformats.org/officeDocument/2006/relationships/hyperlink" Target="https://www.ebay.com/itm/Used-PS3-Dai-2-Ji-Super-Robot-Taisen-OG-COMPLETE-BD-BOX-Limited-Japan-Import/161305227773?hash=item258e8a71fd:g:tUoAAOSw1OtZ3q8c" TargetMode="External"/><Relationship Id="rId1840" Type="http://schemas.openxmlformats.org/officeDocument/2006/relationships/hyperlink" Target="https://www.ebay.com/itm/Used-PSP-GO-Pocket-center-line-edited-by-train-Import-Japan/301975840928?epid=1610977842&amp;hash=item464f29a8a0:g:ye0AAOSwmtJXVCzh" TargetMode="External"/><Relationship Id="rId1841" Type="http://schemas.openxmlformats.org/officeDocument/2006/relationships/hyperlink" Target="https://www.ebay.com/itm/Mobile-Train-Simulator-Densha-de-Go-Tokyo-Kyuukou-Hen-Sony-PSP-US-Seller/264807356367?epid=56263653&amp;hash=item3da7bf97cf:g:Uy8AAOSwgxhfHB4T" TargetMode="External"/><Relationship Id="rId1842" Type="http://schemas.openxmlformats.org/officeDocument/2006/relationships/hyperlink" Target="https://www.ebay.com/itm/NEOGEO-Pocket-Densh-de-Go-2-SNK-Vintage-Video-Game/274434003665?hash=item3fe58a92d1:g:7D0AAOSw3ktfFnfO" TargetMode="External"/><Relationship Id="rId1843" Type="http://schemas.openxmlformats.org/officeDocument/2006/relationships/hyperlink" Target="https://www.ebay.com/itm/Taito-GO-64-with-voice-recognition-system-by-train/324117847835?hash=item4b76eddf1b:g:KAYAAOSw8bBefvrB" TargetMode="External"/><Relationship Id="rId1844" Type="http://schemas.openxmlformats.org/officeDocument/2006/relationships/hyperlink" Target="https://www.ebay.com/itm/Used-Wii-Densha-de-Go-Shinkansen-EX-Sanyou-Shinkansen-Hen-Japan-Import/162093160567?epid=111129583&amp;hash=item25bd815877:g:O9sAAOSwDn5Z3q8e" TargetMode="External"/><Relationship Id="rId1845" Type="http://schemas.openxmlformats.org/officeDocument/2006/relationships/hyperlink" Target="https://www.ebay.com/itm/Dreamcast-DENSHA-DE-GO-2-Kosoku-Hen-3000-Unused-063-Sega-dc/362812680892?hash=item5479522abc:g:8d4AAOSwbv9dzPhm" TargetMode="External"/><Relationship Id="rId1846" Type="http://schemas.openxmlformats.org/officeDocument/2006/relationships/hyperlink" Target="https://www.ebay.com/itm/Kisou-Ryouhei-Gunhound-EX-Limited-Edition-Japan-Import-From-Japan/203050041568?hash=item2f46b9c0e0:g:qecAAOSwhT9fEEKl" TargetMode="External"/><Relationship Id="rId1847" Type="http://schemas.openxmlformats.org/officeDocument/2006/relationships/hyperlink" Target="https://www.ebay.com/itm/Used-PS2-Mobile-Suit-Gundam-Giren-no-Yabou-Axis-no-Kyoui-V-Japan-Import/163298856078?epid=71307522&amp;hash=item26055ecc8e:g:-kAAAOSwwc1Z3q7y" TargetMode="External"/><Relationship Id="rId1848" Type="http://schemas.openxmlformats.org/officeDocument/2006/relationships/hyperlink" Target="https://www.ebay.com/itm/Used-PSP-Mobile-Suit-Gundam-Giren-no-Yabou-Axis-no-Kyoui-V-Japan-Import/153208172604?epid=110484838&amp;hash=item23abeb303c:g:pEQAAOSwtxpZ3q7t" TargetMode="External"/><Relationship Id="rId1849" Type="http://schemas.openxmlformats.org/officeDocument/2006/relationships/hyperlink" Target="https://www.ebay.com/itm/Vampire-Savior-Complete-VG-Condition-U-S-Seller-Sega-Saturn-Capcom-4MB/174348263549?epid=56241143&amp;hash=item2897f7607d:g:ORYAAOSwmqtfDOHy" TargetMode="External"/><Relationship Id="rId1850" Type="http://schemas.openxmlformats.org/officeDocument/2006/relationships/hyperlink" Target="https://www.ebay.com/itm/Saturn-Bomberman-NO-Registration-Card-W-Spine-Sega-Saturn-Japan/303125523454?epid=1722356386&amp;hash=item4693b06bfe:g:XhkAAOSwmfhX7LpK" TargetMode="External"/><Relationship Id="rId1851" Type="http://schemas.openxmlformats.org/officeDocument/2006/relationships/hyperlink" Target="https://www.ebay.com/itm/BOMBERMAN-FIGHT-Hudson-Sega-Saturn-Japan/152816959201?epid=56212994&amp;hash=item239499bee1:g:PIMAAOSwK~RaJ3ER" TargetMode="External"/><Relationship Id="rId1852" Type="http://schemas.openxmlformats.org/officeDocument/2006/relationships/hyperlink" Target="https://www.ebay.com/itm/ROAD-RASH-REF-ccc-Sega-Saturn-ss/312573615448?epid=1843760553&amp;hash=item48c6d6dd58:g:EMMAAOSwIfBctXM3" TargetMode="External"/><Relationship Id="rId1853" Type="http://schemas.openxmlformats.org/officeDocument/2006/relationships/hyperlink" Target="https://www.ebay.com/itm/used-Sega-Saturn-Rockman-8-Metal-Hero-from-Japan-724/353111061624?hash=item52370f3478:g:lfMAAOSw3wZe6znw" TargetMode="External"/><Relationship Id="rId1854" Type="http://schemas.openxmlformats.org/officeDocument/2006/relationships/hyperlink" Target="https://www.ebay.com/itm/Sega-Saturn-Pocket-Fighter-from-Japan/353107356103?epid=56212484&amp;hash=item5236d6a9c7:g:3KQAAOSw1Fhe5vYI" TargetMode="External"/><Relationship Id="rId1855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s://www.ebay.com/" TargetMode="External"/><Relationship Id="rId2" Type="http://schemas.openxmlformats.org/officeDocument/2006/relationships/hyperlink" Target="http://amazon.jp/" TargetMode="External"/><Relationship Id="rId3" Type="http://schemas.openxmlformats.org/officeDocument/2006/relationships/hyperlink" Target="https://www.amazon.co.jp/" TargetMode="External"/><Relationship Id="rId4" Type="http://schemas.openxmlformats.org/officeDocument/2006/relationships/hyperlink" Target="https://translate.google.co.jp/?hl=ja&amp;tab=TT" TargetMode="External"/><Relationship Id="rId5" Type="http://schemas.openxmlformats.org/officeDocument/2006/relationships/hyperlink" Target="https://translate.google.co.jp/?hl=ja&amp;tab=rT&amp;authuser=0" TargetMode="External"/><Relationship Id="rId6" Type="http://schemas.openxmlformats.org/officeDocument/2006/relationships/hyperlink" Target="https://www.isoldwhat.com/" TargetMode="External"/><Relationship Id="rId7" Type="http://schemas.openxmlformats.org/officeDocument/2006/relationships/hyperlink" Target="http://sunafukey.fc2web.com/deletecrlf.html" TargetMode="External"/><Relationship Id="rId8" Type="http://schemas.openxmlformats.org/officeDocument/2006/relationships/hyperlink" Target="https://delta-tracer.com/" TargetMode="External"/><Relationship Id="rId9" Type="http://schemas.openxmlformats.org/officeDocument/2006/relationships/hyperlink" Target="https://sellercentral-japan.amazon.com/fba/profitabilitycalculator/index?lang=ja_JP&amp;asin=B07X7CQQPC" TargetMode="Externa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s://chrome.google.com/webstore/detail/shopping-researcher/imcmhieloonofimeilceagabgdnhnlee/related?hl=ja" TargetMode="External"/><Relationship Id="rId2" Type="http://schemas.openxmlformats.org/officeDocument/2006/relationships/hyperlink" Target="https://chrome.google.com/webstore/detail/keepa-amazon-price-tracke/neebplgakaahbhdphmkckjjcegoiijjo?hl=ja" TargetMode="External"/><Relationship Id="rId3" Type="http://schemas.openxmlformats.org/officeDocument/2006/relationships/hyperlink" Target="https://chrome.google.com/webstore/detail/search-by-image-by-google/dajedkncpodkggklbegccjpmnglmnflm" TargetMode="Externa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hyperlink" Target="https://sellercentral.amazon.co.jp/gp/help/external/200339950/ref=hp_lp_201889680_sesu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1155CC"/>
    <pageSetUpPr fitToPage="false"/>
  </sheetPr>
  <dimension ref="A1:AN224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3" ySplit="5" topLeftCell="D6" activePane="bottomRight" state="frozen"/>
      <selection pane="topLeft" activeCell="A1" activeCellId="0" sqref="A1"/>
      <selection pane="topRight" activeCell="D1" activeCellId="0" sqref="D1"/>
      <selection pane="bottomLeft" activeCell="A6" activeCellId="0" sqref="A6"/>
      <selection pane="bottomRight" activeCell="C2" activeCellId="0" sqref="C2"/>
    </sheetView>
  </sheetViews>
  <sheetFormatPr defaultColWidth="11.265625" defaultRowHeight="15" zeroHeight="false" outlineLevelRow="0" outlineLevelCol="1"/>
  <cols>
    <col collapsed="false" customWidth="true" hidden="false" outlineLevel="0" max="1" min="1" style="0" width="5.44"/>
    <col collapsed="false" customWidth="true" hidden="false" outlineLevel="0" max="2" min="2" style="0" width="4.22"/>
    <col collapsed="false" customWidth="true" hidden="false" outlineLevel="0" max="3" min="3" style="0" width="71.67"/>
    <col collapsed="false" customWidth="true" hidden="false" outlineLevel="0" max="4" min="4" style="0" width="10.44"/>
    <col collapsed="false" customWidth="true" hidden="false" outlineLevel="0" max="6" min="5" style="0" width="8.78"/>
    <col collapsed="false" customWidth="true" hidden="false" outlineLevel="0" max="8" min="7" style="0" width="6.44"/>
    <col collapsed="false" customWidth="true" hidden="false" outlineLevel="0" max="9" min="9" style="0" width="7.77"/>
    <col collapsed="false" customWidth="true" hidden="false" outlineLevel="0" max="12" min="10" style="0" width="5.67"/>
    <col collapsed="false" customWidth="true" hidden="false" outlineLevel="0" max="13" min="13" style="0" width="30.78"/>
    <col collapsed="false" customWidth="true" hidden="false" outlineLevel="0" max="14" min="14" style="0" width="7.33"/>
    <col collapsed="false" customWidth="true" hidden="false" outlineLevel="0" max="15" min="15" style="0" width="8"/>
    <col collapsed="false" customWidth="true" hidden="false" outlineLevel="0" max="16" min="16" style="0" width="8.22"/>
    <col collapsed="false" customWidth="true" hidden="false" outlineLevel="0" max="17" min="17" style="0" width="7.77"/>
    <col collapsed="false" customWidth="true" hidden="false" outlineLevel="1" max="18" min="18" style="0" width="7.77"/>
    <col collapsed="false" customWidth="true" hidden="false" outlineLevel="1" max="20" min="19" style="0" width="6.78"/>
    <col collapsed="false" customWidth="true" hidden="false" outlineLevel="1" max="21" min="21" style="0" width="6.11"/>
    <col collapsed="false" customWidth="true" hidden="false" outlineLevel="1" max="22" min="22" style="0" width="9.56"/>
    <col collapsed="false" customWidth="true" hidden="false" outlineLevel="1" max="23" min="23" style="0" width="11.44"/>
    <col collapsed="false" customWidth="true" hidden="false" outlineLevel="1" max="24" min="24" style="0" width="7.22"/>
    <col collapsed="false" customWidth="true" hidden="false" outlineLevel="1" max="25" min="25" style="0" width="9.11"/>
    <col collapsed="false" customWidth="true" hidden="false" outlineLevel="1" max="26" min="26" style="0" width="6.89"/>
    <col collapsed="false" customWidth="true" hidden="false" outlineLevel="0" max="31" min="27" style="0" width="4.43"/>
    <col collapsed="false" customWidth="true" hidden="false" outlineLevel="0" max="32" min="32" style="0" width="12.67"/>
    <col collapsed="false" customWidth="true" hidden="true" outlineLevel="0" max="33" min="33" style="0" width="3.77"/>
    <col collapsed="false" customWidth="true" hidden="false" outlineLevel="0" max="34" min="34" style="0" width="9.67"/>
    <col collapsed="false" customWidth="true" hidden="false" outlineLevel="0" max="35" min="35" style="0" width="4.78"/>
    <col collapsed="false" customWidth="true" hidden="false" outlineLevel="0" max="36" min="36" style="0" width="6.56"/>
    <col collapsed="false" customWidth="true" hidden="false" outlineLevel="0" max="37" min="37" style="0" width="6"/>
    <col collapsed="false" customWidth="true" hidden="false" outlineLevel="0" max="38" min="38" style="0" width="7"/>
    <col collapsed="false" customWidth="true" hidden="false" outlineLevel="0" max="40" min="39" style="0" width="7.77"/>
  </cols>
  <sheetData>
    <row r="1" customFormat="false" ht="23.25" hidden="false" customHeight="true" outlineLevel="0" collapsed="false">
      <c r="A1" s="1"/>
      <c r="B1" s="1"/>
      <c r="C1" s="2" t="s">
        <v>0</v>
      </c>
      <c r="D1" s="3" t="s">
        <v>1</v>
      </c>
      <c r="E1" s="4" t="s">
        <v>2</v>
      </c>
      <c r="F1" s="5" t="s">
        <v>3</v>
      </c>
      <c r="G1" s="1"/>
      <c r="H1" s="1"/>
      <c r="I1" s="6"/>
      <c r="J1" s="7"/>
      <c r="K1" s="8"/>
      <c r="L1" s="8"/>
      <c r="M1" s="5" t="s">
        <v>4</v>
      </c>
      <c r="N1" s="1"/>
      <c r="O1" s="7" t="s">
        <v>5</v>
      </c>
      <c r="P1" s="9" t="n">
        <f aca="false">IFERROR(__xludf.dummyfunction("ImportXML(""http://stocks.finance.yahoo.co.jp/stocks/history/?code=USDJPY=X"",""//td[@class='stoksPrice']"")"),105.88)</f>
        <v>105.88</v>
      </c>
      <c r="Q1" s="10"/>
      <c r="R1" s="10"/>
      <c r="S1" s="1"/>
      <c r="T1" s="11" t="n">
        <v>0.15</v>
      </c>
      <c r="U1" s="8"/>
      <c r="V1" s="1"/>
      <c r="W1" s="1"/>
      <c r="X1" s="12" t="s">
        <v>6</v>
      </c>
      <c r="Y1" s="10"/>
      <c r="Z1" s="13" t="n">
        <v>330</v>
      </c>
      <c r="AA1" s="14" t="s">
        <v>7</v>
      </c>
      <c r="AB1" s="15"/>
      <c r="AC1" s="15"/>
      <c r="AD1" s="15"/>
      <c r="AE1" s="15"/>
      <c r="AF1" s="1"/>
      <c r="AG1" s="1"/>
      <c r="AH1" s="1"/>
      <c r="AI1" s="1"/>
      <c r="AJ1" s="16"/>
      <c r="AK1" s="17"/>
      <c r="AL1" s="1"/>
      <c r="AM1" s="18"/>
      <c r="AN1" s="18"/>
    </row>
    <row r="2" customFormat="false" ht="45.75" hidden="false" customHeight="true" outlineLevel="0" collapsed="false">
      <c r="A2" s="19" t="s">
        <v>8</v>
      </c>
      <c r="B2" s="20" t="s">
        <v>9</v>
      </c>
      <c r="C2" s="20" t="s">
        <v>10</v>
      </c>
      <c r="D2" s="20" t="s">
        <v>11</v>
      </c>
      <c r="E2" s="20" t="s">
        <v>12</v>
      </c>
      <c r="F2" s="21" t="s">
        <v>13</v>
      </c>
      <c r="G2" s="22" t="s">
        <v>14</v>
      </c>
      <c r="H2" s="22" t="s">
        <v>15</v>
      </c>
      <c r="I2" s="22" t="s">
        <v>16</v>
      </c>
      <c r="J2" s="22" t="s">
        <v>17</v>
      </c>
      <c r="K2" s="22" t="s">
        <v>18</v>
      </c>
      <c r="L2" s="22" t="s">
        <v>19</v>
      </c>
      <c r="M2" s="20" t="s">
        <v>20</v>
      </c>
      <c r="N2" s="22" t="s">
        <v>21</v>
      </c>
      <c r="O2" s="21" t="s">
        <v>22</v>
      </c>
      <c r="P2" s="23" t="s">
        <v>23</v>
      </c>
      <c r="Q2" s="24" t="s">
        <v>24</v>
      </c>
      <c r="R2" s="25" t="s">
        <v>25</v>
      </c>
      <c r="S2" s="26" t="s">
        <v>26</v>
      </c>
      <c r="T2" s="23" t="s">
        <v>27</v>
      </c>
      <c r="U2" s="27" t="s">
        <v>28</v>
      </c>
      <c r="V2" s="27" t="s">
        <v>29</v>
      </c>
      <c r="W2" s="27" t="s">
        <v>30</v>
      </c>
      <c r="X2" s="23" t="s">
        <v>31</v>
      </c>
      <c r="Y2" s="23" t="s">
        <v>32</v>
      </c>
      <c r="Z2" s="28" t="s">
        <v>33</v>
      </c>
      <c r="AA2" s="29" t="s">
        <v>34</v>
      </c>
      <c r="AB2" s="30" t="s">
        <v>35</v>
      </c>
      <c r="AC2" s="30" t="s">
        <v>36</v>
      </c>
      <c r="AD2" s="30" t="s">
        <v>35</v>
      </c>
      <c r="AE2" s="31" t="s">
        <v>37</v>
      </c>
      <c r="AF2" s="32" t="s">
        <v>38</v>
      </c>
      <c r="AG2" s="33" t="s">
        <v>39</v>
      </c>
      <c r="AJ2" s="34"/>
      <c r="AM2" s="35"/>
      <c r="AN2" s="35"/>
    </row>
    <row r="3" customFormat="false" ht="20.25" hidden="false" customHeight="true" outlineLevel="0" collapsed="false">
      <c r="A3" s="36"/>
      <c r="B3" s="20" t="s">
        <v>40</v>
      </c>
      <c r="C3" s="20" t="s">
        <v>41</v>
      </c>
      <c r="D3" s="37" t="s">
        <v>42</v>
      </c>
      <c r="E3" s="20" t="s">
        <v>43</v>
      </c>
      <c r="F3" s="38" t="str">
        <f aca="false">IF(D3="",,"http://mnsearch.com/item?kwd="&amp;D3)</f>
        <v>http://mnsearch.com/item?kwd=B01BORSVI0</v>
      </c>
      <c r="G3" s="39" t="n">
        <v>2359</v>
      </c>
      <c r="H3" s="39" t="n">
        <v>0</v>
      </c>
      <c r="I3" s="40" t="n">
        <v>2000</v>
      </c>
      <c r="J3" s="41"/>
      <c r="K3" s="42"/>
      <c r="L3" s="41"/>
      <c r="M3" s="43" t="s">
        <v>44</v>
      </c>
      <c r="N3" s="44" t="n">
        <v>50</v>
      </c>
      <c r="O3" s="45" t="n">
        <f aca="false">N3-0.5</f>
        <v>49.5</v>
      </c>
      <c r="P3" s="28" t="n">
        <f aca="false">IF(ISERROR($P$1*O3),"",($P$1*O3))</f>
        <v>5241.06</v>
      </c>
      <c r="Q3" s="46" t="n">
        <f aca="false">P3-T3-X3-G3-H3-Z3</f>
        <v>-3433.94</v>
      </c>
      <c r="R3" s="47" t="n">
        <f aca="false">P3-T3-Y3-G3-H3-Z3</f>
        <v>-4033.94</v>
      </c>
      <c r="S3" s="48" t="n">
        <f aca="false">IF(ISERROR(Q3/P3),"",(Q3/P3))</f>
        <v>-0.655199520707643</v>
      </c>
      <c r="T3" s="28" t="n">
        <f aca="false">ROUND(IF(ISERROR(P3*$T$1),"",P3*$T$1),0)</f>
        <v>786</v>
      </c>
      <c r="U3" s="49" t="n">
        <f aca="false">ROUNDUP(I3*1.2,0)</f>
        <v>2400</v>
      </c>
      <c r="V3" s="50" t="n">
        <f aca="false">ROUNDUP(SUM(J3:L3)*1.1,0)</f>
        <v>0</v>
      </c>
      <c r="W3" s="51" t="str">
        <f aca="false">IF(OR(U3&gt;2000,V3&gt;90,J3&gt;60,K3&gt;60,L3&gt;60),"EMS","eパケライト")</f>
        <v>EMS</v>
      </c>
      <c r="X3" s="28" t="n">
        <f aca="false">IFERROR(IF($W3="eパケライト",VLOOKUP($U3,料金表!$B$3:$H$52,2,1),IF($W3="eパケ",VLOOKUP($U3,料金表!$B$3:$H$52,4,1),IF($W3="EMS",VLOOKUP($U3,料金表!$B$3:$H$52,6,1),""))),"")</f>
        <v>5200</v>
      </c>
      <c r="Y3" s="28" t="n">
        <f aca="false">IFERROR(IF($W3="eパケライト",VLOOKUP($U3,料金表!$B$3:$H$52,3,1),IF($W3="eパケ",VLOOKUP($U3,料金表!$B$3:$H$52,5,1),IF($W3="EMS",VLOOKUP($U3,料金表!$B$3:$H$52,7,1),""))),"")</f>
        <v>5800</v>
      </c>
      <c r="Z3" s="28" t="n">
        <f aca="false">$Z$1</f>
        <v>330</v>
      </c>
      <c r="AA3" s="52" t="s">
        <v>45</v>
      </c>
      <c r="AB3" s="53" t="n">
        <v>43261</v>
      </c>
      <c r="AC3" s="54" t="s">
        <v>46</v>
      </c>
      <c r="AD3" s="55" t="n">
        <v>43266</v>
      </c>
      <c r="AE3" s="56" t="n">
        <f aca="false">IF(AD3="","",days(AD3,AB3))</f>
        <v>5</v>
      </c>
      <c r="AF3" s="32"/>
      <c r="AH3" s="57" t="str">
        <f aca="false">"http://images.amazon.com/images/P/"&amp;D3&amp;".09.LZZZZZZZ"</f>
        <v>http://images.amazon.com/images/P/B01BORSVI0.09.LZZZZZZZ</v>
      </c>
      <c r="AI3" s="0" t="e">
        <f aca="false">image(AH3,2)</f>
        <v>#NAME?</v>
      </c>
    </row>
    <row r="4" customFormat="false" ht="20.25" hidden="false" customHeight="true" outlineLevel="0" collapsed="false">
      <c r="A4" s="19"/>
      <c r="B4" s="58" t="s">
        <v>40</v>
      </c>
      <c r="C4" s="58" t="s">
        <v>47</v>
      </c>
      <c r="D4" s="37" t="s">
        <v>48</v>
      </c>
      <c r="E4" s="59" t="n">
        <v>4992713020474</v>
      </c>
      <c r="F4" s="38" t="str">
        <f aca="false">IF(D4="",,"http://mnsearch.com/item?kwd="&amp;D4)</f>
        <v>http://mnsearch.com/item?kwd=B000068IAW</v>
      </c>
      <c r="G4" s="60" t="n">
        <v>3000</v>
      </c>
      <c r="H4" s="60" t="n">
        <v>350</v>
      </c>
      <c r="I4" s="40" t="n">
        <v>200</v>
      </c>
      <c r="J4" s="42"/>
      <c r="K4" s="42"/>
      <c r="L4" s="42"/>
      <c r="M4" s="61" t="s">
        <v>49</v>
      </c>
      <c r="N4" s="62" t="n">
        <v>59.65</v>
      </c>
      <c r="O4" s="45" t="n">
        <f aca="false">N4-0.5</f>
        <v>59.15</v>
      </c>
      <c r="P4" s="28" t="n">
        <f aca="false">IF(ISERROR($P$1*O4),"",($P$1*O4))</f>
        <v>6262.802</v>
      </c>
      <c r="Q4" s="46" t="n">
        <f aca="false">P4-T4-X4-G4-H4-Z4</f>
        <v>783.802</v>
      </c>
      <c r="R4" s="47" t="n">
        <f aca="false">P4-T4-Y4-G4-H4-Z4</f>
        <v>783.802</v>
      </c>
      <c r="S4" s="48" t="n">
        <f aca="false">IF(ISERROR(Q4/P4),"",(Q4/P4))</f>
        <v>0.125151968719433</v>
      </c>
      <c r="T4" s="28" t="n">
        <f aca="false">ROUND(IF(ISERROR(P4*$T$1),"",P4*$T$1),0)</f>
        <v>939</v>
      </c>
      <c r="U4" s="49" t="n">
        <f aca="false">ROUNDUP(I4*1.2,0)</f>
        <v>240</v>
      </c>
      <c r="V4" s="50" t="n">
        <f aca="false">ROUNDUP(SUM(J4:L4)*1.1,0)</f>
        <v>0</v>
      </c>
      <c r="W4" s="63" t="s">
        <v>50</v>
      </c>
      <c r="X4" s="28" t="n">
        <f aca="false">IFERROR(IF($W4="eパケライト",VLOOKUP($U4,料金表!$B$3:$H$52,2,1),IF($W4="eパケ",VLOOKUP($U4,料金表!$B$3:$H$52,4,1),IF($W4="EMS",VLOOKUP($U4,料金表!$B$3:$H$52,6,1),""))),"")</f>
        <v>860</v>
      </c>
      <c r="Y4" s="28" t="n">
        <f aca="false">IFERROR(IF($W4="eパケライト",VLOOKUP($U4,料金表!$B$3:$H$52,3,1),IF($W4="eパケ",VLOOKUP($U4,料金表!$B$3:$H$52,5,1),IF($W4="EMS",VLOOKUP($U4,料金表!$B$3:$H$52,7,1),""))),"")</f>
        <v>860</v>
      </c>
      <c r="Z4" s="28" t="n">
        <f aca="false">$Z$1</f>
        <v>330</v>
      </c>
      <c r="AA4" s="64"/>
      <c r="AB4" s="65"/>
      <c r="AC4" s="66" t="s">
        <v>51</v>
      </c>
      <c r="AD4" s="65" t="n">
        <v>43920</v>
      </c>
      <c r="AE4" s="56"/>
      <c r="AF4" s="32"/>
      <c r="AH4" s="57" t="str">
        <f aca="false">"http://images.amazon.com/images/P/"&amp;D4&amp;".09.LZZZZZZZ"</f>
        <v>http://images.amazon.com/images/P/B000068IAW.09.LZZZZZZZ</v>
      </c>
      <c r="AI4" s="0" t="e">
        <f aca="false">image(AH4,2)</f>
        <v>#NAME?</v>
      </c>
    </row>
    <row r="5" customFormat="false" ht="20.25" hidden="false" customHeight="true" outlineLevel="0" collapsed="false">
      <c r="A5" s="19"/>
      <c r="B5" s="58"/>
      <c r="C5" s="58" t="s">
        <v>52</v>
      </c>
      <c r="D5" s="37" t="s">
        <v>53</v>
      </c>
      <c r="E5" s="59" t="n">
        <v>4944076000334</v>
      </c>
      <c r="F5" s="38" t="str">
        <f aca="false">IF(D5="",,"http://mnsearch.com/item?kwd="&amp;D5)</f>
        <v>http://mnsearch.com/item?kwd=B000069SLD</v>
      </c>
      <c r="G5" s="60" t="n">
        <v>13000</v>
      </c>
      <c r="H5" s="60"/>
      <c r="I5" s="40" t="n">
        <v>200</v>
      </c>
      <c r="J5" s="42"/>
      <c r="K5" s="42"/>
      <c r="L5" s="42"/>
      <c r="M5" s="42"/>
      <c r="N5" s="62" t="n">
        <v>189</v>
      </c>
      <c r="O5" s="45" t="n">
        <f aca="false">N5-0.5</f>
        <v>188.5</v>
      </c>
      <c r="P5" s="28" t="n">
        <f aca="false">IF(ISERROR($P$1*O5),"",($P$1*O5))</f>
        <v>19958.38</v>
      </c>
      <c r="Q5" s="46" t="n">
        <f aca="false">P5-T5-X5-G5-H5-Z5</f>
        <v>2774.38</v>
      </c>
      <c r="R5" s="47" t="n">
        <f aca="false">P5-T5-Y5-G5-H5-Z5</f>
        <v>2774.38</v>
      </c>
      <c r="S5" s="48" t="n">
        <f aca="false">IF(ISERROR(Q5/P5),"",(Q5/P5))</f>
        <v>0.13900827622282</v>
      </c>
      <c r="T5" s="28" t="n">
        <f aca="false">ROUND(IF(ISERROR(P5*$T$1),"",P5*$T$1),0)</f>
        <v>2994</v>
      </c>
      <c r="U5" s="49" t="n">
        <f aca="false">ROUNDUP(I5*1.2,0)</f>
        <v>240</v>
      </c>
      <c r="V5" s="50" t="n">
        <f aca="false">ROUNDUP(SUM(J5:L5)*1.1,0)</f>
        <v>0</v>
      </c>
      <c r="W5" s="63" t="s">
        <v>50</v>
      </c>
      <c r="X5" s="28" t="n">
        <f aca="false">IFERROR(IF($W5="eパケライト",VLOOKUP($U5,料金表!$B$3:$H$52,2,1),IF($W5="eパケ",VLOOKUP($U5,料金表!$B$3:$H$52,4,1),IF($W5="EMS",VLOOKUP($U5,料金表!$B$3:$H$52,6,1),""))),"")</f>
        <v>860</v>
      </c>
      <c r="Y5" s="28" t="n">
        <f aca="false">IFERROR(IF($W5="eパケライト",VLOOKUP($U5,料金表!$B$3:$H$52,3,1),IF($W5="eパケ",VLOOKUP($U5,料金表!$B$3:$H$52,5,1),IF($W5="EMS",VLOOKUP($U5,料金表!$B$3:$H$52,7,1),""))),"")</f>
        <v>860</v>
      </c>
      <c r="Z5" s="28" t="n">
        <f aca="false">$Z$1</f>
        <v>330</v>
      </c>
      <c r="AA5" s="64"/>
      <c r="AB5" s="65"/>
      <c r="AC5" s="66"/>
      <c r="AD5" s="65"/>
      <c r="AE5" s="56"/>
      <c r="AF5" s="32"/>
      <c r="AH5" s="57"/>
    </row>
    <row r="6" customFormat="false" ht="20.25" hidden="false" customHeight="true" outlineLevel="0" collapsed="false">
      <c r="A6" s="19"/>
      <c r="B6" s="58"/>
      <c r="C6" s="58" t="s">
        <v>54</v>
      </c>
      <c r="D6" s="37" t="s">
        <v>55</v>
      </c>
      <c r="E6" s="59" t="n">
        <v>4988611960158</v>
      </c>
      <c r="F6" s="38" t="str">
        <f aca="false">IF(D6="",,"http://mnsearch.com/item?kwd="&amp;D6)</f>
        <v>http://mnsearch.com/item?kwd=B000069U6P</v>
      </c>
      <c r="G6" s="60" t="n">
        <v>9100</v>
      </c>
      <c r="H6" s="60"/>
      <c r="I6" s="40" t="n">
        <v>200</v>
      </c>
      <c r="J6" s="42"/>
      <c r="K6" s="42"/>
      <c r="L6" s="42"/>
      <c r="M6" s="42"/>
      <c r="N6" s="62" t="n">
        <v>125.5</v>
      </c>
      <c r="O6" s="45" t="n">
        <f aca="false">N6-0.5</f>
        <v>125</v>
      </c>
      <c r="P6" s="28" t="n">
        <f aca="false">IF(ISERROR($P$1*O6),"",($P$1*O6))</f>
        <v>13235</v>
      </c>
      <c r="Q6" s="46" t="n">
        <f aca="false">P6-T6-X6-G6-H6-Z6</f>
        <v>960</v>
      </c>
      <c r="R6" s="47" t="n">
        <f aca="false">P6-T6-Y6-G6-H6-Z6</f>
        <v>960</v>
      </c>
      <c r="S6" s="48" t="n">
        <f aca="false">IF(ISERROR(Q6/P6),"",(Q6/P6))</f>
        <v>0.0725349452210049</v>
      </c>
      <c r="T6" s="28" t="n">
        <f aca="false">ROUND(IF(ISERROR(P6*$T$1),"",P6*$T$1),0)</f>
        <v>1985</v>
      </c>
      <c r="U6" s="49" t="n">
        <f aca="false">ROUNDUP(I6*1.2,0)</f>
        <v>240</v>
      </c>
      <c r="V6" s="50" t="n">
        <f aca="false">ROUNDUP(SUM(J6:L6)*1.1,0)</f>
        <v>0</v>
      </c>
      <c r="W6" s="63" t="s">
        <v>50</v>
      </c>
      <c r="X6" s="28" t="n">
        <f aca="false">IFERROR(IF($W6="eパケライト",VLOOKUP($U6,料金表!$B$3:$H$52,2,1),IF($W6="eパケ",VLOOKUP($U6,料金表!$B$3:$H$52,4,1),IF($W6="EMS",VLOOKUP($U6,料金表!$B$3:$H$52,6,1),""))),"")</f>
        <v>860</v>
      </c>
      <c r="Y6" s="28" t="n">
        <f aca="false">IFERROR(IF($W6="eパケライト",VLOOKUP($U6,料金表!$B$3:$H$52,3,1),IF($W6="eパケ",VLOOKUP($U6,料金表!$B$3:$H$52,5,1),IF($W6="EMS",VLOOKUP($U6,料金表!$B$3:$H$52,7,1),""))),"")</f>
        <v>860</v>
      </c>
      <c r="Z6" s="28" t="n">
        <f aca="false">$Z$1</f>
        <v>330</v>
      </c>
      <c r="AA6" s="64"/>
      <c r="AB6" s="65"/>
      <c r="AC6" s="66"/>
      <c r="AD6" s="65"/>
      <c r="AE6" s="56"/>
      <c r="AF6" s="32"/>
      <c r="AH6" s="57"/>
    </row>
    <row r="7" customFormat="false" ht="41.75" hidden="false" customHeight="true" outlineLevel="0" collapsed="false">
      <c r="A7" s="19"/>
      <c r="B7" s="67"/>
      <c r="C7" s="58"/>
      <c r="D7" s="37"/>
      <c r="E7" s="59"/>
      <c r="F7" s="38" t="n">
        <f aca="false">IF(D7="",,"http://mnsearch.com/item?kwd="&amp;D7)</f>
        <v>0</v>
      </c>
      <c r="G7" s="60" t="n">
        <v>3480</v>
      </c>
      <c r="H7" s="60"/>
      <c r="I7" s="40" t="n">
        <v>1570</v>
      </c>
      <c r="J7" s="42"/>
      <c r="K7" s="42"/>
      <c r="L7" s="42"/>
      <c r="M7" s="42"/>
      <c r="N7" s="62" t="n">
        <v>70.49</v>
      </c>
      <c r="O7" s="45" t="n">
        <f aca="false">N7-0.5</f>
        <v>69.99</v>
      </c>
      <c r="P7" s="28" t="n">
        <f aca="false">IF(ISERROR($P$1*O7),"",($P$1*O7))</f>
        <v>7410.5412</v>
      </c>
      <c r="Q7" s="46" t="n">
        <f aca="false">P7-T7-X7-G7-H7-Z7</f>
        <v>-576.458800000001</v>
      </c>
      <c r="R7" s="47" t="n">
        <f aca="false">P7-T7-Y7-G7-H7-Z7</f>
        <v>-576.458800000001</v>
      </c>
      <c r="S7" s="48" t="n">
        <f aca="false">IF(ISERROR(Q7/P7),"",(Q7/P7))</f>
        <v>-0.0777890284180596</v>
      </c>
      <c r="T7" s="28" t="n">
        <f aca="false">ROUND(IF(ISERROR(P7*$T$1),"",P7*$T$1),0)</f>
        <v>1112</v>
      </c>
      <c r="U7" s="49" t="n">
        <f aca="false">ROUNDUP(I7*1.2,0)</f>
        <v>1884</v>
      </c>
      <c r="V7" s="50" t="n">
        <f aca="false">ROUNDUP(SUM(J7:L7)*1.1,0)</f>
        <v>0</v>
      </c>
      <c r="W7" s="63" t="s">
        <v>50</v>
      </c>
      <c r="X7" s="28" t="n">
        <f aca="false">IFERROR(IF($W7="eパケライト",VLOOKUP($U7,料金表!$B$3:$H$52,2,1),IF($W7="eパケ",VLOOKUP($U7,料金表!$B$3:$H$52,4,1),IF($W7="EMS",VLOOKUP($U7,料金表!$B$3:$H$52,6,1),""))),"")</f>
        <v>3065</v>
      </c>
      <c r="Y7" s="28" t="n">
        <f aca="false">IFERROR(IF($W7="eパケライト",VLOOKUP($U7,料金表!$B$3:$H$52,3,1),IF($W7="eパケ",VLOOKUP($U7,料金表!$B$3:$H$52,5,1),IF($W7="EMS",VLOOKUP($U7,料金表!$B$3:$H$52,7,1),""))),"")</f>
        <v>3065</v>
      </c>
      <c r="Z7" s="28" t="n">
        <f aca="false">$Z$1</f>
        <v>330</v>
      </c>
      <c r="AA7" s="64"/>
      <c r="AB7" s="65"/>
      <c r="AC7" s="66"/>
      <c r="AD7" s="65"/>
      <c r="AE7" s="56"/>
      <c r="AF7" s="68"/>
      <c r="AH7" s="57"/>
    </row>
    <row r="8" customFormat="false" ht="20.25" hidden="true" customHeight="true" outlineLevel="0" collapsed="false">
      <c r="A8" s="19" t="n">
        <v>1</v>
      </c>
      <c r="B8" s="67"/>
      <c r="C8" s="58" t="s">
        <v>56</v>
      </c>
      <c r="D8" s="37" t="s">
        <v>57</v>
      </c>
      <c r="E8" s="59" t="n">
        <v>4988602587944</v>
      </c>
      <c r="F8" s="38" t="str">
        <f aca="false">IF(D8="",,"http://mnsearch.com/item?kwd="&amp;D8)</f>
        <v>http://mnsearch.com/item?kwd=B000068HYN</v>
      </c>
      <c r="G8" s="60" t="n">
        <v>2800</v>
      </c>
      <c r="H8" s="60"/>
      <c r="I8" s="40" t="n">
        <v>200</v>
      </c>
      <c r="J8" s="42"/>
      <c r="K8" s="42"/>
      <c r="L8" s="42"/>
      <c r="M8" s="61" t="s">
        <v>58</v>
      </c>
      <c r="N8" s="62" t="n">
        <v>49.99</v>
      </c>
      <c r="O8" s="45" t="n">
        <f aca="false">N8-0.5</f>
        <v>49.49</v>
      </c>
      <c r="P8" s="28" t="n">
        <f aca="false">IF(ISERROR($P$1*O8),"",($P$1*O8))</f>
        <v>5240.0012</v>
      </c>
      <c r="Q8" s="46" t="n">
        <f aca="false">P8-T8-X8-G8-H8-Z8</f>
        <v>464.0012</v>
      </c>
      <c r="R8" s="47" t="n">
        <f aca="false">P8-T8-Y8-G8-H8-Z8</f>
        <v>464.0012</v>
      </c>
      <c r="S8" s="48" t="n">
        <f aca="false">IF(ISERROR(Q8/P8),"",(Q8/P8))</f>
        <v>0.0885498270496579</v>
      </c>
      <c r="T8" s="28" t="n">
        <f aca="false">ROUND(IF(ISERROR(P8*$T$1),"",P8*$T$1),0)</f>
        <v>786</v>
      </c>
      <c r="U8" s="49" t="n">
        <f aca="false">ROUNDUP(I8*1.2,0)</f>
        <v>240</v>
      </c>
      <c r="V8" s="50" t="n">
        <f aca="false">ROUNDUP(SUM(J8:L8)*1.1,0)</f>
        <v>0</v>
      </c>
      <c r="W8" s="63" t="s">
        <v>50</v>
      </c>
      <c r="X8" s="28" t="n">
        <f aca="false">IFERROR(IF($W8="eパケライト",VLOOKUP($U8,料金表!$B$3:$H$52,2,1),IF($W8="eパケ",VLOOKUP($U8,料金表!$B$3:$H$52,4,1),IF($W8="EMS",VLOOKUP($U8,料金表!$B$3:$H$52,6,1),""))),"")</f>
        <v>860</v>
      </c>
      <c r="Y8" s="28" t="n">
        <f aca="false">IFERROR(IF($W8="eパケライト",VLOOKUP($U8,料金表!$B$3:$H$52,3,1),IF($W8="eパケ",VLOOKUP($U8,料金表!$B$3:$H$52,5,1),IF($W8="EMS",VLOOKUP($U8,料金表!$B$3:$H$52,7,1),""))),"")</f>
        <v>860</v>
      </c>
      <c r="Z8" s="28" t="n">
        <f aca="false">$Z$1</f>
        <v>330</v>
      </c>
      <c r="AA8" s="64"/>
      <c r="AB8" s="65"/>
      <c r="AC8" s="66" t="s">
        <v>45</v>
      </c>
      <c r="AD8" s="65" t="n">
        <v>43933</v>
      </c>
      <c r="AE8" s="56"/>
      <c r="AF8" s="68"/>
      <c r="AH8" s="57" t="str">
        <f aca="false">"http://images.amazon.com/images/P/"&amp;D8&amp;".09.LZZZZZZZ"</f>
        <v>http://images.amazon.com/images/P/B000068HYN.09.LZZZZZZZ</v>
      </c>
      <c r="AI8" s="0" t="e">
        <f aca="false">image(AH8,2)</f>
        <v>#NAME?</v>
      </c>
    </row>
    <row r="9" customFormat="false" ht="20.25" hidden="true" customHeight="true" outlineLevel="0" collapsed="false">
      <c r="A9" s="19" t="n">
        <v>2</v>
      </c>
      <c r="B9" s="67"/>
      <c r="C9" s="58" t="s">
        <v>59</v>
      </c>
      <c r="D9" s="37" t="s">
        <v>60</v>
      </c>
      <c r="E9" s="59" t="n">
        <v>4968947808096</v>
      </c>
      <c r="F9" s="38" t="str">
        <f aca="false">IF(D9="",,"http://mnsearch.com/item?kwd="&amp;D9)</f>
        <v>http://mnsearch.com/item?kwd=B002GE2VNC</v>
      </c>
      <c r="G9" s="60" t="n">
        <v>2300</v>
      </c>
      <c r="H9" s="60"/>
      <c r="I9" s="40" t="n">
        <v>200</v>
      </c>
      <c r="J9" s="42"/>
      <c r="K9" s="42"/>
      <c r="L9" s="42"/>
      <c r="M9" s="61" t="s">
        <v>61</v>
      </c>
      <c r="N9" s="62" t="n">
        <v>44.99</v>
      </c>
      <c r="O9" s="45" t="n">
        <f aca="false">N9-0.5</f>
        <v>44.49</v>
      </c>
      <c r="P9" s="28" t="n">
        <f aca="false">IF(ISERROR($P$1*O9),"",($P$1*O9))</f>
        <v>4710.6012</v>
      </c>
      <c r="Q9" s="46" t="n">
        <f aca="false">P9-T9-X9-G9-H9-Z9</f>
        <v>513.6012</v>
      </c>
      <c r="R9" s="47" t="n">
        <f aca="false">P9-T9-Y9-G9-H9-Z9</f>
        <v>513.6012</v>
      </c>
      <c r="S9" s="48" t="n">
        <f aca="false">IF(ISERROR(Q9/P9),"",(Q9/P9))</f>
        <v>0.109030923696109</v>
      </c>
      <c r="T9" s="28" t="n">
        <f aca="false">ROUND(IF(ISERROR(P9*$T$1),"",P9*$T$1),0)</f>
        <v>707</v>
      </c>
      <c r="U9" s="49" t="n">
        <f aca="false">ROUNDUP(I9*1.2,0)</f>
        <v>240</v>
      </c>
      <c r="V9" s="50" t="n">
        <f aca="false">ROUNDUP(SUM(J9:L9)*1.1,0)</f>
        <v>0</v>
      </c>
      <c r="W9" s="63" t="s">
        <v>50</v>
      </c>
      <c r="X9" s="28" t="n">
        <f aca="false">IFERROR(IF($W9="eパケライト",VLOOKUP($U9,料金表!$B$3:$H$52,2,1),IF($W9="eパケ",VLOOKUP($U9,料金表!$B$3:$H$52,4,1),IF($W9="EMS",VLOOKUP($U9,料金表!$B$3:$H$52,6,1),""))),"")</f>
        <v>860</v>
      </c>
      <c r="Y9" s="28" t="n">
        <f aca="false">IFERROR(IF($W9="eパケライト",VLOOKUP($U9,料金表!$B$3:$H$52,3,1),IF($W9="eパケ",VLOOKUP($U9,料金表!$B$3:$H$52,5,1),IF($W9="EMS",VLOOKUP($U9,料金表!$B$3:$H$52,7,1),""))),"")</f>
        <v>860</v>
      </c>
      <c r="Z9" s="28" t="n">
        <f aca="false">$Z$1</f>
        <v>330</v>
      </c>
      <c r="AA9" s="64"/>
      <c r="AB9" s="65"/>
      <c r="AC9" s="66" t="s">
        <v>45</v>
      </c>
      <c r="AD9" s="65" t="n">
        <v>43933</v>
      </c>
      <c r="AE9" s="56"/>
      <c r="AF9" s="68"/>
      <c r="AH9" s="57" t="str">
        <f aca="false">"http://images.amazon.com/images/P/"&amp;D9&amp;".09.LZZZZZZZ"</f>
        <v>http://images.amazon.com/images/P/B002GE2VNC.09.LZZZZZZZ</v>
      </c>
      <c r="AI9" s="0" t="e">
        <f aca="false">image(AH9,2)</f>
        <v>#NAME?</v>
      </c>
    </row>
    <row r="10" customFormat="false" ht="20.25" hidden="true" customHeight="true" outlineLevel="0" collapsed="false">
      <c r="A10" s="19" t="n">
        <v>3</v>
      </c>
      <c r="B10" s="67"/>
      <c r="C10" s="58" t="s">
        <v>62</v>
      </c>
      <c r="D10" s="37" t="s">
        <v>63</v>
      </c>
      <c r="E10" s="59" t="n">
        <v>4988607201050</v>
      </c>
      <c r="F10" s="38" t="str">
        <f aca="false">IF(D10="",,"http://mnsearch.com/item?kwd="&amp;D10)</f>
        <v>http://mnsearch.com/item?kwd=B000069U4W</v>
      </c>
      <c r="G10" s="60" t="n">
        <v>3800</v>
      </c>
      <c r="H10" s="60"/>
      <c r="I10" s="40" t="n">
        <v>200</v>
      </c>
      <c r="J10" s="41"/>
      <c r="K10" s="41"/>
      <c r="L10" s="41"/>
      <c r="M10" s="61" t="s">
        <v>64</v>
      </c>
      <c r="N10" s="62" t="n">
        <v>63</v>
      </c>
      <c r="O10" s="45" t="n">
        <f aca="false">N10-0.5</f>
        <v>62.5</v>
      </c>
      <c r="P10" s="28" t="n">
        <f aca="false">IF(ISERROR($P$1*O10),"",($P$1*O10))</f>
        <v>6617.5</v>
      </c>
      <c r="Q10" s="46" t="n">
        <f aca="false">P10-T10-X10-G10-H10-Z10</f>
        <v>634.5</v>
      </c>
      <c r="R10" s="47" t="n">
        <f aca="false">P10-T10-Y10-G10-H10-Z10</f>
        <v>634.5</v>
      </c>
      <c r="S10" s="48" t="n">
        <f aca="false">IF(ISERROR(Q10/P10),"",(Q10/P10))</f>
        <v>0.0958821307140159</v>
      </c>
      <c r="T10" s="28" t="n">
        <f aca="false">ROUND(IF(ISERROR(P10*$T$1),"",P10*$T$1),0)</f>
        <v>993</v>
      </c>
      <c r="U10" s="49" t="n">
        <f aca="false">ROUNDUP(I10*1.2,0)</f>
        <v>240</v>
      </c>
      <c r="V10" s="50" t="n">
        <f aca="false">ROUNDUP(SUM(J10:L10)*1.1,0)</f>
        <v>0</v>
      </c>
      <c r="W10" s="63" t="s">
        <v>50</v>
      </c>
      <c r="X10" s="28" t="n">
        <f aca="false">IFERROR(IF($W10="eパケライト",VLOOKUP($U10,料金表!$B$3:$H$52,2,1),IF($W10="eパケ",VLOOKUP($U10,料金表!$B$3:$H$52,4,1),IF($W10="EMS",VLOOKUP($U10,料金表!$B$3:$H$52,6,1),""))),"")</f>
        <v>860</v>
      </c>
      <c r="Y10" s="28" t="n">
        <f aca="false">IFERROR(IF($W10="eパケライト",VLOOKUP($U10,料金表!$B$3:$H$52,3,1),IF($W10="eパケ",VLOOKUP($U10,料金表!$B$3:$H$52,5,1),IF($W10="EMS",VLOOKUP($U10,料金表!$B$3:$H$52,7,1),""))),"")</f>
        <v>860</v>
      </c>
      <c r="Z10" s="28" t="n">
        <f aca="false">$Z$1</f>
        <v>330</v>
      </c>
      <c r="AA10" s="64"/>
      <c r="AB10" s="65"/>
      <c r="AC10" s="66" t="s">
        <v>45</v>
      </c>
      <c r="AD10" s="65" t="n">
        <v>43933</v>
      </c>
      <c r="AE10" s="56"/>
      <c r="AF10" s="32"/>
      <c r="AH10" s="57" t="str">
        <f aca="false">"http://images.amazon.com/images/P/"&amp;D10&amp;".09.LZZZZZZZ"</f>
        <v>http://images.amazon.com/images/P/B000069U4W.09.LZZZZZZZ</v>
      </c>
      <c r="AI10" s="0" t="e">
        <f aca="false">image(AH10,2)</f>
        <v>#NAME?</v>
      </c>
    </row>
    <row r="11" customFormat="false" ht="20.25" hidden="true" customHeight="true" outlineLevel="0" collapsed="false">
      <c r="A11" s="19" t="n">
        <v>4</v>
      </c>
      <c r="B11" s="67"/>
      <c r="C11" s="58" t="s">
        <v>65</v>
      </c>
      <c r="D11" s="37" t="s">
        <v>66</v>
      </c>
      <c r="E11" s="59" t="n">
        <v>4976219554534</v>
      </c>
      <c r="F11" s="38" t="str">
        <f aca="false">IF(D11="",,"http://mnsearch.com/item?kwd="&amp;D11)</f>
        <v>http://mnsearch.com/item?kwd=B00005QXH1</v>
      </c>
      <c r="G11" s="60" t="n">
        <v>2356</v>
      </c>
      <c r="H11" s="39"/>
      <c r="I11" s="40" t="n">
        <v>200</v>
      </c>
      <c r="J11" s="42"/>
      <c r="K11" s="42"/>
      <c r="L11" s="42"/>
      <c r="M11" s="61" t="s">
        <v>67</v>
      </c>
      <c r="N11" s="62" t="n">
        <v>45</v>
      </c>
      <c r="O11" s="45" t="n">
        <f aca="false">N11-0.5</f>
        <v>44.5</v>
      </c>
      <c r="P11" s="28" t="n">
        <f aca="false">IF(ISERROR($P$1*O11),"",($P$1*O11))</f>
        <v>4711.66</v>
      </c>
      <c r="Q11" s="46" t="n">
        <f aca="false">P11-T11-X11-G11-H11-Z11</f>
        <v>458.66</v>
      </c>
      <c r="R11" s="47" t="n">
        <f aca="false">P11-T11-Y11-G11-H11-Z11</f>
        <v>458.66</v>
      </c>
      <c r="S11" s="48" t="n">
        <f aca="false">IF(ISERROR(Q11/P11),"",(Q11/P11))</f>
        <v>0.0973457337753573</v>
      </c>
      <c r="T11" s="28" t="n">
        <f aca="false">ROUND(IF(ISERROR(P11*$T$1),"",P11*$T$1),0)</f>
        <v>707</v>
      </c>
      <c r="U11" s="49" t="n">
        <f aca="false">ROUNDUP(I11*1.2,0)</f>
        <v>240</v>
      </c>
      <c r="V11" s="50" t="n">
        <f aca="false">ROUNDUP(SUM(J11:L11)*1.1,0)</f>
        <v>0</v>
      </c>
      <c r="W11" s="63" t="s">
        <v>50</v>
      </c>
      <c r="X11" s="28" t="n">
        <f aca="false">IFERROR(IF($W11="eパケライト",VLOOKUP($U11,料金表!$B$3:$H$52,2,1),IF($W11="eパケ",VLOOKUP($U11,料金表!$B$3:$H$52,4,1),IF($W11="EMS",VLOOKUP($U11,料金表!$B$3:$H$52,6,1),""))),"")</f>
        <v>860</v>
      </c>
      <c r="Y11" s="28" t="n">
        <f aca="false">IFERROR(IF($W11="eパケライト",VLOOKUP($U11,料金表!$B$3:$H$52,3,1),IF($W11="eパケ",VLOOKUP($U11,料金表!$B$3:$H$52,5,1),IF($W11="EMS",VLOOKUP($U11,料金表!$B$3:$H$52,7,1),""))),"")</f>
        <v>860</v>
      </c>
      <c r="Z11" s="28" t="n">
        <f aca="false">$Z$1</f>
        <v>330</v>
      </c>
      <c r="AA11" s="64"/>
      <c r="AB11" s="65"/>
      <c r="AC11" s="66" t="s">
        <v>45</v>
      </c>
      <c r="AD11" s="65" t="n">
        <v>43933</v>
      </c>
      <c r="AE11" s="56"/>
      <c r="AF11" s="32"/>
      <c r="AH11" s="57" t="str">
        <f aca="false">"http://images.amazon.com/images/P/"&amp;D11&amp;".09.LZZZZZZZ"</f>
        <v>http://images.amazon.com/images/P/B00005QXH1.09.LZZZZZZZ</v>
      </c>
      <c r="AI11" s="0" t="e">
        <f aca="false">image(AH11,2)</f>
        <v>#NAME?</v>
      </c>
    </row>
    <row r="12" customFormat="false" ht="20.25" hidden="true" customHeight="true" outlineLevel="0" collapsed="false">
      <c r="A12" s="19" t="n">
        <v>5</v>
      </c>
      <c r="B12" s="67"/>
      <c r="C12" s="58" t="s">
        <v>68</v>
      </c>
      <c r="D12" s="37" t="s">
        <v>69</v>
      </c>
      <c r="E12" s="59" t="n">
        <v>4932688000118</v>
      </c>
      <c r="F12" s="38" t="str">
        <f aca="false">IF(D12="",,"http://mnsearch.com/item?kwd="&amp;D12)</f>
        <v>http://mnsearch.com/item?kwd=B00005OVEN</v>
      </c>
      <c r="G12" s="60" t="n">
        <v>3900</v>
      </c>
      <c r="H12" s="39"/>
      <c r="I12" s="40" t="n">
        <v>200</v>
      </c>
      <c r="J12" s="42"/>
      <c r="K12" s="42"/>
      <c r="L12" s="42"/>
      <c r="M12" s="61" t="s">
        <v>70</v>
      </c>
      <c r="N12" s="62" t="n">
        <v>68</v>
      </c>
      <c r="O12" s="45" t="n">
        <f aca="false">N12-0.5</f>
        <v>67.5</v>
      </c>
      <c r="P12" s="28" t="n">
        <f aca="false">IF(ISERROR($P$1*O12),"",($P$1*O12))</f>
        <v>7146.9</v>
      </c>
      <c r="Q12" s="46" t="n">
        <f aca="false">P12-T12-X12-G12-H12-Z12</f>
        <v>984.9</v>
      </c>
      <c r="R12" s="47" t="n">
        <f aca="false">P12-T12-Y12-G12-H12-Z12</f>
        <v>984.9</v>
      </c>
      <c r="S12" s="48" t="n">
        <f aca="false">IF(ISERROR(Q12/P12),"",(Q12/P12))</f>
        <v>0.13780800067162</v>
      </c>
      <c r="T12" s="28" t="n">
        <f aca="false">ROUND(IF(ISERROR(P12*$T$1),"",P12*$T$1),0)</f>
        <v>1072</v>
      </c>
      <c r="U12" s="49" t="n">
        <f aca="false">ROUNDUP(I12*1.2,0)</f>
        <v>240</v>
      </c>
      <c r="V12" s="50" t="n">
        <f aca="false">ROUNDUP(SUM(J12:L12)*1.1,0)</f>
        <v>0</v>
      </c>
      <c r="W12" s="63" t="s">
        <v>50</v>
      </c>
      <c r="X12" s="28" t="n">
        <f aca="false">IFERROR(IF($W12="eパケライト",VLOOKUP($U12,料金表!$B$3:$H$52,2,1),IF($W12="eパケ",VLOOKUP($U12,料金表!$B$3:$H$52,4,1),IF($W12="EMS",VLOOKUP($U12,料金表!$B$3:$H$52,6,1),""))),"")</f>
        <v>860</v>
      </c>
      <c r="Y12" s="28" t="n">
        <f aca="false">IFERROR(IF($W12="eパケライト",VLOOKUP($U12,料金表!$B$3:$H$52,3,1),IF($W12="eパケ",VLOOKUP($U12,料金表!$B$3:$H$52,5,1),IF($W12="EMS",VLOOKUP($U12,料金表!$B$3:$H$52,7,1),""))),"")</f>
        <v>860</v>
      </c>
      <c r="Z12" s="28" t="n">
        <f aca="false">$Z$1</f>
        <v>330</v>
      </c>
      <c r="AA12" s="64"/>
      <c r="AB12" s="65"/>
      <c r="AC12" s="66" t="s">
        <v>45</v>
      </c>
      <c r="AD12" s="65" t="n">
        <v>43933</v>
      </c>
      <c r="AE12" s="56"/>
      <c r="AF12" s="32"/>
      <c r="AH12" s="57" t="str">
        <f aca="false">"http://images.amazon.com/images/P/"&amp;D12&amp;".09.LZZZZZZZ"</f>
        <v>http://images.amazon.com/images/P/B00005OVEN.09.LZZZZZZZ</v>
      </c>
      <c r="AI12" s="0" t="e">
        <f aca="false">image(AH12,2)</f>
        <v>#NAME?</v>
      </c>
    </row>
    <row r="13" customFormat="false" ht="20.25" hidden="true" customHeight="true" outlineLevel="0" collapsed="false">
      <c r="A13" s="19" t="n">
        <v>6</v>
      </c>
      <c r="B13" s="67"/>
      <c r="C13" s="58" t="s">
        <v>71</v>
      </c>
      <c r="D13" s="37" t="s">
        <v>72</v>
      </c>
      <c r="E13" s="59" t="n">
        <v>4988607200664</v>
      </c>
      <c r="F13" s="38" t="str">
        <f aca="false">IF(D13="",,"http://mnsearch.com/item?kwd="&amp;D13)</f>
        <v>http://mnsearch.com/item?kwd=B0000ZPTNS</v>
      </c>
      <c r="G13" s="60" t="n">
        <v>3409</v>
      </c>
      <c r="H13" s="60" t="n">
        <v>330</v>
      </c>
      <c r="I13" s="40" t="n">
        <v>200</v>
      </c>
      <c r="J13" s="42"/>
      <c r="K13" s="42"/>
      <c r="L13" s="42"/>
      <c r="M13" s="61" t="s">
        <v>73</v>
      </c>
      <c r="N13" s="62" t="n">
        <v>62.99</v>
      </c>
      <c r="O13" s="45" t="n">
        <f aca="false">N13-0.5</f>
        <v>62.49</v>
      </c>
      <c r="P13" s="28" t="n">
        <f aca="false">IF(ISERROR($P$1*O13),"",($P$1*O13))</f>
        <v>6616.4412</v>
      </c>
      <c r="Q13" s="46" t="n">
        <f aca="false">P13-T13-X13-G13-H13-Z13</f>
        <v>695.4412</v>
      </c>
      <c r="R13" s="47" t="n">
        <f aca="false">P13-T13-Y13-G13-H13-Z13</f>
        <v>695.4412</v>
      </c>
      <c r="S13" s="48" t="n">
        <f aca="false">IF(ISERROR(Q13/P13),"",(Q13/P13))</f>
        <v>0.105108045092277</v>
      </c>
      <c r="T13" s="28" t="n">
        <f aca="false">ROUND(IF(ISERROR(P13*$T$1),"",P13*$T$1),0)</f>
        <v>992</v>
      </c>
      <c r="U13" s="49" t="n">
        <f aca="false">ROUNDUP(I13*1.2,0)</f>
        <v>240</v>
      </c>
      <c r="V13" s="50" t="n">
        <f aca="false">ROUNDUP(SUM(J13:L13)*1.1,0)</f>
        <v>0</v>
      </c>
      <c r="W13" s="63" t="s">
        <v>50</v>
      </c>
      <c r="X13" s="28" t="n">
        <f aca="false">IFERROR(IF($W13="eパケライト",VLOOKUP($U13,料金表!$B$3:$H$52,2,1),IF($W13="eパケ",VLOOKUP($U13,料金表!$B$3:$H$52,4,1),IF($W13="EMS",VLOOKUP($U13,料金表!$B$3:$H$52,6,1),""))),"")</f>
        <v>860</v>
      </c>
      <c r="Y13" s="28" t="n">
        <f aca="false">IFERROR(IF($W13="eパケライト",VLOOKUP($U13,料金表!$B$3:$H$52,3,1),IF($W13="eパケ",VLOOKUP($U13,料金表!$B$3:$H$52,5,1),IF($W13="EMS",VLOOKUP($U13,料金表!$B$3:$H$52,7,1),""))),"")</f>
        <v>860</v>
      </c>
      <c r="Z13" s="28" t="n">
        <f aca="false">$Z$1</f>
        <v>330</v>
      </c>
      <c r="AA13" s="64"/>
      <c r="AB13" s="65"/>
      <c r="AC13" s="66" t="s">
        <v>45</v>
      </c>
      <c r="AD13" s="65" t="n">
        <v>43933</v>
      </c>
      <c r="AE13" s="56"/>
      <c r="AF13" s="32"/>
      <c r="AH13" s="57" t="str">
        <f aca="false">"http://images.amazon.com/images/P/"&amp;D13&amp;".09.LZZZZZZZ"</f>
        <v>http://images.amazon.com/images/P/B0000ZPTNS.09.LZZZZZZZ</v>
      </c>
      <c r="AI13" s="0" t="e">
        <f aca="false">image(AH13,2)</f>
        <v>#NAME?</v>
      </c>
    </row>
    <row r="14" customFormat="false" ht="20.25" hidden="true" customHeight="true" outlineLevel="0" collapsed="false">
      <c r="A14" s="19" t="n">
        <v>7</v>
      </c>
      <c r="B14" s="67"/>
      <c r="C14" s="58" t="s">
        <v>74</v>
      </c>
      <c r="D14" s="37" t="s">
        <v>75</v>
      </c>
      <c r="E14" s="59" t="n">
        <v>4988611900109</v>
      </c>
      <c r="F14" s="38" t="str">
        <f aca="false">IF(D14="",,"http://mnsearch.com/item?kwd="&amp;D14)</f>
        <v>http://mnsearch.com/item?kwd=B000068I3G</v>
      </c>
      <c r="G14" s="60" t="n">
        <v>2500</v>
      </c>
      <c r="H14" s="60"/>
      <c r="I14" s="40" t="n">
        <v>200</v>
      </c>
      <c r="J14" s="42"/>
      <c r="K14" s="42"/>
      <c r="L14" s="42"/>
      <c r="M14" s="61" t="s">
        <v>76</v>
      </c>
      <c r="N14" s="62" t="n">
        <v>68</v>
      </c>
      <c r="O14" s="45" t="n">
        <f aca="false">N14-0.5</f>
        <v>67.5</v>
      </c>
      <c r="P14" s="28" t="n">
        <f aca="false">IF(ISERROR($P$1*O14),"",($P$1*O14))</f>
        <v>7146.9</v>
      </c>
      <c r="Q14" s="46" t="n">
        <f aca="false">P14-T14-X14-G14-H14-Z14</f>
        <v>2384.9</v>
      </c>
      <c r="R14" s="47" t="n">
        <f aca="false">P14-T14-Y14-G14-H14-Z14</f>
        <v>2384.9</v>
      </c>
      <c r="S14" s="48" t="n">
        <f aca="false">IF(ISERROR(Q14/P14),"",(Q14/P14))</f>
        <v>0.333697127425877</v>
      </c>
      <c r="T14" s="28" t="n">
        <f aca="false">ROUND(IF(ISERROR(P14*$T$1),"",P14*$T$1),0)</f>
        <v>1072</v>
      </c>
      <c r="U14" s="49" t="n">
        <f aca="false">ROUNDUP(I14*1.2,0)</f>
        <v>240</v>
      </c>
      <c r="V14" s="50" t="n">
        <f aca="false">ROUNDUP(SUM(J14:L14)*1.1,0)</f>
        <v>0</v>
      </c>
      <c r="W14" s="63" t="s">
        <v>50</v>
      </c>
      <c r="X14" s="28" t="n">
        <f aca="false">IFERROR(IF($W14="eパケライト",VLOOKUP($U14,料金表!$B$3:$H$52,2,1),IF($W14="eパケ",VLOOKUP($U14,料金表!$B$3:$H$52,4,1),IF($W14="EMS",VLOOKUP($U14,料金表!$B$3:$H$52,6,1),""))),"")</f>
        <v>860</v>
      </c>
      <c r="Y14" s="28" t="n">
        <f aca="false">IFERROR(IF($W14="eパケライト",VLOOKUP($U14,料金表!$B$3:$H$52,3,1),IF($W14="eパケ",VLOOKUP($U14,料金表!$B$3:$H$52,5,1),IF($W14="EMS",VLOOKUP($U14,料金表!$B$3:$H$52,7,1),""))),"")</f>
        <v>860</v>
      </c>
      <c r="Z14" s="28" t="n">
        <f aca="false">$Z$1</f>
        <v>330</v>
      </c>
      <c r="AA14" s="64"/>
      <c r="AB14" s="65"/>
      <c r="AC14" s="66" t="s">
        <v>45</v>
      </c>
      <c r="AD14" s="65" t="n">
        <v>43933</v>
      </c>
      <c r="AE14" s="56"/>
      <c r="AF14" s="32"/>
      <c r="AH14" s="57" t="str">
        <f aca="false">"http://images.amazon.com/images/P/"&amp;D14&amp;".09.LZZZZZZZ"</f>
        <v>http://images.amazon.com/images/P/B000068I3G.09.LZZZZZZZ</v>
      </c>
      <c r="AI14" s="0" t="e">
        <f aca="false">image(AH14,2)</f>
        <v>#NAME?</v>
      </c>
    </row>
    <row r="15" customFormat="false" ht="20.25" hidden="true" customHeight="true" outlineLevel="0" collapsed="false">
      <c r="A15" s="19" t="n">
        <v>8</v>
      </c>
      <c r="B15" s="67"/>
      <c r="C15" s="58" t="s">
        <v>77</v>
      </c>
      <c r="D15" s="37" t="s">
        <v>78</v>
      </c>
      <c r="E15" s="58" t="n">
        <v>4976219153539</v>
      </c>
      <c r="F15" s="38" t="str">
        <f aca="false">IF(D15="",,"http://mnsearch.com/item?kwd="&amp;D15)</f>
        <v>http://mnsearch.com/item?kwd=B000069TC9</v>
      </c>
      <c r="G15" s="60" t="n">
        <v>3420</v>
      </c>
      <c r="H15" s="60" t="n">
        <v>350</v>
      </c>
      <c r="I15" s="40" t="n">
        <v>200</v>
      </c>
      <c r="J15" s="42"/>
      <c r="K15" s="42"/>
      <c r="L15" s="42"/>
      <c r="M15" s="61" t="s">
        <v>79</v>
      </c>
      <c r="N15" s="62" t="n">
        <v>61.74</v>
      </c>
      <c r="O15" s="45" t="n">
        <f aca="false">N15-0.5</f>
        <v>61.24</v>
      </c>
      <c r="P15" s="28" t="n">
        <f aca="false">IF(ISERROR($P$1*O15),"",($P$1*O15))</f>
        <v>6484.0912</v>
      </c>
      <c r="Q15" s="46" t="n">
        <f aca="false">P15-T15-X15-G15-H15-Z15</f>
        <v>551.0912</v>
      </c>
      <c r="R15" s="47" t="n">
        <f aca="false">P15-T15-Y15-G15-H15-Z15</f>
        <v>551.0912</v>
      </c>
      <c r="S15" s="48" t="n">
        <f aca="false">IF(ISERROR(Q15/P15),"",(Q15/P15))</f>
        <v>0.0849912783459924</v>
      </c>
      <c r="T15" s="28" t="n">
        <f aca="false">ROUND(IF(ISERROR(P15*$T$1),"",P15*$T$1),0)</f>
        <v>973</v>
      </c>
      <c r="U15" s="49" t="n">
        <f aca="false">ROUNDUP(I15*1.2,0)</f>
        <v>240</v>
      </c>
      <c r="V15" s="50" t="n">
        <f aca="false">ROUNDUP(SUM(J15:L15)*1.1,0)</f>
        <v>0</v>
      </c>
      <c r="W15" s="63" t="s">
        <v>50</v>
      </c>
      <c r="X15" s="28" t="n">
        <f aca="false">IFERROR(IF($W15="eパケライト",VLOOKUP($U15,料金表!$B$3:$H$52,2,1),IF($W15="eパケ",VLOOKUP($U15,料金表!$B$3:$H$52,4,1),IF($W15="EMS",VLOOKUP($U15,料金表!$B$3:$H$52,6,1),""))),"")</f>
        <v>860</v>
      </c>
      <c r="Y15" s="28" t="n">
        <f aca="false">IFERROR(IF($W15="eパケライト",VLOOKUP($U15,料金表!$B$3:$H$52,3,1),IF($W15="eパケ",VLOOKUP($U15,料金表!$B$3:$H$52,5,1),IF($W15="EMS",VLOOKUP($U15,料金表!$B$3:$H$52,7,1),""))),"")</f>
        <v>860</v>
      </c>
      <c r="Z15" s="28" t="n">
        <f aca="false">$Z$1</f>
        <v>330</v>
      </c>
      <c r="AA15" s="64"/>
      <c r="AB15" s="65"/>
      <c r="AC15" s="66" t="s">
        <v>45</v>
      </c>
      <c r="AD15" s="65" t="n">
        <v>43933</v>
      </c>
      <c r="AE15" s="56"/>
      <c r="AF15" s="32"/>
      <c r="AH15" s="57" t="str">
        <f aca="false">"http://images.amazon.com/images/P/"&amp;D15&amp;".09.LZZZZZZZ"</f>
        <v>http://images.amazon.com/images/P/B000069TC9.09.LZZZZZZZ</v>
      </c>
      <c r="AI15" s="0" t="e">
        <f aca="false">image(AH15,2)</f>
        <v>#NAME?</v>
      </c>
    </row>
    <row r="16" customFormat="false" ht="20.25" hidden="true" customHeight="true" outlineLevel="0" collapsed="false">
      <c r="A16" s="19" t="n">
        <v>9</v>
      </c>
      <c r="B16" s="67"/>
      <c r="C16" s="58" t="s">
        <v>80</v>
      </c>
      <c r="D16" s="37" t="s">
        <v>81</v>
      </c>
      <c r="E16" s="58" t="n">
        <v>4988610101200</v>
      </c>
      <c r="F16" s="38" t="str">
        <f aca="false">IF(D16="",,"http://mnsearch.com/item?kwd="&amp;D16)</f>
        <v>http://mnsearch.com/item?kwd=B003O03EO2</v>
      </c>
      <c r="G16" s="60" t="n">
        <v>4000</v>
      </c>
      <c r="H16" s="60"/>
      <c r="I16" s="40" t="n">
        <v>200</v>
      </c>
      <c r="J16" s="42"/>
      <c r="K16" s="42"/>
      <c r="L16" s="42"/>
      <c r="M16" s="61" t="s">
        <v>82</v>
      </c>
      <c r="N16" s="62" t="n">
        <v>64.99</v>
      </c>
      <c r="O16" s="45" t="n">
        <f aca="false">N16-0.5</f>
        <v>64.49</v>
      </c>
      <c r="P16" s="28" t="n">
        <f aca="false">IF(ISERROR($P$1*O16),"",($P$1*O16))</f>
        <v>6828.2012</v>
      </c>
      <c r="Q16" s="46" t="n">
        <f aca="false">P16-T16-X16-G16-H16-Z16</f>
        <v>614.2012</v>
      </c>
      <c r="R16" s="47" t="n">
        <f aca="false">P16-T16-Y16-G16-H16-Z16</f>
        <v>614.2012</v>
      </c>
      <c r="S16" s="48" t="n">
        <f aca="false">IF(ISERROR(Q16/P16),"",(Q16/P16))</f>
        <v>0.0899506593332369</v>
      </c>
      <c r="T16" s="28" t="n">
        <f aca="false">ROUND(IF(ISERROR(P16*$T$1),"",P16*$T$1),0)</f>
        <v>1024</v>
      </c>
      <c r="U16" s="49" t="n">
        <f aca="false">ROUNDUP(I16*1.2,0)</f>
        <v>240</v>
      </c>
      <c r="V16" s="50" t="n">
        <f aca="false">ROUNDUP(SUM(J16:L16)*1.1,0)</f>
        <v>0</v>
      </c>
      <c r="W16" s="63" t="s">
        <v>50</v>
      </c>
      <c r="X16" s="28" t="n">
        <f aca="false">IFERROR(IF($W16="eパケライト",VLOOKUP($U16,料金表!$B$3:$H$52,2,1),IF($W16="eパケ",VLOOKUP($U16,料金表!$B$3:$H$52,4,1),IF($W16="EMS",VLOOKUP($U16,料金表!$B$3:$H$52,6,1),""))),"")</f>
        <v>860</v>
      </c>
      <c r="Y16" s="28" t="n">
        <f aca="false">IFERROR(IF($W16="eパケライト",VLOOKUP($U16,料金表!$B$3:$H$52,3,1),IF($W16="eパケ",VLOOKUP($U16,料金表!$B$3:$H$52,5,1),IF($W16="EMS",VLOOKUP($U16,料金表!$B$3:$H$52,7,1),""))),"")</f>
        <v>860</v>
      </c>
      <c r="Z16" s="28" t="n">
        <f aca="false">$Z$1</f>
        <v>330</v>
      </c>
      <c r="AA16" s="64"/>
      <c r="AB16" s="65"/>
      <c r="AC16" s="66" t="s">
        <v>45</v>
      </c>
      <c r="AD16" s="65" t="n">
        <v>43933</v>
      </c>
      <c r="AE16" s="56"/>
      <c r="AF16" s="32"/>
      <c r="AH16" s="57" t="str">
        <f aca="false">"http://images.amazon.com/images/P/"&amp;D16&amp;".09.LZZZZZZZ"</f>
        <v>http://images.amazon.com/images/P/B003O03EO2.09.LZZZZZZZ</v>
      </c>
      <c r="AI16" s="0" t="e">
        <f aca="false">image(AH16,2)</f>
        <v>#NAME?</v>
      </c>
    </row>
    <row r="17" customFormat="false" ht="20.25" hidden="true" customHeight="true" outlineLevel="0" collapsed="false">
      <c r="A17" s="19" t="n">
        <v>10</v>
      </c>
      <c r="B17" s="67"/>
      <c r="C17" s="58" t="s">
        <v>83</v>
      </c>
      <c r="D17" s="37" t="s">
        <v>84</v>
      </c>
      <c r="E17" s="58" t="n">
        <v>4994964110010</v>
      </c>
      <c r="F17" s="38" t="str">
        <f aca="false">IF(D17="",,"http://mnsearch.com/item?kwd="&amp;D17)</f>
        <v>http://mnsearch.com/item?kwd=B000068IC0</v>
      </c>
      <c r="G17" s="60" t="n">
        <v>4000</v>
      </c>
      <c r="H17" s="39"/>
      <c r="I17" s="40" t="n">
        <v>200</v>
      </c>
      <c r="J17" s="42"/>
      <c r="K17" s="42"/>
      <c r="L17" s="42"/>
      <c r="M17" s="61" t="s">
        <v>85</v>
      </c>
      <c r="N17" s="62" t="n">
        <v>62.99</v>
      </c>
      <c r="O17" s="45" t="n">
        <f aca="false">N17-0.5</f>
        <v>62.49</v>
      </c>
      <c r="P17" s="28" t="n">
        <f aca="false">IF(ISERROR($P$1*O17),"",($P$1*O17))</f>
        <v>6616.4412</v>
      </c>
      <c r="Q17" s="46" t="n">
        <f aca="false">P17-T17-X17-G17-H17-Z17</f>
        <v>434.4412</v>
      </c>
      <c r="R17" s="47" t="n">
        <f aca="false">P17-T17-Y17-G17-H17-Z17</f>
        <v>434.4412</v>
      </c>
      <c r="S17" s="48" t="n">
        <f aca="false">IF(ISERROR(Q17/P17),"",(Q17/P17))</f>
        <v>0.0656608570782735</v>
      </c>
      <c r="T17" s="28" t="n">
        <f aca="false">ROUND(IF(ISERROR(P17*$T$1),"",P17*$T$1),0)</f>
        <v>992</v>
      </c>
      <c r="U17" s="49" t="n">
        <f aca="false">ROUNDUP(I17*1.2,0)</f>
        <v>240</v>
      </c>
      <c r="V17" s="50" t="n">
        <f aca="false">ROUNDUP(SUM(J17:L17)*1.1,0)</f>
        <v>0</v>
      </c>
      <c r="W17" s="63" t="s">
        <v>50</v>
      </c>
      <c r="X17" s="28" t="n">
        <f aca="false">IFERROR(IF($W17="eパケライト",VLOOKUP($U17,料金表!$B$3:$H$52,2,1),IF($W17="eパケ",VLOOKUP($U17,料金表!$B$3:$H$52,4,1),IF($W17="EMS",VLOOKUP($U17,料金表!$B$3:$H$52,6,1),""))),"")</f>
        <v>860</v>
      </c>
      <c r="Y17" s="28" t="n">
        <f aca="false">IFERROR(IF($W17="eパケライト",VLOOKUP($U17,料金表!$B$3:$H$52,3,1),IF($W17="eパケ",VLOOKUP($U17,料金表!$B$3:$H$52,5,1),IF($W17="EMS",VLOOKUP($U17,料金表!$B$3:$H$52,7,1),""))),"")</f>
        <v>860</v>
      </c>
      <c r="Z17" s="28" t="n">
        <f aca="false">$Z$1</f>
        <v>330</v>
      </c>
      <c r="AA17" s="64"/>
      <c r="AB17" s="65"/>
      <c r="AC17" s="66" t="s">
        <v>45</v>
      </c>
      <c r="AD17" s="65" t="n">
        <v>43933</v>
      </c>
      <c r="AE17" s="56"/>
      <c r="AF17" s="32"/>
      <c r="AH17" s="57" t="str">
        <f aca="false">"http://images.amazon.com/images/P/"&amp;D17&amp;".09.LZZZZZZZ"</f>
        <v>http://images.amazon.com/images/P/B000068IC0.09.LZZZZZZZ</v>
      </c>
      <c r="AI17" s="0" t="e">
        <f aca="false">image(AH17,2)</f>
        <v>#NAME?</v>
      </c>
    </row>
    <row r="18" customFormat="false" ht="20.25" hidden="true" customHeight="true" outlineLevel="0" collapsed="false">
      <c r="A18" s="19" t="n">
        <v>11</v>
      </c>
      <c r="B18" s="67"/>
      <c r="C18" s="58" t="s">
        <v>86</v>
      </c>
      <c r="D18" s="37" t="s">
        <v>87</v>
      </c>
      <c r="E18" s="58" t="n">
        <v>4988611910177</v>
      </c>
      <c r="F18" s="38" t="str">
        <f aca="false">IF(D18="",,"http://mnsearch.com/item?kwd="&amp;D18)</f>
        <v>http://mnsearch.com/item?kwd=B000069U66</v>
      </c>
      <c r="G18" s="60" t="n">
        <v>3260</v>
      </c>
      <c r="H18" s="60"/>
      <c r="I18" s="40" t="n">
        <v>200</v>
      </c>
      <c r="J18" s="42"/>
      <c r="K18" s="42"/>
      <c r="L18" s="42"/>
      <c r="M18" s="61" t="s">
        <v>88</v>
      </c>
      <c r="N18" s="62" t="n">
        <v>55.99</v>
      </c>
      <c r="O18" s="45" t="n">
        <f aca="false">N18-0.5</f>
        <v>55.49</v>
      </c>
      <c r="P18" s="28" t="n">
        <f aca="false">IF(ISERROR($P$1*O18),"",($P$1*O18))</f>
        <v>5875.2812</v>
      </c>
      <c r="Q18" s="46" t="n">
        <f aca="false">P18-T18-X18-G18-H18-Z18</f>
        <v>544.2812</v>
      </c>
      <c r="R18" s="47" t="n">
        <f aca="false">P18-T18-Y18-G18-H18-Z18</f>
        <v>544.2812</v>
      </c>
      <c r="S18" s="48" t="n">
        <f aca="false">IF(ISERROR(Q18/P18),"",(Q18/P18))</f>
        <v>0.0926391744449611</v>
      </c>
      <c r="T18" s="28" t="n">
        <f aca="false">ROUND(IF(ISERROR(P18*$T$1),"",P18*$T$1),0)</f>
        <v>881</v>
      </c>
      <c r="U18" s="49" t="n">
        <f aca="false">ROUNDUP(I18*1.2,0)</f>
        <v>240</v>
      </c>
      <c r="V18" s="50" t="n">
        <f aca="false">ROUNDUP(SUM(J18:L18)*1.1,0)</f>
        <v>0</v>
      </c>
      <c r="W18" s="63" t="s">
        <v>50</v>
      </c>
      <c r="X18" s="28" t="n">
        <f aca="false">IFERROR(IF($W18="eパケライト",VLOOKUP($U18,料金表!$B$3:$H$52,2,1),IF($W18="eパケ",VLOOKUP($U18,料金表!$B$3:$H$52,4,1),IF($W18="EMS",VLOOKUP($U18,料金表!$B$3:$H$52,6,1),""))),"")</f>
        <v>860</v>
      </c>
      <c r="Y18" s="28" t="n">
        <f aca="false">IFERROR(IF($W18="eパケライト",VLOOKUP($U18,料金表!$B$3:$H$52,3,1),IF($W18="eパケ",VLOOKUP($U18,料金表!$B$3:$H$52,5,1),IF($W18="EMS",VLOOKUP($U18,料金表!$B$3:$H$52,7,1),""))),"")</f>
        <v>860</v>
      </c>
      <c r="Z18" s="28" t="n">
        <f aca="false">$Z$1</f>
        <v>330</v>
      </c>
      <c r="AA18" s="64"/>
      <c r="AB18" s="65"/>
      <c r="AC18" s="66" t="s">
        <v>89</v>
      </c>
      <c r="AD18" s="65" t="n">
        <v>43936</v>
      </c>
      <c r="AE18" s="56"/>
      <c r="AF18" s="32"/>
      <c r="AH18" s="57" t="str">
        <f aca="false">"http://images.amazon.com/images/P/"&amp;D18&amp;".09.LZZZZZZZ"</f>
        <v>http://images.amazon.com/images/P/B000069U66.09.LZZZZZZZ</v>
      </c>
      <c r="AI18" s="0" t="e">
        <f aca="false">image(AH18,2)</f>
        <v>#NAME?</v>
      </c>
    </row>
    <row r="19" customFormat="false" ht="20.25" hidden="true" customHeight="true" outlineLevel="0" collapsed="false">
      <c r="A19" s="19" t="n">
        <v>12</v>
      </c>
      <c r="B19" s="67"/>
      <c r="C19" s="58" t="s">
        <v>90</v>
      </c>
      <c r="D19" s="37" t="s">
        <v>91</v>
      </c>
      <c r="E19" s="58"/>
      <c r="F19" s="38" t="str">
        <f aca="false">IF(D19="",,"http://mnsearch.com/item?kwd="&amp;D19)</f>
        <v>http://mnsearch.com/item?kwd=B07XBJ1MTV</v>
      </c>
      <c r="G19" s="60" t="n">
        <v>4300</v>
      </c>
      <c r="H19" s="39"/>
      <c r="I19" s="40" t="n">
        <v>200</v>
      </c>
      <c r="J19" s="41"/>
      <c r="K19" s="41"/>
      <c r="L19" s="41"/>
      <c r="M19" s="61" t="s">
        <v>92</v>
      </c>
      <c r="N19" s="62" t="n">
        <v>90.49</v>
      </c>
      <c r="O19" s="45" t="n">
        <f aca="false">N19-0.5</f>
        <v>89.99</v>
      </c>
      <c r="P19" s="28" t="n">
        <f aca="false">IF(ISERROR($P$1*O19),"",($P$1*O19))</f>
        <v>9528.1412</v>
      </c>
      <c r="Q19" s="46" t="n">
        <f aca="false">P19-T19-X19-G19-H19-Z19</f>
        <v>2609.1412</v>
      </c>
      <c r="R19" s="47" t="n">
        <f aca="false">P19-T19-Y19-G19-H19-Z19</f>
        <v>2609.1412</v>
      </c>
      <c r="S19" s="48" t="n">
        <f aca="false">IF(ISERROR(Q19/P19),"",(Q19/P19))</f>
        <v>0.273835278595577</v>
      </c>
      <c r="T19" s="28" t="n">
        <f aca="false">ROUND(IF(ISERROR(P19*$T$1),"",P19*$T$1),0)</f>
        <v>1429</v>
      </c>
      <c r="U19" s="49" t="n">
        <f aca="false">ROUNDUP(I19*1.2,0)</f>
        <v>240</v>
      </c>
      <c r="V19" s="50" t="n">
        <f aca="false">ROUNDUP(SUM(J19:L19)*1.1,0)</f>
        <v>0</v>
      </c>
      <c r="W19" s="63" t="s">
        <v>50</v>
      </c>
      <c r="X19" s="28" t="n">
        <f aca="false">IFERROR(IF($W19="eパケライト",VLOOKUP($U19,料金表!$B$3:$H$52,2,1),IF($W19="eパケ",VLOOKUP($U19,料金表!$B$3:$H$52,4,1),IF($W19="EMS",VLOOKUP($U19,料金表!$B$3:$H$52,6,1),""))),"")</f>
        <v>860</v>
      </c>
      <c r="Y19" s="28" t="n">
        <f aca="false">IFERROR(IF($W19="eパケライト",VLOOKUP($U19,料金表!$B$3:$H$52,3,1),IF($W19="eパケ",VLOOKUP($U19,料金表!$B$3:$H$52,5,1),IF($W19="EMS",VLOOKUP($U19,料金表!$B$3:$H$52,7,1),""))),"")</f>
        <v>860</v>
      </c>
      <c r="Z19" s="28" t="n">
        <f aca="false">$Z$1</f>
        <v>330</v>
      </c>
      <c r="AA19" s="64"/>
      <c r="AB19" s="65"/>
      <c r="AC19" s="66" t="s">
        <v>89</v>
      </c>
      <c r="AD19" s="65" t="n">
        <v>43937</v>
      </c>
      <c r="AE19" s="56"/>
      <c r="AF19" s="32"/>
      <c r="AH19" s="57" t="str">
        <f aca="false">"http://images.amazon.com/images/P/"&amp;D19&amp;".09.LZZZZZZZ"</f>
        <v>http://images.amazon.com/images/P/B07XBJ1MTV.09.LZZZZZZZ</v>
      </c>
      <c r="AI19" s="0" t="e">
        <f aca="false">image(AH19,2)</f>
        <v>#NAME?</v>
      </c>
    </row>
    <row r="20" customFormat="false" ht="20.25" hidden="true" customHeight="true" outlineLevel="0" collapsed="false">
      <c r="A20" s="19" t="n">
        <v>13</v>
      </c>
      <c r="B20" s="67"/>
      <c r="C20" s="58" t="s">
        <v>93</v>
      </c>
      <c r="D20" s="37" t="s">
        <v>94</v>
      </c>
      <c r="E20" s="58" t="n">
        <v>4960641000073</v>
      </c>
      <c r="F20" s="38" t="str">
        <f aca="false">IF(D20="",,"http://mnsearch.com/item?kwd="&amp;D20)</f>
        <v>http://mnsearch.com/item?kwd=B000068HB6</v>
      </c>
      <c r="G20" s="60" t="n">
        <v>4000</v>
      </c>
      <c r="H20" s="39"/>
      <c r="I20" s="40" t="n">
        <v>200</v>
      </c>
      <c r="J20" s="42"/>
      <c r="K20" s="42"/>
      <c r="L20" s="42"/>
      <c r="M20" s="61" t="s">
        <v>95</v>
      </c>
      <c r="N20" s="62" t="n">
        <v>65</v>
      </c>
      <c r="O20" s="45" t="n">
        <f aca="false">N20-0.5</f>
        <v>64.5</v>
      </c>
      <c r="P20" s="28" t="n">
        <f aca="false">IF(ISERROR($P$1*O20),"",($P$1*O20))</f>
        <v>6829.26</v>
      </c>
      <c r="Q20" s="46" t="n">
        <f aca="false">P20-T20-X20-G20-H20-Z20</f>
        <v>615.259999999999</v>
      </c>
      <c r="R20" s="47" t="n">
        <f aca="false">P20-T20-Y20-G20-H20-Z20</f>
        <v>615.259999999999</v>
      </c>
      <c r="S20" s="48" t="n">
        <f aca="false">IF(ISERROR(Q20/P20),"",(Q20/P20))</f>
        <v>0.0900917522542705</v>
      </c>
      <c r="T20" s="28" t="n">
        <f aca="false">ROUND(IF(ISERROR(P20*$T$1),"",P20*$T$1),0)</f>
        <v>1024</v>
      </c>
      <c r="U20" s="49" t="n">
        <f aca="false">ROUNDUP(I20*1.2,0)</f>
        <v>240</v>
      </c>
      <c r="V20" s="50" t="n">
        <f aca="false">ROUNDUP(SUM(J20:L20)*1.1,0)</f>
        <v>0</v>
      </c>
      <c r="W20" s="63" t="s">
        <v>50</v>
      </c>
      <c r="X20" s="28" t="n">
        <f aca="false">IFERROR(IF($W20="eパケライト",VLOOKUP($U20,料金表!$B$3:$H$52,2,1),IF($W20="eパケ",VLOOKUP($U20,料金表!$B$3:$H$52,4,1),IF($W20="EMS",VLOOKUP($U20,料金表!$B$3:$H$52,6,1),""))),"")</f>
        <v>860</v>
      </c>
      <c r="Y20" s="28" t="n">
        <f aca="false">IFERROR(IF($W20="eパケライト",VLOOKUP($U20,料金表!$B$3:$H$52,3,1),IF($W20="eパケ",VLOOKUP($U20,料金表!$B$3:$H$52,5,1),IF($W20="EMS",VLOOKUP($U20,料金表!$B$3:$H$52,7,1),""))),"")</f>
        <v>860</v>
      </c>
      <c r="Z20" s="28" t="n">
        <f aca="false">$Z$1</f>
        <v>330</v>
      </c>
      <c r="AA20" s="64"/>
      <c r="AB20" s="65"/>
      <c r="AC20" s="66" t="s">
        <v>89</v>
      </c>
      <c r="AD20" s="65" t="n">
        <v>43937</v>
      </c>
      <c r="AE20" s="56"/>
      <c r="AF20" s="32"/>
      <c r="AH20" s="57" t="str">
        <f aca="false">"http://images.amazon.com/images/P/"&amp;D20&amp;".09.LZZZZZZZ"</f>
        <v>http://images.amazon.com/images/P/B000068HB6.09.LZZZZZZZ</v>
      </c>
      <c r="AI20" s="0" t="e">
        <f aca="false">image(AH20,2)</f>
        <v>#NAME?</v>
      </c>
    </row>
    <row r="21" customFormat="false" ht="43.5" hidden="true" customHeight="true" outlineLevel="0" collapsed="false">
      <c r="A21" s="19" t="n">
        <v>14</v>
      </c>
      <c r="B21" s="67"/>
      <c r="C21" s="58" t="s">
        <v>96</v>
      </c>
      <c r="D21" s="37" t="s">
        <v>97</v>
      </c>
      <c r="E21" s="58" t="n">
        <v>4900000000382</v>
      </c>
      <c r="F21" s="38" t="str">
        <f aca="false">IF(D21="",,"http://mnsearch.com/item?kwd="&amp;D21)</f>
        <v>http://mnsearch.com/item?kwd=B004L9S7PQ</v>
      </c>
      <c r="G21" s="60" t="n">
        <v>2200</v>
      </c>
      <c r="H21" s="60" t="n">
        <v>200</v>
      </c>
      <c r="I21" s="40" t="n">
        <v>200</v>
      </c>
      <c r="J21" s="42"/>
      <c r="K21" s="42"/>
      <c r="L21" s="42"/>
      <c r="M21" s="61" t="s">
        <v>98</v>
      </c>
      <c r="N21" s="62" t="n">
        <v>52.99</v>
      </c>
      <c r="O21" s="45" t="n">
        <f aca="false">N21-0.5</f>
        <v>52.49</v>
      </c>
      <c r="P21" s="28" t="n">
        <f aca="false">IF(ISERROR($P$1*O21),"",($P$1*O21))</f>
        <v>5557.6412</v>
      </c>
      <c r="Q21" s="46" t="n">
        <f aca="false">P21-T21-X21-G21-H21-Z21</f>
        <v>1133.6412</v>
      </c>
      <c r="R21" s="47" t="n">
        <f aca="false">P21-T21-Y21-G21-H21-Z21</f>
        <v>1133.6412</v>
      </c>
      <c r="S21" s="48" t="n">
        <f aca="false">IF(ISERROR(Q21/P21),"",(Q21/P21))</f>
        <v>0.203978839080148</v>
      </c>
      <c r="T21" s="28" t="n">
        <f aca="false">ROUND(IF(ISERROR(P21*$T$1),"",P21*$T$1),0)</f>
        <v>834</v>
      </c>
      <c r="U21" s="49" t="n">
        <f aca="false">ROUNDUP(I21*1.2,0)</f>
        <v>240</v>
      </c>
      <c r="V21" s="50" t="n">
        <f aca="false">ROUNDUP(SUM(J21:L21)*1.1,0)</f>
        <v>0</v>
      </c>
      <c r="W21" s="63" t="s">
        <v>50</v>
      </c>
      <c r="X21" s="28" t="n">
        <f aca="false">IFERROR(IF($W21="eパケライト",VLOOKUP($U21,料金表!$B$3:$H$52,2,1),IF($W21="eパケ",VLOOKUP($U21,料金表!$B$3:$H$52,4,1),IF($W21="EMS",VLOOKUP($U21,料金表!$B$3:$H$52,6,1),""))),"")</f>
        <v>860</v>
      </c>
      <c r="Y21" s="28" t="n">
        <f aca="false">IFERROR(IF($W21="eパケライト",VLOOKUP($U21,料金表!$B$3:$H$52,3,1),IF($W21="eパケ",VLOOKUP($U21,料金表!$B$3:$H$52,5,1),IF($W21="EMS",VLOOKUP($U21,料金表!$B$3:$H$52,7,1),""))),"")</f>
        <v>860</v>
      </c>
      <c r="Z21" s="28" t="n">
        <f aca="false">$Z$1</f>
        <v>330</v>
      </c>
      <c r="AA21" s="64"/>
      <c r="AB21" s="65"/>
      <c r="AC21" s="66" t="s">
        <v>89</v>
      </c>
      <c r="AD21" s="65" t="n">
        <v>43937</v>
      </c>
      <c r="AE21" s="56"/>
      <c r="AF21" s="69" t="s">
        <v>99</v>
      </c>
      <c r="AH21" s="57" t="str">
        <f aca="false">"http://images.amazon.com/images/P/"&amp;D21&amp;".09.LZZZZZZZ"</f>
        <v>http://images.amazon.com/images/P/B004L9S7PQ.09.LZZZZZZZ</v>
      </c>
      <c r="AI21" s="0" t="e">
        <f aca="false">image(AH21,2)</f>
        <v>#NAME?</v>
      </c>
    </row>
    <row r="22" customFormat="false" ht="20.25" hidden="true" customHeight="true" outlineLevel="0" collapsed="false">
      <c r="A22" s="19" t="n">
        <v>15</v>
      </c>
      <c r="B22" s="67"/>
      <c r="C22" s="58" t="s">
        <v>100</v>
      </c>
      <c r="D22" s="37" t="s">
        <v>101</v>
      </c>
      <c r="E22" s="58" t="n">
        <v>4961355676684</v>
      </c>
      <c r="F22" s="38" t="str">
        <f aca="false">IF(D22="",,"http://mnsearch.com/item?kwd="&amp;D22)</f>
        <v>http://mnsearch.com/item?kwd=B003O19ATO</v>
      </c>
      <c r="G22" s="60" t="n">
        <v>1980</v>
      </c>
      <c r="H22" s="39"/>
      <c r="I22" s="40" t="n">
        <v>200</v>
      </c>
      <c r="J22" s="42"/>
      <c r="K22" s="42"/>
      <c r="L22" s="42"/>
      <c r="M22" s="61" t="s">
        <v>102</v>
      </c>
      <c r="N22" s="62" t="n">
        <v>49.99</v>
      </c>
      <c r="O22" s="45" t="n">
        <f aca="false">N22-0.5</f>
        <v>49.49</v>
      </c>
      <c r="P22" s="28" t="n">
        <f aca="false">IF(ISERROR($P$1*O22),"",($P$1*O22))</f>
        <v>5240.0012</v>
      </c>
      <c r="Q22" s="46" t="n">
        <f aca="false">P22-T22-X22-G22-H22-Z22</f>
        <v>1284.0012</v>
      </c>
      <c r="R22" s="47" t="n">
        <f aca="false">P22-T22-Y22-G22-H22-Z22</f>
        <v>1284.0012</v>
      </c>
      <c r="S22" s="48" t="n">
        <f aca="false">IF(ISERROR(Q22/P22),"",(Q22/P22))</f>
        <v>0.245038340830914</v>
      </c>
      <c r="T22" s="28" t="n">
        <f aca="false">ROUND(IF(ISERROR(P22*$T$1),"",P22*$T$1),0)</f>
        <v>786</v>
      </c>
      <c r="U22" s="49" t="n">
        <f aca="false">ROUNDUP(I22*1.2,0)</f>
        <v>240</v>
      </c>
      <c r="V22" s="50" t="n">
        <f aca="false">ROUNDUP(SUM(J22:L22)*1.1,0)</f>
        <v>0</v>
      </c>
      <c r="W22" s="63" t="s">
        <v>50</v>
      </c>
      <c r="X22" s="28" t="n">
        <f aca="false">IFERROR(IF($W22="eパケライト",VLOOKUP($U22,料金表!$B$3:$H$52,2,1),IF($W22="eパケ",VLOOKUP($U22,料金表!$B$3:$H$52,4,1),IF($W22="EMS",VLOOKUP($U22,料金表!$B$3:$H$52,6,1),""))),"")</f>
        <v>860</v>
      </c>
      <c r="Y22" s="28" t="n">
        <f aca="false">IFERROR(IF($W22="eパケライト",VLOOKUP($U22,料金表!$B$3:$H$52,3,1),IF($W22="eパケ",VLOOKUP($U22,料金表!$B$3:$H$52,5,1),IF($W22="EMS",VLOOKUP($U22,料金表!$B$3:$H$52,7,1),""))),"")</f>
        <v>860</v>
      </c>
      <c r="Z22" s="28" t="n">
        <f aca="false">$Z$1</f>
        <v>330</v>
      </c>
      <c r="AA22" s="64"/>
      <c r="AB22" s="65"/>
      <c r="AC22" s="66" t="s">
        <v>89</v>
      </c>
      <c r="AD22" s="65" t="n">
        <v>43937</v>
      </c>
      <c r="AE22" s="56"/>
      <c r="AF22" s="32"/>
      <c r="AH22" s="57" t="str">
        <f aca="false">"http://images.amazon.com/images/P/"&amp;D22&amp;".09.LZZZZZZZ"</f>
        <v>http://images.amazon.com/images/P/B003O19ATO.09.LZZZZZZZ</v>
      </c>
      <c r="AI22" s="0" t="e">
        <f aca="false">image(AH22,2)</f>
        <v>#NAME?</v>
      </c>
    </row>
    <row r="23" customFormat="false" ht="20.25" hidden="true" customHeight="true" outlineLevel="0" collapsed="false">
      <c r="A23" s="19" t="n">
        <v>16</v>
      </c>
      <c r="B23" s="67"/>
      <c r="C23" s="58" t="s">
        <v>103</v>
      </c>
      <c r="D23" s="37" t="s">
        <v>104</v>
      </c>
      <c r="E23" s="58" t="n">
        <v>4920534381825</v>
      </c>
      <c r="F23" s="38" t="str">
        <f aca="false">IF(D23="",,"http://mnsearch.com/item?kwd="&amp;D23)</f>
        <v>http://mnsearch.com/item?kwd=B000069SC6</v>
      </c>
      <c r="G23" s="60" t="n">
        <v>5081</v>
      </c>
      <c r="H23" s="60" t="n">
        <v>340</v>
      </c>
      <c r="I23" s="40" t="n">
        <v>200</v>
      </c>
      <c r="J23" s="42"/>
      <c r="K23" s="42"/>
      <c r="L23" s="42"/>
      <c r="M23" s="61" t="s">
        <v>105</v>
      </c>
      <c r="N23" s="62" t="n">
        <v>82</v>
      </c>
      <c r="O23" s="45" t="n">
        <f aca="false">N23-0.5</f>
        <v>81.5</v>
      </c>
      <c r="P23" s="28" t="n">
        <f aca="false">IF(ISERROR($P$1*O23),"",($P$1*O23))</f>
        <v>8629.22</v>
      </c>
      <c r="Q23" s="46" t="n">
        <f aca="false">P23-T23-X23-G23-H23-Z23</f>
        <v>724.219999999999</v>
      </c>
      <c r="R23" s="47" t="n">
        <f aca="false">P23-T23-Y23-G23-H23-Z23</f>
        <v>724.219999999999</v>
      </c>
      <c r="S23" s="48" t="n">
        <f aca="false">IF(ISERROR(Q23/P23),"",(Q23/P23))</f>
        <v>0.0839264730763614</v>
      </c>
      <c r="T23" s="28" t="n">
        <f aca="false">ROUND(IF(ISERROR(P23*$T$1),"",P23*$T$1),0)</f>
        <v>1294</v>
      </c>
      <c r="U23" s="49" t="n">
        <f aca="false">ROUNDUP(I23*1.2,0)</f>
        <v>240</v>
      </c>
      <c r="V23" s="50" t="n">
        <f aca="false">ROUNDUP(SUM(J23:L23)*1.1,0)</f>
        <v>0</v>
      </c>
      <c r="W23" s="63" t="s">
        <v>50</v>
      </c>
      <c r="X23" s="28" t="n">
        <f aca="false">IFERROR(IF($W23="eパケライト",VLOOKUP($U23,料金表!$B$3:$H$52,2,1),IF($W23="eパケ",VLOOKUP($U23,料金表!$B$3:$H$52,4,1),IF($W23="EMS",VLOOKUP($U23,料金表!$B$3:$H$52,6,1),""))),"")</f>
        <v>860</v>
      </c>
      <c r="Y23" s="28" t="n">
        <f aca="false">IFERROR(IF($W23="eパケライト",VLOOKUP($U23,料金表!$B$3:$H$52,3,1),IF($W23="eパケ",VLOOKUP($U23,料金表!$B$3:$H$52,5,1),IF($W23="EMS",VLOOKUP($U23,料金表!$B$3:$H$52,7,1),""))),"")</f>
        <v>860</v>
      </c>
      <c r="Z23" s="28" t="n">
        <f aca="false">$Z$1</f>
        <v>330</v>
      </c>
      <c r="AA23" s="64"/>
      <c r="AB23" s="65"/>
      <c r="AC23" s="66" t="s">
        <v>89</v>
      </c>
      <c r="AD23" s="65" t="n">
        <v>43937</v>
      </c>
      <c r="AE23" s="56"/>
      <c r="AF23" s="32"/>
      <c r="AH23" s="57" t="str">
        <f aca="false">"http://images.amazon.com/images/P/"&amp;D23&amp;".09.LZZZZZZZ"</f>
        <v>http://images.amazon.com/images/P/B000069SC6.09.LZZZZZZZ</v>
      </c>
      <c r="AI23" s="0" t="e">
        <f aca="false">image(AH23,2)</f>
        <v>#NAME?</v>
      </c>
    </row>
    <row r="24" customFormat="false" ht="20.25" hidden="true" customHeight="true" outlineLevel="0" collapsed="false">
      <c r="A24" s="19" t="n">
        <v>17</v>
      </c>
      <c r="B24" s="67"/>
      <c r="C24" s="58" t="s">
        <v>106</v>
      </c>
      <c r="D24" s="37" t="s">
        <v>107</v>
      </c>
      <c r="E24" s="58" t="n">
        <v>4962891100237</v>
      </c>
      <c r="F24" s="38" t="str">
        <f aca="false">IF(D24="",,"http://mnsearch.com/item?kwd="&amp;D24)</f>
        <v>http://mnsearch.com/item?kwd=B000068HG5</v>
      </c>
      <c r="G24" s="60" t="n">
        <v>3114</v>
      </c>
      <c r="H24" s="60" t="n">
        <v>350</v>
      </c>
      <c r="I24" s="40" t="n">
        <v>200</v>
      </c>
      <c r="J24" s="42"/>
      <c r="K24" s="42"/>
      <c r="L24" s="42"/>
      <c r="M24" s="61" t="s">
        <v>108</v>
      </c>
      <c r="N24" s="62" t="n">
        <v>60</v>
      </c>
      <c r="O24" s="45" t="n">
        <f aca="false">N24-0.5</f>
        <v>59.5</v>
      </c>
      <c r="P24" s="28" t="n">
        <f aca="false">IF(ISERROR($P$1*O24),"",($P$1*O24))</f>
        <v>6299.86</v>
      </c>
      <c r="Q24" s="46" t="n">
        <f aca="false">P24-T24-X24-G24-H24-Z24</f>
        <v>700.86</v>
      </c>
      <c r="R24" s="47" t="n">
        <f aca="false">P24-T24-Y24-G24-H24-Z24</f>
        <v>700.86</v>
      </c>
      <c r="S24" s="48" t="n">
        <f aca="false">IF(ISERROR(Q24/P24),"",(Q24/P24))</f>
        <v>0.111250091271869</v>
      </c>
      <c r="T24" s="28" t="n">
        <f aca="false">ROUND(IF(ISERROR(P24*$T$1),"",P24*$T$1),0)</f>
        <v>945</v>
      </c>
      <c r="U24" s="49" t="n">
        <f aca="false">ROUNDUP(I24*1.2,0)</f>
        <v>240</v>
      </c>
      <c r="V24" s="50" t="n">
        <f aca="false">ROUNDUP(SUM(J24:L24)*1.1,0)</f>
        <v>0</v>
      </c>
      <c r="W24" s="63" t="s">
        <v>50</v>
      </c>
      <c r="X24" s="28" t="n">
        <f aca="false">IFERROR(IF($W24="eパケライト",VLOOKUP($U24,料金表!$B$3:$H$52,2,1),IF($W24="eパケ",VLOOKUP($U24,料金表!$B$3:$H$52,4,1),IF($W24="EMS",VLOOKUP($U24,料金表!$B$3:$H$52,6,1),""))),"")</f>
        <v>860</v>
      </c>
      <c r="Y24" s="28" t="n">
        <f aca="false">IFERROR(IF($W24="eパケライト",VLOOKUP($U24,料金表!$B$3:$H$52,3,1),IF($W24="eパケ",VLOOKUP($U24,料金表!$B$3:$H$52,5,1),IF($W24="EMS",VLOOKUP($U24,料金表!$B$3:$H$52,7,1),""))),"")</f>
        <v>860</v>
      </c>
      <c r="Z24" s="28" t="n">
        <f aca="false">$Z$1</f>
        <v>330</v>
      </c>
      <c r="AA24" s="64"/>
      <c r="AB24" s="65"/>
      <c r="AC24" s="66" t="s">
        <v>89</v>
      </c>
      <c r="AD24" s="65" t="n">
        <v>43937</v>
      </c>
      <c r="AE24" s="56"/>
      <c r="AF24" s="32"/>
      <c r="AH24" s="57" t="str">
        <f aca="false">"http://images.amazon.com/images/P/"&amp;D24&amp;".09.LZZZZZZZ"</f>
        <v>http://images.amazon.com/images/P/B000068HG5.09.LZZZZZZZ</v>
      </c>
      <c r="AI24" s="0" t="e">
        <f aca="false">image(AH24,2)</f>
        <v>#NAME?</v>
      </c>
    </row>
    <row r="25" customFormat="false" ht="37.5" hidden="true" customHeight="true" outlineLevel="0" collapsed="false">
      <c r="A25" s="19" t="n">
        <v>18</v>
      </c>
      <c r="B25" s="67"/>
      <c r="C25" s="58" t="s">
        <v>109</v>
      </c>
      <c r="D25" s="37" t="s">
        <v>110</v>
      </c>
      <c r="E25" s="58"/>
      <c r="F25" s="38" t="str">
        <f aca="false">IF(D25="",,"http://mnsearch.com/item?kwd="&amp;D25)</f>
        <v>http://mnsearch.com/item?kwd=Hand-on</v>
      </c>
      <c r="G25" s="60" t="n">
        <v>5000</v>
      </c>
      <c r="H25" s="39"/>
      <c r="I25" s="40" t="n">
        <v>400</v>
      </c>
      <c r="J25" s="42"/>
      <c r="K25" s="42"/>
      <c r="L25" s="42"/>
      <c r="M25" s="42"/>
      <c r="N25" s="62" t="n">
        <v>74.99</v>
      </c>
      <c r="O25" s="45" t="n">
        <f aca="false">N25-0.5</f>
        <v>74.49</v>
      </c>
      <c r="P25" s="28" t="n">
        <f aca="false">IF(ISERROR($P$1*O25),"",($P$1*O25))</f>
        <v>7887.0012</v>
      </c>
      <c r="Q25" s="46" t="n">
        <f aca="false">P25-T25-X25-G25-H25-Z25</f>
        <v>139.001199999999</v>
      </c>
      <c r="R25" s="47" t="n">
        <f aca="false">P25-T25-Y25-G25-H25-Z25</f>
        <v>139.001199999999</v>
      </c>
      <c r="S25" s="48" t="n">
        <f aca="false">IF(ISERROR(Q25/P25),"",(Q25/P25))</f>
        <v>0.017624087593647</v>
      </c>
      <c r="T25" s="28" t="n">
        <f aca="false">ROUND(IF(ISERROR(P25*$T$1),"",P25*$T$1),0)</f>
        <v>1183</v>
      </c>
      <c r="U25" s="49" t="n">
        <f aca="false">ROUNDUP(I25*1.2,0)</f>
        <v>480</v>
      </c>
      <c r="V25" s="50" t="n">
        <f aca="false">ROUNDUP(SUM(J25:L25)*1.1,0)</f>
        <v>0</v>
      </c>
      <c r="W25" s="63" t="s">
        <v>50</v>
      </c>
      <c r="X25" s="28" t="n">
        <f aca="false">IFERROR(IF($W25="eパケライト",VLOOKUP($U25,料金表!$B$3:$H$52,2,1),IF($W25="eパケ",VLOOKUP($U25,料金表!$B$3:$H$52,4,1),IF($W25="EMS",VLOOKUP($U25,料金表!$B$3:$H$52,6,1),""))),"")</f>
        <v>1235</v>
      </c>
      <c r="Y25" s="28" t="n">
        <f aca="false">IFERROR(IF($W25="eパケライト",VLOOKUP($U25,料金表!$B$3:$H$52,3,1),IF($W25="eパケ",VLOOKUP($U25,料金表!$B$3:$H$52,5,1),IF($W25="EMS",VLOOKUP($U25,料金表!$B$3:$H$52,7,1),""))),"")</f>
        <v>1235</v>
      </c>
      <c r="Z25" s="28" t="n">
        <f aca="false">$Z$1</f>
        <v>330</v>
      </c>
      <c r="AA25" s="64"/>
      <c r="AB25" s="65"/>
      <c r="AC25" s="66" t="s">
        <v>89</v>
      </c>
      <c r="AD25" s="65" t="n">
        <v>43937</v>
      </c>
      <c r="AE25" s="56"/>
      <c r="AF25" s="69" t="s">
        <v>111</v>
      </c>
      <c r="AH25" s="57" t="str">
        <f aca="false">"http://images.amazon.com/images/P/"&amp;D25&amp;".09.LZZZZZZZ"</f>
        <v>http://images.amazon.com/images/P/Hand-on.09.LZZZZZZZ</v>
      </c>
      <c r="AI25" s="0" t="e">
        <f aca="false">image(AH25,2)</f>
        <v>#NAME?</v>
      </c>
    </row>
    <row r="26" customFormat="false" ht="20.25" hidden="true" customHeight="true" outlineLevel="0" collapsed="false">
      <c r="A26" s="19" t="n">
        <v>19</v>
      </c>
      <c r="B26" s="67"/>
      <c r="C26" s="58" t="s">
        <v>112</v>
      </c>
      <c r="D26" s="37" t="s">
        <v>113</v>
      </c>
      <c r="E26" s="58" t="n">
        <v>4988602553642</v>
      </c>
      <c r="F26" s="38" t="str">
        <f aca="false">IF(D26="",,"http://mnsearch.com/item?kwd="&amp;D26)</f>
        <v>http://mnsearch.com/item?kwd=B000068HY3</v>
      </c>
      <c r="G26" s="60" t="n">
        <v>2500</v>
      </c>
      <c r="H26" s="39"/>
      <c r="I26" s="40" t="n">
        <v>200</v>
      </c>
      <c r="J26" s="42"/>
      <c r="K26" s="42"/>
      <c r="L26" s="42"/>
      <c r="M26" s="70" t="s">
        <v>114</v>
      </c>
      <c r="N26" s="62" t="n">
        <v>49</v>
      </c>
      <c r="O26" s="45" t="n">
        <f aca="false">N26-0.5</f>
        <v>48.5</v>
      </c>
      <c r="P26" s="28" t="n">
        <f aca="false">IF(ISERROR($P$1*O26),"",($P$1*O26))</f>
        <v>5135.18</v>
      </c>
      <c r="Q26" s="46" t="n">
        <f aca="false">P26-T26-X26-G26-H26-Z26</f>
        <v>675.179999999999</v>
      </c>
      <c r="R26" s="47" t="n">
        <f aca="false">P26-T26-Y26-G26-H26-Z26</f>
        <v>675.179999999999</v>
      </c>
      <c r="S26" s="48" t="n">
        <f aca="false">IF(ISERROR(Q26/P26),"",(Q26/P26))</f>
        <v>0.131481272321515</v>
      </c>
      <c r="T26" s="28" t="n">
        <f aca="false">ROUND(IF(ISERROR(P26*$T$1),"",P26*$T$1),0)</f>
        <v>770</v>
      </c>
      <c r="U26" s="49" t="n">
        <f aca="false">ROUNDUP(I26*1.2,0)</f>
        <v>240</v>
      </c>
      <c r="V26" s="50" t="n">
        <f aca="false">ROUNDUP(SUM(J26:L26)*1.1,0)</f>
        <v>0</v>
      </c>
      <c r="W26" s="63" t="s">
        <v>50</v>
      </c>
      <c r="X26" s="28" t="n">
        <f aca="false">IFERROR(IF($W26="eパケライト",VLOOKUP($U26,料金表!$B$3:$H$52,2,1),IF($W26="eパケ",VLOOKUP($U26,料金表!$B$3:$H$52,4,1),IF($W26="EMS",VLOOKUP($U26,料金表!$B$3:$H$52,6,1),""))),"")</f>
        <v>860</v>
      </c>
      <c r="Y26" s="28" t="n">
        <f aca="false">IFERROR(IF($W26="eパケライト",VLOOKUP($U26,料金表!$B$3:$H$52,3,1),IF($W26="eパケ",VLOOKUP($U26,料金表!$B$3:$H$52,5,1),IF($W26="EMS",VLOOKUP($U26,料金表!$B$3:$H$52,7,1),""))),"")</f>
        <v>860</v>
      </c>
      <c r="Z26" s="28" t="n">
        <f aca="false">$Z$1</f>
        <v>330</v>
      </c>
      <c r="AA26" s="64"/>
      <c r="AB26" s="65"/>
      <c r="AC26" s="66" t="s">
        <v>89</v>
      </c>
      <c r="AD26" s="65" t="n">
        <v>43937</v>
      </c>
      <c r="AE26" s="56"/>
      <c r="AF26" s="32"/>
      <c r="AH26" s="57" t="str">
        <f aca="false">"http://images.amazon.com/images/P/"&amp;D26&amp;".09.LZZZZZZZ"</f>
        <v>http://images.amazon.com/images/P/B000068HY3.09.LZZZZZZZ</v>
      </c>
      <c r="AI26" s="0" t="e">
        <f aca="false">image(AH26,2)</f>
        <v>#NAME?</v>
      </c>
    </row>
    <row r="27" customFormat="false" ht="20.25" hidden="true" customHeight="true" outlineLevel="0" collapsed="false">
      <c r="A27" s="19" t="n">
        <v>20</v>
      </c>
      <c r="B27" s="67"/>
      <c r="C27" s="58" t="s">
        <v>115</v>
      </c>
      <c r="D27" s="37" t="s">
        <v>116</v>
      </c>
      <c r="E27" s="58" t="n">
        <v>4961355676721</v>
      </c>
      <c r="F27" s="38" t="str">
        <f aca="false">IF(D27="",,"http://mnsearch.com/item?kwd="&amp;D27)</f>
        <v>http://mnsearch.com/item?kwd=B000068HEU</v>
      </c>
      <c r="G27" s="60" t="n">
        <v>4256</v>
      </c>
      <c r="H27" s="39"/>
      <c r="I27" s="40" t="n">
        <v>200</v>
      </c>
      <c r="J27" s="42"/>
      <c r="K27" s="42"/>
      <c r="L27" s="42"/>
      <c r="M27" s="61" t="s">
        <v>117</v>
      </c>
      <c r="N27" s="62" t="n">
        <v>60.5</v>
      </c>
      <c r="O27" s="45" t="n">
        <f aca="false">N27-0.5</f>
        <v>60</v>
      </c>
      <c r="P27" s="28" t="n">
        <f aca="false">IF(ISERROR($P$1*O27),"",($P$1*O27))</f>
        <v>6352.8</v>
      </c>
      <c r="Q27" s="46" t="n">
        <f aca="false">P27-T27-X27-G27-H27-Z27</f>
        <v>-46.2000000000007</v>
      </c>
      <c r="R27" s="47" t="n">
        <f aca="false">P27-T27-Y27-G27-H27-Z27</f>
        <v>-46.2000000000007</v>
      </c>
      <c r="S27" s="48" t="n">
        <f aca="false">IF(ISERROR(Q27/P27),"",(Q27/P27))</f>
        <v>-0.00727238383075191</v>
      </c>
      <c r="T27" s="28" t="n">
        <f aca="false">ROUND(IF(ISERROR(P27*$T$1),"",P27*$T$1),0)</f>
        <v>953</v>
      </c>
      <c r="U27" s="49" t="n">
        <f aca="false">ROUNDUP(I27*1.2,0)</f>
        <v>240</v>
      </c>
      <c r="V27" s="50" t="n">
        <f aca="false">ROUNDUP(SUM(J27:L27)*1.1,0)</f>
        <v>0</v>
      </c>
      <c r="W27" s="63" t="s">
        <v>50</v>
      </c>
      <c r="X27" s="28" t="n">
        <f aca="false">IFERROR(IF($W27="eパケライト",VLOOKUP($U27,料金表!$B$3:$H$52,2,1),IF($W27="eパケ",VLOOKUP($U27,料金表!$B$3:$H$52,4,1),IF($W27="EMS",VLOOKUP($U27,料金表!$B$3:$H$52,6,1),""))),"")</f>
        <v>860</v>
      </c>
      <c r="Y27" s="28" t="n">
        <f aca="false">IFERROR(IF($W27="eパケライト",VLOOKUP($U27,料金表!$B$3:$H$52,3,1),IF($W27="eパケ",VLOOKUP($U27,料金表!$B$3:$H$52,5,1),IF($W27="EMS",VLOOKUP($U27,料金表!$B$3:$H$52,7,1),""))),"")</f>
        <v>860</v>
      </c>
      <c r="Z27" s="28" t="n">
        <f aca="false">$Z$1</f>
        <v>330</v>
      </c>
      <c r="AA27" s="64"/>
      <c r="AB27" s="65"/>
      <c r="AC27" s="66" t="s">
        <v>89</v>
      </c>
      <c r="AD27" s="65" t="n">
        <v>43937</v>
      </c>
      <c r="AE27" s="56"/>
      <c r="AF27" s="32"/>
      <c r="AH27" s="57" t="str">
        <f aca="false">"http://images.amazon.com/images/P/"&amp;D27&amp;".09.LZZZZZZZ"</f>
        <v>http://images.amazon.com/images/P/B000068HEU.09.LZZZZZZZ</v>
      </c>
      <c r="AI27" s="0" t="e">
        <f aca="false">image(AH27,2)</f>
        <v>#NAME?</v>
      </c>
    </row>
    <row r="28" customFormat="false" ht="20.25" hidden="true" customHeight="true" outlineLevel="0" collapsed="false">
      <c r="A28" s="19" t="n">
        <v>21</v>
      </c>
      <c r="B28" s="67"/>
      <c r="C28" s="58" t="s">
        <v>118</v>
      </c>
      <c r="D28" s="37" t="s">
        <v>119</v>
      </c>
      <c r="E28" s="58" t="n">
        <v>4902370503999</v>
      </c>
      <c r="F28" s="38" t="str">
        <f aca="false">IF(D28="",,"http://mnsearch.com/item?kwd="&amp;D28)</f>
        <v>http://mnsearch.com/item?kwd=B000069RYQ</v>
      </c>
      <c r="G28" s="60" t="n">
        <v>3781</v>
      </c>
      <c r="H28" s="39"/>
      <c r="I28" s="40" t="n">
        <v>500</v>
      </c>
      <c r="J28" s="42"/>
      <c r="K28" s="42"/>
      <c r="L28" s="42"/>
      <c r="M28" s="61" t="s">
        <v>120</v>
      </c>
      <c r="N28" s="62" t="n">
        <v>75.49</v>
      </c>
      <c r="O28" s="45" t="n">
        <f aca="false">N28-0.5</f>
        <v>74.99</v>
      </c>
      <c r="P28" s="28" t="n">
        <f aca="false">IF(ISERROR($P$1*O28),"",($P$1*O28))</f>
        <v>7939.9412</v>
      </c>
      <c r="Q28" s="46" t="n">
        <f aca="false">P28-T28-X28-G28-H28-Z28</f>
        <v>1252.9412</v>
      </c>
      <c r="R28" s="47" t="n">
        <f aca="false">P28-T28-Y28-G28-H28-Z28</f>
        <v>1252.9412</v>
      </c>
      <c r="S28" s="48" t="n">
        <f aca="false">IF(ISERROR(Q28/P28),"",(Q28/P28))</f>
        <v>0.15780232730187</v>
      </c>
      <c r="T28" s="28" t="n">
        <f aca="false">ROUND(IF(ISERROR(P28*$T$1),"",P28*$T$1),0)</f>
        <v>1191</v>
      </c>
      <c r="U28" s="49" t="n">
        <f aca="false">ROUNDUP(I28*1.2,0)</f>
        <v>600</v>
      </c>
      <c r="V28" s="50" t="n">
        <f aca="false">ROUNDUP(SUM(J28:L28)*1.1,0)</f>
        <v>0</v>
      </c>
      <c r="W28" s="63" t="s">
        <v>50</v>
      </c>
      <c r="X28" s="28" t="n">
        <f aca="false">IFERROR(IF($W28="eパケライト",VLOOKUP($U28,料金表!$B$3:$H$52,2,1),IF($W28="eパケ",VLOOKUP($U28,料金表!$B$3:$H$52,4,1),IF($W28="EMS",VLOOKUP($U28,料金表!$B$3:$H$52,6,1),""))),"")</f>
        <v>1385</v>
      </c>
      <c r="Y28" s="28" t="n">
        <f aca="false">IFERROR(IF($W28="eパケライト",VLOOKUP($U28,料金表!$B$3:$H$52,3,1),IF($W28="eパケ",VLOOKUP($U28,料金表!$B$3:$H$52,5,1),IF($W28="EMS",VLOOKUP($U28,料金表!$B$3:$H$52,7,1),""))),"")</f>
        <v>1385</v>
      </c>
      <c r="Z28" s="28" t="n">
        <f aca="false">$Z$1</f>
        <v>330</v>
      </c>
      <c r="AA28" s="64"/>
      <c r="AB28" s="65"/>
      <c r="AC28" s="66" t="s">
        <v>45</v>
      </c>
      <c r="AD28" s="65" t="n">
        <v>43935</v>
      </c>
      <c r="AE28" s="56"/>
      <c r="AF28" s="32"/>
      <c r="AH28" s="57" t="str">
        <f aca="false">"http://images.amazon.com/images/P/"&amp;D28&amp;".09.LZZZZZZZ"</f>
        <v>http://images.amazon.com/images/P/B000069RYQ.09.LZZZZZZZ</v>
      </c>
      <c r="AI28" s="0" t="e">
        <f aca="false">image(AH28,2)</f>
        <v>#NAME?</v>
      </c>
    </row>
    <row r="29" customFormat="false" ht="20.25" hidden="true" customHeight="true" outlineLevel="0" collapsed="false">
      <c r="A29" s="19" t="n">
        <v>22</v>
      </c>
      <c r="B29" s="67"/>
      <c r="C29" s="58" t="s">
        <v>121</v>
      </c>
      <c r="D29" s="37" t="s">
        <v>122</v>
      </c>
      <c r="E29" s="58" t="n">
        <v>4976219028622</v>
      </c>
      <c r="F29" s="38" t="str">
        <f aca="false">IF(D29="",,"http://mnsearch.com/item?kwd="&amp;D29)</f>
        <v>http://mnsearch.com/item?kwd=B001KU7GCY</v>
      </c>
      <c r="G29" s="60" t="n">
        <v>1979</v>
      </c>
      <c r="H29" s="60" t="n">
        <v>350</v>
      </c>
      <c r="I29" s="40" t="n">
        <v>400</v>
      </c>
      <c r="J29" s="41"/>
      <c r="K29" s="41"/>
      <c r="L29" s="41"/>
      <c r="M29" s="61" t="s">
        <v>123</v>
      </c>
      <c r="N29" s="62" t="n">
        <v>49.99</v>
      </c>
      <c r="O29" s="45" t="n">
        <f aca="false">N29-0.5</f>
        <v>49.49</v>
      </c>
      <c r="P29" s="28" t="n">
        <f aca="false">IF(ISERROR($P$1*O29),"",($P$1*O29))</f>
        <v>5240.0012</v>
      </c>
      <c r="Q29" s="46" t="n">
        <f aca="false">P29-T29-X29-G29-H29-Z29</f>
        <v>560.0012</v>
      </c>
      <c r="R29" s="47" t="n">
        <f aca="false">P29-T29-Y29-G29-H29-Z29</f>
        <v>560.0012</v>
      </c>
      <c r="S29" s="48" t="n">
        <f aca="false">IF(ISERROR(Q29/P29),"",(Q29/P29))</f>
        <v>0.106870433541122</v>
      </c>
      <c r="T29" s="28" t="n">
        <f aca="false">ROUND(IF(ISERROR(P29*$T$1),"",P29*$T$1),0)</f>
        <v>786</v>
      </c>
      <c r="U29" s="49" t="n">
        <f aca="false">ROUNDUP(I29*1.2,0)</f>
        <v>480</v>
      </c>
      <c r="V29" s="50" t="n">
        <f aca="false">ROUNDUP(SUM(J29:L29)*1.1,0)</f>
        <v>0</v>
      </c>
      <c r="W29" s="63" t="s">
        <v>50</v>
      </c>
      <c r="X29" s="28" t="n">
        <f aca="false">IFERROR(IF($W29="eパケライト",VLOOKUP($U29,料金表!$B$3:$H$52,2,1),IF($W29="eパケ",VLOOKUP($U29,料金表!$B$3:$H$52,4,1),IF($W29="EMS",VLOOKUP($U29,料金表!$B$3:$H$52,6,1),""))),"")</f>
        <v>1235</v>
      </c>
      <c r="Y29" s="28" t="n">
        <f aca="false">IFERROR(IF($W29="eパケライト",VLOOKUP($U29,料金表!$B$3:$H$52,3,1),IF($W29="eパケ",VLOOKUP($U29,料金表!$B$3:$H$52,5,1),IF($W29="EMS",VLOOKUP($U29,料金表!$B$3:$H$52,7,1),""))),"")</f>
        <v>1235</v>
      </c>
      <c r="Z29" s="28" t="n">
        <f aca="false">$Z$1</f>
        <v>330</v>
      </c>
      <c r="AA29" s="64"/>
      <c r="AB29" s="65"/>
      <c r="AC29" s="66" t="s">
        <v>45</v>
      </c>
      <c r="AD29" s="65" t="n">
        <v>43935</v>
      </c>
      <c r="AE29" s="56"/>
      <c r="AF29" s="32"/>
      <c r="AH29" s="57" t="str">
        <f aca="false">"http://images.amazon.com/images/P/"&amp;D29&amp;".09.LZZZZZZZ"</f>
        <v>http://images.amazon.com/images/P/B001KU7GCY.09.LZZZZZZZ</v>
      </c>
      <c r="AI29" s="0" t="e">
        <f aca="false">image(AH29,2)</f>
        <v>#NAME?</v>
      </c>
    </row>
    <row r="30" customFormat="false" ht="20.25" hidden="true" customHeight="true" outlineLevel="0" collapsed="false">
      <c r="A30" s="19" t="n">
        <v>23</v>
      </c>
      <c r="B30" s="67"/>
      <c r="C30" s="58" t="s">
        <v>124</v>
      </c>
      <c r="D30" s="37" t="s">
        <v>125</v>
      </c>
      <c r="E30" s="58" t="n">
        <v>4510772180054</v>
      </c>
      <c r="F30" s="38" t="str">
        <f aca="false">IF(D30="",,"http://mnsearch.com/item?kwd="&amp;D30)</f>
        <v>http://mnsearch.com/item?kwd=B079NVNPGT</v>
      </c>
      <c r="G30" s="60" t="n">
        <v>2397</v>
      </c>
      <c r="H30" s="39"/>
      <c r="I30" s="40" t="n">
        <v>600</v>
      </c>
      <c r="J30" s="41"/>
      <c r="K30" s="41"/>
      <c r="L30" s="41"/>
      <c r="M30" s="61" t="s">
        <v>126</v>
      </c>
      <c r="N30" s="62" t="n">
        <v>53.91</v>
      </c>
      <c r="O30" s="45" t="n">
        <f aca="false">N30-0.5</f>
        <v>53.41</v>
      </c>
      <c r="P30" s="28" t="n">
        <f aca="false">IF(ISERROR($P$1*O30),"",($P$1*O30))</f>
        <v>5655.0508</v>
      </c>
      <c r="Q30" s="46" t="n">
        <f aca="false">P30-T30-X30-G30-H30-Z30</f>
        <v>395.050799999999</v>
      </c>
      <c r="R30" s="47" t="n">
        <f aca="false">P30-T30-Y30-G30-H30-Z30</f>
        <v>395.050799999999</v>
      </c>
      <c r="S30" s="48" t="n">
        <f aca="false">IF(ISERROR(Q30/P30),"",(Q30/P30))</f>
        <v>0.0698580461912029</v>
      </c>
      <c r="T30" s="28" t="n">
        <f aca="false">ROUND(IF(ISERROR(P30*$T$1),"",P30*$T$1),0)</f>
        <v>848</v>
      </c>
      <c r="U30" s="49" t="n">
        <f aca="false">ROUNDUP(I30*1.2,0)</f>
        <v>720</v>
      </c>
      <c r="V30" s="50" t="n">
        <f aca="false">ROUNDUP(SUM(J30:L30)*1.1,0)</f>
        <v>0</v>
      </c>
      <c r="W30" s="63" t="s">
        <v>50</v>
      </c>
      <c r="X30" s="28" t="n">
        <f aca="false">IFERROR(IF($W30="eパケライト",VLOOKUP($U30,料金表!$B$3:$H$52,2,1),IF($W30="eパケ",VLOOKUP($U30,料金表!$B$3:$H$52,4,1),IF($W30="EMS",VLOOKUP($U30,料金表!$B$3:$H$52,6,1),""))),"")</f>
        <v>1685</v>
      </c>
      <c r="Y30" s="28" t="n">
        <f aca="false">IFERROR(IF($W30="eパケライト",VLOOKUP($U30,料金表!$B$3:$H$52,3,1),IF($W30="eパケ",VLOOKUP($U30,料金表!$B$3:$H$52,5,1),IF($W30="EMS",VLOOKUP($U30,料金表!$B$3:$H$52,7,1),""))),"")</f>
        <v>1685</v>
      </c>
      <c r="Z30" s="28" t="n">
        <f aca="false">$Z$1</f>
        <v>330</v>
      </c>
      <c r="AA30" s="64"/>
      <c r="AB30" s="65"/>
      <c r="AC30" s="66" t="s">
        <v>45</v>
      </c>
      <c r="AD30" s="65" t="n">
        <v>43935</v>
      </c>
      <c r="AE30" s="56"/>
      <c r="AF30" s="32"/>
      <c r="AH30" s="57" t="str">
        <f aca="false">"http://images.amazon.com/images/P/"&amp;D30&amp;".09.LZZZZZZZ"</f>
        <v>http://images.amazon.com/images/P/B079NVNPGT.09.LZZZZZZZ</v>
      </c>
      <c r="AI30" s="0" t="e">
        <f aca="false">image(AH30,2)</f>
        <v>#NAME?</v>
      </c>
    </row>
    <row r="31" customFormat="false" ht="20.25" hidden="true" customHeight="true" outlineLevel="0" collapsed="false">
      <c r="A31" s="19" t="n">
        <v>24</v>
      </c>
      <c r="B31" s="67"/>
      <c r="C31" s="58" t="s">
        <v>127</v>
      </c>
      <c r="D31" s="37" t="s">
        <v>128</v>
      </c>
      <c r="E31" s="58" t="n">
        <v>4974365103040</v>
      </c>
      <c r="F31" s="38" t="str">
        <f aca="false">IF(D31="",,"http://mnsearch.com/item?kwd="&amp;D31)</f>
        <v>http://mnsearch.com/item?kwd=B0001RBMYK</v>
      </c>
      <c r="G31" s="60" t="n">
        <v>1999</v>
      </c>
      <c r="H31" s="39"/>
      <c r="I31" s="40" t="n">
        <v>3500</v>
      </c>
      <c r="J31" s="42"/>
      <c r="K31" s="42"/>
      <c r="L31" s="42"/>
      <c r="M31" s="61" t="s">
        <v>129</v>
      </c>
      <c r="N31" s="62" t="n">
        <v>140.49</v>
      </c>
      <c r="O31" s="45" t="n">
        <f aca="false">N31-0.5</f>
        <v>139.99</v>
      </c>
      <c r="P31" s="28" t="n">
        <f aca="false">IF(ISERROR($P$1*O31),"",($P$1*O31))</f>
        <v>14822.1412</v>
      </c>
      <c r="Q31" s="46" t="n">
        <f aca="false">P31-T31-X31-G31-H31-Z31</f>
        <v>2270.1412</v>
      </c>
      <c r="R31" s="47" t="n">
        <f aca="false">P31-T31-Y31-G31-H31-Z31</f>
        <v>1270.1412</v>
      </c>
      <c r="S31" s="48" t="n">
        <f aca="false">IF(ISERROR(Q31/P31),"",(Q31/P31))</f>
        <v>0.153158789230803</v>
      </c>
      <c r="T31" s="28" t="n">
        <f aca="false">ROUND(IF(ISERROR(P31*$T$1),"",P31*$T$1),0)</f>
        <v>2223</v>
      </c>
      <c r="U31" s="49" t="n">
        <f aca="false">ROUNDUP(I31*1.2,0)</f>
        <v>4200</v>
      </c>
      <c r="V31" s="50" t="n">
        <f aca="false">ROUNDUP(SUM(J31:L31)*1.1,0)</f>
        <v>0</v>
      </c>
      <c r="W31" s="51" t="str">
        <f aca="false">IF(OR(U31&gt;2000,V31&gt;90,J31&gt;60,K31&gt;60,L31&gt;60),"EMS","eパケライト")</f>
        <v>EMS</v>
      </c>
      <c r="X31" s="28" t="n">
        <f aca="false">IFERROR(IF($W31="eパケライト",VLOOKUP($U31,料金表!$B$3:$H$52,2,1),IF($W31="eパケ",VLOOKUP($U31,料金表!$B$3:$H$52,4,1),IF($W31="EMS",VLOOKUP($U31,料金表!$B$3:$H$52,6,1),""))),"")</f>
        <v>8000</v>
      </c>
      <c r="Y31" s="28" t="n">
        <f aca="false">IFERROR(IF($W31="eパケライト",VLOOKUP($U31,料金表!$B$3:$H$52,3,1),IF($W31="eパケ",VLOOKUP($U31,料金表!$B$3:$H$52,5,1),IF($W31="EMS",VLOOKUP($U31,料金表!$B$3:$H$52,7,1),""))),"")</f>
        <v>9000</v>
      </c>
      <c r="Z31" s="28" t="n">
        <f aca="false">$Z$1</f>
        <v>330</v>
      </c>
      <c r="AA31" s="64"/>
      <c r="AB31" s="65"/>
      <c r="AC31" s="66" t="s">
        <v>45</v>
      </c>
      <c r="AD31" s="65" t="n">
        <v>43935</v>
      </c>
      <c r="AE31" s="56"/>
      <c r="AF31" s="32"/>
      <c r="AH31" s="57" t="str">
        <f aca="false">"http://images.amazon.com/images/P/"&amp;D31&amp;".09.LZZZZZZZ"</f>
        <v>http://images.amazon.com/images/P/B0001RBMYK.09.LZZZZZZZ</v>
      </c>
      <c r="AI31" s="0" t="e">
        <f aca="false">image(AH31,2)</f>
        <v>#NAME?</v>
      </c>
    </row>
    <row r="32" customFormat="false" ht="20.25" hidden="true" customHeight="true" outlineLevel="0" collapsed="false">
      <c r="A32" s="19" t="n">
        <v>25</v>
      </c>
      <c r="B32" s="67"/>
      <c r="C32" s="58" t="s">
        <v>130</v>
      </c>
      <c r="D32" s="37" t="s">
        <v>131</v>
      </c>
      <c r="E32" s="58" t="n">
        <v>4964808201143</v>
      </c>
      <c r="F32" s="38" t="str">
        <f aca="false">IF(D32="",,"http://mnsearch.com/item?kwd="&amp;D32)</f>
        <v>http://mnsearch.com/item?kwd=B00006WLID</v>
      </c>
      <c r="G32" s="60" t="n">
        <v>1530</v>
      </c>
      <c r="H32" s="60" t="n">
        <v>430</v>
      </c>
      <c r="I32" s="40" t="n">
        <v>200</v>
      </c>
      <c r="J32" s="42"/>
      <c r="K32" s="42"/>
      <c r="L32" s="42"/>
      <c r="M32" s="61" t="s">
        <v>132</v>
      </c>
      <c r="N32" s="62" t="n">
        <v>40.49</v>
      </c>
      <c r="O32" s="45" t="n">
        <f aca="false">N32-0.5</f>
        <v>39.99</v>
      </c>
      <c r="P32" s="28" t="n">
        <f aca="false">IF(ISERROR($P$1*O32),"",($P$1*O32))</f>
        <v>4234.1412</v>
      </c>
      <c r="Q32" s="46" t="n">
        <f aca="false">P32-T32-X32-G32-H32-Z32</f>
        <v>449.1412</v>
      </c>
      <c r="R32" s="47" t="n">
        <f aca="false">P32-T32-Y32-G32-H32-Z32</f>
        <v>449.1412</v>
      </c>
      <c r="S32" s="48" t="n">
        <f aca="false">IF(ISERROR(Q32/P32),"",(Q32/P32))</f>
        <v>0.106076103461075</v>
      </c>
      <c r="T32" s="28" t="n">
        <f aca="false">ROUND(IF(ISERROR(P32*$T$1),"",P32*$T$1),0)</f>
        <v>635</v>
      </c>
      <c r="U32" s="49" t="n">
        <f aca="false">ROUNDUP(I32*1.2,0)</f>
        <v>240</v>
      </c>
      <c r="V32" s="50" t="n">
        <f aca="false">ROUNDUP(SUM(J32:L32)*1.1,0)</f>
        <v>0</v>
      </c>
      <c r="W32" s="63" t="s">
        <v>50</v>
      </c>
      <c r="X32" s="28" t="n">
        <f aca="false">IFERROR(IF($W32="eパケライト",VLOOKUP($U32,料金表!$B$3:$H$52,2,1),IF($W32="eパケ",VLOOKUP($U32,料金表!$B$3:$H$52,4,1),IF($W32="EMS",VLOOKUP($U32,料金表!$B$3:$H$52,6,1),""))),"")</f>
        <v>860</v>
      </c>
      <c r="Y32" s="28" t="n">
        <f aca="false">IFERROR(IF($W32="eパケライト",VLOOKUP($U32,料金表!$B$3:$H$52,3,1),IF($W32="eパケ",VLOOKUP($U32,料金表!$B$3:$H$52,5,1),IF($W32="EMS",VLOOKUP($U32,料金表!$B$3:$H$52,7,1),""))),"")</f>
        <v>860</v>
      </c>
      <c r="Z32" s="28" t="n">
        <f aca="false">$Z$1</f>
        <v>330</v>
      </c>
      <c r="AA32" s="64"/>
      <c r="AB32" s="65"/>
      <c r="AC32" s="66" t="s">
        <v>45</v>
      </c>
      <c r="AD32" s="65" t="n">
        <v>43935</v>
      </c>
      <c r="AE32" s="56"/>
      <c r="AF32" s="32"/>
      <c r="AH32" s="57" t="str">
        <f aca="false">"http://images.amazon.com/images/P/"&amp;D32&amp;".09.LZZZZZZZ"</f>
        <v>http://images.amazon.com/images/P/B00006WLID.09.LZZZZZZZ</v>
      </c>
      <c r="AI32" s="0" t="e">
        <f aca="false">image(AH32,2)</f>
        <v>#NAME?</v>
      </c>
    </row>
    <row r="33" customFormat="false" ht="20.25" hidden="true" customHeight="true" outlineLevel="0" collapsed="false">
      <c r="A33" s="19" t="n">
        <v>26</v>
      </c>
      <c r="B33" s="67"/>
      <c r="C33" s="58" t="s">
        <v>133</v>
      </c>
      <c r="D33" s="37" t="s">
        <v>134</v>
      </c>
      <c r="E33" s="58" t="n">
        <v>4988606102839</v>
      </c>
      <c r="F33" s="38" t="str">
        <f aca="false">IF(D33="",,"http://mnsearch.com/item?kwd="&amp;D33)</f>
        <v>http://mnsearch.com/item?kwd=B000069U2B</v>
      </c>
      <c r="G33" s="60" t="n">
        <v>3980</v>
      </c>
      <c r="H33" s="39"/>
      <c r="I33" s="40" t="n">
        <v>200</v>
      </c>
      <c r="J33" s="42"/>
      <c r="K33" s="42"/>
      <c r="L33" s="42"/>
      <c r="M33" s="61" t="s">
        <v>135</v>
      </c>
      <c r="N33" s="62" t="n">
        <v>69.95</v>
      </c>
      <c r="O33" s="45" t="n">
        <f aca="false">N33-0.5</f>
        <v>69.45</v>
      </c>
      <c r="P33" s="28" t="n">
        <f aca="false">IF(ISERROR($P$1*O33),"",($P$1*O33))</f>
        <v>7353.366</v>
      </c>
      <c r="Q33" s="46" t="n">
        <f aca="false">P33-T33-X33-G33-H33-Z33</f>
        <v>1080.366</v>
      </c>
      <c r="R33" s="47" t="n">
        <f aca="false">P33-T33-Y33-G33-H33-Z33</f>
        <v>1080.366</v>
      </c>
      <c r="S33" s="48" t="n">
        <f aca="false">IF(ISERROR(Q33/P33),"",(Q33/P33))</f>
        <v>0.146921287475695</v>
      </c>
      <c r="T33" s="28" t="n">
        <f aca="false">ROUND(IF(ISERROR(P33*$T$1),"",P33*$T$1),0)</f>
        <v>1103</v>
      </c>
      <c r="U33" s="49" t="n">
        <f aca="false">ROUNDUP(I33*1.2,0)</f>
        <v>240</v>
      </c>
      <c r="V33" s="50" t="n">
        <f aca="false">ROUNDUP(SUM(J33:L33)*1.1,0)</f>
        <v>0</v>
      </c>
      <c r="W33" s="63" t="s">
        <v>50</v>
      </c>
      <c r="X33" s="28" t="n">
        <f aca="false">IFERROR(IF($W33="eパケライト",VLOOKUP($U33,料金表!$B$3:$H$52,2,1),IF($W33="eパケ",VLOOKUP($U33,料金表!$B$3:$H$52,4,1),IF($W33="EMS",VLOOKUP($U33,料金表!$B$3:$H$52,6,1),""))),"")</f>
        <v>860</v>
      </c>
      <c r="Y33" s="28" t="n">
        <f aca="false">IFERROR(IF($W33="eパケライト",VLOOKUP($U33,料金表!$B$3:$H$52,3,1),IF($W33="eパケ",VLOOKUP($U33,料金表!$B$3:$H$52,5,1),IF($W33="EMS",VLOOKUP($U33,料金表!$B$3:$H$52,7,1),""))),"")</f>
        <v>860</v>
      </c>
      <c r="Z33" s="28" t="n">
        <f aca="false">$Z$1</f>
        <v>330</v>
      </c>
      <c r="AA33" s="64"/>
      <c r="AB33" s="65"/>
      <c r="AC33" s="66" t="s">
        <v>45</v>
      </c>
      <c r="AD33" s="65" t="n">
        <v>43935</v>
      </c>
      <c r="AE33" s="56"/>
      <c r="AF33" s="32"/>
      <c r="AH33" s="57" t="str">
        <f aca="false">"http://images.amazon.com/images/P/"&amp;D33&amp;".09.LZZZZZZZ"</f>
        <v>http://images.amazon.com/images/P/B000069U2B.09.LZZZZZZZ</v>
      </c>
      <c r="AI33" s="0" t="e">
        <f aca="false">image(AH33,2)</f>
        <v>#NAME?</v>
      </c>
    </row>
    <row r="34" customFormat="false" ht="20.25" hidden="true" customHeight="true" outlineLevel="0" collapsed="false">
      <c r="A34" s="19" t="n">
        <v>27</v>
      </c>
      <c r="B34" s="67"/>
      <c r="C34" s="58" t="s">
        <v>136</v>
      </c>
      <c r="D34" s="37" t="s">
        <v>137</v>
      </c>
      <c r="E34" s="58" t="n">
        <v>4976219154543</v>
      </c>
      <c r="F34" s="38" t="str">
        <f aca="false">IF(D34="",,"http://mnsearch.com/item?kwd="&amp;D34)</f>
        <v>http://mnsearch.com/item?kwd=B000069TCS</v>
      </c>
      <c r="G34" s="60" t="n">
        <v>1800</v>
      </c>
      <c r="H34" s="60" t="n">
        <v>356</v>
      </c>
      <c r="I34" s="40" t="n">
        <v>200</v>
      </c>
      <c r="J34" s="42"/>
      <c r="K34" s="42"/>
      <c r="L34" s="42"/>
      <c r="M34" s="61" t="s">
        <v>138</v>
      </c>
      <c r="N34" s="62" t="n">
        <v>44</v>
      </c>
      <c r="O34" s="45" t="n">
        <f aca="false">N34-0.5</f>
        <v>43.5</v>
      </c>
      <c r="P34" s="28" t="n">
        <f aca="false">IF(ISERROR($P$1*O34),"",($P$1*O34))</f>
        <v>4605.78</v>
      </c>
      <c r="Q34" s="46" t="n">
        <f aca="false">P34-T34-X34-G34-H34-Z34</f>
        <v>568.78</v>
      </c>
      <c r="R34" s="47" t="n">
        <f aca="false">P34-T34-Y34-G34-H34-Z34</f>
        <v>568.78</v>
      </c>
      <c r="S34" s="48" t="n">
        <f aca="false">IF(ISERROR(Q34/P34),"",(Q34/P34))</f>
        <v>0.123492654881475</v>
      </c>
      <c r="T34" s="28" t="n">
        <f aca="false">ROUND(IF(ISERROR(P34*$T$1),"",P34*$T$1),0)</f>
        <v>691</v>
      </c>
      <c r="U34" s="49" t="n">
        <f aca="false">ROUNDUP(I34*1.2,0)</f>
        <v>240</v>
      </c>
      <c r="V34" s="50" t="n">
        <f aca="false">ROUNDUP(SUM(J34:L34)*1.1,0)</f>
        <v>0</v>
      </c>
      <c r="W34" s="63" t="s">
        <v>50</v>
      </c>
      <c r="X34" s="28" t="n">
        <f aca="false">IFERROR(IF($W34="eパケライト",VLOOKUP($U34,料金表!$B$3:$H$52,2,1),IF($W34="eパケ",VLOOKUP($U34,料金表!$B$3:$H$52,4,1),IF($W34="EMS",VLOOKUP($U34,料金表!$B$3:$H$52,6,1),""))),"")</f>
        <v>860</v>
      </c>
      <c r="Y34" s="28" t="n">
        <f aca="false">IFERROR(IF($W34="eパケライト",VLOOKUP($U34,料金表!$B$3:$H$52,3,1),IF($W34="eパケ",VLOOKUP($U34,料金表!$B$3:$H$52,5,1),IF($W34="EMS",VLOOKUP($U34,料金表!$B$3:$H$52,7,1),""))),"")</f>
        <v>860</v>
      </c>
      <c r="Z34" s="28" t="n">
        <f aca="false">$Z$1</f>
        <v>330</v>
      </c>
      <c r="AA34" s="64"/>
      <c r="AB34" s="65"/>
      <c r="AC34" s="66" t="s">
        <v>45</v>
      </c>
      <c r="AD34" s="65" t="n">
        <v>43935</v>
      </c>
      <c r="AE34" s="56"/>
      <c r="AF34" s="32"/>
      <c r="AH34" s="57" t="str">
        <f aca="false">"http://images.amazon.com/images/P/"&amp;D34&amp;".09.LZZZZZZZ"</f>
        <v>http://images.amazon.com/images/P/B000069TCS.09.LZZZZZZZ</v>
      </c>
      <c r="AI34" s="0" t="e">
        <f aca="false">image(AH34,2)</f>
        <v>#NAME?</v>
      </c>
    </row>
    <row r="35" customFormat="false" ht="20.25" hidden="true" customHeight="true" outlineLevel="0" collapsed="false">
      <c r="A35" s="19" t="n">
        <v>28</v>
      </c>
      <c r="B35" s="67"/>
      <c r="C35" s="58" t="s">
        <v>139</v>
      </c>
      <c r="D35" s="37" t="s">
        <v>140</v>
      </c>
      <c r="E35" s="58" t="n">
        <v>4983164733037</v>
      </c>
      <c r="F35" s="38" t="str">
        <f aca="false">IF(D35="",,"http://mnsearch.com/item?kwd="&amp;D35)</f>
        <v>http://mnsearch.com/item?kwd=B000069THX</v>
      </c>
      <c r="G35" s="60" t="n">
        <v>17100</v>
      </c>
      <c r="H35" s="60" t="n">
        <v>500</v>
      </c>
      <c r="I35" s="40" t="n">
        <v>200</v>
      </c>
      <c r="J35" s="42"/>
      <c r="K35" s="42"/>
      <c r="L35" s="42"/>
      <c r="M35" s="61" t="s">
        <v>141</v>
      </c>
      <c r="N35" s="62" t="n">
        <v>234.99</v>
      </c>
      <c r="O35" s="45" t="n">
        <f aca="false">N35-0.5</f>
        <v>234.49</v>
      </c>
      <c r="P35" s="28" t="n">
        <f aca="false">IF(ISERROR($P$1*O35),"",($P$1*O35))</f>
        <v>24827.8012</v>
      </c>
      <c r="Q35" s="46" t="n">
        <f aca="false">P35-T35-X35-G35-H35-Z35</f>
        <v>2313.8012</v>
      </c>
      <c r="R35" s="47" t="n">
        <f aca="false">P35-T35-Y35-G35-H35-Z35</f>
        <v>2313.8012</v>
      </c>
      <c r="S35" s="48" t="n">
        <f aca="false">IF(ISERROR(Q35/P35),"",(Q35/P35))</f>
        <v>0.0931939635476057</v>
      </c>
      <c r="T35" s="28" t="n">
        <f aca="false">ROUND(IF(ISERROR(P35*$T$1),"",P35*$T$1),0)</f>
        <v>3724</v>
      </c>
      <c r="U35" s="49" t="n">
        <f aca="false">ROUNDUP(I35*1.2,0)</f>
        <v>240</v>
      </c>
      <c r="V35" s="50" t="n">
        <f aca="false">ROUNDUP(SUM(J35:L35)*1.1,0)</f>
        <v>0</v>
      </c>
      <c r="W35" s="63" t="s">
        <v>50</v>
      </c>
      <c r="X35" s="28" t="n">
        <f aca="false">IFERROR(IF($W35="eパケライト",VLOOKUP($U35,料金表!$B$3:$H$52,2,1),IF($W35="eパケ",VLOOKUP($U35,料金表!$B$3:$H$52,4,1),IF($W35="EMS",VLOOKUP($U35,料金表!$B$3:$H$52,6,1),""))),"")</f>
        <v>860</v>
      </c>
      <c r="Y35" s="28" t="n">
        <f aca="false">IFERROR(IF($W35="eパケライト",VLOOKUP($U35,料金表!$B$3:$H$52,3,1),IF($W35="eパケ",VLOOKUP($U35,料金表!$B$3:$H$52,5,1),IF($W35="EMS",VLOOKUP($U35,料金表!$B$3:$H$52,7,1),""))),"")</f>
        <v>860</v>
      </c>
      <c r="Z35" s="28" t="n">
        <f aca="false">$Z$1</f>
        <v>330</v>
      </c>
      <c r="AA35" s="64"/>
      <c r="AB35" s="65"/>
      <c r="AC35" s="66" t="s">
        <v>45</v>
      </c>
      <c r="AD35" s="65" t="n">
        <v>43935</v>
      </c>
      <c r="AE35" s="56"/>
      <c r="AF35" s="32"/>
      <c r="AH35" s="57" t="str">
        <f aca="false">"http://images.amazon.com/images/P/"&amp;D35&amp;".09.LZZZZZZZ"</f>
        <v>http://images.amazon.com/images/P/B000069THX.09.LZZZZZZZ</v>
      </c>
      <c r="AI35" s="0" t="e">
        <f aca="false">image(AH35,2)</f>
        <v>#NAME?</v>
      </c>
    </row>
    <row r="36" customFormat="false" ht="20.25" hidden="true" customHeight="true" outlineLevel="0" collapsed="false">
      <c r="A36" s="19" t="n">
        <v>29</v>
      </c>
      <c r="B36" s="67"/>
      <c r="C36" s="58" t="s">
        <v>142</v>
      </c>
      <c r="D36" s="37" t="s">
        <v>143</v>
      </c>
      <c r="E36" s="58" t="n">
        <v>4964808300792</v>
      </c>
      <c r="F36" s="38" t="str">
        <f aca="false">IF(D36="",,"http://mnsearch.com/item?kwd="&amp;D36)</f>
        <v>http://mnsearch.com/item?kwd=B000FA1CPW</v>
      </c>
      <c r="G36" s="60" t="n">
        <v>2926</v>
      </c>
      <c r="H36" s="60" t="n">
        <v>380</v>
      </c>
      <c r="I36" s="40" t="n">
        <v>200</v>
      </c>
      <c r="J36" s="42"/>
      <c r="K36" s="42"/>
      <c r="L36" s="42"/>
      <c r="M36" s="61" t="s">
        <v>144</v>
      </c>
      <c r="N36" s="62" t="n">
        <v>67</v>
      </c>
      <c r="O36" s="45" t="n">
        <f aca="false">N36-0.5</f>
        <v>66.5</v>
      </c>
      <c r="P36" s="28" t="n">
        <f aca="false">IF(ISERROR($P$1*O36),"",($P$1*O36))</f>
        <v>7041.02</v>
      </c>
      <c r="Q36" s="46" t="n">
        <f aca="false">P36-T36-X36-G36-H36-Z36</f>
        <v>1489.02</v>
      </c>
      <c r="R36" s="47" t="n">
        <f aca="false">P36-T36-Y36-G36-H36-Z36</f>
        <v>1489.02</v>
      </c>
      <c r="S36" s="48" t="n">
        <f aca="false">IF(ISERROR(Q36/P36),"",(Q36/P36))</f>
        <v>0.211477882465893</v>
      </c>
      <c r="T36" s="28" t="n">
        <f aca="false">ROUND(IF(ISERROR(P36*$T$1),"",P36*$T$1),0)</f>
        <v>1056</v>
      </c>
      <c r="U36" s="49" t="n">
        <f aca="false">ROUNDUP(I36*1.2,0)</f>
        <v>240</v>
      </c>
      <c r="V36" s="50" t="n">
        <f aca="false">ROUNDUP(SUM(J36:L36)*1.1,0)</f>
        <v>0</v>
      </c>
      <c r="W36" s="63" t="s">
        <v>50</v>
      </c>
      <c r="X36" s="28" t="n">
        <f aca="false">IFERROR(IF($W36="eパケライト",VLOOKUP($U36,料金表!$B$3:$H$52,2,1),IF($W36="eパケ",VLOOKUP($U36,料金表!$B$3:$H$52,4,1),IF($W36="EMS",VLOOKUP($U36,料金表!$B$3:$H$52,6,1),""))),"")</f>
        <v>860</v>
      </c>
      <c r="Y36" s="28" t="n">
        <f aca="false">IFERROR(IF($W36="eパケライト",VLOOKUP($U36,料金表!$B$3:$H$52,3,1),IF($W36="eパケ",VLOOKUP($U36,料金表!$B$3:$H$52,5,1),IF($W36="EMS",VLOOKUP($U36,料金表!$B$3:$H$52,7,1),""))),"")</f>
        <v>860</v>
      </c>
      <c r="Z36" s="28" t="n">
        <f aca="false">$Z$1</f>
        <v>330</v>
      </c>
      <c r="AA36" s="64"/>
      <c r="AB36" s="65"/>
      <c r="AC36" s="66" t="s">
        <v>45</v>
      </c>
      <c r="AD36" s="65" t="n">
        <v>43935</v>
      </c>
      <c r="AE36" s="56"/>
      <c r="AF36" s="32"/>
      <c r="AH36" s="57" t="str">
        <f aca="false">"http://images.amazon.com/images/P/"&amp;D36&amp;".09.LZZZZZZZ"</f>
        <v>http://images.amazon.com/images/P/B000FA1CPW.09.LZZZZZZZ</v>
      </c>
      <c r="AI36" s="0" t="e">
        <f aca="false">image(AH36,2)</f>
        <v>#NAME?</v>
      </c>
    </row>
    <row r="37" customFormat="false" ht="20.25" hidden="true" customHeight="true" outlineLevel="0" collapsed="false">
      <c r="A37" s="19" t="n">
        <v>30</v>
      </c>
      <c r="B37" s="67"/>
      <c r="C37" s="58" t="s">
        <v>145</v>
      </c>
      <c r="D37" s="37" t="s">
        <v>146</v>
      </c>
      <c r="E37" s="58" t="n">
        <v>4946318096020</v>
      </c>
      <c r="F37" s="38" t="str">
        <f aca="false">IF(D37="",,"http://mnsearch.com/item?kwd="&amp;D37)</f>
        <v>http://mnsearch.com/item?kwd=B00QQ2AOCA</v>
      </c>
      <c r="G37" s="60" t="n">
        <v>4000</v>
      </c>
      <c r="H37" s="39"/>
      <c r="I37" s="40" t="n">
        <v>200</v>
      </c>
      <c r="J37" s="42"/>
      <c r="K37" s="42"/>
      <c r="L37" s="42"/>
      <c r="M37" s="61" t="s">
        <v>147</v>
      </c>
      <c r="N37" s="62" t="n">
        <v>59.99</v>
      </c>
      <c r="O37" s="45" t="n">
        <f aca="false">N37-0.5</f>
        <v>59.49</v>
      </c>
      <c r="P37" s="28" t="n">
        <f aca="false">IF(ISERROR($P$1*O37),"",($P$1*O37))</f>
        <v>6298.8012</v>
      </c>
      <c r="Q37" s="46" t="n">
        <f aca="false">P37-T37-X37-G37-H37-Z37</f>
        <v>163.8012</v>
      </c>
      <c r="R37" s="47" t="n">
        <f aca="false">P37-T37-Y37-G37-H37-Z37</f>
        <v>163.8012</v>
      </c>
      <c r="S37" s="48" t="n">
        <f aca="false">IF(ISERROR(Q37/P37),"",(Q37/P37))</f>
        <v>0.0260051388826178</v>
      </c>
      <c r="T37" s="28" t="n">
        <f aca="false">ROUND(IF(ISERROR(P37*$T$1),"",P37*$T$1),0)</f>
        <v>945</v>
      </c>
      <c r="U37" s="49" t="n">
        <f aca="false">ROUNDUP(I37*1.2,0)</f>
        <v>240</v>
      </c>
      <c r="V37" s="50" t="n">
        <f aca="false">ROUNDUP(SUM(J37:L37)*1.1,0)</f>
        <v>0</v>
      </c>
      <c r="W37" s="63" t="s">
        <v>50</v>
      </c>
      <c r="X37" s="28" t="n">
        <f aca="false">IFERROR(IF($W37="eパケライト",VLOOKUP($U37,料金表!$B$3:$H$52,2,1),IF($W37="eパケ",VLOOKUP($U37,料金表!$B$3:$H$52,4,1),IF($W37="EMS",VLOOKUP($U37,料金表!$B$3:$H$52,6,1),""))),"")</f>
        <v>860</v>
      </c>
      <c r="Y37" s="28" t="n">
        <f aca="false">IFERROR(IF($W37="eパケライト",VLOOKUP($U37,料金表!$B$3:$H$52,3,1),IF($W37="eパケ",VLOOKUP($U37,料金表!$B$3:$H$52,5,1),IF($W37="EMS",VLOOKUP($U37,料金表!$B$3:$H$52,7,1),""))),"")</f>
        <v>860</v>
      </c>
      <c r="Z37" s="28" t="n">
        <f aca="false">$Z$1</f>
        <v>330</v>
      </c>
      <c r="AA37" s="64"/>
      <c r="AB37" s="65"/>
      <c r="AC37" s="66" t="s">
        <v>45</v>
      </c>
      <c r="AD37" s="65" t="n">
        <v>43935</v>
      </c>
      <c r="AE37" s="56"/>
      <c r="AF37" s="32"/>
      <c r="AH37" s="57" t="str">
        <f aca="false">"http://images.amazon.com/images/P/"&amp;D37&amp;".09.LZZZZZZZ"</f>
        <v>http://images.amazon.com/images/P/B00QQ2AOCA.09.LZZZZZZZ</v>
      </c>
      <c r="AI37" s="0" t="e">
        <f aca="false">image(AH37,2)</f>
        <v>#NAME?</v>
      </c>
    </row>
    <row r="38" customFormat="false" ht="50.25" hidden="true" customHeight="true" outlineLevel="0" collapsed="false">
      <c r="A38" s="19" t="n">
        <v>31</v>
      </c>
      <c r="B38" s="67"/>
      <c r="C38" s="58" t="s">
        <v>148</v>
      </c>
      <c r="D38" s="37" t="s">
        <v>149</v>
      </c>
      <c r="E38" s="58"/>
      <c r="F38" s="38" t="str">
        <f aca="false">IF(D38="",,"http://mnsearch.com/item?kwd="&amp;D38)</f>
        <v>http://mnsearch.com/item?kwd=HAND-ON</v>
      </c>
      <c r="G38" s="60" t="n">
        <v>3000</v>
      </c>
      <c r="H38" s="39"/>
      <c r="I38" s="40" t="n">
        <v>300</v>
      </c>
      <c r="J38" s="42"/>
      <c r="K38" s="42"/>
      <c r="L38" s="42"/>
      <c r="M38" s="61" t="s">
        <v>150</v>
      </c>
      <c r="N38" s="62" t="n">
        <v>51.49</v>
      </c>
      <c r="O38" s="45" t="n">
        <f aca="false">N38-0.5</f>
        <v>50.99</v>
      </c>
      <c r="P38" s="28" t="n">
        <f aca="false">IF(ISERROR($P$1*O38),"",($P$1*O38))</f>
        <v>5398.8212</v>
      </c>
      <c r="Q38" s="46" t="n">
        <f aca="false">P38-T38-X38-G38-H38-Z38</f>
        <v>173.8212</v>
      </c>
      <c r="R38" s="47" t="n">
        <f aca="false">P38-T38-Y38-G38-H38-Z38</f>
        <v>173.8212</v>
      </c>
      <c r="S38" s="48" t="n">
        <f aca="false">IF(ISERROR(Q38/P38),"",(Q38/P38))</f>
        <v>0.0321961394090992</v>
      </c>
      <c r="T38" s="28" t="n">
        <f aca="false">ROUND(IF(ISERROR(P38*$T$1),"",P38*$T$1),0)</f>
        <v>810</v>
      </c>
      <c r="U38" s="49" t="n">
        <f aca="false">ROUNDUP(I38*1.2,0)</f>
        <v>360</v>
      </c>
      <c r="V38" s="50" t="n">
        <f aca="false">ROUNDUP(SUM(J38:L38)*1.1,0)</f>
        <v>0</v>
      </c>
      <c r="W38" s="63" t="s">
        <v>50</v>
      </c>
      <c r="X38" s="28" t="n">
        <f aca="false">IFERROR(IF($W38="eパケライト",VLOOKUP($U38,料金表!$B$3:$H$52,2,1),IF($W38="eパケ",VLOOKUP($U38,料金表!$B$3:$H$52,4,1),IF($W38="EMS",VLOOKUP($U38,料金表!$B$3:$H$52,6,1),""))),"")</f>
        <v>1085</v>
      </c>
      <c r="Y38" s="28" t="n">
        <f aca="false">IFERROR(IF($W38="eパケライト",VLOOKUP($U38,料金表!$B$3:$H$52,3,1),IF($W38="eパケ",VLOOKUP($U38,料金表!$B$3:$H$52,5,1),IF($W38="EMS",VLOOKUP($U38,料金表!$B$3:$H$52,7,1),""))),"")</f>
        <v>1085</v>
      </c>
      <c r="Z38" s="28" t="n">
        <f aca="false">$Z$1</f>
        <v>330</v>
      </c>
      <c r="AA38" s="64"/>
      <c r="AB38" s="65"/>
      <c r="AC38" s="66" t="s">
        <v>45</v>
      </c>
      <c r="AD38" s="65" t="n">
        <v>43936</v>
      </c>
      <c r="AE38" s="56"/>
      <c r="AF38" s="69" t="s">
        <v>151</v>
      </c>
      <c r="AH38" s="57" t="str">
        <f aca="false">"http://images.amazon.com/images/P/"&amp;D38&amp;".09.LZZZZZZZ"</f>
        <v>http://images.amazon.com/images/P/HAND-ON.09.LZZZZZZZ</v>
      </c>
      <c r="AI38" s="0" t="e">
        <f aca="false">image(AH38,2)</f>
        <v>#NAME?</v>
      </c>
    </row>
    <row r="39" customFormat="false" ht="20.25" hidden="true" customHeight="true" outlineLevel="0" collapsed="false">
      <c r="A39" s="19" t="n">
        <v>32</v>
      </c>
      <c r="B39" s="67"/>
      <c r="C39" s="58" t="s">
        <v>152</v>
      </c>
      <c r="D39" s="37" t="s">
        <v>153</v>
      </c>
      <c r="E39" s="58" t="n">
        <v>4984995800073</v>
      </c>
      <c r="F39" s="38" t="str">
        <f aca="false">IF(D39="",,"http://mnsearch.com/item?kwd="&amp;D39)</f>
        <v>http://mnsearch.com/item?kwd=B000069TL9</v>
      </c>
      <c r="G39" s="60" t="n">
        <v>2755</v>
      </c>
      <c r="H39" s="60" t="n">
        <v>340</v>
      </c>
      <c r="I39" s="40" t="n">
        <v>200</v>
      </c>
      <c r="J39" s="42"/>
      <c r="K39" s="42"/>
      <c r="L39" s="42"/>
      <c r="M39" s="61" t="s">
        <v>154</v>
      </c>
      <c r="N39" s="62" t="n">
        <v>50.29</v>
      </c>
      <c r="O39" s="45" t="n">
        <f aca="false">N39-0.5</f>
        <v>49.79</v>
      </c>
      <c r="P39" s="28" t="n">
        <f aca="false">IF(ISERROR($P$1*O39),"",($P$1*O39))</f>
        <v>5271.7652</v>
      </c>
      <c r="Q39" s="46" t="n">
        <f aca="false">P39-T39-X39-G39-H39-Z39</f>
        <v>195.7652</v>
      </c>
      <c r="R39" s="47" t="n">
        <f aca="false">P39-T39-Y39-G39-H39-Z39</f>
        <v>195.7652</v>
      </c>
      <c r="S39" s="48" t="n">
        <f aca="false">IF(ISERROR(Q39/P39),"",(Q39/P39))</f>
        <v>0.0371346584252273</v>
      </c>
      <c r="T39" s="28" t="n">
        <f aca="false">ROUND(IF(ISERROR(P39*$T$1),"",P39*$T$1),0)</f>
        <v>791</v>
      </c>
      <c r="U39" s="49" t="n">
        <f aca="false">ROUNDUP(I39*1.2,0)</f>
        <v>240</v>
      </c>
      <c r="V39" s="50" t="n">
        <f aca="false">ROUNDUP(SUM(J39:L39)*1.1,0)</f>
        <v>0</v>
      </c>
      <c r="W39" s="63" t="s">
        <v>50</v>
      </c>
      <c r="X39" s="28" t="n">
        <f aca="false">IFERROR(IF($W39="eパケライト",VLOOKUP($U39,料金表!$B$3:$H$52,2,1),IF($W39="eパケ",VLOOKUP($U39,料金表!$B$3:$H$52,4,1),IF($W39="EMS",VLOOKUP($U39,料金表!$B$3:$H$52,6,1),""))),"")</f>
        <v>860</v>
      </c>
      <c r="Y39" s="28" t="n">
        <f aca="false">IFERROR(IF($W39="eパケライト",VLOOKUP($U39,料金表!$B$3:$H$52,3,1),IF($W39="eパケ",VLOOKUP($U39,料金表!$B$3:$H$52,5,1),IF($W39="EMS",VLOOKUP($U39,料金表!$B$3:$H$52,7,1),""))),"")</f>
        <v>860</v>
      </c>
      <c r="Z39" s="28" t="n">
        <f aca="false">$Z$1</f>
        <v>330</v>
      </c>
      <c r="AA39" s="64"/>
      <c r="AB39" s="65"/>
      <c r="AC39" s="66" t="s">
        <v>45</v>
      </c>
      <c r="AD39" s="65" t="n">
        <v>43936</v>
      </c>
      <c r="AE39" s="56"/>
      <c r="AF39" s="32"/>
      <c r="AH39" s="57" t="str">
        <f aca="false">"http://images.amazon.com/images/P/"&amp;D39&amp;".09.LZZZZZZZ"</f>
        <v>http://images.amazon.com/images/P/B000069TL9.09.LZZZZZZZ</v>
      </c>
      <c r="AI39" s="0" t="e">
        <f aca="false">image(AH39,2)</f>
        <v>#NAME?</v>
      </c>
    </row>
    <row r="40" customFormat="false" ht="48.75" hidden="true" customHeight="true" outlineLevel="0" collapsed="false">
      <c r="A40" s="19" t="n">
        <v>33</v>
      </c>
      <c r="B40" s="67"/>
      <c r="C40" s="58" t="s">
        <v>155</v>
      </c>
      <c r="D40" s="37" t="s">
        <v>149</v>
      </c>
      <c r="E40" s="20"/>
      <c r="F40" s="38" t="str">
        <f aca="false">IF(D40="",,"http://mnsearch.com/item?kwd="&amp;D40)</f>
        <v>http://mnsearch.com/item?kwd=HAND-ON</v>
      </c>
      <c r="G40" s="60" t="n">
        <v>4395</v>
      </c>
      <c r="H40" s="39"/>
      <c r="I40" s="40" t="n">
        <v>400</v>
      </c>
      <c r="J40" s="41"/>
      <c r="K40" s="41"/>
      <c r="L40" s="41"/>
      <c r="M40" s="61" t="s">
        <v>156</v>
      </c>
      <c r="N40" s="62" t="n">
        <v>69.99</v>
      </c>
      <c r="O40" s="45" t="n">
        <f aca="false">N40-0.5</f>
        <v>69.49</v>
      </c>
      <c r="P40" s="28" t="n">
        <f aca="false">IF(ISERROR($P$1*O40),"",($P$1*O40))</f>
        <v>7357.6012</v>
      </c>
      <c r="Q40" s="46" t="n">
        <f aca="false">P40-T40-X40-G40-H40-Z40</f>
        <v>293.601199999999</v>
      </c>
      <c r="R40" s="47" t="n">
        <f aca="false">P40-T40-Y40-G40-H40-Z40</f>
        <v>293.601199999999</v>
      </c>
      <c r="S40" s="48" t="n">
        <f aca="false">IF(ISERROR(Q40/P40),"",(Q40/P40))</f>
        <v>0.0399044732133619</v>
      </c>
      <c r="T40" s="28" t="n">
        <f aca="false">ROUND(IF(ISERROR(P40*$T$1),"",P40*$T$1),0)</f>
        <v>1104</v>
      </c>
      <c r="U40" s="49" t="n">
        <f aca="false">ROUNDUP(I40*1.2,0)</f>
        <v>480</v>
      </c>
      <c r="V40" s="50" t="n">
        <f aca="false">ROUNDUP(SUM(J40:L40)*1.1,0)</f>
        <v>0</v>
      </c>
      <c r="W40" s="63" t="s">
        <v>50</v>
      </c>
      <c r="X40" s="28" t="n">
        <f aca="false">IFERROR(IF($W40="eパケライト",VLOOKUP($U40,料金表!$B$3:$H$52,2,1),IF($W40="eパケ",VLOOKUP($U40,料金表!$B$3:$H$52,4,1),IF($W40="EMS",VLOOKUP($U40,料金表!$B$3:$H$52,6,1),""))),"")</f>
        <v>1235</v>
      </c>
      <c r="Y40" s="28" t="n">
        <f aca="false">IFERROR(IF($W40="eパケライト",VLOOKUP($U40,料金表!$B$3:$H$52,3,1),IF($W40="eパケ",VLOOKUP($U40,料金表!$B$3:$H$52,5,1),IF($W40="EMS",VLOOKUP($U40,料金表!$B$3:$H$52,7,1),""))),"")</f>
        <v>1235</v>
      </c>
      <c r="Z40" s="28" t="n">
        <f aca="false">$Z$1</f>
        <v>330</v>
      </c>
      <c r="AA40" s="64"/>
      <c r="AB40" s="65"/>
      <c r="AC40" s="66" t="s">
        <v>45</v>
      </c>
      <c r="AD40" s="65" t="n">
        <v>43936</v>
      </c>
      <c r="AE40" s="56"/>
      <c r="AF40" s="69" t="s">
        <v>157</v>
      </c>
      <c r="AH40" s="57" t="str">
        <f aca="false">"http://images.amazon.com/images/P/"&amp;D40&amp;".09.LZZZZZZZ"</f>
        <v>http://images.amazon.com/images/P/HAND-ON.09.LZZZZZZZ</v>
      </c>
      <c r="AI40" s="0" t="e">
        <f aca="false">image(AH40,2)</f>
        <v>#NAME?</v>
      </c>
    </row>
    <row r="41" customFormat="false" ht="20.25" hidden="true" customHeight="true" outlineLevel="0" collapsed="false">
      <c r="A41" s="19" t="n">
        <v>34</v>
      </c>
      <c r="B41" s="67"/>
      <c r="C41" s="58" t="s">
        <v>158</v>
      </c>
      <c r="D41" s="37" t="s">
        <v>149</v>
      </c>
      <c r="E41" s="20"/>
      <c r="F41" s="38" t="str">
        <f aca="false">IF(D41="",,"http://mnsearch.com/item?kwd="&amp;D41)</f>
        <v>http://mnsearch.com/item?kwd=HAND-ON</v>
      </c>
      <c r="G41" s="60" t="n">
        <v>4063</v>
      </c>
      <c r="H41" s="60"/>
      <c r="I41" s="40" t="n">
        <v>300</v>
      </c>
      <c r="J41" s="42"/>
      <c r="K41" s="42"/>
      <c r="L41" s="42"/>
      <c r="M41" s="61" t="s">
        <v>159</v>
      </c>
      <c r="N41" s="62" t="n">
        <v>66.49</v>
      </c>
      <c r="O41" s="45" t="n">
        <f aca="false">N41-0.5</f>
        <v>65.99</v>
      </c>
      <c r="P41" s="28" t="n">
        <f aca="false">IF(ISERROR($P$1*O41),"",($P$1*O41))</f>
        <v>6987.0212</v>
      </c>
      <c r="Q41" s="46" t="n">
        <f aca="false">P41-T41-X41-G41-H41-Z41</f>
        <v>461.021199999999</v>
      </c>
      <c r="R41" s="47" t="n">
        <f aca="false">P41-T41-Y41-G41-H41-Z41</f>
        <v>461.021199999999</v>
      </c>
      <c r="S41" s="48" t="n">
        <f aca="false">IF(ISERROR(Q41/P41),"",(Q41/P41))</f>
        <v>0.0659825105439782</v>
      </c>
      <c r="T41" s="28" t="n">
        <f aca="false">ROUND(IF(ISERROR(P41*$T$1),"",P41*$T$1),0)</f>
        <v>1048</v>
      </c>
      <c r="U41" s="49" t="n">
        <f aca="false">ROUNDUP(I41*1.2,0)</f>
        <v>360</v>
      </c>
      <c r="V41" s="50" t="n">
        <f aca="false">ROUNDUP(SUM(J41:L41)*1.1,0)</f>
        <v>0</v>
      </c>
      <c r="W41" s="63" t="s">
        <v>50</v>
      </c>
      <c r="X41" s="28" t="n">
        <f aca="false">IFERROR(IF($W41="eパケライト",VLOOKUP($U41,料金表!$B$3:$H$52,2,1),IF($W41="eパケ",VLOOKUP($U41,料金表!$B$3:$H$52,4,1),IF($W41="EMS",VLOOKUP($U41,料金表!$B$3:$H$52,6,1),""))),"")</f>
        <v>1085</v>
      </c>
      <c r="Y41" s="28" t="n">
        <f aca="false">IFERROR(IF($W41="eパケライト",VLOOKUP($U41,料金表!$B$3:$H$52,3,1),IF($W41="eパケ",VLOOKUP($U41,料金表!$B$3:$H$52,5,1),IF($W41="EMS",VLOOKUP($U41,料金表!$B$3:$H$52,7,1),""))),"")</f>
        <v>1085</v>
      </c>
      <c r="Z41" s="28" t="n">
        <f aca="false">$Z$1</f>
        <v>330</v>
      </c>
      <c r="AA41" s="64"/>
      <c r="AB41" s="65"/>
      <c r="AC41" s="66" t="s">
        <v>45</v>
      </c>
      <c r="AD41" s="65" t="n">
        <v>43936</v>
      </c>
      <c r="AE41" s="56"/>
      <c r="AF41" s="32"/>
      <c r="AH41" s="57" t="str">
        <f aca="false">"http://images.amazon.com/images/P/"&amp;D41&amp;".09.LZZZZZZZ"</f>
        <v>http://images.amazon.com/images/P/HAND-ON.09.LZZZZZZZ</v>
      </c>
      <c r="AI41" s="0" t="e">
        <f aca="false">image(AH41,2)</f>
        <v>#NAME?</v>
      </c>
    </row>
    <row r="42" customFormat="false" ht="20.25" hidden="true" customHeight="true" outlineLevel="0" collapsed="false">
      <c r="A42" s="19" t="n">
        <v>35</v>
      </c>
      <c r="B42" s="67"/>
      <c r="C42" s="58" t="s">
        <v>160</v>
      </c>
      <c r="D42" s="37" t="s">
        <v>161</v>
      </c>
      <c r="E42" s="58" t="n">
        <v>4988607200459</v>
      </c>
      <c r="F42" s="38" t="str">
        <f aca="false">IF(D42="",,"http://mnsearch.com/item?kwd="&amp;D42)</f>
        <v>http://mnsearch.com/item?kwd=B0000ZPTI8</v>
      </c>
      <c r="G42" s="60" t="n">
        <v>3300</v>
      </c>
      <c r="H42" s="60"/>
      <c r="I42" s="40" t="n">
        <v>200</v>
      </c>
      <c r="J42" s="42"/>
      <c r="K42" s="42"/>
      <c r="L42" s="42"/>
      <c r="M42" s="61" t="s">
        <v>162</v>
      </c>
      <c r="N42" s="62" t="n">
        <v>65</v>
      </c>
      <c r="O42" s="45" t="n">
        <f aca="false">N42-0.5</f>
        <v>64.5</v>
      </c>
      <c r="P42" s="28" t="n">
        <f aca="false">IF(ISERROR($P$1*O42),"",($P$1*O42))</f>
        <v>6829.26</v>
      </c>
      <c r="Q42" s="46" t="n">
        <f aca="false">P42-T42-X42-G42-H42-Z42</f>
        <v>1315.26</v>
      </c>
      <c r="R42" s="47" t="n">
        <f aca="false">P42-T42-Y42-G42-H42-Z42</f>
        <v>1315.26</v>
      </c>
      <c r="S42" s="48" t="n">
        <f aca="false">IF(ISERROR(Q42/P42),"",(Q42/P42))</f>
        <v>0.192591876718707</v>
      </c>
      <c r="T42" s="28" t="n">
        <f aca="false">ROUND(IF(ISERROR(P42*$T$1),"",P42*$T$1),0)</f>
        <v>1024</v>
      </c>
      <c r="U42" s="49" t="n">
        <f aca="false">ROUNDUP(I42*1.2,0)</f>
        <v>240</v>
      </c>
      <c r="V42" s="50" t="n">
        <f aca="false">ROUNDUP(SUM(J42:L42)*1.1,0)</f>
        <v>0</v>
      </c>
      <c r="W42" s="63" t="s">
        <v>50</v>
      </c>
      <c r="X42" s="28" t="n">
        <f aca="false">IFERROR(IF($W42="eパケライト",VLOOKUP($U42,料金表!$B$3:$H$52,2,1),IF($W42="eパケ",VLOOKUP($U42,料金表!$B$3:$H$52,4,1),IF($W42="EMS",VLOOKUP($U42,料金表!$B$3:$H$52,6,1),""))),"")</f>
        <v>860</v>
      </c>
      <c r="Y42" s="28" t="n">
        <f aca="false">IFERROR(IF($W42="eパケライト",VLOOKUP($U42,料金表!$B$3:$H$52,3,1),IF($W42="eパケ",VLOOKUP($U42,料金表!$B$3:$H$52,5,1),IF($W42="EMS",VLOOKUP($U42,料金表!$B$3:$H$52,7,1),""))),"")</f>
        <v>860</v>
      </c>
      <c r="Z42" s="28" t="n">
        <f aca="false">$Z$1</f>
        <v>330</v>
      </c>
      <c r="AA42" s="64"/>
      <c r="AB42" s="65"/>
      <c r="AC42" s="66" t="s">
        <v>45</v>
      </c>
      <c r="AD42" s="65" t="n">
        <v>43936</v>
      </c>
      <c r="AE42" s="56"/>
      <c r="AF42" s="32"/>
      <c r="AH42" s="57" t="str">
        <f aca="false">"http://images.amazon.com/images/P/"&amp;D42&amp;".09.LZZZZZZZ"</f>
        <v>http://images.amazon.com/images/P/B0000ZPTI8.09.LZZZZZZZ</v>
      </c>
      <c r="AI42" s="0" t="e">
        <f aca="false">image(AH42,2)</f>
        <v>#NAME?</v>
      </c>
    </row>
    <row r="43" customFormat="false" ht="20.25" hidden="true" customHeight="true" outlineLevel="0" collapsed="false">
      <c r="A43" s="19" t="n">
        <v>36</v>
      </c>
      <c r="B43" s="67"/>
      <c r="C43" s="58" t="s">
        <v>163</v>
      </c>
      <c r="D43" s="37" t="s">
        <v>164</v>
      </c>
      <c r="E43" s="58" t="n">
        <v>4984995300139</v>
      </c>
      <c r="F43" s="38" t="str">
        <f aca="false">IF(D43="",,"http://mnsearch.com/item?kwd="&amp;D43)</f>
        <v>http://mnsearch.com/item?kwd=B000068HQ4</v>
      </c>
      <c r="G43" s="60" t="n">
        <v>4050</v>
      </c>
      <c r="H43" s="39"/>
      <c r="I43" s="40" t="n">
        <v>200</v>
      </c>
      <c r="J43" s="42"/>
      <c r="K43" s="42"/>
      <c r="L43" s="42"/>
      <c r="M43" s="61" t="s">
        <v>165</v>
      </c>
      <c r="N43" s="62" t="n">
        <v>62.49</v>
      </c>
      <c r="O43" s="45" t="n">
        <f aca="false">N43-0.5</f>
        <v>61.99</v>
      </c>
      <c r="P43" s="28" t="n">
        <f aca="false">IF(ISERROR($P$1*O43),"",($P$1*O43))</f>
        <v>6563.5012</v>
      </c>
      <c r="Q43" s="46" t="n">
        <f aca="false">P43-T43-X43-G43-H43-Z43</f>
        <v>338.5012</v>
      </c>
      <c r="R43" s="47" t="n">
        <f aca="false">P43-T43-Y43-G43-H43-Z43</f>
        <v>338.5012</v>
      </c>
      <c r="S43" s="48" t="n">
        <f aca="false">IF(ISERROR(Q43/P43),"",(Q43/P43))</f>
        <v>0.0515732670240084</v>
      </c>
      <c r="T43" s="28" t="n">
        <f aca="false">ROUND(IF(ISERROR(P43*$T$1),"",P43*$T$1),0)</f>
        <v>985</v>
      </c>
      <c r="U43" s="49" t="n">
        <f aca="false">ROUNDUP(I43*1.2,0)</f>
        <v>240</v>
      </c>
      <c r="V43" s="50" t="n">
        <f aca="false">ROUNDUP(SUM(J43:L43)*1.1,0)</f>
        <v>0</v>
      </c>
      <c r="W43" s="63" t="s">
        <v>50</v>
      </c>
      <c r="X43" s="28" t="n">
        <f aca="false">IFERROR(IF($W43="eパケライト",VLOOKUP($U43,料金表!$B$3:$H$52,2,1),IF($W43="eパケ",VLOOKUP($U43,料金表!$B$3:$H$52,4,1),IF($W43="EMS",VLOOKUP($U43,料金表!$B$3:$H$52,6,1),""))),"")</f>
        <v>860</v>
      </c>
      <c r="Y43" s="28" t="n">
        <f aca="false">IFERROR(IF($W43="eパケライト",VLOOKUP($U43,料金表!$B$3:$H$52,3,1),IF($W43="eパケ",VLOOKUP($U43,料金表!$B$3:$H$52,5,1),IF($W43="EMS",VLOOKUP($U43,料金表!$B$3:$H$52,7,1),""))),"")</f>
        <v>860</v>
      </c>
      <c r="Z43" s="28" t="n">
        <f aca="false">$Z$1</f>
        <v>330</v>
      </c>
      <c r="AA43" s="64"/>
      <c r="AB43" s="65"/>
      <c r="AC43" s="66" t="s">
        <v>45</v>
      </c>
      <c r="AD43" s="65" t="n">
        <v>43936</v>
      </c>
      <c r="AE43" s="56"/>
      <c r="AF43" s="32"/>
      <c r="AH43" s="57" t="str">
        <f aca="false">"http://images.amazon.com/images/P/"&amp;D43&amp;".09.LZZZZZZZ"</f>
        <v>http://images.amazon.com/images/P/B000068HQ4.09.LZZZZZZZ</v>
      </c>
      <c r="AI43" s="0" t="e">
        <f aca="false">image(AH43,2)</f>
        <v>#NAME?</v>
      </c>
    </row>
    <row r="44" customFormat="false" ht="20.25" hidden="true" customHeight="true" outlineLevel="0" collapsed="false">
      <c r="A44" s="19" t="n">
        <v>37</v>
      </c>
      <c r="B44" s="67"/>
      <c r="C44" s="58" t="s">
        <v>166</v>
      </c>
      <c r="D44" s="37" t="s">
        <v>167</v>
      </c>
      <c r="E44" s="58" t="n">
        <v>4560467049654</v>
      </c>
      <c r="F44" s="38" t="str">
        <f aca="false">IF(D44="",,"http://mnsearch.com/item?kwd="&amp;D44)</f>
        <v>http://mnsearch.com/item?kwd=B015C2TYM0</v>
      </c>
      <c r="G44" s="60" t="n">
        <v>3400</v>
      </c>
      <c r="H44" s="39"/>
      <c r="I44" s="40" t="n">
        <v>200</v>
      </c>
      <c r="J44" s="42"/>
      <c r="K44" s="42"/>
      <c r="L44" s="42"/>
      <c r="M44" s="61" t="s">
        <v>168</v>
      </c>
      <c r="N44" s="62" t="n">
        <v>54.493</v>
      </c>
      <c r="O44" s="45" t="n">
        <f aca="false">N44-0.5</f>
        <v>53.993</v>
      </c>
      <c r="P44" s="28" t="n">
        <f aca="false">IF(ISERROR($P$1*O44),"",($P$1*O44))</f>
        <v>5716.77884</v>
      </c>
      <c r="Q44" s="46" t="n">
        <f aca="false">P44-T44-X44-G44-H44-Z44</f>
        <v>268.77884</v>
      </c>
      <c r="R44" s="47" t="n">
        <f aca="false">P44-T44-Y44-G44-H44-Z44</f>
        <v>268.77884</v>
      </c>
      <c r="S44" s="48" t="n">
        <f aca="false">IF(ISERROR(Q44/P44),"",(Q44/P44))</f>
        <v>0.0470157841544208</v>
      </c>
      <c r="T44" s="28" t="n">
        <f aca="false">ROUND(IF(ISERROR(P44*$T$1),"",P44*$T$1),0)</f>
        <v>858</v>
      </c>
      <c r="U44" s="49" t="n">
        <f aca="false">ROUNDUP(I44*1.2,0)</f>
        <v>240</v>
      </c>
      <c r="V44" s="50" t="n">
        <f aca="false">ROUNDUP(SUM(J44:L44)*1.1,0)</f>
        <v>0</v>
      </c>
      <c r="W44" s="63" t="s">
        <v>50</v>
      </c>
      <c r="X44" s="28" t="n">
        <f aca="false">IFERROR(IF($W44="eパケライト",VLOOKUP($U44,料金表!$B$3:$H$52,2,1),IF($W44="eパケ",VLOOKUP($U44,料金表!$B$3:$H$52,4,1),IF($W44="EMS",VLOOKUP($U44,料金表!$B$3:$H$52,6,1),""))),"")</f>
        <v>860</v>
      </c>
      <c r="Y44" s="28" t="n">
        <f aca="false">IFERROR(IF($W44="eパケライト",VLOOKUP($U44,料金表!$B$3:$H$52,3,1),IF($W44="eパケ",VLOOKUP($U44,料金表!$B$3:$H$52,5,1),IF($W44="EMS",VLOOKUP($U44,料金表!$B$3:$H$52,7,1),""))),"")</f>
        <v>860</v>
      </c>
      <c r="Z44" s="28" t="n">
        <f aca="false">$Z$1</f>
        <v>330</v>
      </c>
      <c r="AA44" s="64"/>
      <c r="AB44" s="65"/>
      <c r="AC44" s="66" t="s">
        <v>45</v>
      </c>
      <c r="AD44" s="65" t="n">
        <v>43936</v>
      </c>
      <c r="AE44" s="56"/>
      <c r="AF44" s="32"/>
      <c r="AH44" s="57" t="str">
        <f aca="false">"http://images.amazon.com/images/P/"&amp;D44&amp;".09.LZZZZZZZ"</f>
        <v>http://images.amazon.com/images/P/B015C2TYM0.09.LZZZZZZZ</v>
      </c>
      <c r="AI44" s="0" t="e">
        <f aca="false">image(AH44,2)</f>
        <v>#NAME?</v>
      </c>
    </row>
    <row r="45" customFormat="false" ht="20.25" hidden="true" customHeight="true" outlineLevel="0" collapsed="false">
      <c r="A45" s="19" t="n">
        <v>38</v>
      </c>
      <c r="B45" s="67"/>
      <c r="C45" s="58" t="s">
        <v>169</v>
      </c>
      <c r="D45" s="37" t="s">
        <v>170</v>
      </c>
      <c r="E45" s="20"/>
      <c r="F45" s="38" t="str">
        <f aca="false">IF(D45="",,"http://mnsearch.com/item?kwd="&amp;D45)</f>
        <v>http://mnsearch.com/item?kwd=Hand-ON</v>
      </c>
      <c r="G45" s="60" t="n">
        <v>3333</v>
      </c>
      <c r="H45" s="60"/>
      <c r="I45" s="40" t="n">
        <v>400</v>
      </c>
      <c r="J45" s="42"/>
      <c r="K45" s="42"/>
      <c r="L45" s="42"/>
      <c r="M45" s="61" t="s">
        <v>171</v>
      </c>
      <c r="N45" s="62" t="n">
        <v>59</v>
      </c>
      <c r="O45" s="45" t="n">
        <f aca="false">N45-0.5</f>
        <v>58.5</v>
      </c>
      <c r="P45" s="28" t="n">
        <f aca="false">IF(ISERROR($P$1*O45),"",($P$1*O45))</f>
        <v>6193.98</v>
      </c>
      <c r="Q45" s="46" t="n">
        <f aca="false">P45-T45-X45-G45-H45-Z45</f>
        <v>366.98</v>
      </c>
      <c r="R45" s="47" t="n">
        <f aca="false">P45-T45-Y45-G45-H45-Z45</f>
        <v>366.98</v>
      </c>
      <c r="S45" s="48" t="n">
        <f aca="false">IF(ISERROR(Q45/P45),"",(Q45/P45))</f>
        <v>0.0592478503320966</v>
      </c>
      <c r="T45" s="28" t="n">
        <f aca="false">ROUND(IF(ISERROR(P45*$T$1),"",P45*$T$1),0)</f>
        <v>929</v>
      </c>
      <c r="U45" s="49" t="n">
        <f aca="false">ROUNDUP(I45*1.2,0)</f>
        <v>480</v>
      </c>
      <c r="V45" s="50" t="n">
        <f aca="false">ROUNDUP(SUM(J45:L45)*1.1,0)</f>
        <v>0</v>
      </c>
      <c r="W45" s="63" t="s">
        <v>50</v>
      </c>
      <c r="X45" s="28" t="n">
        <f aca="false">IFERROR(IF($W45="eパケライト",VLOOKUP($U45,料金表!$B$3:$H$52,2,1),IF($W45="eパケ",VLOOKUP($U45,料金表!$B$3:$H$52,4,1),IF($W45="EMS",VLOOKUP($U45,料金表!$B$3:$H$52,6,1),""))),"")</f>
        <v>1235</v>
      </c>
      <c r="Y45" s="28" t="n">
        <f aca="false">IFERROR(IF($W45="eパケライト",VLOOKUP($U45,料金表!$B$3:$H$52,3,1),IF($W45="eパケ",VLOOKUP($U45,料金表!$B$3:$H$52,5,1),IF($W45="EMS",VLOOKUP($U45,料金表!$B$3:$H$52,7,1),""))),"")</f>
        <v>1235</v>
      </c>
      <c r="Z45" s="28" t="n">
        <f aca="false">$Z$1</f>
        <v>330</v>
      </c>
      <c r="AA45" s="64"/>
      <c r="AB45" s="65"/>
      <c r="AC45" s="66" t="s">
        <v>45</v>
      </c>
      <c r="AD45" s="65" t="n">
        <v>43936</v>
      </c>
      <c r="AE45" s="56"/>
      <c r="AF45" s="32"/>
      <c r="AH45" s="57" t="str">
        <f aca="false">"http://images.amazon.com/images/P/"&amp;D45&amp;".09.LZZZZZZZ"</f>
        <v>http://images.amazon.com/images/P/Hand-ON.09.LZZZZZZZ</v>
      </c>
      <c r="AI45" s="0" t="e">
        <f aca="false">image(AH45,2)</f>
        <v>#NAME?</v>
      </c>
    </row>
    <row r="46" customFormat="false" ht="20.25" hidden="true" customHeight="true" outlineLevel="0" collapsed="false">
      <c r="A46" s="19" t="n">
        <v>39</v>
      </c>
      <c r="B46" s="67"/>
      <c r="C46" s="58" t="s">
        <v>172</v>
      </c>
      <c r="D46" s="37" t="s">
        <v>173</v>
      </c>
      <c r="E46" s="58" t="n">
        <v>4988607250263</v>
      </c>
      <c r="F46" s="38" t="str">
        <f aca="false">IF(D46="",,"http://mnsearch.com/item?kwd="&amp;D46)</f>
        <v>http://mnsearch.com/item?kwd=B0000ZPTUG</v>
      </c>
      <c r="G46" s="60" t="n">
        <v>5840</v>
      </c>
      <c r="H46" s="39"/>
      <c r="I46" s="40" t="n">
        <v>200</v>
      </c>
      <c r="J46" s="41"/>
      <c r="K46" s="41"/>
      <c r="L46" s="41"/>
      <c r="M46" s="61" t="s">
        <v>174</v>
      </c>
      <c r="N46" s="62" t="n">
        <v>99</v>
      </c>
      <c r="O46" s="45" t="n">
        <f aca="false">N46-0.5</f>
        <v>98.5</v>
      </c>
      <c r="P46" s="28" t="n">
        <f aca="false">IF(ISERROR($P$1*O46),"",($P$1*O46))</f>
        <v>10429.18</v>
      </c>
      <c r="Q46" s="46" t="n">
        <f aca="false">P46-T46-X46-G46-H46-Z46</f>
        <v>1835.18</v>
      </c>
      <c r="R46" s="47" t="n">
        <f aca="false">P46-T46-Y46-G46-H46-Z46</f>
        <v>1835.18</v>
      </c>
      <c r="S46" s="48" t="n">
        <f aca="false">IF(ISERROR(Q46/P46),"",(Q46/P46))</f>
        <v>0.175965895688827</v>
      </c>
      <c r="T46" s="28" t="n">
        <f aca="false">ROUND(IF(ISERROR(P46*$T$1),"",P46*$T$1),0)</f>
        <v>1564</v>
      </c>
      <c r="U46" s="49" t="n">
        <f aca="false">ROUNDUP(I46*1.2,0)</f>
        <v>240</v>
      </c>
      <c r="V46" s="50" t="n">
        <f aca="false">ROUNDUP(SUM(J46:L46)*1.1,0)</f>
        <v>0</v>
      </c>
      <c r="W46" s="63" t="s">
        <v>50</v>
      </c>
      <c r="X46" s="28" t="n">
        <f aca="false">IFERROR(IF($W46="eパケライト",VLOOKUP($U46,料金表!$B$3:$H$52,2,1),IF($W46="eパケ",VLOOKUP($U46,料金表!$B$3:$H$52,4,1),IF($W46="EMS",VLOOKUP($U46,料金表!$B$3:$H$52,6,1),""))),"")</f>
        <v>860</v>
      </c>
      <c r="Y46" s="28" t="n">
        <f aca="false">IFERROR(IF($W46="eパケライト",VLOOKUP($U46,料金表!$B$3:$H$52,3,1),IF($W46="eパケ",VLOOKUP($U46,料金表!$B$3:$H$52,5,1),IF($W46="EMS",VLOOKUP($U46,料金表!$B$3:$H$52,7,1),""))),"")</f>
        <v>860</v>
      </c>
      <c r="Z46" s="28" t="n">
        <f aca="false">$Z$1</f>
        <v>330</v>
      </c>
      <c r="AA46" s="64"/>
      <c r="AB46" s="65"/>
      <c r="AC46" s="66" t="s">
        <v>45</v>
      </c>
      <c r="AD46" s="65" t="n">
        <v>43936</v>
      </c>
      <c r="AE46" s="56"/>
      <c r="AF46" s="32"/>
      <c r="AH46" s="57" t="str">
        <f aca="false">"http://images.amazon.com/images/P/"&amp;D46&amp;".09.LZZZZZZZ"</f>
        <v>http://images.amazon.com/images/P/B0000ZPTUG.09.LZZZZZZZ</v>
      </c>
      <c r="AI46" s="0" t="e">
        <f aca="false">image(AH46,2)</f>
        <v>#NAME?</v>
      </c>
    </row>
    <row r="47" customFormat="false" ht="20.25" hidden="true" customHeight="true" outlineLevel="0" collapsed="false">
      <c r="A47" s="19" t="n">
        <v>40</v>
      </c>
      <c r="B47" s="67"/>
      <c r="C47" s="58" t="s">
        <v>175</v>
      </c>
      <c r="D47" s="37" t="s">
        <v>176</v>
      </c>
      <c r="E47" s="58" t="n">
        <v>4961012007295</v>
      </c>
      <c r="F47" s="38" t="str">
        <f aca="false">IF(D47="",,"http://mnsearch.com/item?kwd="&amp;D47)</f>
        <v>http://mnsearch.com/item?kwd=B00005OVCQ</v>
      </c>
      <c r="G47" s="60" t="n">
        <v>7280</v>
      </c>
      <c r="H47" s="60"/>
      <c r="I47" s="40" t="n">
        <v>2000</v>
      </c>
      <c r="J47" s="42"/>
      <c r="K47" s="42"/>
      <c r="L47" s="42"/>
      <c r="M47" s="61" t="s">
        <v>177</v>
      </c>
      <c r="N47" s="62" t="n">
        <v>189.99</v>
      </c>
      <c r="O47" s="45" t="n">
        <f aca="false">N47-0.5</f>
        <v>189.49</v>
      </c>
      <c r="P47" s="28" t="n">
        <f aca="false">IF(ISERROR($P$1*O47),"",($P$1*O47))</f>
        <v>20063.2012</v>
      </c>
      <c r="Q47" s="46" t="n">
        <f aca="false">P47-T47-X47-G47-H47-Z47</f>
        <v>4244.2012</v>
      </c>
      <c r="R47" s="47" t="n">
        <f aca="false">P47-T47-Y47-G47-H47-Z47</f>
        <v>3644.2012</v>
      </c>
      <c r="S47" s="48" t="n">
        <f aca="false">IF(ISERROR(Q47/P47),"",(Q47/P47))</f>
        <v>0.211541575927574</v>
      </c>
      <c r="T47" s="28" t="n">
        <f aca="false">ROUND(IF(ISERROR(P47*$T$1),"",P47*$T$1),0)</f>
        <v>3009</v>
      </c>
      <c r="U47" s="49" t="n">
        <f aca="false">ROUNDUP(I47*1.2,0)</f>
        <v>2400</v>
      </c>
      <c r="V47" s="50" t="n">
        <f aca="false">ROUNDUP(SUM(J47:L47)*1.1,0)</f>
        <v>0</v>
      </c>
      <c r="W47" s="63" t="s">
        <v>178</v>
      </c>
      <c r="X47" s="28" t="n">
        <f aca="false">IFERROR(IF($W47="eパケライト",VLOOKUP($U47,料金表!$B$3:$H$52,2,1),IF($W47="eパケ",VLOOKUP($U47,料金表!$B$3:$H$52,4,1),IF($W47="EMS",VLOOKUP($U47,料金表!$B$3:$H$52,6,1),""))),"")</f>
        <v>5200</v>
      </c>
      <c r="Y47" s="28" t="n">
        <f aca="false">IFERROR(IF($W47="eパケライト",VLOOKUP($U47,料金表!$B$3:$H$52,3,1),IF($W47="eパケ",VLOOKUP($U47,料金表!$B$3:$H$52,5,1),IF($W47="EMS",VLOOKUP($U47,料金表!$B$3:$H$52,7,1),""))),"")</f>
        <v>5800</v>
      </c>
      <c r="Z47" s="28" t="n">
        <f aca="false">$Z$1</f>
        <v>330</v>
      </c>
      <c r="AA47" s="64"/>
      <c r="AB47" s="65"/>
      <c r="AC47" s="66" t="s">
        <v>45</v>
      </c>
      <c r="AD47" s="65" t="n">
        <v>43936</v>
      </c>
      <c r="AE47" s="56"/>
      <c r="AF47" s="32"/>
      <c r="AH47" s="57" t="str">
        <f aca="false">"http://images.amazon.com/images/P/"&amp;D47&amp;".09.LZZZZZZZ"</f>
        <v>http://images.amazon.com/images/P/B00005OVCQ.09.LZZZZZZZ</v>
      </c>
      <c r="AI47" s="0" t="e">
        <f aca="false">image(AH47,2)</f>
        <v>#NAME?</v>
      </c>
    </row>
    <row r="48" customFormat="false" ht="20.25" hidden="true" customHeight="true" outlineLevel="0" collapsed="false">
      <c r="A48" s="19" t="n">
        <v>41</v>
      </c>
      <c r="B48" s="67"/>
      <c r="C48" s="58" t="s">
        <v>179</v>
      </c>
      <c r="D48" s="37" t="s">
        <v>180</v>
      </c>
      <c r="E48" s="58" t="n">
        <v>4964808601516</v>
      </c>
      <c r="F48" s="38" t="str">
        <f aca="false">IF(D48="",,"http://mnsearch.com/item?kwd="&amp;D48)</f>
        <v>http://mnsearch.com/item?kwd=B00014ARW6</v>
      </c>
      <c r="G48" s="60" t="n">
        <v>3580</v>
      </c>
      <c r="H48" s="60"/>
      <c r="I48" s="40" t="n">
        <v>800</v>
      </c>
      <c r="J48" s="42"/>
      <c r="K48" s="42"/>
      <c r="L48" s="42"/>
      <c r="M48" s="61" t="s">
        <v>181</v>
      </c>
      <c r="N48" s="62" t="n">
        <v>88</v>
      </c>
      <c r="O48" s="45" t="n">
        <f aca="false">N48-0.5</f>
        <v>87.5</v>
      </c>
      <c r="P48" s="28" t="n">
        <f aca="false">IF(ISERROR($P$1*O48),"",($P$1*O48))</f>
        <v>9264.5</v>
      </c>
      <c r="Q48" s="46" t="n">
        <f aca="false">P48-T48-X48-G48-H48-Z48</f>
        <v>1979.5</v>
      </c>
      <c r="R48" s="47" t="n">
        <f aca="false">P48-T48-Y48-G48-H48-Z48</f>
        <v>1979.5</v>
      </c>
      <c r="S48" s="48" t="n">
        <f aca="false">IF(ISERROR(Q48/P48),"",(Q48/P48))</f>
        <v>0.213665065572886</v>
      </c>
      <c r="T48" s="28" t="n">
        <f aca="false">ROUND(IF(ISERROR(P48*$T$1),"",P48*$T$1),0)</f>
        <v>1390</v>
      </c>
      <c r="U48" s="49" t="n">
        <f aca="false">ROUNDUP(I48*1.2,0)</f>
        <v>960</v>
      </c>
      <c r="V48" s="50" t="n">
        <f aca="false">ROUNDUP(SUM(J48:L48)*1.1,0)</f>
        <v>0</v>
      </c>
      <c r="W48" s="63" t="s">
        <v>50</v>
      </c>
      <c r="X48" s="28" t="n">
        <f aca="false">IFERROR(IF($W48="eパケライト",VLOOKUP($U48,料金表!$B$3:$H$52,2,1),IF($W48="eパケ",VLOOKUP($U48,料金表!$B$3:$H$52,4,1),IF($W48="EMS",VLOOKUP($U48,料金表!$B$3:$H$52,6,1),""))),"")</f>
        <v>1985</v>
      </c>
      <c r="Y48" s="28" t="n">
        <f aca="false">IFERROR(IF($W48="eパケライト",VLOOKUP($U48,料金表!$B$3:$H$52,3,1),IF($W48="eパケ",VLOOKUP($U48,料金表!$B$3:$H$52,5,1),IF($W48="EMS",VLOOKUP($U48,料金表!$B$3:$H$52,7,1),""))),"")</f>
        <v>1985</v>
      </c>
      <c r="Z48" s="28" t="n">
        <f aca="false">$Z$1</f>
        <v>330</v>
      </c>
      <c r="AA48" s="64"/>
      <c r="AB48" s="65"/>
      <c r="AC48" s="66" t="s">
        <v>45</v>
      </c>
      <c r="AD48" s="65" t="n">
        <v>43937</v>
      </c>
      <c r="AE48" s="56"/>
      <c r="AF48" s="32"/>
      <c r="AH48" s="57" t="str">
        <f aca="false">"http://images.amazon.com/images/P/"&amp;D48&amp;".09.LZZZZZZZ"</f>
        <v>http://images.amazon.com/images/P/B00014ARW6.09.LZZZZZZZ</v>
      </c>
      <c r="AI48" s="0" t="e">
        <f aca="false">image(AH48,2)</f>
        <v>#NAME?</v>
      </c>
    </row>
    <row r="49" customFormat="false" ht="20.25" hidden="true" customHeight="true" outlineLevel="0" collapsed="false">
      <c r="A49" s="19" t="n">
        <v>42</v>
      </c>
      <c r="B49" s="67"/>
      <c r="C49" s="58" t="s">
        <v>182</v>
      </c>
      <c r="D49" s="37" t="s">
        <v>183</v>
      </c>
      <c r="E49" s="58" t="n">
        <v>4902425731285</v>
      </c>
      <c r="F49" s="38" t="str">
        <f aca="false">IF(D49="",,"http://mnsearch.com/item?kwd="&amp;D49)</f>
        <v>http://mnsearch.com/item?kwd=B00014AT8I</v>
      </c>
      <c r="G49" s="60" t="n">
        <v>7125</v>
      </c>
      <c r="H49" s="60" t="n">
        <v>350</v>
      </c>
      <c r="I49" s="40" t="n">
        <v>300</v>
      </c>
      <c r="J49" s="42"/>
      <c r="K49" s="42"/>
      <c r="L49" s="42"/>
      <c r="M49" s="61" t="s">
        <v>184</v>
      </c>
      <c r="N49" s="62" t="n">
        <v>109.5</v>
      </c>
      <c r="O49" s="45" t="n">
        <f aca="false">N49-0.5</f>
        <v>109</v>
      </c>
      <c r="P49" s="28" t="n">
        <f aca="false">IF(ISERROR($P$1*O49),"",($P$1*O49))</f>
        <v>11540.92</v>
      </c>
      <c r="Q49" s="46" t="n">
        <f aca="false">P49-T49-X49-G49-H49-Z49</f>
        <v>919.92</v>
      </c>
      <c r="R49" s="47" t="n">
        <f aca="false">P49-T49-Y49-G49-H49-Z49</f>
        <v>919.92</v>
      </c>
      <c r="S49" s="48" t="n">
        <f aca="false">IF(ISERROR(Q49/P49),"",(Q49/P49))</f>
        <v>0.0797094165803073</v>
      </c>
      <c r="T49" s="28" t="n">
        <f aca="false">ROUND(IF(ISERROR(P49*$T$1),"",P49*$T$1),0)</f>
        <v>1731</v>
      </c>
      <c r="U49" s="49" t="n">
        <f aca="false">ROUNDUP(I49*1.2,0)</f>
        <v>360</v>
      </c>
      <c r="V49" s="50" t="n">
        <f aca="false">ROUNDUP(SUM(J49:L49)*1.1,0)</f>
        <v>0</v>
      </c>
      <c r="W49" s="63" t="s">
        <v>50</v>
      </c>
      <c r="X49" s="28" t="n">
        <f aca="false">IFERROR(IF($W49="eパケライト",VLOOKUP($U49,料金表!$B$3:$H$52,2,1),IF($W49="eパケ",VLOOKUP($U49,料金表!$B$3:$H$52,4,1),IF($W49="EMS",VLOOKUP($U49,料金表!$B$3:$H$52,6,1),""))),"")</f>
        <v>1085</v>
      </c>
      <c r="Y49" s="28" t="n">
        <f aca="false">IFERROR(IF($W49="eパケライト",VLOOKUP($U49,料金表!$B$3:$H$52,3,1),IF($W49="eパケ",VLOOKUP($U49,料金表!$B$3:$H$52,5,1),IF($W49="EMS",VLOOKUP($U49,料金表!$B$3:$H$52,7,1),""))),"")</f>
        <v>1085</v>
      </c>
      <c r="Z49" s="28" t="n">
        <f aca="false">$Z$1</f>
        <v>330</v>
      </c>
      <c r="AA49" s="64"/>
      <c r="AB49" s="65"/>
      <c r="AC49" s="66" t="s">
        <v>45</v>
      </c>
      <c r="AD49" s="65" t="n">
        <v>43937</v>
      </c>
      <c r="AE49" s="56"/>
      <c r="AF49" s="32"/>
      <c r="AH49" s="57" t="str">
        <f aca="false">"http://images.amazon.com/images/P/"&amp;D49&amp;".09.LZZZZZZZ"</f>
        <v>http://images.amazon.com/images/P/B00014AT8I.09.LZZZZZZZ</v>
      </c>
      <c r="AI49" s="0" t="e">
        <f aca="false">image(AH49,2)</f>
        <v>#NAME?</v>
      </c>
    </row>
    <row r="50" customFormat="false" ht="20.25" hidden="true" customHeight="true" outlineLevel="0" collapsed="false">
      <c r="A50" s="19" t="n">
        <v>43</v>
      </c>
      <c r="B50" s="67"/>
      <c r="C50" s="58" t="s">
        <v>185</v>
      </c>
      <c r="D50" s="37" t="s">
        <v>186</v>
      </c>
      <c r="E50" s="58" t="n">
        <v>4988602607291</v>
      </c>
      <c r="F50" s="38" t="str">
        <f aca="false">IF(D50="",,"http://mnsearch.com/item?kwd="&amp;D50)</f>
        <v>http://mnsearch.com/item?kwd=B0000ZPSXO</v>
      </c>
      <c r="G50" s="60" t="n">
        <v>13998</v>
      </c>
      <c r="H50" s="60"/>
      <c r="I50" s="40" t="n">
        <v>200</v>
      </c>
      <c r="J50" s="42"/>
      <c r="K50" s="42"/>
      <c r="L50" s="42"/>
      <c r="M50" s="61" t="s">
        <v>187</v>
      </c>
      <c r="N50" s="62" t="n">
        <v>189.99</v>
      </c>
      <c r="O50" s="45" t="n">
        <f aca="false">N50-0.5</f>
        <v>189.49</v>
      </c>
      <c r="P50" s="28" t="n">
        <f aca="false">IF(ISERROR($P$1*O50),"",($P$1*O50))</f>
        <v>20063.2012</v>
      </c>
      <c r="Q50" s="46" t="n">
        <f aca="false">P50-T50-X50-G50-H50-Z50</f>
        <v>1866.2012</v>
      </c>
      <c r="R50" s="47" t="n">
        <f aca="false">P50-T50-Y50-G50-H50-Z50</f>
        <v>1866.2012</v>
      </c>
      <c r="S50" s="48" t="n">
        <f aca="false">IF(ISERROR(Q50/P50),"",(Q50/P50))</f>
        <v>0.0930161234688709</v>
      </c>
      <c r="T50" s="28" t="n">
        <f aca="false">ROUND(IF(ISERROR(P50*$T$1),"",P50*$T$1),0)</f>
        <v>3009</v>
      </c>
      <c r="U50" s="49" t="n">
        <f aca="false">ROUNDUP(I50*1.2,0)</f>
        <v>240</v>
      </c>
      <c r="V50" s="50" t="n">
        <f aca="false">ROUNDUP(SUM(J50:L50)*1.1,0)</f>
        <v>0</v>
      </c>
      <c r="W50" s="63" t="s">
        <v>50</v>
      </c>
      <c r="X50" s="28" t="n">
        <f aca="false">IFERROR(IF($W50="eパケライト",VLOOKUP($U50,料金表!$B$3:$H$52,2,1),IF($W50="eパケ",VLOOKUP($U50,料金表!$B$3:$H$52,4,1),IF($W50="EMS",VLOOKUP($U50,料金表!$B$3:$H$52,6,1),""))),"")</f>
        <v>860</v>
      </c>
      <c r="Y50" s="28" t="n">
        <f aca="false">IFERROR(IF($W50="eパケライト",VLOOKUP($U50,料金表!$B$3:$H$52,3,1),IF($W50="eパケ",VLOOKUP($U50,料金表!$B$3:$H$52,5,1),IF($W50="EMS",VLOOKUP($U50,料金表!$B$3:$H$52,7,1),""))),"")</f>
        <v>860</v>
      </c>
      <c r="Z50" s="28" t="n">
        <f aca="false">$Z$1</f>
        <v>330</v>
      </c>
      <c r="AA50" s="64"/>
      <c r="AB50" s="65"/>
      <c r="AC50" s="66" t="s">
        <v>45</v>
      </c>
      <c r="AD50" s="65" t="n">
        <v>43937</v>
      </c>
      <c r="AE50" s="56"/>
      <c r="AF50" s="32"/>
      <c r="AH50" s="57" t="str">
        <f aca="false">"http://images.amazon.com/images/P/"&amp;D50&amp;".09.LZZZZZZZ"</f>
        <v>http://images.amazon.com/images/P/B0000ZPSXO.09.LZZZZZZZ</v>
      </c>
      <c r="AI50" s="0" t="e">
        <f aca="false">image(AH50,2)</f>
        <v>#NAME?</v>
      </c>
    </row>
    <row r="51" customFormat="false" ht="20.25" hidden="true" customHeight="true" outlineLevel="0" collapsed="false">
      <c r="A51" s="19" t="n">
        <v>44</v>
      </c>
      <c r="B51" s="67"/>
      <c r="C51" s="58" t="s">
        <v>188</v>
      </c>
      <c r="D51" s="37" t="s">
        <v>189</v>
      </c>
      <c r="E51" s="58" t="n">
        <v>4988615012815</v>
      </c>
      <c r="F51" s="38" t="str">
        <f aca="false">IF(D51="",,"http://mnsearch.com/item?kwd="&amp;D51)</f>
        <v>http://mnsearch.com/item?kwd=B00005OUSU</v>
      </c>
      <c r="G51" s="60" t="n">
        <v>880</v>
      </c>
      <c r="H51" s="39"/>
      <c r="I51" s="40" t="n">
        <v>200</v>
      </c>
      <c r="J51" s="42"/>
      <c r="K51" s="42"/>
      <c r="L51" s="42"/>
      <c r="M51" s="61" t="s">
        <v>190</v>
      </c>
      <c r="N51" s="62" t="n">
        <v>35</v>
      </c>
      <c r="O51" s="45" t="n">
        <f aca="false">N51-0.5</f>
        <v>34.5</v>
      </c>
      <c r="P51" s="28" t="n">
        <f aca="false">IF(ISERROR($P$1*O51),"",($P$1*O51))</f>
        <v>3652.86</v>
      </c>
      <c r="Q51" s="46" t="n">
        <f aca="false">P51-T51-X51-G51-H51-Z51</f>
        <v>1034.86</v>
      </c>
      <c r="R51" s="47" t="n">
        <f aca="false">P51-T51-Y51-G51-H51-Z51</f>
        <v>1034.86</v>
      </c>
      <c r="S51" s="48" t="n">
        <f aca="false">IF(ISERROR(Q51/P51),"",(Q51/P51))</f>
        <v>0.283301303636055</v>
      </c>
      <c r="T51" s="28" t="n">
        <f aca="false">ROUND(IF(ISERROR(P51*$T$1),"",P51*$T$1),0)</f>
        <v>548</v>
      </c>
      <c r="U51" s="49" t="n">
        <f aca="false">ROUNDUP(I51*1.2,0)</f>
        <v>240</v>
      </c>
      <c r="V51" s="50" t="n">
        <f aca="false">ROUNDUP(SUM(J51:L51)*1.1,0)</f>
        <v>0</v>
      </c>
      <c r="W51" s="63" t="s">
        <v>50</v>
      </c>
      <c r="X51" s="28" t="n">
        <f aca="false">IFERROR(IF($W51="eパケライト",VLOOKUP($U51,料金表!$B$3:$H$52,2,1),IF($W51="eパケ",VLOOKUP($U51,料金表!$B$3:$H$52,4,1),IF($W51="EMS",VLOOKUP($U51,料金表!$B$3:$H$52,6,1),""))),"")</f>
        <v>860</v>
      </c>
      <c r="Y51" s="28" t="n">
        <f aca="false">IFERROR(IF($W51="eパケライト",VLOOKUP($U51,料金表!$B$3:$H$52,3,1),IF($W51="eパケ",VLOOKUP($U51,料金表!$B$3:$H$52,5,1),IF($W51="EMS",VLOOKUP($U51,料金表!$B$3:$H$52,7,1),""))),"")</f>
        <v>860</v>
      </c>
      <c r="Z51" s="28" t="n">
        <f aca="false">$Z$1</f>
        <v>330</v>
      </c>
      <c r="AA51" s="64"/>
      <c r="AB51" s="65"/>
      <c r="AC51" s="66" t="s">
        <v>45</v>
      </c>
      <c r="AD51" s="65" t="n">
        <v>43937</v>
      </c>
      <c r="AE51" s="56"/>
      <c r="AF51" s="32"/>
      <c r="AH51" s="57" t="str">
        <f aca="false">"http://images.amazon.com/images/P/"&amp;D51&amp;".09.LZZZZZZZ"</f>
        <v>http://images.amazon.com/images/P/B00005OUSU.09.LZZZZZZZ</v>
      </c>
      <c r="AI51" s="0" t="e">
        <f aca="false">image(AH51,2)</f>
        <v>#NAME?</v>
      </c>
    </row>
    <row r="52" customFormat="false" ht="20.25" hidden="true" customHeight="true" outlineLevel="0" collapsed="false">
      <c r="A52" s="19" t="n">
        <v>45</v>
      </c>
      <c r="B52" s="67"/>
      <c r="C52" s="58" t="s">
        <v>191</v>
      </c>
      <c r="D52" s="37" t="s">
        <v>192</v>
      </c>
      <c r="E52" s="58" t="n">
        <v>4902370505344</v>
      </c>
      <c r="F52" s="38" t="str">
        <f aca="false">IF(D52="",,"http://mnsearch.com/item?kwd="&amp;D52)</f>
        <v>http://mnsearch.com/item?kwd=B0000687AI</v>
      </c>
      <c r="G52" s="60" t="n">
        <v>5500</v>
      </c>
      <c r="H52" s="39"/>
      <c r="I52" s="40" t="n">
        <v>300</v>
      </c>
      <c r="J52" s="42"/>
      <c r="K52" s="42"/>
      <c r="L52" s="42"/>
      <c r="M52" s="61" t="s">
        <v>193</v>
      </c>
      <c r="N52" s="62" t="n">
        <v>85.49</v>
      </c>
      <c r="O52" s="45" t="n">
        <f aca="false">N52-0.5</f>
        <v>84.99</v>
      </c>
      <c r="P52" s="28" t="n">
        <f aca="false">IF(ISERROR($P$1*O52),"",($P$1*O52))</f>
        <v>8998.7412</v>
      </c>
      <c r="Q52" s="46" t="n">
        <f aca="false">P52-T52-X52-G52-H52-Z52</f>
        <v>733.741199999999</v>
      </c>
      <c r="R52" s="47" t="n">
        <f aca="false">P52-T52-Y52-G52-H52-Z52</f>
        <v>733.741199999999</v>
      </c>
      <c r="S52" s="48" t="n">
        <f aca="false">IF(ISERROR(Q52/P52),"",(Q52/P52))</f>
        <v>0.081538204476866</v>
      </c>
      <c r="T52" s="28" t="n">
        <f aca="false">ROUND(IF(ISERROR(P52*$T$1),"",P52*$T$1),0)</f>
        <v>1350</v>
      </c>
      <c r="U52" s="49" t="n">
        <f aca="false">ROUNDUP(I52*1.2,0)</f>
        <v>360</v>
      </c>
      <c r="V52" s="50" t="n">
        <f aca="false">ROUNDUP(SUM(J52:L52)*1.1,0)</f>
        <v>0</v>
      </c>
      <c r="W52" s="63" t="s">
        <v>50</v>
      </c>
      <c r="X52" s="28" t="n">
        <f aca="false">IFERROR(IF($W52="eパケライト",VLOOKUP($U52,料金表!$B$3:$H$52,2,1),IF($W52="eパケ",VLOOKUP($U52,料金表!$B$3:$H$52,4,1),IF($W52="EMS",VLOOKUP($U52,料金表!$B$3:$H$52,6,1),""))),"")</f>
        <v>1085</v>
      </c>
      <c r="Y52" s="28" t="n">
        <f aca="false">IFERROR(IF($W52="eパケライト",VLOOKUP($U52,料金表!$B$3:$H$52,3,1),IF($W52="eパケ",VLOOKUP($U52,料金表!$B$3:$H$52,5,1),IF($W52="EMS",VLOOKUP($U52,料金表!$B$3:$H$52,7,1),""))),"")</f>
        <v>1085</v>
      </c>
      <c r="Z52" s="28" t="n">
        <f aca="false">$Z$1</f>
        <v>330</v>
      </c>
      <c r="AA52" s="64"/>
      <c r="AB52" s="65"/>
      <c r="AC52" s="66" t="s">
        <v>45</v>
      </c>
      <c r="AD52" s="65" t="n">
        <v>43937</v>
      </c>
      <c r="AE52" s="56"/>
      <c r="AF52" s="32"/>
      <c r="AH52" s="57" t="str">
        <f aca="false">"http://images.amazon.com/images/P/"&amp;D52&amp;".09.LZZZZZZZ"</f>
        <v>http://images.amazon.com/images/P/B0000687AI.09.LZZZZZZZ</v>
      </c>
      <c r="AI52" s="0" t="e">
        <f aca="false">image(AH52,2)</f>
        <v>#NAME?</v>
      </c>
    </row>
    <row r="53" customFormat="false" ht="20.25" hidden="true" customHeight="true" outlineLevel="0" collapsed="false">
      <c r="A53" s="19" t="n">
        <v>46</v>
      </c>
      <c r="B53" s="67"/>
      <c r="C53" s="58" t="s">
        <v>194</v>
      </c>
      <c r="D53" s="37" t="s">
        <v>195</v>
      </c>
      <c r="E53" s="58" t="n">
        <v>4964808100453</v>
      </c>
      <c r="F53" s="38" t="str">
        <f aca="false">IF(D53="",,"http://mnsearch.com/item?kwd="&amp;D53)</f>
        <v>http://mnsearch.com/item?kwd=B00014B0HW</v>
      </c>
      <c r="G53" s="60" t="n">
        <v>21000</v>
      </c>
      <c r="H53" s="39"/>
      <c r="I53" s="40" t="n">
        <v>900</v>
      </c>
      <c r="J53" s="42"/>
      <c r="K53" s="42"/>
      <c r="L53" s="42"/>
      <c r="M53" s="61" t="s">
        <v>196</v>
      </c>
      <c r="N53" s="62" t="n">
        <v>299.99</v>
      </c>
      <c r="O53" s="45" t="n">
        <f aca="false">N53-0.5</f>
        <v>299.49</v>
      </c>
      <c r="P53" s="28" t="n">
        <f aca="false">IF(ISERROR($P$1*O53),"",($P$1*O53))</f>
        <v>31710.0012</v>
      </c>
      <c r="Q53" s="46" t="n">
        <f aca="false">P53-T53-X53-G53-H53-Z53</f>
        <v>3368.0012</v>
      </c>
      <c r="R53" s="47" t="n">
        <f aca="false">P53-T53-Y53-G53-H53-Z53</f>
        <v>3368.0012</v>
      </c>
      <c r="S53" s="48" t="n">
        <f aca="false">IF(ISERROR(Q53/P53),"",(Q53/P53))</f>
        <v>0.106212585069218</v>
      </c>
      <c r="T53" s="28" t="n">
        <f aca="false">ROUND(IF(ISERROR(P53*$T$1),"",P53*$T$1),0)</f>
        <v>4757</v>
      </c>
      <c r="U53" s="49" t="n">
        <f aca="false">ROUNDUP(I53*1.2,0)</f>
        <v>1080</v>
      </c>
      <c r="V53" s="50" t="n">
        <f aca="false">ROUNDUP(SUM(J53:L53)*1.1,0)</f>
        <v>0</v>
      </c>
      <c r="W53" s="63" t="s">
        <v>50</v>
      </c>
      <c r="X53" s="28" t="n">
        <f aca="false">IFERROR(IF($W53="eパケライト",VLOOKUP($U53,料金表!$B$3:$H$52,2,1),IF($W53="eパケ",VLOOKUP($U53,料金表!$B$3:$H$52,4,1),IF($W53="EMS",VLOOKUP($U53,料金表!$B$3:$H$52,6,1),""))),"")</f>
        <v>2255</v>
      </c>
      <c r="Y53" s="28" t="n">
        <f aca="false">IFERROR(IF($W53="eパケライト",VLOOKUP($U53,料金表!$B$3:$H$52,3,1),IF($W53="eパケ",VLOOKUP($U53,料金表!$B$3:$H$52,5,1),IF($W53="EMS",VLOOKUP($U53,料金表!$B$3:$H$52,7,1),""))),"")</f>
        <v>2255</v>
      </c>
      <c r="Z53" s="28" t="n">
        <f aca="false">$Z$1</f>
        <v>330</v>
      </c>
      <c r="AA53" s="64"/>
      <c r="AB53" s="65"/>
      <c r="AC53" s="66" t="s">
        <v>45</v>
      </c>
      <c r="AD53" s="65" t="n">
        <v>43937</v>
      </c>
      <c r="AE53" s="56"/>
      <c r="AF53" s="32"/>
      <c r="AH53" s="57" t="str">
        <f aca="false">"http://images.amazon.com/images/P/"&amp;D53&amp;".09.LZZZZZZZ"</f>
        <v>http://images.amazon.com/images/P/B00014B0HW.09.LZZZZZZZ</v>
      </c>
      <c r="AI53" s="0" t="e">
        <f aca="false">image(AH53,2)</f>
        <v>#NAME?</v>
      </c>
    </row>
    <row r="54" customFormat="false" ht="20.25" hidden="true" customHeight="true" outlineLevel="0" collapsed="false">
      <c r="A54" s="19" t="n">
        <v>47</v>
      </c>
      <c r="B54" s="67"/>
      <c r="C54" s="58" t="s">
        <v>197</v>
      </c>
      <c r="D54" s="37" t="s">
        <v>198</v>
      </c>
      <c r="E54" s="58" t="n">
        <v>4964808601530</v>
      </c>
      <c r="F54" s="38" t="str">
        <f aca="false">IF(D54="",,"http://mnsearch.com/item?kwd="&amp;D54)</f>
        <v>http://mnsearch.com/item?kwd=B00014AS5M</v>
      </c>
      <c r="G54" s="60" t="n">
        <v>14000</v>
      </c>
      <c r="H54" s="39"/>
      <c r="I54" s="40" t="n">
        <v>300</v>
      </c>
      <c r="J54" s="42"/>
      <c r="K54" s="42"/>
      <c r="L54" s="42"/>
      <c r="M54" s="61" t="s">
        <v>199</v>
      </c>
      <c r="N54" s="62" t="n">
        <v>185.5</v>
      </c>
      <c r="O54" s="45" t="n">
        <f aca="false">N54-0.5</f>
        <v>185</v>
      </c>
      <c r="P54" s="28" t="n">
        <f aca="false">IF(ISERROR($P$1*O54),"",($P$1*O54))</f>
        <v>19587.8</v>
      </c>
      <c r="Q54" s="46" t="n">
        <f aca="false">P54-T54-X54-G54-H54-Z54</f>
        <v>1234.8</v>
      </c>
      <c r="R54" s="47" t="n">
        <f aca="false">P54-T54-Y54-G54-H54-Z54</f>
        <v>1234.8</v>
      </c>
      <c r="S54" s="48" t="n">
        <f aca="false">IF(ISERROR(Q54/P54),"",(Q54/P54))</f>
        <v>0.0630392387098091</v>
      </c>
      <c r="T54" s="28" t="n">
        <f aca="false">ROUND(IF(ISERROR(P54*$T$1),"",P54*$T$1),0)</f>
        <v>2938</v>
      </c>
      <c r="U54" s="49" t="n">
        <f aca="false">ROUNDUP(I54*1.2,0)</f>
        <v>360</v>
      </c>
      <c r="V54" s="50" t="n">
        <f aca="false">ROUNDUP(SUM(J54:L54)*1.1,0)</f>
        <v>0</v>
      </c>
      <c r="W54" s="63" t="s">
        <v>50</v>
      </c>
      <c r="X54" s="28" t="n">
        <f aca="false">IFERROR(IF($W54="eパケライト",VLOOKUP($U54,料金表!$B$3:$H$52,2,1),IF($W54="eパケ",VLOOKUP($U54,料金表!$B$3:$H$52,4,1),IF($W54="EMS",VLOOKUP($U54,料金表!$B$3:$H$52,6,1),""))),"")</f>
        <v>1085</v>
      </c>
      <c r="Y54" s="28" t="n">
        <f aca="false">IFERROR(IF($W54="eパケライト",VLOOKUP($U54,料金表!$B$3:$H$52,3,1),IF($W54="eパケ",VLOOKUP($U54,料金表!$B$3:$H$52,5,1),IF($W54="EMS",VLOOKUP($U54,料金表!$B$3:$H$52,7,1),""))),"")</f>
        <v>1085</v>
      </c>
      <c r="Z54" s="28" t="n">
        <f aca="false">$Z$1</f>
        <v>330</v>
      </c>
      <c r="AA54" s="64"/>
      <c r="AB54" s="65"/>
      <c r="AC54" s="66" t="s">
        <v>45</v>
      </c>
      <c r="AD54" s="65" t="n">
        <v>43937</v>
      </c>
      <c r="AE54" s="56"/>
      <c r="AF54" s="32"/>
      <c r="AH54" s="57" t="str">
        <f aca="false">"http://images.amazon.com/images/P/"&amp;D54&amp;".09.LZZZZZZZ"</f>
        <v>http://images.amazon.com/images/P/B00014AS5M.09.LZZZZZZZ</v>
      </c>
      <c r="AI54" s="0" t="e">
        <f aca="false">image(AH54,2)</f>
        <v>#NAME?</v>
      </c>
    </row>
    <row r="55" customFormat="false" ht="20.25" hidden="true" customHeight="true" outlineLevel="0" collapsed="false">
      <c r="A55" s="19" t="n">
        <v>48</v>
      </c>
      <c r="B55" s="67"/>
      <c r="C55" s="58" t="s">
        <v>200</v>
      </c>
      <c r="D55" s="37" t="s">
        <v>201</v>
      </c>
      <c r="E55" s="58" t="n">
        <v>4988607000813</v>
      </c>
      <c r="F55" s="38" t="str">
        <f aca="false">IF(D55="",,"http://mnsearch.com/item?kwd="&amp;D55)</f>
        <v>http://mnsearch.com/item?kwd=B000068I21</v>
      </c>
      <c r="G55" s="60" t="n">
        <v>6500</v>
      </c>
      <c r="H55" s="39"/>
      <c r="I55" s="40" t="n">
        <v>200</v>
      </c>
      <c r="J55" s="42"/>
      <c r="K55" s="42"/>
      <c r="L55" s="42"/>
      <c r="M55" s="61" t="s">
        <v>202</v>
      </c>
      <c r="N55" s="62" t="n">
        <v>94.99</v>
      </c>
      <c r="O55" s="45" t="n">
        <f aca="false">N55-0.5</f>
        <v>94.49</v>
      </c>
      <c r="P55" s="28" t="n">
        <f aca="false">IF(ISERROR($P$1*O55),"",($P$1*O55))</f>
        <v>10004.6012</v>
      </c>
      <c r="Q55" s="46" t="n">
        <f aca="false">P55-T55-X55-G55-H55-Z55</f>
        <v>813.601199999999</v>
      </c>
      <c r="R55" s="47" t="n">
        <f aca="false">P55-T55-Y55-G55-H55-Z55</f>
        <v>813.601199999999</v>
      </c>
      <c r="S55" s="48" t="n">
        <f aca="false">IF(ISERROR(Q55/P55),"",(Q55/P55))</f>
        <v>0.0813227017984484</v>
      </c>
      <c r="T55" s="28" t="n">
        <f aca="false">ROUND(IF(ISERROR(P55*$T$1),"",P55*$T$1),0)</f>
        <v>1501</v>
      </c>
      <c r="U55" s="49" t="n">
        <f aca="false">ROUNDUP(I55*1.2,0)</f>
        <v>240</v>
      </c>
      <c r="V55" s="50" t="n">
        <f aca="false">ROUNDUP(SUM(J55:L55)*1.1,0)</f>
        <v>0</v>
      </c>
      <c r="W55" s="63" t="s">
        <v>50</v>
      </c>
      <c r="X55" s="28" t="n">
        <f aca="false">IFERROR(IF($W55="eパケライト",VLOOKUP($U55,料金表!$B$3:$H$52,2,1),IF($W55="eパケ",VLOOKUP($U55,料金表!$B$3:$H$52,4,1),IF($W55="EMS",VLOOKUP($U55,料金表!$B$3:$H$52,6,1),""))),"")</f>
        <v>860</v>
      </c>
      <c r="Y55" s="28" t="n">
        <f aca="false">IFERROR(IF($W55="eパケライト",VLOOKUP($U55,料金表!$B$3:$H$52,3,1),IF($W55="eパケ",VLOOKUP($U55,料金表!$B$3:$H$52,5,1),IF($W55="EMS",VLOOKUP($U55,料金表!$B$3:$H$52,7,1),""))),"")</f>
        <v>860</v>
      </c>
      <c r="Z55" s="28" t="n">
        <f aca="false">$Z$1</f>
        <v>330</v>
      </c>
      <c r="AA55" s="64"/>
      <c r="AB55" s="65"/>
      <c r="AC55" s="66" t="s">
        <v>45</v>
      </c>
      <c r="AD55" s="65" t="n">
        <v>43937</v>
      </c>
      <c r="AE55" s="56"/>
      <c r="AH55" s="57" t="str">
        <f aca="false">"http://images.amazon.com/images/P/"&amp;D55&amp;".09.LZZZZZZZ"</f>
        <v>http://images.amazon.com/images/P/B000068I21.09.LZZZZZZZ</v>
      </c>
      <c r="AI55" s="0" t="e">
        <f aca="false">image(AH55,2)</f>
        <v>#NAME?</v>
      </c>
    </row>
    <row r="56" customFormat="false" ht="20.25" hidden="true" customHeight="true" outlineLevel="0" collapsed="false">
      <c r="A56" s="19" t="n">
        <v>49</v>
      </c>
      <c r="B56" s="67"/>
      <c r="C56" s="58" t="s">
        <v>203</v>
      </c>
      <c r="D56" s="37" t="s">
        <v>204</v>
      </c>
      <c r="E56" s="58" t="n">
        <v>4974365555177</v>
      </c>
      <c r="F56" s="38" t="str">
        <f aca="false">IF(D56="",,"http://mnsearch.com/item?kwd="&amp;D56)</f>
        <v>http://mnsearch.com/item?kwd=B000148JH6</v>
      </c>
      <c r="G56" s="60" t="n">
        <v>1200</v>
      </c>
      <c r="H56" s="39"/>
      <c r="I56" s="40" t="n">
        <v>200</v>
      </c>
      <c r="J56" s="42"/>
      <c r="K56" s="42"/>
      <c r="L56" s="42"/>
      <c r="M56" s="61" t="s">
        <v>205</v>
      </c>
      <c r="N56" s="62" t="n">
        <v>49.99</v>
      </c>
      <c r="O56" s="45" t="n">
        <f aca="false">N56-0.5</f>
        <v>49.49</v>
      </c>
      <c r="P56" s="28" t="n">
        <f aca="false">IF(ISERROR($P$1*O56),"",($P$1*O56))</f>
        <v>5240.0012</v>
      </c>
      <c r="Q56" s="46" t="n">
        <f aca="false">P56-T56-X56-G56-H56-Z56</f>
        <v>2064.0012</v>
      </c>
      <c r="R56" s="47" t="n">
        <f aca="false">P56-T56-Y56-G56-H56-Z56</f>
        <v>2064.0012</v>
      </c>
      <c r="S56" s="48" t="n">
        <f aca="false">IF(ISERROR(Q56/P56),"",(Q56/P56))</f>
        <v>0.393893268574061</v>
      </c>
      <c r="T56" s="28" t="n">
        <f aca="false">ROUND(IF(ISERROR(P56*$T$1),"",P56*$T$1),0)</f>
        <v>786</v>
      </c>
      <c r="U56" s="49" t="n">
        <f aca="false">ROUNDUP(I56*1.2,0)</f>
        <v>240</v>
      </c>
      <c r="V56" s="50" t="n">
        <f aca="false">ROUNDUP(SUM(J56:L56)*1.1,0)</f>
        <v>0</v>
      </c>
      <c r="W56" s="63" t="s">
        <v>50</v>
      </c>
      <c r="X56" s="28" t="n">
        <f aca="false">IFERROR(IF($W56="eパケライト",VLOOKUP($U56,料金表!$B$3:$H$52,2,1),IF($W56="eパケ",VLOOKUP($U56,料金表!$B$3:$H$52,4,1),IF($W56="EMS",VLOOKUP($U56,料金表!$B$3:$H$52,6,1),""))),"")</f>
        <v>860</v>
      </c>
      <c r="Y56" s="28" t="n">
        <f aca="false">IFERROR(IF($W56="eパケライト",VLOOKUP($U56,料金表!$B$3:$H$52,3,1),IF($W56="eパケ",VLOOKUP($U56,料金表!$B$3:$H$52,5,1),IF($W56="EMS",VLOOKUP($U56,料金表!$B$3:$H$52,7,1),""))),"")</f>
        <v>860</v>
      </c>
      <c r="Z56" s="28" t="n">
        <f aca="false">$Z$1</f>
        <v>330</v>
      </c>
      <c r="AA56" s="64"/>
      <c r="AB56" s="65"/>
      <c r="AC56" s="66" t="s">
        <v>45</v>
      </c>
      <c r="AD56" s="65" t="n">
        <v>43937</v>
      </c>
      <c r="AE56" s="56"/>
      <c r="AF56" s="68"/>
      <c r="AH56" s="57" t="str">
        <f aca="false">"http://images.amazon.com/images/P/"&amp;D56&amp;".09.LZZZZZZZ"</f>
        <v>http://images.amazon.com/images/P/B000148JH6.09.LZZZZZZZ</v>
      </c>
      <c r="AI56" s="0" t="e">
        <f aca="false">image(AH56,2)</f>
        <v>#NAME?</v>
      </c>
    </row>
    <row r="57" customFormat="false" ht="20.25" hidden="true" customHeight="true" outlineLevel="0" collapsed="false">
      <c r="A57" s="19" t="n">
        <v>50</v>
      </c>
      <c r="B57" s="67"/>
      <c r="C57" s="58" t="s">
        <v>206</v>
      </c>
      <c r="D57" s="37" t="s">
        <v>207</v>
      </c>
      <c r="E57" s="58" t="n">
        <v>4995515992130</v>
      </c>
      <c r="F57" s="38" t="str">
        <f aca="false">IF(D57="",,"http://mnsearch.com/item?kwd="&amp;D57)</f>
        <v>http://mnsearch.com/item?kwd=B000092PMK</v>
      </c>
      <c r="G57" s="60" t="n">
        <v>13000</v>
      </c>
      <c r="H57" s="60"/>
      <c r="I57" s="40" t="n">
        <v>200</v>
      </c>
      <c r="J57" s="42"/>
      <c r="K57" s="42"/>
      <c r="L57" s="42"/>
      <c r="M57" s="61" t="s">
        <v>208</v>
      </c>
      <c r="N57" s="62" t="n">
        <v>175</v>
      </c>
      <c r="O57" s="45" t="n">
        <f aca="false">N57-0.5</f>
        <v>174.5</v>
      </c>
      <c r="P57" s="28" t="n">
        <f aca="false">IF(ISERROR($P$1*O57),"",($P$1*O57))</f>
        <v>18476.06</v>
      </c>
      <c r="Q57" s="46" t="n">
        <f aca="false">P57-T57-X57-G57-H57-Z57</f>
        <v>1515.06</v>
      </c>
      <c r="R57" s="47" t="n">
        <f aca="false">P57-T57-Y57-G57-H57-Z57</f>
        <v>1515.06</v>
      </c>
      <c r="S57" s="48" t="n">
        <f aca="false">IF(ISERROR(Q57/P57),"",(Q57/P57))</f>
        <v>0.0820012491840792</v>
      </c>
      <c r="T57" s="28" t="n">
        <f aca="false">ROUND(IF(ISERROR(P57*$T$1),"",P57*$T$1),0)</f>
        <v>2771</v>
      </c>
      <c r="U57" s="49" t="n">
        <f aca="false">ROUNDUP(I57*1.2,0)</f>
        <v>240</v>
      </c>
      <c r="V57" s="50" t="n">
        <f aca="false">ROUNDUP(SUM(J57:L57)*1.1,0)</f>
        <v>0</v>
      </c>
      <c r="W57" s="63" t="s">
        <v>50</v>
      </c>
      <c r="X57" s="28" t="n">
        <f aca="false">IFERROR(IF($W57="eパケライト",VLOOKUP($U57,料金表!$B$3:$H$52,2,1),IF($W57="eパケ",VLOOKUP($U57,料金表!$B$3:$H$52,4,1),IF($W57="EMS",VLOOKUP($U57,料金表!$B$3:$H$52,6,1),""))),"")</f>
        <v>860</v>
      </c>
      <c r="Y57" s="28" t="n">
        <f aca="false">IFERROR(IF($W57="eパケライト",VLOOKUP($U57,料金表!$B$3:$H$52,3,1),IF($W57="eパケ",VLOOKUP($U57,料金表!$B$3:$H$52,5,1),IF($W57="EMS",VLOOKUP($U57,料金表!$B$3:$H$52,7,1),""))),"")</f>
        <v>860</v>
      </c>
      <c r="Z57" s="28" t="n">
        <f aca="false">$Z$1</f>
        <v>330</v>
      </c>
      <c r="AA57" s="64"/>
      <c r="AB57" s="65"/>
      <c r="AC57" s="66" t="s">
        <v>45</v>
      </c>
      <c r="AD57" s="65" t="n">
        <v>43937</v>
      </c>
      <c r="AE57" s="56"/>
      <c r="AF57" s="32"/>
      <c r="AH57" s="57" t="str">
        <f aca="false">"http://images.amazon.com/images/P/"&amp;D57&amp;".09.LZZZZZZZ"</f>
        <v>http://images.amazon.com/images/P/B000092PMK.09.LZZZZZZZ</v>
      </c>
      <c r="AI57" s="0" t="e">
        <f aca="false">image(AH57,2)</f>
        <v>#NAME?</v>
      </c>
    </row>
    <row r="58" customFormat="false" ht="38.25" hidden="true" customHeight="true" outlineLevel="0" collapsed="false">
      <c r="A58" s="19" t="n">
        <v>51</v>
      </c>
      <c r="B58" s="67"/>
      <c r="C58" s="58" t="s">
        <v>209</v>
      </c>
      <c r="D58" s="37" t="s">
        <v>170</v>
      </c>
      <c r="E58" s="20"/>
      <c r="F58" s="38" t="str">
        <f aca="false">IF(D58="",,"http://mnsearch.com/item?kwd="&amp;D58)</f>
        <v>http://mnsearch.com/item?kwd=Hand-ON</v>
      </c>
      <c r="G58" s="60" t="n">
        <v>5000</v>
      </c>
      <c r="H58" s="39"/>
      <c r="I58" s="40" t="n">
        <v>3100</v>
      </c>
      <c r="J58" s="41"/>
      <c r="K58" s="41"/>
      <c r="L58" s="41"/>
      <c r="M58" s="41"/>
      <c r="N58" s="62" t="n">
        <v>175</v>
      </c>
      <c r="O58" s="45" t="n">
        <f aca="false">N58-0.5</f>
        <v>174.5</v>
      </c>
      <c r="P58" s="28" t="n">
        <f aca="false">IF(ISERROR($P$1*O58),"",($P$1*O58))</f>
        <v>18476.06</v>
      </c>
      <c r="Q58" s="46" t="n">
        <f aca="false">P58-T58-X58-G58-H58-Z58</f>
        <v>3075.06</v>
      </c>
      <c r="R58" s="47" t="n">
        <f aca="false">P58-T58-Y58-G58-H58-Z58</f>
        <v>2175.06</v>
      </c>
      <c r="S58" s="48" t="n">
        <f aca="false">IF(ISERROR(Q58/P58),"",(Q58/P58))</f>
        <v>0.166434835132599</v>
      </c>
      <c r="T58" s="28" t="n">
        <f aca="false">ROUND(IF(ISERROR(P58*$T$1),"",P58*$T$1),0)</f>
        <v>2771</v>
      </c>
      <c r="U58" s="49" t="n">
        <f aca="false">ROUNDUP(I58*1.2,0)</f>
        <v>3720</v>
      </c>
      <c r="V58" s="50" t="n">
        <f aca="false">ROUNDUP(SUM(J58:L58)*1.1,0)</f>
        <v>0</v>
      </c>
      <c r="W58" s="63" t="s">
        <v>178</v>
      </c>
      <c r="X58" s="28" t="n">
        <f aca="false">IFERROR(IF($W58="eパケライト",VLOOKUP($U58,料金表!$B$3:$H$52,2,1),IF($W58="eパケ",VLOOKUP($U58,料金表!$B$3:$H$52,4,1),IF($W58="EMS",VLOOKUP($U58,料金表!$B$3:$H$52,6,1),""))),"")</f>
        <v>7300</v>
      </c>
      <c r="Y58" s="28" t="n">
        <f aca="false">IFERROR(IF($W58="eパケライト",VLOOKUP($U58,料金表!$B$3:$H$52,3,1),IF($W58="eパケ",VLOOKUP($U58,料金表!$B$3:$H$52,5,1),IF($W58="EMS",VLOOKUP($U58,料金表!$B$3:$H$52,7,1),""))),"")</f>
        <v>8200</v>
      </c>
      <c r="Z58" s="28" t="n">
        <f aca="false">$Z$1</f>
        <v>330</v>
      </c>
      <c r="AA58" s="64"/>
      <c r="AB58" s="65"/>
      <c r="AC58" s="64" t="s">
        <v>45</v>
      </c>
      <c r="AD58" s="65" t="n">
        <v>43938</v>
      </c>
      <c r="AE58" s="56"/>
      <c r="AF58" s="69" t="s">
        <v>210</v>
      </c>
      <c r="AH58" s="57" t="str">
        <f aca="false">"http://images.amazon.com/images/P/"&amp;D58&amp;".09.LZZZZZZZ"</f>
        <v>http://images.amazon.com/images/P/Hand-ON.09.LZZZZZZZ</v>
      </c>
      <c r="AI58" s="0" t="e">
        <f aca="false">image(AH58,2)</f>
        <v>#NAME?</v>
      </c>
    </row>
    <row r="59" customFormat="false" ht="20.25" hidden="true" customHeight="true" outlineLevel="0" collapsed="false">
      <c r="A59" s="19" t="n">
        <v>52</v>
      </c>
      <c r="B59" s="67"/>
      <c r="C59" s="58" t="s">
        <v>211</v>
      </c>
      <c r="D59" s="37" t="s">
        <v>212</v>
      </c>
      <c r="E59" s="58" t="n">
        <v>4995857070312</v>
      </c>
      <c r="F59" s="38" t="str">
        <f aca="false">IF(D59="",,"http://mnsearch.com/item?kwd="&amp;D59)</f>
        <v>http://mnsearch.com/item?kwd=B000N5BQOG</v>
      </c>
      <c r="G59" s="60" t="n">
        <v>3000</v>
      </c>
      <c r="H59" s="39"/>
      <c r="I59" s="40" t="n">
        <v>200</v>
      </c>
      <c r="J59" s="42"/>
      <c r="K59" s="42"/>
      <c r="L59" s="42"/>
      <c r="M59" s="61" t="s">
        <v>213</v>
      </c>
      <c r="N59" s="62" t="n">
        <v>54.99</v>
      </c>
      <c r="O59" s="45" t="n">
        <f aca="false">N59-0.5</f>
        <v>54.49</v>
      </c>
      <c r="P59" s="28" t="n">
        <f aca="false">IF(ISERROR($P$1*O59),"",($P$1*O59))</f>
        <v>5769.4012</v>
      </c>
      <c r="Q59" s="46" t="n">
        <f aca="false">P59-T59-X59-G59-H59-Z59</f>
        <v>714.4012</v>
      </c>
      <c r="R59" s="47" t="n">
        <f aca="false">P59-T59-Y59-G59-H59-Z59</f>
        <v>714.4012</v>
      </c>
      <c r="S59" s="48" t="n">
        <f aca="false">IF(ISERROR(Q59/P59),"",(Q59/P59))</f>
        <v>0.123825883351638</v>
      </c>
      <c r="T59" s="28" t="n">
        <f aca="false">ROUND(IF(ISERROR(P59*$T$1),"",P59*$T$1),0)</f>
        <v>865</v>
      </c>
      <c r="U59" s="49" t="n">
        <f aca="false">ROUNDUP(I59*1.2,0)</f>
        <v>240</v>
      </c>
      <c r="V59" s="50" t="n">
        <f aca="false">ROUNDUP(SUM(J59:L59)*1.1,0)</f>
        <v>0</v>
      </c>
      <c r="W59" s="63" t="s">
        <v>50</v>
      </c>
      <c r="X59" s="28" t="n">
        <f aca="false">IFERROR(IF($W59="eパケライト",VLOOKUP($U59,料金表!$B$3:$H$52,2,1),IF($W59="eパケ",VLOOKUP($U59,料金表!$B$3:$H$52,4,1),IF($W59="EMS",VLOOKUP($U59,料金表!$B$3:$H$52,6,1),""))),"")</f>
        <v>860</v>
      </c>
      <c r="Y59" s="28" t="n">
        <f aca="false">IFERROR(IF($W59="eパケライト",VLOOKUP($U59,料金表!$B$3:$H$52,3,1),IF($W59="eパケ",VLOOKUP($U59,料金表!$B$3:$H$52,5,1),IF($W59="EMS",VLOOKUP($U59,料金表!$B$3:$H$52,7,1),""))),"")</f>
        <v>860</v>
      </c>
      <c r="Z59" s="28" t="n">
        <f aca="false">$Z$1</f>
        <v>330</v>
      </c>
      <c r="AA59" s="64"/>
      <c r="AB59" s="65"/>
      <c r="AC59" s="64" t="s">
        <v>45</v>
      </c>
      <c r="AD59" s="65" t="n">
        <v>43938</v>
      </c>
      <c r="AE59" s="56"/>
      <c r="AF59" s="32"/>
      <c r="AH59" s="57" t="str">
        <f aca="false">"http://images.amazon.com/images/P/"&amp;D59&amp;".09.LZZZZZZZ"</f>
        <v>http://images.amazon.com/images/P/B000N5BQOG.09.LZZZZZZZ</v>
      </c>
      <c r="AI59" s="0" t="e">
        <f aca="false">image(AH59,2)</f>
        <v>#NAME?</v>
      </c>
    </row>
    <row r="60" customFormat="false" ht="20.25" hidden="true" customHeight="true" outlineLevel="0" collapsed="false">
      <c r="A60" s="19" t="n">
        <v>53</v>
      </c>
      <c r="B60" s="67"/>
      <c r="C60" s="58" t="s">
        <v>214</v>
      </c>
      <c r="D60" s="37" t="s">
        <v>215</v>
      </c>
      <c r="E60" s="58" t="n">
        <v>4974365502171</v>
      </c>
      <c r="F60" s="38" t="str">
        <f aca="false">IF(D60="",,"http://mnsearch.com/item?kwd="&amp;D60)</f>
        <v>http://mnsearch.com/item?kwd=B0006U8ONY</v>
      </c>
      <c r="G60" s="60" t="n">
        <v>9780</v>
      </c>
      <c r="H60" s="39"/>
      <c r="I60" s="40" t="n">
        <v>200</v>
      </c>
      <c r="J60" s="41"/>
      <c r="K60" s="41"/>
      <c r="L60" s="41"/>
      <c r="M60" s="61" t="s">
        <v>216</v>
      </c>
      <c r="N60" s="62" t="n">
        <v>155.99</v>
      </c>
      <c r="O60" s="45" t="n">
        <f aca="false">N60-0.5</f>
        <v>155.49</v>
      </c>
      <c r="P60" s="28" t="n">
        <f aca="false">IF(ISERROR($P$1*O60),"",($P$1*O60))</f>
        <v>16463.2812</v>
      </c>
      <c r="Q60" s="46" t="n">
        <f aca="false">P60-T60-X60-G60-H60-Z60</f>
        <v>3024.2812</v>
      </c>
      <c r="R60" s="47" t="n">
        <f aca="false">P60-T60-Y60-G60-H60-Z60</f>
        <v>3024.2812</v>
      </c>
      <c r="S60" s="48" t="n">
        <f aca="false">IF(ISERROR(Q60/P60),"",(Q60/P60))</f>
        <v>0.183698569152788</v>
      </c>
      <c r="T60" s="28" t="n">
        <f aca="false">ROUND(IF(ISERROR(P60*$T$1),"",P60*$T$1),0)</f>
        <v>2469</v>
      </c>
      <c r="U60" s="49" t="n">
        <f aca="false">ROUNDUP(I60*1.2,0)</f>
        <v>240</v>
      </c>
      <c r="V60" s="50" t="n">
        <f aca="false">ROUNDUP(SUM(J60:L60)*1.1,0)</f>
        <v>0</v>
      </c>
      <c r="W60" s="63" t="s">
        <v>50</v>
      </c>
      <c r="X60" s="28" t="n">
        <f aca="false">IFERROR(IF($W60="eパケライト",VLOOKUP($U60,料金表!$B$3:$H$52,2,1),IF($W60="eパケ",VLOOKUP($U60,料金表!$B$3:$H$52,4,1),IF($W60="EMS",VLOOKUP($U60,料金表!$B$3:$H$52,6,1),""))),"")</f>
        <v>860</v>
      </c>
      <c r="Y60" s="28" t="n">
        <f aca="false">IFERROR(IF($W60="eパケライト",VLOOKUP($U60,料金表!$B$3:$H$52,3,1),IF($W60="eパケ",VLOOKUP($U60,料金表!$B$3:$H$52,5,1),IF($W60="EMS",VLOOKUP($U60,料金表!$B$3:$H$52,7,1),""))),"")</f>
        <v>860</v>
      </c>
      <c r="Z60" s="28" t="n">
        <f aca="false">$Z$1</f>
        <v>330</v>
      </c>
      <c r="AA60" s="64"/>
      <c r="AB60" s="65"/>
      <c r="AC60" s="64" t="s">
        <v>45</v>
      </c>
      <c r="AD60" s="65" t="n">
        <v>43938</v>
      </c>
      <c r="AE60" s="56"/>
      <c r="AF60" s="32"/>
      <c r="AH60" s="57" t="str">
        <f aca="false">"http://images.amazon.com/images/P/"&amp;D60&amp;".09.LZZZZZZZ"</f>
        <v>http://images.amazon.com/images/P/B0006U8ONY.09.LZZZZZZZ</v>
      </c>
      <c r="AI60" s="0" t="e">
        <f aca="false">image(AH60,2)</f>
        <v>#NAME?</v>
      </c>
    </row>
    <row r="61" customFormat="false" ht="20.25" hidden="true" customHeight="true" outlineLevel="0" collapsed="false">
      <c r="A61" s="19" t="n">
        <v>54</v>
      </c>
      <c r="B61" s="67"/>
      <c r="C61" s="58" t="s">
        <v>217</v>
      </c>
      <c r="D61" s="37" t="s">
        <v>218</v>
      </c>
      <c r="E61" s="58" t="n">
        <v>4949830100022</v>
      </c>
      <c r="F61" s="38" t="str">
        <f aca="false">IF(D61="",,"http://mnsearch.com/item?kwd="&amp;D61)</f>
        <v>http://mnsearch.com/item?kwd=B000069SRM</v>
      </c>
      <c r="G61" s="60" t="n">
        <v>10500</v>
      </c>
      <c r="H61" s="60"/>
      <c r="I61" s="40" t="n">
        <v>200</v>
      </c>
      <c r="J61" s="41"/>
      <c r="K61" s="41"/>
      <c r="L61" s="41"/>
      <c r="M61" s="61" t="s">
        <v>219</v>
      </c>
      <c r="N61" s="62" t="n">
        <v>141</v>
      </c>
      <c r="O61" s="45" t="n">
        <f aca="false">N61-0.5</f>
        <v>140.5</v>
      </c>
      <c r="P61" s="28" t="n">
        <f aca="false">IF(ISERROR($P$1*O61),"",($P$1*O61))</f>
        <v>14876.14</v>
      </c>
      <c r="Q61" s="46" t="n">
        <f aca="false">P61-T61-X61-G61-H61-Z61</f>
        <v>955.139999999999</v>
      </c>
      <c r="R61" s="47" t="n">
        <f aca="false">P61-T61-Y61-G61-H61-Z61</f>
        <v>955.139999999999</v>
      </c>
      <c r="S61" s="48" t="n">
        <f aca="false">IF(ISERROR(Q61/P61),"",(Q61/P61))</f>
        <v>0.0642061717622985</v>
      </c>
      <c r="T61" s="28" t="n">
        <f aca="false">ROUND(IF(ISERROR(P61*$T$1),"",P61*$T$1),0)</f>
        <v>2231</v>
      </c>
      <c r="U61" s="49" t="n">
        <f aca="false">ROUNDUP(I61*1.2,0)</f>
        <v>240</v>
      </c>
      <c r="V61" s="50" t="n">
        <f aca="false">ROUNDUP(SUM(J61:L61)*1.1,0)</f>
        <v>0</v>
      </c>
      <c r="W61" s="63" t="s">
        <v>50</v>
      </c>
      <c r="X61" s="28" t="n">
        <f aca="false">IFERROR(IF($W61="eパケライト",VLOOKUP($U61,料金表!$B$3:$H$52,2,1),IF($W61="eパケ",VLOOKUP($U61,料金表!$B$3:$H$52,4,1),IF($W61="EMS",VLOOKUP($U61,料金表!$B$3:$H$52,6,1),""))),"")</f>
        <v>860</v>
      </c>
      <c r="Y61" s="28" t="n">
        <f aca="false">IFERROR(IF($W61="eパケライト",VLOOKUP($U61,料金表!$B$3:$H$52,3,1),IF($W61="eパケ",VLOOKUP($U61,料金表!$B$3:$H$52,5,1),IF($W61="EMS",VLOOKUP($U61,料金表!$B$3:$H$52,7,1),""))),"")</f>
        <v>860</v>
      </c>
      <c r="Z61" s="28" t="n">
        <f aca="false">$Z$1</f>
        <v>330</v>
      </c>
      <c r="AA61" s="64"/>
      <c r="AB61" s="65"/>
      <c r="AC61" s="64" t="s">
        <v>45</v>
      </c>
      <c r="AD61" s="65" t="n">
        <v>43938</v>
      </c>
      <c r="AE61" s="56"/>
      <c r="AF61" s="68"/>
      <c r="AH61" s="57" t="str">
        <f aca="false">"http://images.amazon.com/images/P/"&amp;D61&amp;".09.LZZZZZZZ"</f>
        <v>http://images.amazon.com/images/P/B000069SRM.09.LZZZZZZZ</v>
      </c>
      <c r="AI61" s="0" t="e">
        <f aca="false">image(AH61,2)</f>
        <v>#NAME?</v>
      </c>
    </row>
    <row r="62" customFormat="false" ht="20.25" hidden="true" customHeight="true" outlineLevel="0" collapsed="false">
      <c r="A62" s="19" t="n">
        <v>55</v>
      </c>
      <c r="B62" s="67"/>
      <c r="C62" s="58" t="s">
        <v>220</v>
      </c>
      <c r="D62" s="37" t="s">
        <v>221</v>
      </c>
      <c r="E62" s="58" t="n">
        <v>4976219553599</v>
      </c>
      <c r="F62" s="38" t="str">
        <f aca="false">IF(D62="",,"http://mnsearch.com/item?kwd="&amp;D62)</f>
        <v>http://mnsearch.com/item?kwd=B00006LJTU</v>
      </c>
      <c r="G62" s="60" t="n">
        <v>10100</v>
      </c>
      <c r="H62" s="39"/>
      <c r="I62" s="40" t="n">
        <v>200</v>
      </c>
      <c r="J62" s="41"/>
      <c r="K62" s="41"/>
      <c r="L62" s="41"/>
      <c r="M62" s="61" t="s">
        <v>222</v>
      </c>
      <c r="N62" s="62" t="n">
        <v>147</v>
      </c>
      <c r="O62" s="45" t="n">
        <f aca="false">N62-0.5</f>
        <v>146.5</v>
      </c>
      <c r="P62" s="28" t="n">
        <f aca="false">IF(ISERROR($P$1*O62),"",($P$1*O62))</f>
        <v>15511.42</v>
      </c>
      <c r="Q62" s="46" t="n">
        <f aca="false">P62-T62-X62-G62-H62-Z62</f>
        <v>1894.42</v>
      </c>
      <c r="R62" s="47" t="n">
        <f aca="false">P62-T62-Y62-G62-H62-Z62</f>
        <v>1894.42</v>
      </c>
      <c r="S62" s="48" t="n">
        <f aca="false">IF(ISERROR(Q62/P62),"",(Q62/P62))</f>
        <v>0.122130662440963</v>
      </c>
      <c r="T62" s="28" t="n">
        <f aca="false">ROUND(IF(ISERROR(P62*$T$1),"",P62*$T$1),0)</f>
        <v>2327</v>
      </c>
      <c r="U62" s="49" t="n">
        <f aca="false">ROUNDUP(I62*1.2,0)</f>
        <v>240</v>
      </c>
      <c r="V62" s="50" t="n">
        <f aca="false">ROUNDUP(SUM(J62:L62)*1.1,0)</f>
        <v>0</v>
      </c>
      <c r="W62" s="63" t="s">
        <v>50</v>
      </c>
      <c r="X62" s="28" t="n">
        <f aca="false">IFERROR(IF($W62="eパケライト",VLOOKUP($U62,料金表!$B$3:$H$52,2,1),IF($W62="eパケ",VLOOKUP($U62,料金表!$B$3:$H$52,4,1),IF($W62="EMS",VLOOKUP($U62,料金表!$B$3:$H$52,6,1),""))),"")</f>
        <v>860</v>
      </c>
      <c r="Y62" s="28" t="n">
        <f aca="false">IFERROR(IF($W62="eパケライト",VLOOKUP($U62,料金表!$B$3:$H$52,3,1),IF($W62="eパケ",VLOOKUP($U62,料金表!$B$3:$H$52,5,1),IF($W62="EMS",VLOOKUP($U62,料金表!$B$3:$H$52,7,1),""))),"")</f>
        <v>860</v>
      </c>
      <c r="Z62" s="28" t="n">
        <f aca="false">$Z$1</f>
        <v>330</v>
      </c>
      <c r="AA62" s="64"/>
      <c r="AB62" s="65"/>
      <c r="AC62" s="64" t="s">
        <v>45</v>
      </c>
      <c r="AD62" s="65" t="n">
        <v>43938</v>
      </c>
      <c r="AE62" s="56"/>
      <c r="AF62" s="68"/>
      <c r="AH62" s="57" t="str">
        <f aca="false">"http://images.amazon.com/images/P/"&amp;D62&amp;".09.LZZZZZZZ"</f>
        <v>http://images.amazon.com/images/P/B00006LJTU.09.LZZZZZZZ</v>
      </c>
      <c r="AI62" s="0" t="e">
        <f aca="false">image(AH62,2)</f>
        <v>#NAME?</v>
      </c>
    </row>
    <row r="63" customFormat="false" ht="20.25" hidden="true" customHeight="true" outlineLevel="0" collapsed="false">
      <c r="A63" s="19" t="n">
        <v>56</v>
      </c>
      <c r="B63" s="67"/>
      <c r="C63" s="58" t="s">
        <v>223</v>
      </c>
      <c r="D63" s="37" t="s">
        <v>224</v>
      </c>
      <c r="E63" s="58" t="n">
        <v>4516365001010</v>
      </c>
      <c r="F63" s="38" t="str">
        <f aca="false">IF(D63="",,"http://mnsearch.com/item?kwd="&amp;D63)</f>
        <v>http://mnsearch.com/item?kwd=B000LILSLQ</v>
      </c>
      <c r="G63" s="60" t="n">
        <v>5000</v>
      </c>
      <c r="H63" s="39"/>
      <c r="I63" s="40" t="n">
        <v>200</v>
      </c>
      <c r="J63" s="41"/>
      <c r="K63" s="41"/>
      <c r="L63" s="41"/>
      <c r="M63" s="61" t="s">
        <v>225</v>
      </c>
      <c r="N63" s="62" t="n">
        <v>75.49</v>
      </c>
      <c r="O63" s="45" t="n">
        <f aca="false">N63-0.5</f>
        <v>74.99</v>
      </c>
      <c r="P63" s="28" t="n">
        <f aca="false">IF(ISERROR($P$1*O63),"",($P$1*O63))</f>
        <v>7939.9412</v>
      </c>
      <c r="Q63" s="46" t="n">
        <f aca="false">P63-T63-X63-G63-H63-Z63</f>
        <v>558.941199999999</v>
      </c>
      <c r="R63" s="47" t="n">
        <f aca="false">P63-T63-Y63-G63-H63-Z63</f>
        <v>558.941199999999</v>
      </c>
      <c r="S63" s="48" t="n">
        <f aca="false">IF(ISERROR(Q63/P63),"",(Q63/P63))</f>
        <v>0.0703961384499925</v>
      </c>
      <c r="T63" s="28" t="n">
        <f aca="false">ROUND(IF(ISERROR(P63*$T$1),"",P63*$T$1),0)</f>
        <v>1191</v>
      </c>
      <c r="U63" s="49" t="n">
        <f aca="false">ROUNDUP(I63*1.2,0)</f>
        <v>240</v>
      </c>
      <c r="V63" s="50" t="n">
        <f aca="false">ROUNDUP(SUM(J63:L63)*1.1,0)</f>
        <v>0</v>
      </c>
      <c r="W63" s="63" t="s">
        <v>50</v>
      </c>
      <c r="X63" s="28" t="n">
        <f aca="false">IFERROR(IF($W63="eパケライト",VLOOKUP($U63,料金表!$B$3:$H$52,2,1),IF($W63="eパケ",VLOOKUP($U63,料金表!$B$3:$H$52,4,1),IF($W63="EMS",VLOOKUP($U63,料金表!$B$3:$H$52,6,1),""))),"")</f>
        <v>860</v>
      </c>
      <c r="Y63" s="28" t="n">
        <f aca="false">IFERROR(IF($W63="eパケライト",VLOOKUP($U63,料金表!$B$3:$H$52,3,1),IF($W63="eパケ",VLOOKUP($U63,料金表!$B$3:$H$52,5,1),IF($W63="EMS",VLOOKUP($U63,料金表!$B$3:$H$52,7,1),""))),"")</f>
        <v>860</v>
      </c>
      <c r="Z63" s="28" t="n">
        <f aca="false">$Z$1</f>
        <v>330</v>
      </c>
      <c r="AA63" s="64"/>
      <c r="AB63" s="65"/>
      <c r="AC63" s="64" t="s">
        <v>45</v>
      </c>
      <c r="AD63" s="65" t="n">
        <v>43938</v>
      </c>
      <c r="AE63" s="56"/>
      <c r="AF63" s="68"/>
      <c r="AH63" s="57" t="str">
        <f aca="false">"http://images.amazon.com/images/P/"&amp;D63&amp;".09.LZZZZZZZ"</f>
        <v>http://images.amazon.com/images/P/B000LILSLQ.09.LZZZZZZZ</v>
      </c>
      <c r="AI63" s="0" t="e">
        <f aca="false">image(AH63,2)</f>
        <v>#NAME?</v>
      </c>
    </row>
    <row r="64" customFormat="false" ht="20.25" hidden="true" customHeight="true" outlineLevel="0" collapsed="false">
      <c r="A64" s="19" t="n">
        <v>57</v>
      </c>
      <c r="B64" s="67"/>
      <c r="C64" s="58" t="s">
        <v>226</v>
      </c>
      <c r="D64" s="37" t="s">
        <v>227</v>
      </c>
      <c r="E64" s="58" t="n">
        <v>4976219154840</v>
      </c>
      <c r="F64" s="38" t="str">
        <f aca="false">IF(D64="",,"http://mnsearch.com/item?kwd="&amp;D64)</f>
        <v>http://mnsearch.com/item?kwd=B000069TD3</v>
      </c>
      <c r="G64" s="60" t="n">
        <v>3500</v>
      </c>
      <c r="H64" s="39"/>
      <c r="I64" s="40" t="n">
        <v>200</v>
      </c>
      <c r="J64" s="42"/>
      <c r="K64" s="42"/>
      <c r="L64" s="42"/>
      <c r="M64" s="61" t="s">
        <v>228</v>
      </c>
      <c r="N64" s="62" t="n">
        <v>54</v>
      </c>
      <c r="O64" s="45" t="n">
        <f aca="false">N64-0.5</f>
        <v>53.5</v>
      </c>
      <c r="P64" s="28" t="n">
        <f aca="false">IF(ISERROR($P$1*O64),"",($P$1*O64))</f>
        <v>5664.58</v>
      </c>
      <c r="Q64" s="46" t="n">
        <f aca="false">P64-T64-X64-G64-H64-Z64</f>
        <v>124.58</v>
      </c>
      <c r="R64" s="47" t="n">
        <f aca="false">P64-T64-Y64-G64-H64-Z64</f>
        <v>124.58</v>
      </c>
      <c r="S64" s="48" t="n">
        <f aca="false">IF(ISERROR(Q64/P64),"",(Q64/P64))</f>
        <v>0.021992804409153</v>
      </c>
      <c r="T64" s="28" t="n">
        <f aca="false">ROUND(IF(ISERROR(P64*$T$1),"",P64*$T$1),0)</f>
        <v>850</v>
      </c>
      <c r="U64" s="49" t="n">
        <f aca="false">ROUNDUP(I64*1.2,0)</f>
        <v>240</v>
      </c>
      <c r="V64" s="50" t="n">
        <f aca="false">ROUNDUP(SUM(J64:L64)*1.1,0)</f>
        <v>0</v>
      </c>
      <c r="W64" s="63" t="s">
        <v>50</v>
      </c>
      <c r="X64" s="28" t="n">
        <f aca="false">IFERROR(IF($W64="eパケライト",VLOOKUP($U64,料金表!$B$3:$H$52,2,1),IF($W64="eパケ",VLOOKUP($U64,料金表!$B$3:$H$52,4,1),IF($W64="EMS",VLOOKUP($U64,料金表!$B$3:$H$52,6,1),""))),"")</f>
        <v>860</v>
      </c>
      <c r="Y64" s="28" t="n">
        <f aca="false">IFERROR(IF($W64="eパケライト",VLOOKUP($U64,料金表!$B$3:$H$52,3,1),IF($W64="eパケ",VLOOKUP($U64,料金表!$B$3:$H$52,5,1),IF($W64="EMS",VLOOKUP($U64,料金表!$B$3:$H$52,7,1),""))),"")</f>
        <v>860</v>
      </c>
      <c r="Z64" s="28" t="n">
        <f aca="false">$Z$1</f>
        <v>330</v>
      </c>
      <c r="AA64" s="64"/>
      <c r="AB64" s="65"/>
      <c r="AC64" s="64" t="s">
        <v>45</v>
      </c>
      <c r="AD64" s="65" t="n">
        <v>43938</v>
      </c>
      <c r="AE64" s="56"/>
      <c r="AF64" s="32"/>
      <c r="AH64" s="57" t="str">
        <f aca="false">"http://images.amazon.com/images/P/"&amp;D64&amp;".09.LZZZZZZZ"</f>
        <v>http://images.amazon.com/images/P/B000069TD3.09.LZZZZZZZ</v>
      </c>
      <c r="AI64" s="0" t="e">
        <f aca="false">image(AH64,2)</f>
        <v>#NAME?</v>
      </c>
    </row>
    <row r="65" customFormat="false" ht="20.25" hidden="true" customHeight="true" outlineLevel="0" collapsed="false">
      <c r="A65" s="19" t="n">
        <v>58</v>
      </c>
      <c r="B65" s="67"/>
      <c r="C65" s="58" t="s">
        <v>229</v>
      </c>
      <c r="D65" s="37" t="s">
        <v>230</v>
      </c>
      <c r="E65" s="58" t="n">
        <v>4935066800898</v>
      </c>
      <c r="F65" s="38" t="str">
        <f aca="false">IF(D65="",,"http://mnsearch.com/item?kwd="&amp;D65)</f>
        <v>http://mnsearch.com/item?kwd=B000092P8U</v>
      </c>
      <c r="G65" s="60" t="n">
        <v>21800</v>
      </c>
      <c r="H65" s="39"/>
      <c r="I65" s="40" t="n">
        <v>200</v>
      </c>
      <c r="J65" s="41"/>
      <c r="K65" s="41"/>
      <c r="L65" s="41"/>
      <c r="M65" s="61" t="s">
        <v>231</v>
      </c>
      <c r="N65" s="62" t="n">
        <v>269.99</v>
      </c>
      <c r="O65" s="45" t="n">
        <f aca="false">N65-0.5</f>
        <v>269.49</v>
      </c>
      <c r="P65" s="28" t="n">
        <f aca="false">IF(ISERROR($P$1*O65),"",($P$1*O65))</f>
        <v>28533.6012</v>
      </c>
      <c r="Q65" s="46" t="n">
        <f aca="false">P65-T65-X65-G65-H65-Z65</f>
        <v>1263.6012</v>
      </c>
      <c r="R65" s="47" t="n">
        <f aca="false">P65-T65-Y65-G65-H65-Z65</f>
        <v>1263.6012</v>
      </c>
      <c r="S65" s="48" t="n">
        <f aca="false">IF(ISERROR(Q65/P65),"",(Q65/P65))</f>
        <v>0.0442846730471582</v>
      </c>
      <c r="T65" s="28" t="n">
        <f aca="false">ROUND(IF(ISERROR(P65*$T$1),"",P65*$T$1),0)</f>
        <v>4280</v>
      </c>
      <c r="U65" s="49" t="n">
        <f aca="false">ROUNDUP(I65*1.2,0)</f>
        <v>240</v>
      </c>
      <c r="V65" s="50" t="n">
        <f aca="false">ROUNDUP(SUM(J65:L65)*1.1,0)</f>
        <v>0</v>
      </c>
      <c r="W65" s="63" t="s">
        <v>50</v>
      </c>
      <c r="X65" s="28" t="n">
        <f aca="false">IFERROR(IF($W65="eパケライト",VLOOKUP($U65,料金表!$B$3:$H$52,2,1),IF($W65="eパケ",VLOOKUP($U65,料金表!$B$3:$H$52,4,1),IF($W65="EMS",VLOOKUP($U65,料金表!$B$3:$H$52,6,1),""))),"")</f>
        <v>860</v>
      </c>
      <c r="Y65" s="28" t="n">
        <f aca="false">IFERROR(IF($W65="eパケライト",VLOOKUP($U65,料金表!$B$3:$H$52,3,1),IF($W65="eパケ",VLOOKUP($U65,料金表!$B$3:$H$52,5,1),IF($W65="EMS",VLOOKUP($U65,料金表!$B$3:$H$52,7,1),""))),"")</f>
        <v>860</v>
      </c>
      <c r="Z65" s="28" t="n">
        <f aca="false">$Z$1</f>
        <v>330</v>
      </c>
      <c r="AA65" s="64"/>
      <c r="AB65" s="65"/>
      <c r="AC65" s="64" t="s">
        <v>45</v>
      </c>
      <c r="AD65" s="65" t="n">
        <v>43938</v>
      </c>
      <c r="AE65" s="56"/>
      <c r="AF65" s="32"/>
      <c r="AH65" s="57" t="str">
        <f aca="false">"http://images.amazon.com/images/P/"&amp;D65&amp;".09.LZZZZZZZ"</f>
        <v>http://images.amazon.com/images/P/B000092P8U.09.LZZZZZZZ</v>
      </c>
      <c r="AI65" s="0" t="e">
        <f aca="false">image(AH65,2)</f>
        <v>#NAME?</v>
      </c>
    </row>
    <row r="66" customFormat="false" ht="20.25" hidden="true" customHeight="true" outlineLevel="0" collapsed="false">
      <c r="A66" s="19" t="n">
        <v>59</v>
      </c>
      <c r="B66" s="67"/>
      <c r="C66" s="58" t="s">
        <v>232</v>
      </c>
      <c r="D66" s="37" t="s">
        <v>233</v>
      </c>
      <c r="E66" s="58" t="n">
        <v>4964808301089</v>
      </c>
      <c r="F66" s="38" t="str">
        <f aca="false">IF(D66="",,"http://mnsearch.com/item?kwd="&amp;D66)</f>
        <v>http://mnsearch.com/item?kwd=B00170KDSQ</v>
      </c>
      <c r="G66" s="60" t="n">
        <v>7480</v>
      </c>
      <c r="H66" s="60" t="n">
        <v>340</v>
      </c>
      <c r="I66" s="40" t="n">
        <v>200</v>
      </c>
      <c r="J66" s="42"/>
      <c r="K66" s="42"/>
      <c r="L66" s="42"/>
      <c r="M66" s="61" t="s">
        <v>234</v>
      </c>
      <c r="N66" s="62" t="n">
        <v>112</v>
      </c>
      <c r="O66" s="45" t="n">
        <f aca="false">N66-0.5</f>
        <v>111.5</v>
      </c>
      <c r="P66" s="28" t="n">
        <f aca="false">IF(ISERROR($P$1*O66),"",($P$1*O66))</f>
        <v>11805.62</v>
      </c>
      <c r="Q66" s="46" t="n">
        <f aca="false">P66-T66-X66-G66-H66-Z66</f>
        <v>1024.62</v>
      </c>
      <c r="R66" s="47" t="n">
        <f aca="false">P66-T66-Y66-G66-H66-Z66</f>
        <v>1024.62</v>
      </c>
      <c r="S66" s="48" t="n">
        <f aca="false">IF(ISERROR(Q66/P66),"",(Q66/P66))</f>
        <v>0.0867908674004414</v>
      </c>
      <c r="T66" s="28" t="n">
        <f aca="false">ROUND(IF(ISERROR(P66*$T$1),"",P66*$T$1),0)</f>
        <v>1771</v>
      </c>
      <c r="U66" s="49" t="n">
        <f aca="false">ROUNDUP(I66*1.2,0)</f>
        <v>240</v>
      </c>
      <c r="V66" s="50" t="n">
        <f aca="false">ROUNDUP(SUM(J66:L66)*1.1,0)</f>
        <v>0</v>
      </c>
      <c r="W66" s="63" t="s">
        <v>50</v>
      </c>
      <c r="X66" s="28" t="n">
        <f aca="false">IFERROR(IF($W66="eパケライト",VLOOKUP($U66,料金表!$B$3:$H$52,2,1),IF($W66="eパケ",VLOOKUP($U66,料金表!$B$3:$H$52,4,1),IF($W66="EMS",VLOOKUP($U66,料金表!$B$3:$H$52,6,1),""))),"")</f>
        <v>860</v>
      </c>
      <c r="Y66" s="28" t="n">
        <f aca="false">IFERROR(IF($W66="eパケライト",VLOOKUP($U66,料金表!$B$3:$H$52,3,1),IF($W66="eパケ",VLOOKUP($U66,料金表!$B$3:$H$52,5,1),IF($W66="EMS",VLOOKUP($U66,料金表!$B$3:$H$52,7,1),""))),"")</f>
        <v>860</v>
      </c>
      <c r="Z66" s="28" t="n">
        <f aca="false">$Z$1</f>
        <v>330</v>
      </c>
      <c r="AA66" s="64"/>
      <c r="AB66" s="65"/>
      <c r="AC66" s="64" t="s">
        <v>45</v>
      </c>
      <c r="AD66" s="65" t="n">
        <v>43938</v>
      </c>
      <c r="AE66" s="56"/>
      <c r="AF66" s="68"/>
      <c r="AH66" s="57" t="str">
        <f aca="false">"http://images.amazon.com/images/P/"&amp;D66&amp;".09.LZZZZZZZ"</f>
        <v>http://images.amazon.com/images/P/B00170KDSQ.09.LZZZZZZZ</v>
      </c>
      <c r="AI66" s="0" t="e">
        <f aca="false">image(AH66,2)</f>
        <v>#NAME?</v>
      </c>
    </row>
    <row r="67" customFormat="false" ht="20.25" hidden="true" customHeight="true" outlineLevel="0" collapsed="false">
      <c r="A67" s="19" t="n">
        <v>60</v>
      </c>
      <c r="B67" s="67"/>
      <c r="C67" s="58" t="s">
        <v>235</v>
      </c>
      <c r="D67" s="37" t="n">
        <v>4091065961</v>
      </c>
      <c r="E67" s="58" t="n">
        <v>9784091065964</v>
      </c>
      <c r="F67" s="38" t="str">
        <f aca="false">IF(D67="",,"http://mnsearch.com/item?kwd="&amp;D67)</f>
        <v>http://mnsearch.com/item?kwd=4091065961</v>
      </c>
      <c r="G67" s="60" t="n">
        <v>3580</v>
      </c>
      <c r="H67" s="39"/>
      <c r="I67" s="40" t="n">
        <v>300</v>
      </c>
      <c r="J67" s="42"/>
      <c r="K67" s="42"/>
      <c r="L67" s="42"/>
      <c r="M67" s="61" t="s">
        <v>236</v>
      </c>
      <c r="N67" s="62" t="n">
        <v>69.8</v>
      </c>
      <c r="O67" s="45" t="n">
        <f aca="false">N67-0.5</f>
        <v>69.3</v>
      </c>
      <c r="P67" s="28" t="n">
        <f aca="false">IF(ISERROR($P$1*O67),"",($P$1*O67))</f>
        <v>7337.484</v>
      </c>
      <c r="Q67" s="46" t="n">
        <f aca="false">P67-T67-X67-G67-H67-Z67</f>
        <v>1241.484</v>
      </c>
      <c r="R67" s="47" t="n">
        <f aca="false">P67-T67-Y67-G67-H67-Z67</f>
        <v>1241.484</v>
      </c>
      <c r="S67" s="48" t="n">
        <f aca="false">IF(ISERROR(Q67/P67),"",(Q67/P67))</f>
        <v>0.169197506938346</v>
      </c>
      <c r="T67" s="28" t="n">
        <f aca="false">ROUND(IF(ISERROR(P67*$T$1),"",P67*$T$1),0)</f>
        <v>1101</v>
      </c>
      <c r="U67" s="49" t="n">
        <f aca="false">ROUNDUP(I67*1.2,0)</f>
        <v>360</v>
      </c>
      <c r="V67" s="50" t="n">
        <f aca="false">ROUNDUP(SUM(J67:L67)*1.1,0)</f>
        <v>0</v>
      </c>
      <c r="W67" s="63" t="s">
        <v>50</v>
      </c>
      <c r="X67" s="28" t="n">
        <f aca="false">IFERROR(IF($W67="eパケライト",VLOOKUP($U67,料金表!$B$3:$H$52,2,1),IF($W67="eパケ",VLOOKUP($U67,料金表!$B$3:$H$52,4,1),IF($W67="EMS",VLOOKUP($U67,料金表!$B$3:$H$52,6,1),""))),"")</f>
        <v>1085</v>
      </c>
      <c r="Y67" s="28" t="n">
        <f aca="false">IFERROR(IF($W67="eパケライト",VLOOKUP($U67,料金表!$B$3:$H$52,3,1),IF($W67="eパケ",VLOOKUP($U67,料金表!$B$3:$H$52,5,1),IF($W67="EMS",VLOOKUP($U67,料金表!$B$3:$H$52,7,1),""))),"")</f>
        <v>1085</v>
      </c>
      <c r="Z67" s="28" t="n">
        <f aca="false">$Z$1</f>
        <v>330</v>
      </c>
      <c r="AA67" s="64"/>
      <c r="AB67" s="65"/>
      <c r="AC67" s="64" t="s">
        <v>45</v>
      </c>
      <c r="AD67" s="65" t="n">
        <v>43938</v>
      </c>
      <c r="AE67" s="56"/>
      <c r="AF67" s="68"/>
      <c r="AH67" s="57" t="str">
        <f aca="false">"http://images.amazon.com/images/P/"&amp;D67&amp;".09.LZZZZZZZ"</f>
        <v>http://images.amazon.com/images/P/4091065961.09.LZZZZZZZ</v>
      </c>
      <c r="AI67" s="0" t="e">
        <f aca="false">image(AH67,2)</f>
        <v>#NAME?</v>
      </c>
    </row>
    <row r="68" customFormat="false" ht="20.25" hidden="true" customHeight="true" outlineLevel="0" collapsed="false">
      <c r="A68" s="19" t="n">
        <v>61</v>
      </c>
      <c r="B68" s="67"/>
      <c r="C68" s="58" t="s">
        <v>237</v>
      </c>
      <c r="D68" s="37" t="s">
        <v>238</v>
      </c>
      <c r="E68" s="58" t="n">
        <v>4988602386820</v>
      </c>
      <c r="F68" s="38" t="str">
        <f aca="false">IF(D68="",,"http://mnsearch.com/item?kwd="&amp;D68)</f>
        <v>http://mnsearch.com/item?kwd=B000069TYN</v>
      </c>
      <c r="G68" s="60" t="n">
        <v>2500</v>
      </c>
      <c r="H68" s="60"/>
      <c r="I68" s="40" t="n">
        <v>300</v>
      </c>
      <c r="J68" s="42"/>
      <c r="K68" s="42"/>
      <c r="L68" s="42"/>
      <c r="M68" s="61" t="s">
        <v>239</v>
      </c>
      <c r="N68" s="62" t="n">
        <v>60.29</v>
      </c>
      <c r="O68" s="45" t="n">
        <f aca="false">N68-0.5</f>
        <v>59.79</v>
      </c>
      <c r="P68" s="28" t="n">
        <f aca="false">IF(ISERROR($P$1*O68),"",($P$1*O68))</f>
        <v>6330.5652</v>
      </c>
      <c r="Q68" s="46" t="n">
        <f aca="false">P68-T68-X68-G68-H68-Z68</f>
        <v>1465.5652</v>
      </c>
      <c r="R68" s="47" t="n">
        <f aca="false">P68-T68-Y68-G68-H68-Z68</f>
        <v>1465.5652</v>
      </c>
      <c r="S68" s="48" t="n">
        <f aca="false">IF(ISERROR(Q68/P68),"",(Q68/P68))</f>
        <v>0.231506216854065</v>
      </c>
      <c r="T68" s="28" t="n">
        <f aca="false">ROUND(IF(ISERROR(P68*$T$1),"",P68*$T$1),0)</f>
        <v>950</v>
      </c>
      <c r="U68" s="49" t="n">
        <f aca="false">ROUNDUP(I68*1.2,0)</f>
        <v>360</v>
      </c>
      <c r="V68" s="50" t="n">
        <f aca="false">ROUNDUP(SUM(J68:L68)*1.1,0)</f>
        <v>0</v>
      </c>
      <c r="W68" s="63" t="s">
        <v>50</v>
      </c>
      <c r="X68" s="28" t="n">
        <f aca="false">IFERROR(IF($W68="eパケライト",VLOOKUP($U68,料金表!$B$3:$H$52,2,1),IF($W68="eパケ",VLOOKUP($U68,料金表!$B$3:$H$52,4,1),IF($W68="EMS",VLOOKUP($U68,料金表!$B$3:$H$52,6,1),""))),"")</f>
        <v>1085</v>
      </c>
      <c r="Y68" s="28" t="n">
        <f aca="false">IFERROR(IF($W68="eパケライト",VLOOKUP($U68,料金表!$B$3:$H$52,3,1),IF($W68="eパケ",VLOOKUP($U68,料金表!$B$3:$H$52,5,1),IF($W68="EMS",VLOOKUP($U68,料金表!$B$3:$H$52,7,1),""))),"")</f>
        <v>1085</v>
      </c>
      <c r="Z68" s="28" t="n">
        <f aca="false">$Z$1</f>
        <v>330</v>
      </c>
      <c r="AA68" s="64"/>
      <c r="AB68" s="65"/>
      <c r="AC68" s="64" t="s">
        <v>89</v>
      </c>
      <c r="AD68" s="65" t="n">
        <v>43939</v>
      </c>
      <c r="AE68" s="56"/>
      <c r="AF68" s="32"/>
      <c r="AH68" s="57" t="str">
        <f aca="false">"http://images.amazon.com/images/P/"&amp;D68&amp;".09.LZZZZZZZ"</f>
        <v>http://images.amazon.com/images/P/B000069TYN.09.LZZZZZZZ</v>
      </c>
      <c r="AI68" s="0" t="e">
        <f aca="false">image(AH68,2)</f>
        <v>#NAME?</v>
      </c>
    </row>
    <row r="69" customFormat="false" ht="20.25" hidden="true" customHeight="true" outlineLevel="0" collapsed="false">
      <c r="A69" s="19" t="n">
        <v>62</v>
      </c>
      <c r="B69" s="67"/>
      <c r="C69" s="58" t="s">
        <v>240</v>
      </c>
      <c r="D69" s="37" t="s">
        <v>241</v>
      </c>
      <c r="E69" s="58" t="n">
        <v>4964808601134</v>
      </c>
      <c r="F69" s="38" t="str">
        <f aca="false">IF(D69="",,"http://mnsearch.com/item?kwd="&amp;D69)</f>
        <v>http://mnsearch.com/item?kwd=B00014ARH6</v>
      </c>
      <c r="G69" s="60" t="n">
        <v>2500</v>
      </c>
      <c r="H69" s="60"/>
      <c r="I69" s="40" t="n">
        <v>300</v>
      </c>
      <c r="J69" s="41"/>
      <c r="K69" s="41"/>
      <c r="L69" s="41"/>
      <c r="M69" s="61" t="s">
        <v>242</v>
      </c>
      <c r="N69" s="62" t="n">
        <v>70.49</v>
      </c>
      <c r="O69" s="45" t="n">
        <f aca="false">N69-0.5</f>
        <v>69.99</v>
      </c>
      <c r="P69" s="28" t="n">
        <f aca="false">IF(ISERROR($P$1*O69),"",($P$1*O69))</f>
        <v>7410.5412</v>
      </c>
      <c r="Q69" s="46" t="n">
        <f aca="false">P69-T69-X69-G69-H69-Z69</f>
        <v>2383.5412</v>
      </c>
      <c r="R69" s="47" t="n">
        <f aca="false">P69-T69-Y69-G69-H69-Z69</f>
        <v>2383.5412</v>
      </c>
      <c r="S69" s="48" t="n">
        <f aca="false">IF(ISERROR(Q69/P69),"",(Q69/P69))</f>
        <v>0.321641987497485</v>
      </c>
      <c r="T69" s="28" t="n">
        <f aca="false">ROUND(IF(ISERROR(P69*$T$1),"",P69*$T$1),0)</f>
        <v>1112</v>
      </c>
      <c r="U69" s="49" t="n">
        <f aca="false">ROUNDUP(I69*1.2,0)</f>
        <v>360</v>
      </c>
      <c r="V69" s="50" t="n">
        <f aca="false">ROUNDUP(SUM(J69:L69)*1.1,0)</f>
        <v>0</v>
      </c>
      <c r="W69" s="63" t="s">
        <v>50</v>
      </c>
      <c r="X69" s="28" t="n">
        <f aca="false">IFERROR(IF($W69="eパケライト",VLOOKUP($U69,料金表!$B$3:$H$52,2,1),IF($W69="eパケ",VLOOKUP($U69,料金表!$B$3:$H$52,4,1),IF($W69="EMS",VLOOKUP($U69,料金表!$B$3:$H$52,6,1),""))),"")</f>
        <v>1085</v>
      </c>
      <c r="Y69" s="28" t="n">
        <f aca="false">IFERROR(IF($W69="eパケライト",VLOOKUP($U69,料金表!$B$3:$H$52,3,1),IF($W69="eパケ",VLOOKUP($U69,料金表!$B$3:$H$52,5,1),IF($W69="EMS",VLOOKUP($U69,料金表!$B$3:$H$52,7,1),""))),"")</f>
        <v>1085</v>
      </c>
      <c r="Z69" s="28" t="n">
        <f aca="false">$Z$1</f>
        <v>330</v>
      </c>
      <c r="AA69" s="64"/>
      <c r="AB69" s="65"/>
      <c r="AC69" s="64" t="s">
        <v>89</v>
      </c>
      <c r="AD69" s="65" t="n">
        <v>43939</v>
      </c>
      <c r="AE69" s="56"/>
      <c r="AF69" s="32"/>
      <c r="AH69" s="57" t="str">
        <f aca="false">"http://images.amazon.com/images/P/"&amp;D69&amp;".09.LZZZZZZZ"</f>
        <v>http://images.amazon.com/images/P/B00014ARH6.09.LZZZZZZZ</v>
      </c>
      <c r="AI69" s="0" t="e">
        <f aca="false">image(AH69,2)</f>
        <v>#NAME?</v>
      </c>
    </row>
    <row r="70" customFormat="false" ht="20.25" hidden="true" customHeight="true" outlineLevel="0" collapsed="false">
      <c r="A70" s="19" t="n">
        <v>63</v>
      </c>
      <c r="B70" s="67"/>
      <c r="C70" s="58" t="s">
        <v>243</v>
      </c>
      <c r="D70" s="37" t="s">
        <v>244</v>
      </c>
      <c r="E70" s="58" t="n">
        <v>4534373300017</v>
      </c>
      <c r="F70" s="38" t="str">
        <f aca="false">IF(D70="",,"http://mnsearch.com/item?kwd="&amp;D70)</f>
        <v>http://mnsearch.com/item?kwd=B000069RVY</v>
      </c>
      <c r="G70" s="60" t="n">
        <v>9000</v>
      </c>
      <c r="H70" s="39"/>
      <c r="I70" s="40" t="n">
        <v>200</v>
      </c>
      <c r="J70" s="42"/>
      <c r="K70" s="42"/>
      <c r="L70" s="42"/>
      <c r="M70" s="61" t="s">
        <v>245</v>
      </c>
      <c r="N70" s="62" t="n">
        <v>129.5</v>
      </c>
      <c r="O70" s="45" t="n">
        <f aca="false">N70-0.5</f>
        <v>129</v>
      </c>
      <c r="P70" s="28" t="n">
        <f aca="false">IF(ISERROR($P$1*O70),"",($P$1*O70))</f>
        <v>13658.52</v>
      </c>
      <c r="Q70" s="46" t="n">
        <f aca="false">P70-T70-X70-G70-H70-Z70</f>
        <v>1419.52</v>
      </c>
      <c r="R70" s="47" t="n">
        <f aca="false">P70-T70-Y70-G70-H70-Z70</f>
        <v>1419.52</v>
      </c>
      <c r="S70" s="48" t="n">
        <f aca="false">IF(ISERROR(Q70/P70),"",(Q70/P70))</f>
        <v>0.103929269056969</v>
      </c>
      <c r="T70" s="28" t="n">
        <f aca="false">ROUND(IF(ISERROR(P70*$T$1),"",P70*$T$1),0)</f>
        <v>2049</v>
      </c>
      <c r="U70" s="49" t="n">
        <f aca="false">ROUNDUP(I70*1.2,0)</f>
        <v>240</v>
      </c>
      <c r="V70" s="50" t="n">
        <f aca="false">ROUNDUP(SUM(J70:L70)*1.1,0)</f>
        <v>0</v>
      </c>
      <c r="W70" s="63" t="s">
        <v>50</v>
      </c>
      <c r="X70" s="28" t="n">
        <f aca="false">IFERROR(IF($W70="eパケライト",VLOOKUP($U70,料金表!$B$3:$H$52,2,1),IF($W70="eパケ",VLOOKUP($U70,料金表!$B$3:$H$52,4,1),IF($W70="EMS",VLOOKUP($U70,料金表!$B$3:$H$52,6,1),""))),"")</f>
        <v>860</v>
      </c>
      <c r="Y70" s="28" t="n">
        <f aca="false">IFERROR(IF($W70="eパケライト",VLOOKUP($U70,料金表!$B$3:$H$52,3,1),IF($W70="eパケ",VLOOKUP($U70,料金表!$B$3:$H$52,5,1),IF($W70="EMS",VLOOKUP($U70,料金表!$B$3:$H$52,7,1),""))),"")</f>
        <v>860</v>
      </c>
      <c r="Z70" s="28" t="n">
        <f aca="false">$Z$1</f>
        <v>330</v>
      </c>
      <c r="AA70" s="64"/>
      <c r="AB70" s="65"/>
      <c r="AC70" s="64" t="s">
        <v>89</v>
      </c>
      <c r="AD70" s="65" t="n">
        <v>43939</v>
      </c>
      <c r="AE70" s="56"/>
      <c r="AF70" s="32"/>
      <c r="AH70" s="57" t="str">
        <f aca="false">"http://images.amazon.com/images/P/"&amp;D70&amp;".09.LZZZZZZZ"</f>
        <v>http://images.amazon.com/images/P/B000069RVY.09.LZZZZZZZ</v>
      </c>
      <c r="AI70" s="0" t="e">
        <f aca="false">image(AH70,2)</f>
        <v>#NAME?</v>
      </c>
    </row>
    <row r="71" customFormat="false" ht="20.25" hidden="true" customHeight="true" outlineLevel="0" collapsed="false">
      <c r="A71" s="19" t="n">
        <v>64</v>
      </c>
      <c r="B71" s="67"/>
      <c r="C71" s="58" t="s">
        <v>246</v>
      </c>
      <c r="D71" s="37" t="s">
        <v>247</v>
      </c>
      <c r="E71" s="58" t="n">
        <v>4571237660993</v>
      </c>
      <c r="F71" s="38" t="str">
        <f aca="false">IF(D71="",,"http://mnsearch.com/item?kwd="&amp;D71)</f>
        <v>http://mnsearch.com/item?kwd=B07PRXHMQF</v>
      </c>
      <c r="G71" s="60" t="n">
        <v>1490</v>
      </c>
      <c r="H71" s="60" t="n">
        <v>340</v>
      </c>
      <c r="I71" s="40" t="n">
        <v>300</v>
      </c>
      <c r="J71" s="42"/>
      <c r="K71" s="42"/>
      <c r="L71" s="42"/>
      <c r="M71" s="61" t="s">
        <v>248</v>
      </c>
      <c r="N71" s="62" t="n">
        <v>43.49</v>
      </c>
      <c r="O71" s="45" t="n">
        <f aca="false">N71-0.5</f>
        <v>42.99</v>
      </c>
      <c r="P71" s="28" t="n">
        <f aca="false">IF(ISERROR($P$1*O71),"",($P$1*O71))</f>
        <v>4551.7812</v>
      </c>
      <c r="Q71" s="46" t="n">
        <f aca="false">P71-T71-X71-G71-H71-Z71</f>
        <v>623.7812</v>
      </c>
      <c r="R71" s="47" t="n">
        <f aca="false">P71-T71-Y71-G71-H71-Z71</f>
        <v>623.7812</v>
      </c>
      <c r="S71" s="48" t="n">
        <f aca="false">IF(ISERROR(Q71/P71),"",(Q71/P71))</f>
        <v>0.137041121396609</v>
      </c>
      <c r="T71" s="28" t="n">
        <f aca="false">ROUND(IF(ISERROR(P71*$T$1),"",P71*$T$1),0)</f>
        <v>683</v>
      </c>
      <c r="U71" s="49" t="n">
        <f aca="false">ROUNDUP(I71*1.2,0)</f>
        <v>360</v>
      </c>
      <c r="V71" s="50" t="n">
        <f aca="false">ROUNDUP(SUM(J71:L71)*1.1,0)</f>
        <v>0</v>
      </c>
      <c r="W71" s="63" t="s">
        <v>50</v>
      </c>
      <c r="X71" s="28" t="n">
        <f aca="false">IFERROR(IF($W71="eパケライト",VLOOKUP($U71,料金表!$B$3:$H$52,2,1),IF($W71="eパケ",VLOOKUP($U71,料金表!$B$3:$H$52,4,1),IF($W71="EMS",VLOOKUP($U71,料金表!$B$3:$H$52,6,1),""))),"")</f>
        <v>1085</v>
      </c>
      <c r="Y71" s="28" t="n">
        <f aca="false">IFERROR(IF($W71="eパケライト",VLOOKUP($U71,料金表!$B$3:$H$52,3,1),IF($W71="eパケ",VLOOKUP($U71,料金表!$B$3:$H$52,5,1),IF($W71="EMS",VLOOKUP($U71,料金表!$B$3:$H$52,7,1),""))),"")</f>
        <v>1085</v>
      </c>
      <c r="Z71" s="28" t="n">
        <f aca="false">$Z$1</f>
        <v>330</v>
      </c>
      <c r="AA71" s="64"/>
      <c r="AB71" s="65"/>
      <c r="AC71" s="64" t="s">
        <v>89</v>
      </c>
      <c r="AD71" s="65" t="n">
        <v>43939</v>
      </c>
      <c r="AE71" s="56"/>
      <c r="AF71" s="32"/>
      <c r="AH71" s="57" t="str">
        <f aca="false">"http://images.amazon.com/images/P/"&amp;D71&amp;".09.LZZZZZZZ"</f>
        <v>http://images.amazon.com/images/P/B07PRXHMQF.09.LZZZZZZZ</v>
      </c>
      <c r="AI71" s="0" t="e">
        <f aca="false">image(AH71,2)</f>
        <v>#NAME?</v>
      </c>
    </row>
    <row r="72" customFormat="false" ht="20.25" hidden="true" customHeight="true" outlineLevel="0" collapsed="false">
      <c r="A72" s="19" t="n">
        <v>65</v>
      </c>
      <c r="B72" s="67"/>
      <c r="C72" s="58" t="s">
        <v>249</v>
      </c>
      <c r="D72" s="37" t="s">
        <v>250</v>
      </c>
      <c r="E72" s="58" t="n">
        <v>4974365831851</v>
      </c>
      <c r="F72" s="38" t="str">
        <f aca="false">IF(D72="",,"http://mnsearch.com/item?kwd="&amp;D72)</f>
        <v>http://mnsearch.com/item?kwd=B000MJUNE2</v>
      </c>
      <c r="G72" s="60" t="n">
        <v>8200</v>
      </c>
      <c r="H72" s="39"/>
      <c r="I72" s="40" t="n">
        <v>200</v>
      </c>
      <c r="J72" s="42"/>
      <c r="K72" s="42"/>
      <c r="L72" s="42"/>
      <c r="M72" s="61" t="s">
        <v>251</v>
      </c>
      <c r="N72" s="62" t="n">
        <v>119.48</v>
      </c>
      <c r="O72" s="45" t="n">
        <f aca="false">N72-0.5</f>
        <v>118.98</v>
      </c>
      <c r="P72" s="28" t="n">
        <f aca="false">IF(ISERROR($P$1*O72),"",($P$1*O72))</f>
        <v>12597.6024</v>
      </c>
      <c r="Q72" s="46" t="n">
        <f aca="false">P72-T72-X72-G72-H72-Z72</f>
        <v>1317.6024</v>
      </c>
      <c r="R72" s="47" t="n">
        <f aca="false">P72-T72-Y72-G72-H72-Z72</f>
        <v>1317.6024</v>
      </c>
      <c r="S72" s="48" t="n">
        <f aca="false">IF(ISERROR(Q72/P72),"",(Q72/P72))</f>
        <v>0.104591521319962</v>
      </c>
      <c r="T72" s="28" t="n">
        <f aca="false">ROUND(IF(ISERROR(P72*$T$1),"",P72*$T$1),0)</f>
        <v>1890</v>
      </c>
      <c r="U72" s="49" t="n">
        <f aca="false">ROUNDUP(I72*1.2,0)</f>
        <v>240</v>
      </c>
      <c r="V72" s="50" t="n">
        <f aca="false">ROUNDUP(SUM(J72:L72)*1.1,0)</f>
        <v>0</v>
      </c>
      <c r="W72" s="63" t="s">
        <v>50</v>
      </c>
      <c r="X72" s="28" t="n">
        <f aca="false">IFERROR(IF($W72="eパケライト",VLOOKUP($U72,料金表!$B$3:$H$52,2,1),IF($W72="eパケ",VLOOKUP($U72,料金表!$B$3:$H$52,4,1),IF($W72="EMS",VLOOKUP($U72,料金表!$B$3:$H$52,6,1),""))),"")</f>
        <v>860</v>
      </c>
      <c r="Y72" s="28" t="n">
        <f aca="false">IFERROR(IF($W72="eパケライト",VLOOKUP($U72,料金表!$B$3:$H$52,3,1),IF($W72="eパケ",VLOOKUP($U72,料金表!$B$3:$H$52,5,1),IF($W72="EMS",VLOOKUP($U72,料金表!$B$3:$H$52,7,1),""))),"")</f>
        <v>860</v>
      </c>
      <c r="Z72" s="28" t="n">
        <f aca="false">$Z$1</f>
        <v>330</v>
      </c>
      <c r="AA72" s="64"/>
      <c r="AB72" s="65"/>
      <c r="AC72" s="64" t="s">
        <v>89</v>
      </c>
      <c r="AD72" s="65" t="n">
        <v>43939</v>
      </c>
      <c r="AE72" s="56"/>
      <c r="AF72" s="32"/>
      <c r="AH72" s="57" t="str">
        <f aca="false">"http://images.amazon.com/images/P/"&amp;D72&amp;".09.LZZZZZZZ"</f>
        <v>http://images.amazon.com/images/P/B000MJUNE2.09.LZZZZZZZ</v>
      </c>
      <c r="AI72" s="0" t="e">
        <f aca="false">image(AH72,2)</f>
        <v>#NAME?</v>
      </c>
    </row>
    <row r="73" customFormat="false" ht="20.25" hidden="true" customHeight="true" outlineLevel="0" collapsed="false">
      <c r="A73" s="19" t="n">
        <v>66</v>
      </c>
      <c r="B73" s="67"/>
      <c r="C73" s="58" t="s">
        <v>252</v>
      </c>
      <c r="D73" s="37" t="s">
        <v>253</v>
      </c>
      <c r="E73" s="58" t="n">
        <v>4902931950064</v>
      </c>
      <c r="F73" s="38" t="str">
        <f aca="false">IF(D73="",,"http://mnsearch.com/item?kwd="&amp;D73)</f>
        <v>http://mnsearch.com/item?kwd=B000069S1I</v>
      </c>
      <c r="G73" s="60" t="n">
        <v>3600</v>
      </c>
      <c r="H73" s="39"/>
      <c r="I73" s="40" t="n">
        <v>200</v>
      </c>
      <c r="J73" s="42"/>
      <c r="K73" s="42"/>
      <c r="L73" s="42"/>
      <c r="M73" s="61" t="s">
        <v>254</v>
      </c>
      <c r="N73" s="62" t="n">
        <v>64.99</v>
      </c>
      <c r="O73" s="45" t="n">
        <f aca="false">N73-0.5</f>
        <v>64.49</v>
      </c>
      <c r="P73" s="28" t="n">
        <f aca="false">IF(ISERROR($P$1*O73),"",($P$1*O73))</f>
        <v>6828.2012</v>
      </c>
      <c r="Q73" s="46" t="n">
        <f aca="false">P73-T73-X73-G73-H73-Z73</f>
        <v>1014.2012</v>
      </c>
      <c r="R73" s="47" t="n">
        <f aca="false">P73-T73-Y73-G73-H73-Z73</f>
        <v>1014.2012</v>
      </c>
      <c r="S73" s="48" t="n">
        <f aca="false">IF(ISERROR(Q73/P73),"",(Q73/P73))</f>
        <v>0.148531241287969</v>
      </c>
      <c r="T73" s="28" t="n">
        <f aca="false">ROUND(IF(ISERROR(P73*$T$1),"",P73*$T$1),0)</f>
        <v>1024</v>
      </c>
      <c r="U73" s="49" t="n">
        <f aca="false">ROUNDUP(I73*1.2,0)</f>
        <v>240</v>
      </c>
      <c r="V73" s="50" t="n">
        <f aca="false">ROUNDUP(SUM(J73:L73)*1.1,0)</f>
        <v>0</v>
      </c>
      <c r="W73" s="63" t="s">
        <v>50</v>
      </c>
      <c r="X73" s="28" t="n">
        <f aca="false">IFERROR(IF($W73="eパケライト",VLOOKUP($U73,料金表!$B$3:$H$52,2,1),IF($W73="eパケ",VLOOKUP($U73,料金表!$B$3:$H$52,4,1),IF($W73="EMS",VLOOKUP($U73,料金表!$B$3:$H$52,6,1),""))),"")</f>
        <v>860</v>
      </c>
      <c r="Y73" s="28" t="n">
        <f aca="false">IFERROR(IF($W73="eパケライト",VLOOKUP($U73,料金表!$B$3:$H$52,3,1),IF($W73="eパケ",VLOOKUP($U73,料金表!$B$3:$H$52,5,1),IF($W73="EMS",VLOOKUP($U73,料金表!$B$3:$H$52,7,1),""))),"")</f>
        <v>860</v>
      </c>
      <c r="Z73" s="28" t="n">
        <f aca="false">$Z$1</f>
        <v>330</v>
      </c>
      <c r="AA73" s="64"/>
      <c r="AB73" s="65"/>
      <c r="AC73" s="64" t="s">
        <v>89</v>
      </c>
      <c r="AD73" s="65" t="n">
        <v>43939</v>
      </c>
      <c r="AE73" s="56"/>
      <c r="AF73" s="32"/>
      <c r="AH73" s="57" t="str">
        <f aca="false">"http://images.amazon.com/images/P/"&amp;D73&amp;".09.LZZZZZZZ"</f>
        <v>http://images.amazon.com/images/P/B000069S1I.09.LZZZZZZZ</v>
      </c>
      <c r="AI73" s="0" t="e">
        <f aca="false">image(AH73,2)</f>
        <v>#NAME?</v>
      </c>
    </row>
    <row r="74" customFormat="false" ht="20.25" hidden="true" customHeight="true" outlineLevel="0" collapsed="false">
      <c r="A74" s="19" t="n">
        <v>67</v>
      </c>
      <c r="B74" s="67"/>
      <c r="C74" s="58" t="s">
        <v>255</v>
      </c>
      <c r="D74" s="37" t="s">
        <v>256</v>
      </c>
      <c r="E74" s="58" t="n">
        <v>4948536190221</v>
      </c>
      <c r="F74" s="38" t="str">
        <f aca="false">IF(D74="",,"http://mnsearch.com/item?kwd="&amp;D74)</f>
        <v>http://mnsearch.com/item?kwd=B00006LJOS</v>
      </c>
      <c r="G74" s="60" t="n">
        <v>11000</v>
      </c>
      <c r="H74" s="39"/>
      <c r="I74" s="40" t="n">
        <v>200</v>
      </c>
      <c r="J74" s="42"/>
      <c r="K74" s="42"/>
      <c r="L74" s="42"/>
      <c r="M74" s="61" t="s">
        <v>257</v>
      </c>
      <c r="N74" s="62" t="n">
        <v>155.49</v>
      </c>
      <c r="O74" s="45" t="n">
        <f aca="false">N74-0.5</f>
        <v>154.99</v>
      </c>
      <c r="P74" s="28" t="n">
        <f aca="false">IF(ISERROR($P$1*O74),"",($P$1*O74))</f>
        <v>16410.3412</v>
      </c>
      <c r="Q74" s="46" t="n">
        <f aca="false">P74-T74-X74-G74-H74-Z74</f>
        <v>1758.3412</v>
      </c>
      <c r="R74" s="47" t="n">
        <f aca="false">P74-T74-Y74-G74-H74-Z74</f>
        <v>1758.3412</v>
      </c>
      <c r="S74" s="48" t="n">
        <f aca="false">IF(ISERROR(Q74/P74),"",(Q74/P74))</f>
        <v>0.107148363252801</v>
      </c>
      <c r="T74" s="28" t="n">
        <f aca="false">ROUND(IF(ISERROR(P74*$T$1),"",P74*$T$1),0)</f>
        <v>2462</v>
      </c>
      <c r="U74" s="49" t="n">
        <f aca="false">ROUNDUP(I74*1.2,0)</f>
        <v>240</v>
      </c>
      <c r="V74" s="50" t="n">
        <f aca="false">ROUNDUP(SUM(J74:L74)*1.1,0)</f>
        <v>0</v>
      </c>
      <c r="W74" s="63" t="s">
        <v>50</v>
      </c>
      <c r="X74" s="28" t="n">
        <f aca="false">IFERROR(IF($W74="eパケライト",VLOOKUP($U74,料金表!$B$3:$H$52,2,1),IF($W74="eパケ",VLOOKUP($U74,料金表!$B$3:$H$52,4,1),IF($W74="EMS",VLOOKUP($U74,料金表!$B$3:$H$52,6,1),""))),"")</f>
        <v>860</v>
      </c>
      <c r="Y74" s="28" t="n">
        <f aca="false">IFERROR(IF($W74="eパケライト",VLOOKUP($U74,料金表!$B$3:$H$52,3,1),IF($W74="eパケ",VLOOKUP($U74,料金表!$B$3:$H$52,5,1),IF($W74="EMS",VLOOKUP($U74,料金表!$B$3:$H$52,7,1),""))),"")</f>
        <v>860</v>
      </c>
      <c r="Z74" s="28" t="n">
        <f aca="false">$Z$1</f>
        <v>330</v>
      </c>
      <c r="AA74" s="64"/>
      <c r="AB74" s="65"/>
      <c r="AC74" s="64" t="s">
        <v>89</v>
      </c>
      <c r="AD74" s="65" t="n">
        <v>43939</v>
      </c>
      <c r="AE74" s="56"/>
      <c r="AF74" s="32"/>
      <c r="AH74" s="57" t="str">
        <f aca="false">"http://images.amazon.com/images/P/"&amp;D74&amp;".09.LZZZZZZZ"</f>
        <v>http://images.amazon.com/images/P/B00006LJOS.09.LZZZZZZZ</v>
      </c>
      <c r="AI74" s="0" t="e">
        <f aca="false">image(AH74,2)</f>
        <v>#NAME?</v>
      </c>
    </row>
    <row r="75" customFormat="false" ht="20.25" hidden="true" customHeight="true" outlineLevel="0" collapsed="false">
      <c r="A75" s="19" t="n">
        <v>68</v>
      </c>
      <c r="B75" s="67"/>
      <c r="C75" s="58" t="s">
        <v>258</v>
      </c>
      <c r="D75" s="37" t="s">
        <v>259</v>
      </c>
      <c r="E75" s="58" t="n">
        <v>4959143600256</v>
      </c>
      <c r="F75" s="38" t="str">
        <f aca="false">IF(D75="",,"http://mnsearch.com/item?kwd="&amp;D75)</f>
        <v>http://mnsearch.com/item?kwd=B000068HAR</v>
      </c>
      <c r="G75" s="60" t="n">
        <v>4500</v>
      </c>
      <c r="H75" s="39"/>
      <c r="I75" s="40" t="n">
        <v>200</v>
      </c>
      <c r="J75" s="42"/>
      <c r="K75" s="42"/>
      <c r="L75" s="42"/>
      <c r="M75" s="61" t="s">
        <v>260</v>
      </c>
      <c r="N75" s="62" t="n">
        <v>67</v>
      </c>
      <c r="O75" s="45" t="n">
        <f aca="false">N75-0.5</f>
        <v>66.5</v>
      </c>
      <c r="P75" s="28" t="n">
        <f aca="false">IF(ISERROR($P$1*O75),"",($P$1*O75))</f>
        <v>7041.02</v>
      </c>
      <c r="Q75" s="46" t="n">
        <f aca="false">P75-T75-X75-G75-H75-Z75</f>
        <v>295.02</v>
      </c>
      <c r="R75" s="47" t="n">
        <f aca="false">P75-T75-Y75-G75-H75-Z75</f>
        <v>295.02</v>
      </c>
      <c r="S75" s="48" t="n">
        <f aca="false">IF(ISERROR(Q75/P75),"",(Q75/P75))</f>
        <v>0.0419001792353948</v>
      </c>
      <c r="T75" s="28" t="n">
        <f aca="false">ROUND(IF(ISERROR(P75*$T$1),"",P75*$T$1),0)</f>
        <v>1056</v>
      </c>
      <c r="U75" s="49" t="n">
        <f aca="false">ROUNDUP(I75*1.2,0)</f>
        <v>240</v>
      </c>
      <c r="V75" s="50" t="n">
        <f aca="false">ROUNDUP(SUM(J75:L75)*1.1,0)</f>
        <v>0</v>
      </c>
      <c r="W75" s="63" t="s">
        <v>50</v>
      </c>
      <c r="X75" s="28" t="n">
        <f aca="false">IFERROR(IF($W75="eパケライト",VLOOKUP($U75,料金表!$B$3:$H$52,2,1),IF($W75="eパケ",VLOOKUP($U75,料金表!$B$3:$H$52,4,1),IF($W75="EMS",VLOOKUP($U75,料金表!$B$3:$H$52,6,1),""))),"")</f>
        <v>860</v>
      </c>
      <c r="Y75" s="28" t="n">
        <f aca="false">IFERROR(IF($W75="eパケライト",VLOOKUP($U75,料金表!$B$3:$H$52,3,1),IF($W75="eパケ",VLOOKUP($U75,料金表!$B$3:$H$52,5,1),IF($W75="EMS",VLOOKUP($U75,料金表!$B$3:$H$52,7,1),""))),"")</f>
        <v>860</v>
      </c>
      <c r="Z75" s="28" t="n">
        <f aca="false">$Z$1</f>
        <v>330</v>
      </c>
      <c r="AA75" s="64"/>
      <c r="AB75" s="65"/>
      <c r="AC75" s="64" t="s">
        <v>89</v>
      </c>
      <c r="AD75" s="65" t="n">
        <v>43939</v>
      </c>
      <c r="AE75" s="56"/>
      <c r="AF75" s="32"/>
      <c r="AH75" s="57" t="str">
        <f aca="false">"http://images.amazon.com/images/P/"&amp;D75&amp;".09.LZZZZZZZ"</f>
        <v>http://images.amazon.com/images/P/B000068HAR.09.LZZZZZZZ</v>
      </c>
      <c r="AI75" s="0" t="e">
        <f aca="false">image(AH75,2)</f>
        <v>#NAME?</v>
      </c>
    </row>
    <row r="76" customFormat="false" ht="20.25" hidden="true" customHeight="true" outlineLevel="0" collapsed="false">
      <c r="A76" s="19" t="n">
        <v>69</v>
      </c>
      <c r="B76" s="67"/>
      <c r="C76" s="58" t="s">
        <v>261</v>
      </c>
      <c r="D76" s="37" t="s">
        <v>262</v>
      </c>
      <c r="E76" s="58" t="n">
        <v>4902370539622</v>
      </c>
      <c r="F76" s="38" t="str">
        <f aca="false">IF(D76="",,"http://mnsearch.com/item?kwd="&amp;D76)</f>
        <v>http://mnsearch.com/item?kwd=B07F6GBQQD</v>
      </c>
      <c r="G76" s="60" t="n">
        <v>21000</v>
      </c>
      <c r="H76" s="39"/>
      <c r="I76" s="40" t="n">
        <v>400</v>
      </c>
      <c r="J76" s="42"/>
      <c r="K76" s="42"/>
      <c r="L76" s="42"/>
      <c r="M76" s="61" t="s">
        <v>263</v>
      </c>
      <c r="N76" s="62" t="n">
        <v>282.5</v>
      </c>
      <c r="O76" s="45" t="n">
        <f aca="false">N76-0.5</f>
        <v>282</v>
      </c>
      <c r="P76" s="28" t="n">
        <f aca="false">IF(ISERROR($P$1*O76),"",($P$1*O76))</f>
        <v>29858.16</v>
      </c>
      <c r="Q76" s="46" t="n">
        <f aca="false">P76-T76-X76-G76-H76-Z76</f>
        <v>2814.16</v>
      </c>
      <c r="R76" s="47" t="n">
        <f aca="false">P76-T76-Y76-G76-H76-Z76</f>
        <v>2814.16</v>
      </c>
      <c r="S76" s="48" t="n">
        <f aca="false">IF(ISERROR(Q76/P76),"",(Q76/P76))</f>
        <v>0.0942509518336026</v>
      </c>
      <c r="T76" s="28" t="n">
        <f aca="false">ROUND(IF(ISERROR(P76*$T$1),"",P76*$T$1),0)</f>
        <v>4479</v>
      </c>
      <c r="U76" s="49" t="n">
        <f aca="false">ROUNDUP(I76*1.2,0)</f>
        <v>480</v>
      </c>
      <c r="V76" s="50" t="n">
        <f aca="false">ROUNDUP(SUM(J76:L76)*1.1,0)</f>
        <v>0</v>
      </c>
      <c r="W76" s="63" t="s">
        <v>50</v>
      </c>
      <c r="X76" s="28" t="n">
        <f aca="false">IFERROR(IF($W76="eパケライト",VLOOKUP($U76,料金表!$B$3:$H$52,2,1),IF($W76="eパケ",VLOOKUP($U76,料金表!$B$3:$H$52,4,1),IF($W76="EMS",VLOOKUP($U76,料金表!$B$3:$H$52,6,1),""))),"")</f>
        <v>1235</v>
      </c>
      <c r="Y76" s="28" t="n">
        <f aca="false">IFERROR(IF($W76="eパケライト",VLOOKUP($U76,料金表!$B$3:$H$52,3,1),IF($W76="eパケ",VLOOKUP($U76,料金表!$B$3:$H$52,5,1),IF($W76="EMS",VLOOKUP($U76,料金表!$B$3:$H$52,7,1),""))),"")</f>
        <v>1235</v>
      </c>
      <c r="Z76" s="28" t="n">
        <f aca="false">$Z$1</f>
        <v>330</v>
      </c>
      <c r="AA76" s="64"/>
      <c r="AB76" s="65"/>
      <c r="AC76" s="64" t="s">
        <v>89</v>
      </c>
      <c r="AD76" s="65" t="n">
        <v>43939</v>
      </c>
      <c r="AE76" s="56"/>
      <c r="AF76" s="32"/>
      <c r="AH76" s="57" t="str">
        <f aca="false">"http://images.amazon.com/images/P/"&amp;D76&amp;".09.LZZZZZZZ"</f>
        <v>http://images.amazon.com/images/P/B07F6GBQQD.09.LZZZZZZZ</v>
      </c>
      <c r="AI76" s="0" t="e">
        <f aca="false">image(AH76,2)</f>
        <v>#NAME?</v>
      </c>
    </row>
    <row r="77" customFormat="false" ht="20.25" hidden="true" customHeight="true" outlineLevel="0" collapsed="false">
      <c r="A77" s="19" t="n">
        <v>70</v>
      </c>
      <c r="B77" s="67"/>
      <c r="C77" s="58" t="s">
        <v>264</v>
      </c>
      <c r="D77" s="37" t="s">
        <v>265</v>
      </c>
      <c r="E77" s="58" t="n">
        <v>4902370512656</v>
      </c>
      <c r="F77" s="38" t="str">
        <f aca="false">IF(D77="",,"http://mnsearch.com/item?kwd="&amp;D77)</f>
        <v>http://mnsearch.com/item?kwd=B0002FQD8G</v>
      </c>
      <c r="G77" s="60" t="n">
        <v>2000</v>
      </c>
      <c r="H77" s="39"/>
      <c r="I77" s="40" t="n">
        <v>200</v>
      </c>
      <c r="J77" s="42"/>
      <c r="K77" s="42"/>
      <c r="L77" s="42"/>
      <c r="M77" s="61" t="s">
        <v>266</v>
      </c>
      <c r="N77" s="62" t="n">
        <v>59.99</v>
      </c>
      <c r="O77" s="45" t="n">
        <f aca="false">N77-0.5</f>
        <v>59.49</v>
      </c>
      <c r="P77" s="28" t="n">
        <f aca="false">IF(ISERROR($P$1*O77),"",($P$1*O77))</f>
        <v>6298.8012</v>
      </c>
      <c r="Q77" s="46" t="n">
        <f aca="false">P77-T77-X77-G77-H77-Z77</f>
        <v>2163.8012</v>
      </c>
      <c r="R77" s="47" t="n">
        <f aca="false">P77-T77-Y77-G77-H77-Z77</f>
        <v>2163.8012</v>
      </c>
      <c r="S77" s="48" t="n">
        <f aca="false">IF(ISERROR(Q77/P77),"",(Q77/P77))</f>
        <v>0.343525876003199</v>
      </c>
      <c r="T77" s="28" t="n">
        <f aca="false">ROUND(IF(ISERROR(P77*$T$1),"",P77*$T$1),0)</f>
        <v>945</v>
      </c>
      <c r="U77" s="49" t="n">
        <f aca="false">ROUNDUP(I77*1.2,0)</f>
        <v>240</v>
      </c>
      <c r="V77" s="50" t="n">
        <f aca="false">ROUNDUP(SUM(J77:L77)*1.1,0)</f>
        <v>0</v>
      </c>
      <c r="W77" s="63" t="s">
        <v>50</v>
      </c>
      <c r="X77" s="28" t="n">
        <f aca="false">IFERROR(IF($W77="eパケライト",VLOOKUP($U77,料金表!$B$3:$H$52,2,1),IF($W77="eパケ",VLOOKUP($U77,料金表!$B$3:$H$52,4,1),IF($W77="EMS",VLOOKUP($U77,料金表!$B$3:$H$52,6,1),""))),"")</f>
        <v>860</v>
      </c>
      <c r="Y77" s="28" t="n">
        <f aca="false">IFERROR(IF($W77="eパケライト",VLOOKUP($U77,料金表!$B$3:$H$52,3,1),IF($W77="eパケ",VLOOKUP($U77,料金表!$B$3:$H$52,5,1),IF($W77="EMS",VLOOKUP($U77,料金表!$B$3:$H$52,7,1),""))),"")</f>
        <v>860</v>
      </c>
      <c r="Z77" s="28" t="n">
        <f aca="false">$Z$1</f>
        <v>330</v>
      </c>
      <c r="AA77" s="64"/>
      <c r="AB77" s="65"/>
      <c r="AC77" s="64"/>
      <c r="AD77" s="65"/>
      <c r="AE77" s="56"/>
      <c r="AF77" s="32"/>
      <c r="AH77" s="57" t="str">
        <f aca="false">"http://images.amazon.com/images/P/"&amp;D77&amp;".09.LZZZZZZZ"</f>
        <v>http://images.amazon.com/images/P/B0002FQD8G.09.LZZZZZZZ</v>
      </c>
      <c r="AI77" s="0" t="e">
        <f aca="false">image(AH77,2)</f>
        <v>#NAME?</v>
      </c>
    </row>
    <row r="78" customFormat="false" ht="20.25" hidden="true" customHeight="true" outlineLevel="0" collapsed="false">
      <c r="A78" s="19" t="n">
        <v>71</v>
      </c>
      <c r="B78" s="67"/>
      <c r="C78" s="58" t="s">
        <v>267</v>
      </c>
      <c r="D78" s="37" t="s">
        <v>268</v>
      </c>
      <c r="E78" s="58" t="n">
        <v>4948536190276</v>
      </c>
      <c r="F78" s="38" t="str">
        <f aca="false">IF(D78="",,"http://mnsearch.com/item?kwd="&amp;D78)</f>
        <v>http://mnsearch.com/item?kwd=B000069SOQ</v>
      </c>
      <c r="G78" s="60" t="n">
        <v>13000</v>
      </c>
      <c r="H78" s="39"/>
      <c r="I78" s="40" t="n">
        <v>300</v>
      </c>
      <c r="J78" s="42"/>
      <c r="K78" s="42"/>
      <c r="L78" s="42"/>
      <c r="M78" s="61" t="s">
        <v>269</v>
      </c>
      <c r="N78" s="62" t="n">
        <v>179.99</v>
      </c>
      <c r="O78" s="45" t="n">
        <f aca="false">N78-0.5</f>
        <v>179.49</v>
      </c>
      <c r="P78" s="28" t="n">
        <f aca="false">IF(ISERROR($P$1*O78),"",($P$1*O78))</f>
        <v>19004.4012</v>
      </c>
      <c r="Q78" s="46" t="n">
        <f aca="false">P78-T78-X78-G78-H78-Z78</f>
        <v>1738.4012</v>
      </c>
      <c r="R78" s="47" t="n">
        <f aca="false">P78-T78-Y78-G78-H78-Z78</f>
        <v>1738.4012</v>
      </c>
      <c r="S78" s="48" t="n">
        <f aca="false">IF(ISERROR(Q78/P78),"",(Q78/P78))</f>
        <v>0.0914736108602043</v>
      </c>
      <c r="T78" s="28" t="n">
        <f aca="false">ROUND(IF(ISERROR(P78*$T$1),"",P78*$T$1),0)</f>
        <v>2851</v>
      </c>
      <c r="U78" s="49" t="n">
        <f aca="false">ROUNDUP(I78*1.2,0)</f>
        <v>360</v>
      </c>
      <c r="V78" s="50" t="n">
        <f aca="false">ROUNDUP(SUM(J78:L78)*1.1,0)</f>
        <v>0</v>
      </c>
      <c r="W78" s="63" t="s">
        <v>50</v>
      </c>
      <c r="X78" s="28" t="n">
        <f aca="false">IFERROR(IF($W78="eパケライト",VLOOKUP($U78,料金表!$B$3:$H$52,2,1),IF($W78="eパケ",VLOOKUP($U78,料金表!$B$3:$H$52,4,1),IF($W78="EMS",VLOOKUP($U78,料金表!$B$3:$H$52,6,1),""))),"")</f>
        <v>1085</v>
      </c>
      <c r="Y78" s="28" t="n">
        <f aca="false">IFERROR(IF($W78="eパケライト",VLOOKUP($U78,料金表!$B$3:$H$52,3,1),IF($W78="eパケ",VLOOKUP($U78,料金表!$B$3:$H$52,5,1),IF($W78="EMS",VLOOKUP($U78,料金表!$B$3:$H$52,7,1),""))),"")</f>
        <v>1085</v>
      </c>
      <c r="Z78" s="28" t="n">
        <f aca="false">$Z$1</f>
        <v>330</v>
      </c>
      <c r="AA78" s="64"/>
      <c r="AB78" s="65"/>
      <c r="AC78" s="64" t="s">
        <v>45</v>
      </c>
      <c r="AD78" s="65" t="n">
        <v>43939</v>
      </c>
      <c r="AE78" s="56"/>
      <c r="AF78" s="32"/>
      <c r="AH78" s="57" t="str">
        <f aca="false">"http://images.amazon.com/images/P/"&amp;D78&amp;".09.LZZZZZZZ"</f>
        <v>http://images.amazon.com/images/P/B000069SOQ.09.LZZZZZZZ</v>
      </c>
      <c r="AI78" s="0" t="e">
        <f aca="false">image(AH78,2)</f>
        <v>#NAME?</v>
      </c>
    </row>
    <row r="79" customFormat="false" ht="20.25" hidden="true" customHeight="true" outlineLevel="0" collapsed="false">
      <c r="A79" s="19" t="n">
        <v>72</v>
      </c>
      <c r="B79" s="67"/>
      <c r="C79" s="58" t="s">
        <v>270</v>
      </c>
      <c r="D79" s="37" t="s">
        <v>271</v>
      </c>
      <c r="E79" s="58" t="n">
        <v>4948536190184</v>
      </c>
      <c r="F79" s="38" t="str">
        <f aca="false">IF(D79="",,"http://mnsearch.com/item?kwd="&amp;D79)</f>
        <v>http://mnsearch.com/item?kwd=B000069SOL</v>
      </c>
      <c r="G79" s="60" t="n">
        <v>7500</v>
      </c>
      <c r="H79" s="39"/>
      <c r="I79" s="40" t="n">
        <v>300</v>
      </c>
      <c r="J79" s="42"/>
      <c r="K79" s="42"/>
      <c r="L79" s="42"/>
      <c r="M79" s="61" t="s">
        <v>272</v>
      </c>
      <c r="N79" s="62" t="n">
        <v>129</v>
      </c>
      <c r="O79" s="45" t="n">
        <f aca="false">N79-0.5</f>
        <v>128.5</v>
      </c>
      <c r="P79" s="28" t="n">
        <f aca="false">IF(ISERROR($P$1*O79),"",($P$1*O79))</f>
        <v>13605.58</v>
      </c>
      <c r="Q79" s="46" t="n">
        <f aca="false">P79-T79-X79-G79-H79-Z79</f>
        <v>2649.58</v>
      </c>
      <c r="R79" s="47" t="n">
        <f aca="false">P79-T79-Y79-G79-H79-Z79</f>
        <v>2649.58</v>
      </c>
      <c r="S79" s="48" t="n">
        <f aca="false">IF(ISERROR(Q79/P79),"",(Q79/P79))</f>
        <v>0.194742157261947</v>
      </c>
      <c r="T79" s="28" t="n">
        <f aca="false">ROUND(IF(ISERROR(P79*$T$1),"",P79*$T$1),0)</f>
        <v>2041</v>
      </c>
      <c r="U79" s="49" t="n">
        <f aca="false">ROUNDUP(I79*1.2,0)</f>
        <v>360</v>
      </c>
      <c r="V79" s="50" t="n">
        <f aca="false">ROUNDUP(SUM(J79:L79)*1.1,0)</f>
        <v>0</v>
      </c>
      <c r="W79" s="63" t="s">
        <v>50</v>
      </c>
      <c r="X79" s="28" t="n">
        <f aca="false">IFERROR(IF($W79="eパケライト",VLOOKUP($U79,料金表!$B$3:$H$52,2,1),IF($W79="eパケ",VLOOKUP($U79,料金表!$B$3:$H$52,4,1),IF($W79="EMS",VLOOKUP($U79,料金表!$B$3:$H$52,6,1),""))),"")</f>
        <v>1085</v>
      </c>
      <c r="Y79" s="28" t="n">
        <f aca="false">IFERROR(IF($W79="eパケライト",VLOOKUP($U79,料金表!$B$3:$H$52,3,1),IF($W79="eパケ",VLOOKUP($U79,料金表!$B$3:$H$52,5,1),IF($W79="EMS",VLOOKUP($U79,料金表!$B$3:$H$52,7,1),""))),"")</f>
        <v>1085</v>
      </c>
      <c r="Z79" s="28" t="n">
        <f aca="false">$Z$1</f>
        <v>330</v>
      </c>
      <c r="AA79" s="64"/>
      <c r="AB79" s="65"/>
      <c r="AC79" s="64" t="s">
        <v>45</v>
      </c>
      <c r="AD79" s="65" t="n">
        <v>43939</v>
      </c>
      <c r="AE79" s="56"/>
      <c r="AF79" s="32"/>
      <c r="AH79" s="57" t="str">
        <f aca="false">"http://images.amazon.com/images/P/"&amp;D79&amp;".09.LZZZZZZZ"</f>
        <v>http://images.amazon.com/images/P/B000069SOL.09.LZZZZZZZ</v>
      </c>
      <c r="AI79" s="0" t="e">
        <f aca="false">image(AH79,2)</f>
        <v>#NAME?</v>
      </c>
    </row>
    <row r="80" customFormat="false" ht="20.25" hidden="true" customHeight="true" outlineLevel="0" collapsed="false">
      <c r="A80" s="19" t="n">
        <v>73</v>
      </c>
      <c r="B80" s="67"/>
      <c r="C80" s="58" t="s">
        <v>273</v>
      </c>
      <c r="D80" s="37" t="s">
        <v>274</v>
      </c>
      <c r="E80" s="58" t="n">
        <v>4964808101368</v>
      </c>
      <c r="F80" s="38" t="str">
        <f aca="false">IF(D80="",,"http://mnsearch.com/item?kwd="&amp;D80)</f>
        <v>http://mnsearch.com/item?kwd=B00014B0PY</v>
      </c>
      <c r="G80" s="60" t="n">
        <v>22800</v>
      </c>
      <c r="H80" s="39"/>
      <c r="I80" s="40" t="n">
        <v>1000</v>
      </c>
      <c r="J80" s="42"/>
      <c r="K80" s="42"/>
      <c r="L80" s="42"/>
      <c r="M80" s="61" t="s">
        <v>275</v>
      </c>
      <c r="N80" s="62" t="n">
        <v>282.49</v>
      </c>
      <c r="O80" s="45" t="n">
        <f aca="false">N80-0.5</f>
        <v>281.99</v>
      </c>
      <c r="P80" s="28" t="n">
        <f aca="false">IF(ISERROR($P$1*O80),"",($P$1*O80))</f>
        <v>29857.1012</v>
      </c>
      <c r="Q80" s="46" t="n">
        <f aca="false">P80-T80-X80-G80-H80-Z80</f>
        <v>-6.89879999999903</v>
      </c>
      <c r="R80" s="47" t="n">
        <f aca="false">P80-T80-Y80-G80-H80-Z80</f>
        <v>-6.89879999999903</v>
      </c>
      <c r="S80" s="48" t="n">
        <f aca="false">IF(ISERROR(Q80/P80),"",(Q80/P80))</f>
        <v>-0.000231060609460607</v>
      </c>
      <c r="T80" s="28" t="n">
        <f aca="false">ROUND(IF(ISERROR(P80*$T$1),"",P80*$T$1),0)</f>
        <v>4479</v>
      </c>
      <c r="U80" s="49" t="n">
        <f aca="false">ROUNDUP(I80*1.2,0)</f>
        <v>1200</v>
      </c>
      <c r="V80" s="50" t="n">
        <f aca="false">ROUNDUP(SUM(J80:L80)*1.1,0)</f>
        <v>0</v>
      </c>
      <c r="W80" s="63" t="s">
        <v>50</v>
      </c>
      <c r="X80" s="28" t="n">
        <f aca="false">IFERROR(IF($W80="eパケライト",VLOOKUP($U80,料金表!$B$3:$H$52,2,1),IF($W80="eパケ",VLOOKUP($U80,料金表!$B$3:$H$52,4,1),IF($W80="EMS",VLOOKUP($U80,料金表!$B$3:$H$52,6,1),""))),"")</f>
        <v>2255</v>
      </c>
      <c r="Y80" s="28" t="n">
        <f aca="false">IFERROR(IF($W80="eパケライト",VLOOKUP($U80,料金表!$B$3:$H$52,3,1),IF($W80="eパケ",VLOOKUP($U80,料金表!$B$3:$H$52,5,1),IF($W80="EMS",VLOOKUP($U80,料金表!$B$3:$H$52,7,1),""))),"")</f>
        <v>2255</v>
      </c>
      <c r="Z80" s="28" t="n">
        <f aca="false">$Z$1</f>
        <v>330</v>
      </c>
      <c r="AA80" s="64"/>
      <c r="AB80" s="65"/>
      <c r="AC80" s="64" t="s">
        <v>45</v>
      </c>
      <c r="AD80" s="65" t="n">
        <v>43939</v>
      </c>
      <c r="AE80" s="56"/>
      <c r="AF80" s="32"/>
      <c r="AH80" s="57" t="str">
        <f aca="false">"http://images.amazon.com/images/P/"&amp;D80&amp;".09.LZZZZZZZ"</f>
        <v>http://images.amazon.com/images/P/B00014B0PY.09.LZZZZZZZ</v>
      </c>
      <c r="AI80" s="0" t="e">
        <f aca="false">image(AH80,2)</f>
        <v>#NAME?</v>
      </c>
    </row>
    <row r="81" customFormat="false" ht="20.25" hidden="true" customHeight="true" outlineLevel="0" collapsed="false">
      <c r="A81" s="19" t="n">
        <v>74</v>
      </c>
      <c r="B81" s="67"/>
      <c r="C81" s="58" t="s">
        <v>276</v>
      </c>
      <c r="D81" s="37" t="s">
        <v>277</v>
      </c>
      <c r="E81" s="58" t="n">
        <v>4964808301126</v>
      </c>
      <c r="F81" s="38" t="str">
        <f aca="false">IF(D81="",,"http://mnsearch.com/item?kwd="&amp;D81)</f>
        <v>http://mnsearch.com/item?kwd=B001HN6FOY</v>
      </c>
      <c r="G81" s="60" t="n">
        <v>15000</v>
      </c>
      <c r="H81" s="39"/>
      <c r="I81" s="40" t="n">
        <v>300</v>
      </c>
      <c r="J81" s="42"/>
      <c r="K81" s="42"/>
      <c r="L81" s="42"/>
      <c r="M81" s="61" t="s">
        <v>278</v>
      </c>
      <c r="N81" s="62" t="n">
        <v>210.49</v>
      </c>
      <c r="O81" s="45" t="n">
        <f aca="false">N81-0.5</f>
        <v>209.99</v>
      </c>
      <c r="P81" s="28" t="n">
        <f aca="false">IF(ISERROR($P$1*O81),"",($P$1*O81))</f>
        <v>22233.7412</v>
      </c>
      <c r="Q81" s="46" t="n">
        <f aca="false">P81-T81-X81-G81-H81-Z81</f>
        <v>2483.7412</v>
      </c>
      <c r="R81" s="47" t="n">
        <f aca="false">P81-T81-Y81-G81-H81-Z81</f>
        <v>2483.7412</v>
      </c>
      <c r="S81" s="48" t="n">
        <f aca="false">IF(ISERROR(Q81/P81),"",(Q81/P81))</f>
        <v>0.111710448442208</v>
      </c>
      <c r="T81" s="28" t="n">
        <f aca="false">ROUND(IF(ISERROR(P81*$T$1),"",P81*$T$1),0)</f>
        <v>3335</v>
      </c>
      <c r="U81" s="49" t="n">
        <f aca="false">ROUNDUP(I81*1.2,0)</f>
        <v>360</v>
      </c>
      <c r="V81" s="50" t="n">
        <f aca="false">ROUNDUP(SUM(J81:L81)*1.1,0)</f>
        <v>0</v>
      </c>
      <c r="W81" s="63" t="s">
        <v>50</v>
      </c>
      <c r="X81" s="28" t="n">
        <f aca="false">IFERROR(IF($W81="eパケライト",VLOOKUP($U81,料金表!$B$3:$H$52,2,1),IF($W81="eパケ",VLOOKUP($U81,料金表!$B$3:$H$52,4,1),IF($W81="EMS",VLOOKUP($U81,料金表!$B$3:$H$52,6,1),""))),"")</f>
        <v>1085</v>
      </c>
      <c r="Y81" s="28" t="n">
        <f aca="false">IFERROR(IF($W81="eパケライト",VLOOKUP($U81,料金表!$B$3:$H$52,3,1),IF($W81="eパケ",VLOOKUP($U81,料金表!$B$3:$H$52,5,1),IF($W81="EMS",VLOOKUP($U81,料金表!$B$3:$H$52,7,1),""))),"")</f>
        <v>1085</v>
      </c>
      <c r="Z81" s="28" t="n">
        <f aca="false">$Z$1</f>
        <v>330</v>
      </c>
      <c r="AA81" s="64"/>
      <c r="AB81" s="65"/>
      <c r="AC81" s="64" t="s">
        <v>45</v>
      </c>
      <c r="AD81" s="65" t="n">
        <v>43939</v>
      </c>
      <c r="AE81" s="56"/>
      <c r="AF81" s="32"/>
      <c r="AH81" s="57" t="str">
        <f aca="false">"http://images.amazon.com/images/P/"&amp;D81&amp;".09.LZZZZZZZ"</f>
        <v>http://images.amazon.com/images/P/B001HN6FOY.09.LZZZZZZZ</v>
      </c>
      <c r="AI81" s="0" t="e">
        <f aca="false">image(AH81,2)</f>
        <v>#NAME?</v>
      </c>
    </row>
    <row r="82" customFormat="false" ht="20.25" hidden="true" customHeight="true" outlineLevel="0" collapsed="false">
      <c r="A82" s="19" t="n">
        <v>75</v>
      </c>
      <c r="B82" s="67"/>
      <c r="C82" s="58" t="s">
        <v>279</v>
      </c>
      <c r="D82" s="37" t="s">
        <v>280</v>
      </c>
      <c r="E82" s="58" t="n">
        <v>4961818030275</v>
      </c>
      <c r="F82" s="38" t="str">
        <f aca="false">IF(D82="",,"http://mnsearch.com/item?kwd="&amp;D82)</f>
        <v>http://mnsearch.com/item?kwd=B07SY9KBH9</v>
      </c>
      <c r="G82" s="60" t="n">
        <v>9500</v>
      </c>
      <c r="H82" s="39"/>
      <c r="I82" s="40" t="n">
        <v>500</v>
      </c>
      <c r="J82" s="42"/>
      <c r="K82" s="42"/>
      <c r="L82" s="42"/>
      <c r="M82" s="61" t="s">
        <v>281</v>
      </c>
      <c r="N82" s="62" t="n">
        <v>135.99</v>
      </c>
      <c r="O82" s="45" t="n">
        <f aca="false">N82-0.5</f>
        <v>135.49</v>
      </c>
      <c r="P82" s="28" t="n">
        <f aca="false">IF(ISERROR($P$1*O82),"",($P$1*O82))</f>
        <v>14345.6812</v>
      </c>
      <c r="Q82" s="46" t="n">
        <f aca="false">P82-T82-X82-G82-H82-Z82</f>
        <v>978.681200000001</v>
      </c>
      <c r="R82" s="47" t="n">
        <f aca="false">P82-T82-Y82-G82-H82-Z82</f>
        <v>978.681200000001</v>
      </c>
      <c r="S82" s="48" t="n">
        <f aca="false">IF(ISERROR(Q82/P82),"",(Q82/P82))</f>
        <v>0.0682213124881097</v>
      </c>
      <c r="T82" s="28" t="n">
        <f aca="false">ROUND(IF(ISERROR(P82*$T$1),"",P82*$T$1),0)</f>
        <v>2152</v>
      </c>
      <c r="U82" s="49" t="n">
        <f aca="false">ROUNDUP(I82*1.2,0)</f>
        <v>600</v>
      </c>
      <c r="V82" s="50" t="n">
        <f aca="false">ROUNDUP(SUM(J82:L82)*1.1,0)</f>
        <v>0</v>
      </c>
      <c r="W82" s="63" t="s">
        <v>50</v>
      </c>
      <c r="X82" s="28" t="n">
        <f aca="false">IFERROR(IF($W82="eパケライト",VLOOKUP($U82,料金表!$B$3:$H$52,2,1),IF($W82="eパケ",VLOOKUP($U82,料金表!$B$3:$H$52,4,1),IF($W82="EMS",VLOOKUP($U82,料金表!$B$3:$H$52,6,1),""))),"")</f>
        <v>1385</v>
      </c>
      <c r="Y82" s="28" t="n">
        <f aca="false">IFERROR(IF($W82="eパケライト",VLOOKUP($U82,料金表!$B$3:$H$52,3,1),IF($W82="eパケ",VLOOKUP($U82,料金表!$B$3:$H$52,5,1),IF($W82="EMS",VLOOKUP($U82,料金表!$B$3:$H$52,7,1),""))),"")</f>
        <v>1385</v>
      </c>
      <c r="Z82" s="28" t="n">
        <f aca="false">$Z$1</f>
        <v>330</v>
      </c>
      <c r="AA82" s="64"/>
      <c r="AB82" s="65"/>
      <c r="AC82" s="64" t="s">
        <v>45</v>
      </c>
      <c r="AD82" s="65" t="n">
        <v>43939</v>
      </c>
      <c r="AE82" s="56"/>
      <c r="AF82" s="32"/>
      <c r="AH82" s="57" t="str">
        <f aca="false">"http://images.amazon.com/images/P/"&amp;D82&amp;".09.LZZZZZZZ"</f>
        <v>http://images.amazon.com/images/P/B07SY9KBH9.09.LZZZZZZZ</v>
      </c>
      <c r="AI82" s="0" t="e">
        <f aca="false">image(AH82,2)</f>
        <v>#NAME?</v>
      </c>
    </row>
    <row r="83" customFormat="false" ht="20.25" hidden="true" customHeight="true" outlineLevel="0" collapsed="false">
      <c r="A83" s="19" t="n">
        <v>76</v>
      </c>
      <c r="B83" s="67"/>
      <c r="C83" s="58" t="s">
        <v>282</v>
      </c>
      <c r="D83" s="37" t="s">
        <v>283</v>
      </c>
      <c r="E83" s="58" t="n">
        <v>4902370529531</v>
      </c>
      <c r="F83" s="38" t="str">
        <f aca="false">IF(D83="",,"http://mnsearch.com/item?kwd="&amp;D83)</f>
        <v>http://mnsearch.com/item?kwd=B012BYUHKK</v>
      </c>
      <c r="G83" s="60" t="n">
        <v>4000</v>
      </c>
      <c r="H83" s="39"/>
      <c r="I83" s="40" t="n">
        <v>300</v>
      </c>
      <c r="J83" s="42"/>
      <c r="K83" s="42"/>
      <c r="L83" s="42"/>
      <c r="M83" s="61" t="s">
        <v>284</v>
      </c>
      <c r="N83" s="62" t="n">
        <v>69.55</v>
      </c>
      <c r="O83" s="45" t="n">
        <f aca="false">N83-0.5</f>
        <v>69.05</v>
      </c>
      <c r="P83" s="28" t="n">
        <f aca="false">IF(ISERROR($P$1*O83),"",($P$1*O83))</f>
        <v>7311.014</v>
      </c>
      <c r="Q83" s="46" t="n">
        <f aca="false">P83-T83-X83-G83-H83-Z83</f>
        <v>799.013999999999</v>
      </c>
      <c r="R83" s="47" t="n">
        <f aca="false">P83-T83-Y83-G83-H83-Z83</f>
        <v>799.013999999999</v>
      </c>
      <c r="S83" s="48" t="n">
        <f aca="false">IF(ISERROR(Q83/P83),"",(Q83/P83))</f>
        <v>0.109289080830648</v>
      </c>
      <c r="T83" s="28" t="n">
        <f aca="false">ROUND(IF(ISERROR(P83*$T$1),"",P83*$T$1),0)</f>
        <v>1097</v>
      </c>
      <c r="U83" s="49" t="n">
        <f aca="false">ROUNDUP(I83*1.2,0)</f>
        <v>360</v>
      </c>
      <c r="V83" s="50" t="n">
        <f aca="false">ROUNDUP(SUM(J83:L83)*1.1,0)</f>
        <v>0</v>
      </c>
      <c r="W83" s="63" t="s">
        <v>50</v>
      </c>
      <c r="X83" s="28" t="n">
        <f aca="false">IFERROR(IF($W83="eパケライト",VLOOKUP($U83,料金表!$B$3:$H$52,2,1),IF($W83="eパケ",VLOOKUP($U83,料金表!$B$3:$H$52,4,1),IF($W83="EMS",VLOOKUP($U83,料金表!$B$3:$H$52,6,1),""))),"")</f>
        <v>1085</v>
      </c>
      <c r="Y83" s="28" t="n">
        <f aca="false">IFERROR(IF($W83="eパケライト",VLOOKUP($U83,料金表!$B$3:$H$52,3,1),IF($W83="eパケ",VLOOKUP($U83,料金表!$B$3:$H$52,5,1),IF($W83="EMS",VLOOKUP($U83,料金表!$B$3:$H$52,7,1),""))),"")</f>
        <v>1085</v>
      </c>
      <c r="Z83" s="28" t="n">
        <f aca="false">$Z$1</f>
        <v>330</v>
      </c>
      <c r="AA83" s="64"/>
      <c r="AB83" s="65"/>
      <c r="AC83" s="64" t="s">
        <v>45</v>
      </c>
      <c r="AD83" s="65" t="n">
        <v>43939</v>
      </c>
      <c r="AE83" s="56"/>
      <c r="AF83" s="32"/>
      <c r="AH83" s="57" t="str">
        <f aca="false">"http://images.amazon.com/images/P/"&amp;D83&amp;".09.LZZZZZZZ"</f>
        <v>http://images.amazon.com/images/P/B012BYUHKK.09.LZZZZZZZ</v>
      </c>
      <c r="AI83" s="0" t="e">
        <f aca="false">image(AH83,2)</f>
        <v>#NAME?</v>
      </c>
    </row>
    <row r="84" customFormat="false" ht="39.75" hidden="true" customHeight="true" outlineLevel="0" collapsed="false">
      <c r="A84" s="19" t="n">
        <v>77</v>
      </c>
      <c r="B84" s="67"/>
      <c r="C84" s="58" t="s">
        <v>285</v>
      </c>
      <c r="D84" s="37" t="s">
        <v>170</v>
      </c>
      <c r="E84" s="20"/>
      <c r="F84" s="38" t="str">
        <f aca="false">IF(D84="",,"http://mnsearch.com/item?kwd="&amp;D84)</f>
        <v>http://mnsearch.com/item?kwd=Hand-ON</v>
      </c>
      <c r="G84" s="60" t="n">
        <v>4000</v>
      </c>
      <c r="H84" s="60"/>
      <c r="I84" s="40" t="n">
        <v>300</v>
      </c>
      <c r="J84" s="42"/>
      <c r="K84" s="42"/>
      <c r="L84" s="42"/>
      <c r="M84" s="61" t="s">
        <v>286</v>
      </c>
      <c r="N84" s="62" t="n">
        <v>70.49</v>
      </c>
      <c r="O84" s="45" t="n">
        <f aca="false">N84-0.5</f>
        <v>69.99</v>
      </c>
      <c r="P84" s="28" t="n">
        <f aca="false">IF(ISERROR($P$1*O84),"",($P$1*O84))</f>
        <v>7410.5412</v>
      </c>
      <c r="Q84" s="46" t="n">
        <f aca="false">P84-T84-X84-G84-H84-Z84</f>
        <v>883.541199999999</v>
      </c>
      <c r="R84" s="47" t="n">
        <f aca="false">P84-T84-Y84-G84-H84-Z84</f>
        <v>883.541199999999</v>
      </c>
      <c r="S84" s="48" t="n">
        <f aca="false">IF(ISERROR(Q84/P84),"",(Q84/P84))</f>
        <v>0.119227621324067</v>
      </c>
      <c r="T84" s="28" t="n">
        <f aca="false">ROUND(IF(ISERROR(P84*$T$1),"",P84*$T$1),0)</f>
        <v>1112</v>
      </c>
      <c r="U84" s="49" t="n">
        <f aca="false">ROUNDUP(I84*1.2,0)</f>
        <v>360</v>
      </c>
      <c r="V84" s="50" t="n">
        <f aca="false">ROUNDUP(SUM(J84:L84)*1.1,0)</f>
        <v>0</v>
      </c>
      <c r="W84" s="63" t="s">
        <v>50</v>
      </c>
      <c r="X84" s="28" t="n">
        <f aca="false">IFERROR(IF($W84="eパケライト",VLOOKUP($U84,料金表!$B$3:$H$52,2,1),IF($W84="eパケ",VLOOKUP($U84,料金表!$B$3:$H$52,4,1),IF($W84="EMS",VLOOKUP($U84,料金表!$B$3:$H$52,6,1),""))),"")</f>
        <v>1085</v>
      </c>
      <c r="Y84" s="28" t="n">
        <f aca="false">IFERROR(IF($W84="eパケライト",VLOOKUP($U84,料金表!$B$3:$H$52,3,1),IF($W84="eパケ",VLOOKUP($U84,料金表!$B$3:$H$52,5,1),IF($W84="EMS",VLOOKUP($U84,料金表!$B$3:$H$52,7,1),""))),"")</f>
        <v>1085</v>
      </c>
      <c r="Z84" s="28" t="n">
        <f aca="false">$Z$1</f>
        <v>330</v>
      </c>
      <c r="AA84" s="64"/>
      <c r="AB84" s="65"/>
      <c r="AC84" s="64" t="s">
        <v>45</v>
      </c>
      <c r="AD84" s="65" t="n">
        <v>43939</v>
      </c>
      <c r="AE84" s="56"/>
      <c r="AF84" s="69" t="s">
        <v>287</v>
      </c>
      <c r="AH84" s="57" t="str">
        <f aca="false">"http://images.amazon.com/images/P/"&amp;D84&amp;".09.LZZZZZZZ"</f>
        <v>http://images.amazon.com/images/P/Hand-ON.09.LZZZZZZZ</v>
      </c>
      <c r="AI84" s="0" t="e">
        <f aca="false">image(AH84,2)</f>
        <v>#NAME?</v>
      </c>
    </row>
    <row r="85" customFormat="false" ht="20.25" hidden="true" customHeight="true" outlineLevel="0" collapsed="false">
      <c r="A85" s="19" t="n">
        <v>78</v>
      </c>
      <c r="B85" s="71"/>
      <c r="C85" s="72" t="s">
        <v>288</v>
      </c>
      <c r="D85" s="72" t="s">
        <v>289</v>
      </c>
      <c r="E85" s="72" t="n">
        <v>4988611205198</v>
      </c>
      <c r="F85" s="73" t="str">
        <f aca="false">IF(D85="",,"http://mnsearch.com/item?kwd="&amp;D85)</f>
        <v>http://mnsearch.com/item?kwd=B0009NUOPY</v>
      </c>
      <c r="G85" s="74" t="n">
        <v>4000</v>
      </c>
      <c r="H85" s="74"/>
      <c r="I85" s="72" t="n">
        <v>200</v>
      </c>
      <c r="J85" s="72"/>
      <c r="K85" s="72"/>
      <c r="L85" s="72"/>
      <c r="M85" s="75" t="s">
        <v>290</v>
      </c>
      <c r="N85" s="76" t="n">
        <v>62.22</v>
      </c>
      <c r="O85" s="77" t="n">
        <f aca="false">N85-0.5</f>
        <v>61.72</v>
      </c>
      <c r="P85" s="78" t="n">
        <f aca="false">IF(ISERROR($P$1*O85),"",($P$1*O85))</f>
        <v>6534.9136</v>
      </c>
      <c r="Q85" s="79" t="n">
        <f aca="false">P85-T85-X85-G85-H85-Z85</f>
        <v>364.9136</v>
      </c>
      <c r="R85" s="80" t="n">
        <f aca="false">P85-T85-Y85-G85-H85-Z85</f>
        <v>364.9136</v>
      </c>
      <c r="S85" s="81" t="n">
        <f aca="false">IF(ISERROR(Q85/P85),"",(Q85/P85))</f>
        <v>0.0558406158575685</v>
      </c>
      <c r="T85" s="78" t="n">
        <f aca="false">ROUND(IF(ISERROR(P85*$T$1),"",P85*$T$1),0)</f>
        <v>980</v>
      </c>
      <c r="U85" s="82" t="n">
        <f aca="false">ROUNDUP(I85*1.2,0)</f>
        <v>240</v>
      </c>
      <c r="V85" s="83" t="n">
        <f aca="false">ROUNDUP(SUM(J85:L85)*1.1,0)</f>
        <v>0</v>
      </c>
      <c r="W85" s="84" t="s">
        <v>50</v>
      </c>
      <c r="X85" s="85" t="n">
        <f aca="false">IFERROR(IF($W85="eパケライト",VLOOKUP($U85,料金表!$B$3:$H$52,2,1),IF($W85="eパケ",VLOOKUP($U85,料金表!$B$3:$H$52,4,1),IF($W85="EMS",VLOOKUP($U85,料金表!$B$3:$H$52,6,1),""))),"")</f>
        <v>860</v>
      </c>
      <c r="Y85" s="85" t="n">
        <f aca="false">IFERROR(IF($W85="eパケライト",VLOOKUP($U85,料金表!$B$3:$H$52,3,1),IF($W85="eパケ",VLOOKUP($U85,料金表!$B$3:$H$52,5,1),IF($W85="EMS",VLOOKUP($U85,料金表!$B$3:$H$52,7,1),""))),"")</f>
        <v>860</v>
      </c>
      <c r="Z85" s="78" t="n">
        <f aca="false">$Z$1</f>
        <v>330</v>
      </c>
      <c r="AA85" s="72"/>
      <c r="AB85" s="86"/>
      <c r="AC85" s="64" t="s">
        <v>45</v>
      </c>
      <c r="AD85" s="87" t="n">
        <v>43939</v>
      </c>
      <c r="AE85" s="88"/>
      <c r="AF85" s="89"/>
      <c r="AG85" s="90"/>
      <c r="AH85" s="91" t="str">
        <f aca="false">"http://images.amazon.com/images/P/"&amp;D85&amp;".09.LZZZZZZZ"</f>
        <v>http://images.amazon.com/images/P/B0009NUOPY.09.LZZZZZZZ</v>
      </c>
      <c r="AI85" s="90" t="e">
        <f aca="false">image(AH85,2)</f>
        <v>#NAME?</v>
      </c>
      <c r="AJ85" s="90"/>
      <c r="AK85" s="90"/>
      <c r="AL85" s="90"/>
      <c r="AM85" s="90"/>
      <c r="AN85" s="90"/>
    </row>
    <row r="86" customFormat="false" ht="20.25" hidden="true" customHeight="true" outlineLevel="0" collapsed="false">
      <c r="A86" s="19" t="n">
        <v>79</v>
      </c>
      <c r="B86" s="71"/>
      <c r="C86" s="72" t="s">
        <v>291</v>
      </c>
      <c r="D86" s="72" t="s">
        <v>292</v>
      </c>
      <c r="E86" s="72" t="n">
        <v>4988611204030</v>
      </c>
      <c r="F86" s="73" t="str">
        <f aca="false">IF(D86="",,"http://mnsearch.com/item?kwd="&amp;D86)</f>
        <v>http://mnsearch.com/item?kwd=B00028EW68</v>
      </c>
      <c r="G86" s="74" t="n">
        <v>4500</v>
      </c>
      <c r="H86" s="74"/>
      <c r="I86" s="72" t="n">
        <v>200</v>
      </c>
      <c r="J86" s="72"/>
      <c r="K86" s="72"/>
      <c r="L86" s="72"/>
      <c r="M86" s="75" t="s">
        <v>293</v>
      </c>
      <c r="N86" s="76" t="n">
        <v>69</v>
      </c>
      <c r="O86" s="77" t="n">
        <f aca="false">N86-0.5</f>
        <v>68.5</v>
      </c>
      <c r="P86" s="78" t="n">
        <f aca="false">IF(ISERROR($P$1*O86),"",($P$1*O86))</f>
        <v>7252.78</v>
      </c>
      <c r="Q86" s="79" t="n">
        <f aca="false">P86-T86-X86-G86-H86-Z86</f>
        <v>474.78</v>
      </c>
      <c r="R86" s="80" t="n">
        <f aca="false">P86-T86-Y86-G86-H86-Z86</f>
        <v>474.78</v>
      </c>
      <c r="S86" s="81" t="n">
        <f aca="false">IF(ISERROR(Q86/P86),"",(Q86/P86))</f>
        <v>0.0654617953391665</v>
      </c>
      <c r="T86" s="78" t="n">
        <f aca="false">ROUND(IF(ISERROR(P86*$T$1),"",P86*$T$1),0)</f>
        <v>1088</v>
      </c>
      <c r="U86" s="82" t="n">
        <f aca="false">ROUNDUP(I86*1.2,0)</f>
        <v>240</v>
      </c>
      <c r="V86" s="83" t="n">
        <f aca="false">ROUNDUP(SUM(J86:L86)*1.1,0)</f>
        <v>0</v>
      </c>
      <c r="W86" s="84" t="s">
        <v>50</v>
      </c>
      <c r="X86" s="85" t="n">
        <f aca="false">IFERROR(IF($W86="eパケライト",VLOOKUP($U86,料金表!$B$3:$H$52,2,1),IF($W86="eパケ",VLOOKUP($U86,料金表!$B$3:$H$52,4,1),IF($W86="EMS",VLOOKUP($U86,料金表!$B$3:$H$52,6,1),""))),"")</f>
        <v>860</v>
      </c>
      <c r="Y86" s="85" t="n">
        <f aca="false">IFERROR(IF($W86="eパケライト",VLOOKUP($U86,料金表!$B$3:$H$52,3,1),IF($W86="eパケ",VLOOKUP($U86,料金表!$B$3:$H$52,5,1),IF($W86="EMS",VLOOKUP($U86,料金表!$B$3:$H$52,7,1),""))),"")</f>
        <v>860</v>
      </c>
      <c r="Z86" s="78" t="n">
        <f aca="false">$Z$1</f>
        <v>330</v>
      </c>
      <c r="AA86" s="72"/>
      <c r="AB86" s="86"/>
      <c r="AC86" s="64" t="s">
        <v>45</v>
      </c>
      <c r="AD86" s="87" t="n">
        <v>43939</v>
      </c>
      <c r="AE86" s="88"/>
      <c r="AF86" s="89"/>
      <c r="AG86" s="90"/>
      <c r="AH86" s="91" t="str">
        <f aca="false">"http://images.amazon.com/images/P/"&amp;D86&amp;".09.LZZZZZZZ"</f>
        <v>http://images.amazon.com/images/P/B00028EW68.09.LZZZZZZZ</v>
      </c>
      <c r="AI86" s="90" t="e">
        <f aca="false">image(AH86,2)</f>
        <v>#NAME?</v>
      </c>
      <c r="AJ86" s="90"/>
      <c r="AK86" s="90"/>
      <c r="AL86" s="90"/>
      <c r="AM86" s="90"/>
      <c r="AN86" s="90"/>
    </row>
    <row r="87" customFormat="false" ht="20.25" hidden="true" customHeight="true" outlineLevel="0" collapsed="false">
      <c r="A87" s="19" t="n">
        <v>80</v>
      </c>
      <c r="B87" s="71"/>
      <c r="C87" s="72" t="s">
        <v>294</v>
      </c>
      <c r="D87" s="72" t="s">
        <v>295</v>
      </c>
      <c r="E87" s="72" t="n">
        <v>4988611207406</v>
      </c>
      <c r="F87" s="73" t="str">
        <f aca="false">IF(D87="",,"http://mnsearch.com/item?kwd="&amp;D87)</f>
        <v>http://mnsearch.com/item?kwd=B0017P1QUU</v>
      </c>
      <c r="G87" s="74" t="n">
        <v>7500</v>
      </c>
      <c r="H87" s="74"/>
      <c r="I87" s="72" t="n">
        <v>200</v>
      </c>
      <c r="J87" s="72"/>
      <c r="K87" s="72"/>
      <c r="L87" s="72"/>
      <c r="M87" s="75" t="s">
        <v>296</v>
      </c>
      <c r="N87" s="76" t="n">
        <v>124.99</v>
      </c>
      <c r="O87" s="77" t="n">
        <f aca="false">N87-0.5</f>
        <v>124.49</v>
      </c>
      <c r="P87" s="78" t="n">
        <f aca="false">IF(ISERROR($P$1*O87),"",($P$1*O87))</f>
        <v>13181.0012</v>
      </c>
      <c r="Q87" s="79" t="n">
        <f aca="false">P87-T87-X87-G87-H87-Z87</f>
        <v>2514.0012</v>
      </c>
      <c r="R87" s="80" t="n">
        <f aca="false">P87-T87-Y87-G87-H87-Z87</f>
        <v>2514.0012</v>
      </c>
      <c r="S87" s="81" t="n">
        <f aca="false">IF(ISERROR(Q87/P87),"",(Q87/P87))</f>
        <v>0.190729153412109</v>
      </c>
      <c r="T87" s="78" t="n">
        <f aca="false">ROUND(IF(ISERROR(P87*$T$1),"",P87*$T$1),0)</f>
        <v>1977</v>
      </c>
      <c r="U87" s="82" t="n">
        <f aca="false">ROUNDUP(I87*1.2,0)</f>
        <v>240</v>
      </c>
      <c r="V87" s="83" t="n">
        <f aca="false">ROUNDUP(SUM(J87:L87)*1.1,0)</f>
        <v>0</v>
      </c>
      <c r="W87" s="84" t="s">
        <v>50</v>
      </c>
      <c r="X87" s="85" t="n">
        <f aca="false">IFERROR(IF($W87="eパケライト",VLOOKUP($U87,料金表!$B$3:$H$52,2,1),IF($W87="eパケ",VLOOKUP($U87,料金表!$B$3:$H$52,4,1),IF($W87="EMS",VLOOKUP($U87,料金表!$B$3:$H$52,6,1),""))),"")</f>
        <v>860</v>
      </c>
      <c r="Y87" s="85" t="n">
        <f aca="false">IFERROR(IF($W87="eパケライト",VLOOKUP($U87,料金表!$B$3:$H$52,3,1),IF($W87="eパケ",VLOOKUP($U87,料金表!$B$3:$H$52,5,1),IF($W87="EMS",VLOOKUP($U87,料金表!$B$3:$H$52,7,1),""))),"")</f>
        <v>860</v>
      </c>
      <c r="Z87" s="78" t="n">
        <f aca="false">$Z$1</f>
        <v>330</v>
      </c>
      <c r="AA87" s="72"/>
      <c r="AB87" s="86"/>
      <c r="AC87" s="64" t="s">
        <v>45</v>
      </c>
      <c r="AD87" s="87" t="n">
        <v>43939</v>
      </c>
      <c r="AE87" s="88"/>
      <c r="AF87" s="89"/>
      <c r="AG87" s="90"/>
      <c r="AH87" s="91" t="str">
        <f aca="false">"http://images.amazon.com/images/P/"&amp;D87&amp;".09.LZZZZZZZ"</f>
        <v>http://images.amazon.com/images/P/B0017P1QUU.09.LZZZZZZZ</v>
      </c>
      <c r="AI87" s="90" t="e">
        <f aca="false">image(AH87,2)</f>
        <v>#NAME?</v>
      </c>
      <c r="AJ87" s="90"/>
      <c r="AK87" s="90"/>
      <c r="AL87" s="90"/>
      <c r="AM87" s="90"/>
      <c r="AN87" s="90"/>
    </row>
    <row r="88" customFormat="false" ht="20.25" hidden="true" customHeight="true" outlineLevel="0" collapsed="false">
      <c r="A88" s="19" t="n">
        <v>81</v>
      </c>
      <c r="B88" s="92"/>
      <c r="C88" s="72" t="s">
        <v>297</v>
      </c>
      <c r="D88" s="72" t="s">
        <v>298</v>
      </c>
      <c r="E88" s="72" t="n">
        <v>4974365831578</v>
      </c>
      <c r="F88" s="73" t="str">
        <f aca="false">IF(D88="",,"http://mnsearch.com/item?kwd="&amp;D88)</f>
        <v>http://mnsearch.com/item?kwd=B000EGNC82</v>
      </c>
      <c r="G88" s="74" t="n">
        <v>4500</v>
      </c>
      <c r="H88" s="74"/>
      <c r="I88" s="72" t="n">
        <v>200</v>
      </c>
      <c r="J88" s="72"/>
      <c r="K88" s="72"/>
      <c r="L88" s="72"/>
      <c r="M88" s="75" t="s">
        <v>299</v>
      </c>
      <c r="N88" s="76" t="n">
        <v>75.6</v>
      </c>
      <c r="O88" s="77" t="n">
        <f aca="false">N88-0.5</f>
        <v>75.1</v>
      </c>
      <c r="P88" s="78" t="n">
        <f aca="false">IF(ISERROR($P$1*O88),"",($P$1*O88))</f>
        <v>7951.588</v>
      </c>
      <c r="Q88" s="79" t="n">
        <f aca="false">P88-T88-X88-G88-H88-Z88</f>
        <v>1068.588</v>
      </c>
      <c r="R88" s="80" t="n">
        <f aca="false">P88-T88-Y88-G88-H88-Z88</f>
        <v>1068.588</v>
      </c>
      <c r="S88" s="81" t="n">
        <f aca="false">IF(ISERROR(Q88/P88),"",(Q88/P88))</f>
        <v>0.134386741365372</v>
      </c>
      <c r="T88" s="78" t="n">
        <f aca="false">ROUND(IF(ISERROR(P88*$T$1),"",P88*$T$1),0)</f>
        <v>1193</v>
      </c>
      <c r="U88" s="82" t="n">
        <f aca="false">ROUNDUP(I88*1.2,0)</f>
        <v>240</v>
      </c>
      <c r="V88" s="83" t="n">
        <f aca="false">ROUNDUP(SUM(J88:L88)*1.1,0)</f>
        <v>0</v>
      </c>
      <c r="W88" s="84" t="s">
        <v>50</v>
      </c>
      <c r="X88" s="85" t="n">
        <f aca="false">IFERROR(IF($W88="eパケライト",VLOOKUP($U88,料金表!$B$3:$H$52,2,1),IF($W88="eパケ",VLOOKUP($U88,料金表!$B$3:$H$52,4,1),IF($W88="EMS",VLOOKUP($U88,料金表!$B$3:$H$52,6,1),""))),"")</f>
        <v>860</v>
      </c>
      <c r="Y88" s="85" t="n">
        <f aca="false">IFERROR(IF($W88="eパケライト",VLOOKUP($U88,料金表!$B$3:$H$52,3,1),IF($W88="eパケ",VLOOKUP($U88,料金表!$B$3:$H$52,5,1),IF($W88="EMS",VLOOKUP($U88,料金表!$B$3:$H$52,7,1),""))),"")</f>
        <v>860</v>
      </c>
      <c r="Z88" s="78" t="n">
        <f aca="false">$Z$1</f>
        <v>330</v>
      </c>
      <c r="AA88" s="72"/>
      <c r="AB88" s="86"/>
      <c r="AC88" s="64" t="s">
        <v>45</v>
      </c>
      <c r="AD88" s="87" t="n">
        <v>43940</v>
      </c>
      <c r="AE88" s="88"/>
      <c r="AF88" s="89"/>
      <c r="AG88" s="90"/>
      <c r="AH88" s="91" t="str">
        <f aca="false">"http://images.amazon.com/images/P/"&amp;D88&amp;".09.LZZZZZZZ"</f>
        <v>http://images.amazon.com/images/P/B000EGNC82.09.LZZZZZZZ</v>
      </c>
      <c r="AI88" s="90" t="e">
        <f aca="false">image(AH88,2)</f>
        <v>#NAME?</v>
      </c>
      <c r="AJ88" s="90"/>
      <c r="AK88" s="90"/>
      <c r="AL88" s="90"/>
      <c r="AM88" s="90"/>
      <c r="AN88" s="90"/>
    </row>
    <row r="89" customFormat="false" ht="20.25" hidden="true" customHeight="true" outlineLevel="0" collapsed="false">
      <c r="A89" s="19" t="n">
        <v>82</v>
      </c>
      <c r="B89" s="92"/>
      <c r="C89" s="72" t="s">
        <v>300</v>
      </c>
      <c r="D89" s="72" t="s">
        <v>301</v>
      </c>
      <c r="E89" s="72" t="n">
        <v>4974365831455</v>
      </c>
      <c r="F89" s="73" t="str">
        <f aca="false">IF(D89="",,"http://mnsearch.com/item?kwd="&amp;D89)</f>
        <v>http://mnsearch.com/item?kwd=B000BPI5LU</v>
      </c>
      <c r="G89" s="74" t="n">
        <v>5800</v>
      </c>
      <c r="H89" s="74"/>
      <c r="I89" s="72" t="n">
        <v>200</v>
      </c>
      <c r="J89" s="72"/>
      <c r="K89" s="72"/>
      <c r="L89" s="72"/>
      <c r="M89" s="75" t="s">
        <v>302</v>
      </c>
      <c r="N89" s="76" t="n">
        <v>89</v>
      </c>
      <c r="O89" s="77" t="n">
        <f aca="false">N89-0.5</f>
        <v>88.5</v>
      </c>
      <c r="P89" s="78" t="n">
        <f aca="false">IF(ISERROR($P$1*O89),"",($P$1*O89))</f>
        <v>9370.38</v>
      </c>
      <c r="Q89" s="79" t="n">
        <f aca="false">P89-T89-X89-G89-H89-Z89</f>
        <v>974.379999999999</v>
      </c>
      <c r="R89" s="80" t="n">
        <f aca="false">P89-T89-Y89-G89-H89-Z89</f>
        <v>974.379999999999</v>
      </c>
      <c r="S89" s="81" t="n">
        <f aca="false">IF(ISERROR(Q89/P89),"",(Q89/P89))</f>
        <v>0.103985110529135</v>
      </c>
      <c r="T89" s="78" t="n">
        <f aca="false">ROUND(IF(ISERROR(P89*$T$1),"",P89*$T$1),0)</f>
        <v>1406</v>
      </c>
      <c r="U89" s="82" t="n">
        <f aca="false">ROUNDUP(I89*1.2,0)</f>
        <v>240</v>
      </c>
      <c r="V89" s="83" t="n">
        <f aca="false">ROUNDUP(SUM(J89:L89)*1.1,0)</f>
        <v>0</v>
      </c>
      <c r="W89" s="84" t="s">
        <v>50</v>
      </c>
      <c r="X89" s="85" t="n">
        <f aca="false">IFERROR(IF($W89="eパケライト",VLOOKUP($U89,料金表!$B$3:$H$52,2,1),IF($W89="eパケ",VLOOKUP($U89,料金表!$B$3:$H$52,4,1),IF($W89="EMS",VLOOKUP($U89,料金表!$B$3:$H$52,6,1),""))),"")</f>
        <v>860</v>
      </c>
      <c r="Y89" s="85" t="n">
        <f aca="false">IFERROR(IF($W89="eパケライト",VLOOKUP($U89,料金表!$B$3:$H$52,3,1),IF($W89="eパケ",VLOOKUP($U89,料金表!$B$3:$H$52,5,1),IF($W89="EMS",VLOOKUP($U89,料金表!$B$3:$H$52,7,1),""))),"")</f>
        <v>860</v>
      </c>
      <c r="Z89" s="78" t="n">
        <f aca="false">$Z$1</f>
        <v>330</v>
      </c>
      <c r="AA89" s="72"/>
      <c r="AB89" s="86"/>
      <c r="AC89" s="64" t="s">
        <v>45</v>
      </c>
      <c r="AD89" s="87" t="n">
        <v>43940</v>
      </c>
      <c r="AE89" s="88"/>
      <c r="AF89" s="89"/>
      <c r="AG89" s="90"/>
      <c r="AH89" s="91" t="str">
        <f aca="false">"http://images.amazon.com/images/P/"&amp;D89&amp;".09.LZZZZZZZ"</f>
        <v>http://images.amazon.com/images/P/B000BPI5LU.09.LZZZZZZZ</v>
      </c>
      <c r="AI89" s="90" t="e">
        <f aca="false">image(AH89,2)</f>
        <v>#NAME?</v>
      </c>
      <c r="AJ89" s="90"/>
      <c r="AK89" s="90"/>
      <c r="AL89" s="90"/>
      <c r="AM89" s="90"/>
      <c r="AN89" s="90"/>
    </row>
    <row r="90" customFormat="false" ht="20.25" hidden="true" customHeight="true" outlineLevel="0" collapsed="false">
      <c r="A90" s="19" t="n">
        <v>83</v>
      </c>
      <c r="B90" s="92"/>
      <c r="C90" s="72" t="s">
        <v>303</v>
      </c>
      <c r="D90" s="72" t="s">
        <v>304</v>
      </c>
      <c r="E90" s="72" t="n">
        <v>4988611205068</v>
      </c>
      <c r="F90" s="73" t="str">
        <f aca="false">IF(D90="",,"http://mnsearch.com/item?kwd="&amp;D90)</f>
        <v>http://mnsearch.com/item?kwd=B0006ZL2BK</v>
      </c>
      <c r="G90" s="74" t="n">
        <v>13000</v>
      </c>
      <c r="H90" s="74"/>
      <c r="I90" s="72" t="n">
        <v>200</v>
      </c>
      <c r="J90" s="72"/>
      <c r="K90" s="72"/>
      <c r="L90" s="72"/>
      <c r="M90" s="75" t="s">
        <v>305</v>
      </c>
      <c r="N90" s="76" t="n">
        <v>168</v>
      </c>
      <c r="O90" s="77" t="n">
        <f aca="false">N90-0.5</f>
        <v>167.5</v>
      </c>
      <c r="P90" s="78" t="n">
        <f aca="false">IF(ISERROR($P$1*O90),"",($P$1*O90))</f>
        <v>17734.9</v>
      </c>
      <c r="Q90" s="79" t="n">
        <f aca="false">P90-T90-X90-G90-H90-Z90</f>
        <v>884.899999999998</v>
      </c>
      <c r="R90" s="80" t="n">
        <f aca="false">P90-T90-Y90-G90-H90-Z90</f>
        <v>884.899999999998</v>
      </c>
      <c r="S90" s="81" t="n">
        <f aca="false">IF(ISERROR(Q90/P90),"",(Q90/P90))</f>
        <v>0.0498959678374278</v>
      </c>
      <c r="T90" s="78" t="n">
        <f aca="false">ROUND(IF(ISERROR(P90*$T$1),"",P90*$T$1),0)</f>
        <v>2660</v>
      </c>
      <c r="U90" s="82" t="n">
        <f aca="false">ROUNDUP(I90*1.2,0)</f>
        <v>240</v>
      </c>
      <c r="V90" s="83" t="n">
        <f aca="false">ROUNDUP(SUM(J90:L90)*1.1,0)</f>
        <v>0</v>
      </c>
      <c r="W90" s="84" t="s">
        <v>50</v>
      </c>
      <c r="X90" s="85" t="n">
        <f aca="false">IFERROR(IF($W90="eパケライト",VLOOKUP($U90,料金表!$B$3:$H$52,2,1),IF($W90="eパケ",VLOOKUP($U90,料金表!$B$3:$H$52,4,1),IF($W90="EMS",VLOOKUP($U90,料金表!$B$3:$H$52,6,1),""))),"")</f>
        <v>860</v>
      </c>
      <c r="Y90" s="85" t="n">
        <f aca="false">IFERROR(IF($W90="eパケライト",VLOOKUP($U90,料金表!$B$3:$H$52,3,1),IF($W90="eパケ",VLOOKUP($U90,料金表!$B$3:$H$52,5,1),IF($W90="EMS",VLOOKUP($U90,料金表!$B$3:$H$52,7,1),""))),"")</f>
        <v>860</v>
      </c>
      <c r="Z90" s="78" t="n">
        <f aca="false">$Z$1</f>
        <v>330</v>
      </c>
      <c r="AA90" s="72"/>
      <c r="AB90" s="86"/>
      <c r="AC90" s="64" t="s">
        <v>45</v>
      </c>
      <c r="AD90" s="87" t="n">
        <v>43940</v>
      </c>
      <c r="AE90" s="88"/>
      <c r="AF90" s="89"/>
      <c r="AG90" s="90"/>
      <c r="AH90" s="91" t="str">
        <f aca="false">"http://images.amazon.com/images/P/"&amp;D90&amp;".09.LZZZZZZZ"</f>
        <v>http://images.amazon.com/images/P/B0006ZL2BK.09.LZZZZZZZ</v>
      </c>
      <c r="AI90" s="90" t="e">
        <f aca="false">image(AH90,2)</f>
        <v>#NAME?</v>
      </c>
      <c r="AJ90" s="90"/>
      <c r="AK90" s="90"/>
      <c r="AL90" s="90"/>
      <c r="AM90" s="90"/>
      <c r="AN90" s="90"/>
    </row>
    <row r="91" customFormat="false" ht="20.25" hidden="true" customHeight="true" outlineLevel="0" collapsed="false">
      <c r="A91" s="19" t="n">
        <v>84</v>
      </c>
      <c r="B91" s="93"/>
      <c r="C91" s="58" t="s">
        <v>306</v>
      </c>
      <c r="D91" s="94" t="s">
        <v>307</v>
      </c>
      <c r="E91" s="58" t="n">
        <v>4902370530582</v>
      </c>
      <c r="F91" s="73" t="str">
        <f aca="false">IF(D91="",,"http://mnsearch.com/item?kwd="&amp;D91)</f>
        <v>http://mnsearch.com/item?kwd=B0160YPI92</v>
      </c>
      <c r="G91" s="60" t="n">
        <v>8500</v>
      </c>
      <c r="H91" s="39"/>
      <c r="I91" s="40" t="n">
        <v>350</v>
      </c>
      <c r="J91" s="42"/>
      <c r="K91" s="42"/>
      <c r="L91" s="42"/>
      <c r="M91" s="61" t="s">
        <v>308</v>
      </c>
      <c r="N91" s="62" t="n">
        <v>124.99</v>
      </c>
      <c r="O91" s="77" t="n">
        <f aca="false">N91-0.5</f>
        <v>124.49</v>
      </c>
      <c r="P91" s="78" t="n">
        <f aca="false">IF(ISERROR($P$1*O91),"",($P$1*O91))</f>
        <v>13181.0012</v>
      </c>
      <c r="Q91" s="79" t="n">
        <f aca="false">P91-T91-X91-G91-H91-Z91</f>
        <v>1139.0012</v>
      </c>
      <c r="R91" s="80" t="n">
        <f aca="false">P91-T91-Y91-G91-H91-Z91</f>
        <v>1139.0012</v>
      </c>
      <c r="S91" s="81" t="n">
        <f aca="false">IF(ISERROR(Q91/P91),"",(Q91/P91))</f>
        <v>0.0864123432444569</v>
      </c>
      <c r="T91" s="78" t="n">
        <f aca="false">ROUND(IF(ISERROR(P91*$T$1),"",P91*$T$1),0)</f>
        <v>1977</v>
      </c>
      <c r="U91" s="82" t="n">
        <f aca="false">ROUNDUP(I91*1.2,0)</f>
        <v>420</v>
      </c>
      <c r="V91" s="83" t="n">
        <f aca="false">ROUNDUP(SUM(J91:L91)*1.1,0)</f>
        <v>0</v>
      </c>
      <c r="W91" s="84" t="s">
        <v>50</v>
      </c>
      <c r="X91" s="85" t="n">
        <f aca="false">IFERROR(IF($W91="eパケライト",VLOOKUP($U91,料金表!$B$3:$H$52,2,1),IF($W91="eパケ",VLOOKUP($U91,料金表!$B$3:$H$52,4,1),IF($W91="EMS",VLOOKUP($U91,料金表!$B$3:$H$52,6,1),""))),"")</f>
        <v>1235</v>
      </c>
      <c r="Y91" s="85" t="n">
        <f aca="false">IFERROR(IF($W91="eパケライト",VLOOKUP($U91,料金表!$B$3:$H$52,3,1),IF($W91="eパケ",VLOOKUP($U91,料金表!$B$3:$H$52,5,1),IF($W91="EMS",VLOOKUP($U91,料金表!$B$3:$H$52,7,1),""))),"")</f>
        <v>1235</v>
      </c>
      <c r="Z91" s="78" t="n">
        <f aca="false">$Z$1</f>
        <v>330</v>
      </c>
      <c r="AA91" s="64"/>
      <c r="AB91" s="65"/>
      <c r="AC91" s="64" t="s">
        <v>45</v>
      </c>
      <c r="AD91" s="87" t="n">
        <v>43940</v>
      </c>
      <c r="AE91" s="56"/>
      <c r="AF91" s="32"/>
      <c r="AH91" s="57"/>
    </row>
    <row r="92" customFormat="false" ht="20.25" hidden="true" customHeight="true" outlineLevel="0" collapsed="false">
      <c r="A92" s="19" t="n">
        <v>85</v>
      </c>
      <c r="B92" s="93"/>
      <c r="C92" s="58" t="s">
        <v>309</v>
      </c>
      <c r="D92" s="94" t="s">
        <v>310</v>
      </c>
      <c r="E92" s="58" t="n">
        <v>4974365831448</v>
      </c>
      <c r="F92" s="73" t="str">
        <f aca="false">IF(D92="",,"http://mnsearch.com/item?kwd="&amp;D92)</f>
        <v>http://mnsearch.com/item?kwd=B000BPI5MO</v>
      </c>
      <c r="G92" s="60" t="n">
        <v>6700</v>
      </c>
      <c r="H92" s="39"/>
      <c r="I92" s="40" t="n">
        <v>300</v>
      </c>
      <c r="J92" s="42"/>
      <c r="K92" s="42"/>
      <c r="L92" s="42"/>
      <c r="M92" s="61" t="s">
        <v>311</v>
      </c>
      <c r="N92" s="62" t="n">
        <v>94.83</v>
      </c>
      <c r="O92" s="77" t="n">
        <f aca="false">N92-0.5</f>
        <v>94.33</v>
      </c>
      <c r="P92" s="78" t="n">
        <f aca="false">IF(ISERROR($P$1*O92),"",($P$1*O92))</f>
        <v>9987.6604</v>
      </c>
      <c r="Q92" s="79" t="n">
        <f aca="false">P92-T92-X92-G92-H92-Z92</f>
        <v>374.660399999999</v>
      </c>
      <c r="R92" s="80" t="n">
        <f aca="false">P92-T92-Y92-G92-H92-Z92</f>
        <v>374.660399999999</v>
      </c>
      <c r="S92" s="81" t="n">
        <f aca="false">IF(ISERROR(Q92/P92),"",(Q92/P92))</f>
        <v>0.0375123287131388</v>
      </c>
      <c r="T92" s="78" t="n">
        <f aca="false">ROUND(IF(ISERROR(P92*$T$1),"",P92*$T$1),0)</f>
        <v>1498</v>
      </c>
      <c r="U92" s="82" t="n">
        <f aca="false">ROUNDUP(I92*1.2,0)</f>
        <v>360</v>
      </c>
      <c r="V92" s="83" t="n">
        <f aca="false">ROUNDUP(SUM(J92:L92)*1.1,0)</f>
        <v>0</v>
      </c>
      <c r="W92" s="84" t="s">
        <v>50</v>
      </c>
      <c r="X92" s="85" t="n">
        <f aca="false">IFERROR(IF($W92="eパケライト",VLOOKUP($U92,料金表!$B$3:$H$52,2,1),IF($W92="eパケ",VLOOKUP($U92,料金表!$B$3:$H$52,4,1),IF($W92="EMS",VLOOKUP($U92,料金表!$B$3:$H$52,6,1),""))),"")</f>
        <v>1085</v>
      </c>
      <c r="Y92" s="85" t="n">
        <f aca="false">IFERROR(IF($W92="eパケライト",VLOOKUP($U92,料金表!$B$3:$H$52,3,1),IF($W92="eパケ",VLOOKUP($U92,料金表!$B$3:$H$52,5,1),IF($W92="EMS",VLOOKUP($U92,料金表!$B$3:$H$52,7,1),""))),"")</f>
        <v>1085</v>
      </c>
      <c r="Z92" s="78" t="n">
        <f aca="false">$Z$1</f>
        <v>330</v>
      </c>
      <c r="AA92" s="64"/>
      <c r="AB92" s="65"/>
      <c r="AC92" s="64" t="s">
        <v>45</v>
      </c>
      <c r="AD92" s="87" t="n">
        <v>43940</v>
      </c>
      <c r="AE92" s="56"/>
      <c r="AF92" s="32"/>
      <c r="AH92" s="57"/>
    </row>
    <row r="93" customFormat="false" ht="20.25" hidden="true" customHeight="true" outlineLevel="0" collapsed="false">
      <c r="A93" s="19" t="n">
        <v>86</v>
      </c>
      <c r="B93" s="93"/>
      <c r="C93" s="58" t="s">
        <v>312</v>
      </c>
      <c r="D93" s="94" t="s">
        <v>313</v>
      </c>
      <c r="E93" s="58" t="n">
        <v>4902425378398</v>
      </c>
      <c r="F93" s="73" t="str">
        <f aca="false">IF(D93="",,"http://mnsearch.com/item?kwd="&amp;D93)</f>
        <v>http://mnsearch.com/item?kwd=B000068GXA</v>
      </c>
      <c r="G93" s="60" t="n">
        <v>3180</v>
      </c>
      <c r="H93" s="39"/>
      <c r="I93" s="40" t="n">
        <v>200</v>
      </c>
      <c r="J93" s="42"/>
      <c r="K93" s="42"/>
      <c r="L93" s="42"/>
      <c r="M93" s="61" t="s">
        <v>314</v>
      </c>
      <c r="N93" s="62" t="n">
        <v>51</v>
      </c>
      <c r="O93" s="77" t="n">
        <f aca="false">N93-0.5</f>
        <v>50.5</v>
      </c>
      <c r="P93" s="78" t="n">
        <f aca="false">IF(ISERROR($P$1*O93),"",($P$1*O93))</f>
        <v>5346.94</v>
      </c>
      <c r="Q93" s="79" t="n">
        <f aca="false">P93-T93-X93-G93-H93-Z93</f>
        <v>174.94</v>
      </c>
      <c r="R93" s="80" t="n">
        <f aca="false">P93-T93-Y93-G93-H93-Z93</f>
        <v>174.94</v>
      </c>
      <c r="S93" s="81" t="n">
        <f aca="false">IF(ISERROR(Q93/P93),"",(Q93/P93))</f>
        <v>0.0327177787669208</v>
      </c>
      <c r="T93" s="78" t="n">
        <f aca="false">ROUND(IF(ISERROR(P93*$T$1),"",P93*$T$1),0)</f>
        <v>802</v>
      </c>
      <c r="U93" s="82" t="n">
        <f aca="false">ROUNDUP(I93*1.2,0)</f>
        <v>240</v>
      </c>
      <c r="V93" s="83" t="n">
        <f aca="false">ROUNDUP(SUM(J93:L93)*1.1,0)</f>
        <v>0</v>
      </c>
      <c r="W93" s="84" t="s">
        <v>50</v>
      </c>
      <c r="X93" s="85" t="n">
        <f aca="false">IFERROR(IF($W93="eパケライト",VLOOKUP($U93,料金表!$B$3:$H$52,2,1),IF($W93="eパケ",VLOOKUP($U93,料金表!$B$3:$H$52,4,1),IF($W93="EMS",VLOOKUP($U93,料金表!$B$3:$H$52,6,1),""))),"")</f>
        <v>860</v>
      </c>
      <c r="Y93" s="85" t="n">
        <f aca="false">IFERROR(IF($W93="eパケライト",VLOOKUP($U93,料金表!$B$3:$H$52,3,1),IF($W93="eパケ",VLOOKUP($U93,料金表!$B$3:$H$52,5,1),IF($W93="EMS",VLOOKUP($U93,料金表!$B$3:$H$52,7,1),""))),"")</f>
        <v>860</v>
      </c>
      <c r="Z93" s="78" t="n">
        <f aca="false">$Z$1</f>
        <v>330</v>
      </c>
      <c r="AA93" s="64"/>
      <c r="AB93" s="65"/>
      <c r="AC93" s="64" t="s">
        <v>45</v>
      </c>
      <c r="AD93" s="87" t="n">
        <v>43940</v>
      </c>
      <c r="AE93" s="56"/>
      <c r="AF93" s="32"/>
      <c r="AH93" s="57"/>
    </row>
    <row r="94" customFormat="false" ht="20.25" hidden="true" customHeight="true" outlineLevel="0" collapsed="false">
      <c r="A94" s="19" t="n">
        <v>87</v>
      </c>
      <c r="B94" s="93"/>
      <c r="C94" s="58" t="s">
        <v>315</v>
      </c>
      <c r="D94" s="94" t="s">
        <v>316</v>
      </c>
      <c r="E94" s="58" t="n">
        <v>4902370522815</v>
      </c>
      <c r="F94" s="73" t="str">
        <f aca="false">IF(D94="",,"http://mnsearch.com/item?kwd="&amp;D94)</f>
        <v>http://mnsearch.com/item?kwd=B00LWY22E0</v>
      </c>
      <c r="G94" s="60" t="n">
        <v>3325</v>
      </c>
      <c r="H94" s="39"/>
      <c r="I94" s="40" t="n">
        <v>150</v>
      </c>
      <c r="J94" s="42"/>
      <c r="K94" s="42"/>
      <c r="L94" s="42"/>
      <c r="M94" s="61" t="s">
        <v>317</v>
      </c>
      <c r="N94" s="62" t="n">
        <v>56.5</v>
      </c>
      <c r="O94" s="77" t="n">
        <f aca="false">N94-0.5</f>
        <v>56</v>
      </c>
      <c r="P94" s="78" t="n">
        <f aca="false">IF(ISERROR($P$1*O94),"",($P$1*O94))</f>
        <v>5929.28</v>
      </c>
      <c r="Q94" s="79" t="n">
        <f aca="false">P94-T94-X94-G94-H94-Z94</f>
        <v>600.28</v>
      </c>
      <c r="R94" s="80" t="n">
        <f aca="false">P94-T94-Y94-G94-H94-Z94</f>
        <v>600.28</v>
      </c>
      <c r="S94" s="81" t="n">
        <f aca="false">IF(ISERROR(Q94/P94),"",(Q94/P94))</f>
        <v>0.101239948189325</v>
      </c>
      <c r="T94" s="78" t="n">
        <f aca="false">ROUND(IF(ISERROR(P94*$T$1),"",P94*$T$1),0)</f>
        <v>889</v>
      </c>
      <c r="U94" s="82" t="n">
        <f aca="false">ROUNDUP(I94*1.2,0)</f>
        <v>180</v>
      </c>
      <c r="V94" s="83" t="n">
        <f aca="false">ROUNDUP(SUM(J94:L94)*1.1,0)</f>
        <v>0</v>
      </c>
      <c r="W94" s="84" t="s">
        <v>50</v>
      </c>
      <c r="X94" s="85" t="n">
        <f aca="false">IFERROR(IF($W94="eパケライト",VLOOKUP($U94,料金表!$B$3:$H$52,2,1),IF($W94="eパケ",VLOOKUP($U94,料金表!$B$3:$H$52,4,1),IF($W94="EMS",VLOOKUP($U94,料金表!$B$3:$H$52,6,1),""))),"")</f>
        <v>785</v>
      </c>
      <c r="Y94" s="85" t="n">
        <f aca="false">IFERROR(IF($W94="eパケライト",VLOOKUP($U94,料金表!$B$3:$H$52,3,1),IF($W94="eパケ",VLOOKUP($U94,料金表!$B$3:$H$52,5,1),IF($W94="EMS",VLOOKUP($U94,料金表!$B$3:$H$52,7,1),""))),"")</f>
        <v>785</v>
      </c>
      <c r="Z94" s="78" t="n">
        <f aca="false">$Z$1</f>
        <v>330</v>
      </c>
      <c r="AA94" s="64"/>
      <c r="AB94" s="65"/>
      <c r="AC94" s="64" t="s">
        <v>45</v>
      </c>
      <c r="AD94" s="87" t="n">
        <v>43940</v>
      </c>
      <c r="AE94" s="56"/>
      <c r="AF94" s="32"/>
      <c r="AH94" s="57"/>
    </row>
    <row r="95" customFormat="false" ht="20.25" hidden="true" customHeight="true" outlineLevel="0" collapsed="false">
      <c r="A95" s="19" t="n">
        <v>88</v>
      </c>
      <c r="B95" s="93"/>
      <c r="C95" s="58" t="s">
        <v>318</v>
      </c>
      <c r="D95" s="94" t="s">
        <v>319</v>
      </c>
      <c r="E95" s="58" t="n">
        <v>4902370519501</v>
      </c>
      <c r="F95" s="73" t="str">
        <f aca="false">IF(D95="",,"http://mnsearch.com/item?kwd="&amp;D95)</f>
        <v>http://mnsearch.com/item?kwd=B007CEKS3Q</v>
      </c>
      <c r="G95" s="60" t="n">
        <v>3000</v>
      </c>
      <c r="H95" s="39"/>
      <c r="I95" s="40" t="n">
        <v>150</v>
      </c>
      <c r="J95" s="42"/>
      <c r="K95" s="42"/>
      <c r="L95" s="42"/>
      <c r="M95" s="61" t="s">
        <v>320</v>
      </c>
      <c r="N95" s="62" t="n">
        <v>56.25</v>
      </c>
      <c r="O95" s="77" t="n">
        <f aca="false">N95-0.5</f>
        <v>55.75</v>
      </c>
      <c r="P95" s="78" t="n">
        <f aca="false">IF(ISERROR($P$1*O95),"",($P$1*O95))</f>
        <v>5902.81</v>
      </c>
      <c r="Q95" s="79" t="n">
        <f aca="false">P95-T95-X95-G95-H95-Z95</f>
        <v>902.81</v>
      </c>
      <c r="R95" s="80" t="n">
        <f aca="false">P95-T95-Y95-G95-H95-Z95</f>
        <v>902.81</v>
      </c>
      <c r="S95" s="81" t="n">
        <f aca="false">IF(ISERROR(Q95/P95),"",(Q95/P95))</f>
        <v>0.152945800389984</v>
      </c>
      <c r="T95" s="78" t="n">
        <f aca="false">ROUND(IF(ISERROR(P95*$T$1),"",P95*$T$1),0)</f>
        <v>885</v>
      </c>
      <c r="U95" s="82" t="n">
        <f aca="false">ROUNDUP(I95*1.2,0)</f>
        <v>180</v>
      </c>
      <c r="V95" s="83" t="n">
        <f aca="false">ROUNDUP(SUM(J95:L95)*1.1,0)</f>
        <v>0</v>
      </c>
      <c r="W95" s="84" t="s">
        <v>50</v>
      </c>
      <c r="X95" s="85" t="n">
        <f aca="false">IFERROR(IF($W95="eパケライト",VLOOKUP($U95,料金表!$B$3:$H$52,2,1),IF($W95="eパケ",VLOOKUP($U95,料金表!$B$3:$H$52,4,1),IF($W95="EMS",VLOOKUP($U95,料金表!$B$3:$H$52,6,1),""))),"")</f>
        <v>785</v>
      </c>
      <c r="Y95" s="85" t="n">
        <f aca="false">IFERROR(IF($W95="eパケライト",VLOOKUP($U95,料金表!$B$3:$H$52,3,1),IF($W95="eパケ",VLOOKUP($U95,料金表!$B$3:$H$52,5,1),IF($W95="EMS",VLOOKUP($U95,料金表!$B$3:$H$52,7,1),""))),"")</f>
        <v>785</v>
      </c>
      <c r="Z95" s="78" t="n">
        <f aca="false">$Z$1</f>
        <v>330</v>
      </c>
      <c r="AA95" s="64"/>
      <c r="AB95" s="65"/>
      <c r="AC95" s="64" t="s">
        <v>45</v>
      </c>
      <c r="AD95" s="87" t="n">
        <v>43940</v>
      </c>
      <c r="AE95" s="56"/>
      <c r="AF95" s="32"/>
      <c r="AH95" s="57"/>
    </row>
    <row r="96" customFormat="false" ht="20.25" hidden="true" customHeight="true" outlineLevel="0" collapsed="false">
      <c r="A96" s="19" t="n">
        <v>89</v>
      </c>
      <c r="B96" s="93"/>
      <c r="C96" s="58" t="s">
        <v>321</v>
      </c>
      <c r="D96" s="94" t="s">
        <v>322</v>
      </c>
      <c r="E96" s="58" t="n">
        <v>4960677800265</v>
      </c>
      <c r="F96" s="73" t="str">
        <f aca="false">IF(D96="",,"http://mnsearch.com/item?kwd="&amp;D96)</f>
        <v>http://mnsearch.com/item?kwd=B0009NUP94</v>
      </c>
      <c r="G96" s="60" t="n">
        <v>1800</v>
      </c>
      <c r="H96" s="39"/>
      <c r="I96" s="40" t="n">
        <v>150</v>
      </c>
      <c r="J96" s="42"/>
      <c r="K96" s="42"/>
      <c r="L96" s="42"/>
      <c r="M96" s="61" t="s">
        <v>323</v>
      </c>
      <c r="N96" s="62" t="n">
        <v>40.49</v>
      </c>
      <c r="O96" s="77" t="n">
        <f aca="false">N96-0.5</f>
        <v>39.99</v>
      </c>
      <c r="P96" s="78" t="n">
        <f aca="false">IF(ISERROR($P$1*O96),"",($P$1*O96))</f>
        <v>4234.1412</v>
      </c>
      <c r="Q96" s="79" t="n">
        <f aca="false">P96-T96-X96-G96-H96-Z96</f>
        <v>684.1412</v>
      </c>
      <c r="R96" s="80" t="n">
        <f aca="false">P96-T96-Y96-G96-H96-Z96</f>
        <v>684.1412</v>
      </c>
      <c r="S96" s="81" t="n">
        <f aca="false">IF(ISERROR(Q96/P96),"",(Q96/P96))</f>
        <v>0.161577322929146</v>
      </c>
      <c r="T96" s="78" t="n">
        <f aca="false">ROUND(IF(ISERROR(P96*$T$1),"",P96*$T$1),0)</f>
        <v>635</v>
      </c>
      <c r="U96" s="82" t="n">
        <f aca="false">ROUNDUP(I96*1.2,0)</f>
        <v>180</v>
      </c>
      <c r="V96" s="83" t="n">
        <f aca="false">ROUNDUP(SUM(J96:L96)*1.1,0)</f>
        <v>0</v>
      </c>
      <c r="W96" s="84" t="s">
        <v>50</v>
      </c>
      <c r="X96" s="85" t="n">
        <f aca="false">IFERROR(IF($W96="eパケライト",VLOOKUP($U96,料金表!$B$3:$H$52,2,1),IF($W96="eパケ",VLOOKUP($U96,料金表!$B$3:$H$52,4,1),IF($W96="EMS",VLOOKUP($U96,料金表!$B$3:$H$52,6,1),""))),"")</f>
        <v>785</v>
      </c>
      <c r="Y96" s="85" t="n">
        <f aca="false">IFERROR(IF($W96="eパケライト",VLOOKUP($U96,料金表!$B$3:$H$52,3,1),IF($W96="eパケ",VLOOKUP($U96,料金表!$B$3:$H$52,5,1),IF($W96="EMS",VLOOKUP($U96,料金表!$B$3:$H$52,7,1),""))),"")</f>
        <v>785</v>
      </c>
      <c r="Z96" s="78" t="n">
        <f aca="false">$Z$1</f>
        <v>330</v>
      </c>
      <c r="AA96" s="64"/>
      <c r="AB96" s="65"/>
      <c r="AC96" s="64" t="s">
        <v>45</v>
      </c>
      <c r="AD96" s="87" t="n">
        <v>43940</v>
      </c>
      <c r="AE96" s="56"/>
      <c r="AF96" s="32"/>
      <c r="AH96" s="57"/>
    </row>
    <row r="97" customFormat="false" ht="20.25" hidden="true" customHeight="true" outlineLevel="0" collapsed="false">
      <c r="A97" s="19" t="n">
        <v>90</v>
      </c>
      <c r="B97" s="93"/>
      <c r="C97" s="58" t="s">
        <v>324</v>
      </c>
      <c r="D97" s="94" t="s">
        <v>325</v>
      </c>
      <c r="E97" s="58" t="n">
        <v>4526319000099</v>
      </c>
      <c r="F97" s="73" t="str">
        <f aca="false">IF(D97="",,"http://mnsearch.com/item?kwd="&amp;D97)</f>
        <v>http://mnsearch.com/item?kwd=B0001TXPAW</v>
      </c>
      <c r="G97" s="60" t="n">
        <v>6020</v>
      </c>
      <c r="H97" s="39"/>
      <c r="I97" s="40" t="n">
        <v>200</v>
      </c>
      <c r="J97" s="42"/>
      <c r="K97" s="42"/>
      <c r="L97" s="42"/>
      <c r="M97" s="61" t="s">
        <v>326</v>
      </c>
      <c r="N97" s="62" t="n">
        <v>87.25</v>
      </c>
      <c r="O97" s="77" t="n">
        <f aca="false">N97-0.5</f>
        <v>86.75</v>
      </c>
      <c r="P97" s="78" t="n">
        <f aca="false">IF(ISERROR($P$1*O97),"",($P$1*O97))</f>
        <v>9185.09</v>
      </c>
      <c r="Q97" s="79" t="n">
        <f aca="false">P97-T97-X97-G97-H97-Z97</f>
        <v>597.09</v>
      </c>
      <c r="R97" s="80" t="n">
        <f aca="false">P97-T97-Y97-G97-H97-Z97</f>
        <v>597.09</v>
      </c>
      <c r="S97" s="81" t="n">
        <f aca="false">IF(ISERROR(Q97/P97),"",(Q97/P97))</f>
        <v>0.0650064397844768</v>
      </c>
      <c r="T97" s="78" t="n">
        <f aca="false">ROUND(IF(ISERROR(P97*$T$1),"",P97*$T$1),0)</f>
        <v>1378</v>
      </c>
      <c r="U97" s="82" t="n">
        <f aca="false">ROUNDUP(I97*1.2,0)</f>
        <v>240</v>
      </c>
      <c r="V97" s="83" t="n">
        <f aca="false">ROUNDUP(SUM(J97:L97)*1.1,0)</f>
        <v>0</v>
      </c>
      <c r="W97" s="84" t="s">
        <v>50</v>
      </c>
      <c r="X97" s="85" t="n">
        <f aca="false">IFERROR(IF($W97="eパケライト",VLOOKUP($U97,料金表!$B$3:$H$52,2,1),IF($W97="eパケ",VLOOKUP($U97,料金表!$B$3:$H$52,4,1),IF($W97="EMS",VLOOKUP($U97,料金表!$B$3:$H$52,6,1),""))),"")</f>
        <v>860</v>
      </c>
      <c r="Y97" s="85" t="n">
        <f aca="false">IFERROR(IF($W97="eパケライト",VLOOKUP($U97,料金表!$B$3:$H$52,3,1),IF($W97="eパケ",VLOOKUP($U97,料金表!$B$3:$H$52,5,1),IF($W97="EMS",VLOOKUP($U97,料金表!$B$3:$H$52,7,1),""))),"")</f>
        <v>860</v>
      </c>
      <c r="Z97" s="78" t="n">
        <f aca="false">$Z$1</f>
        <v>330</v>
      </c>
      <c r="AA97" s="64"/>
      <c r="AB97" s="65"/>
      <c r="AC97" s="64" t="s">
        <v>45</v>
      </c>
      <c r="AD97" s="87" t="n">
        <v>43940</v>
      </c>
      <c r="AE97" s="56"/>
      <c r="AF97" s="32"/>
      <c r="AH97" s="57"/>
    </row>
    <row r="98" customFormat="false" ht="39.75" hidden="true" customHeight="true" outlineLevel="0" collapsed="false">
      <c r="A98" s="19" t="n">
        <v>91</v>
      </c>
      <c r="B98" s="95"/>
      <c r="C98" s="58" t="s">
        <v>327</v>
      </c>
      <c r="D98" s="94" t="s">
        <v>170</v>
      </c>
      <c r="E98" s="20"/>
      <c r="F98" s="73" t="str">
        <f aca="false">IF(D98="",,"http://mnsearch.com/item?kwd="&amp;D98)</f>
        <v>http://mnsearch.com/item?kwd=Hand-ON</v>
      </c>
      <c r="G98" s="60" t="n">
        <v>2500</v>
      </c>
      <c r="H98" s="39"/>
      <c r="I98" s="40" t="n">
        <v>300</v>
      </c>
      <c r="J98" s="42"/>
      <c r="K98" s="42"/>
      <c r="L98" s="42"/>
      <c r="M98" s="61" t="s">
        <v>328</v>
      </c>
      <c r="N98" s="62" t="n">
        <v>59.98</v>
      </c>
      <c r="O98" s="77" t="n">
        <f aca="false">N98-0.5</f>
        <v>59.48</v>
      </c>
      <c r="P98" s="78" t="n">
        <f aca="false">IF(ISERROR($P$1*O98),"",($P$1*O98))</f>
        <v>6297.7424</v>
      </c>
      <c r="Q98" s="79" t="n">
        <f aca="false">P98-T98-X98-G98-H98-Z98</f>
        <v>1437.7424</v>
      </c>
      <c r="R98" s="80" t="n">
        <f aca="false">P98-T98-Y98-G98-H98-Z98</f>
        <v>1437.7424</v>
      </c>
      <c r="S98" s="81" t="n">
        <f aca="false">IF(ISERROR(Q98/P98),"",(Q98/P98))</f>
        <v>0.228294888657243</v>
      </c>
      <c r="T98" s="78" t="n">
        <f aca="false">ROUND(IF(ISERROR(P98*$T$1),"",P98*$T$1),0)</f>
        <v>945</v>
      </c>
      <c r="U98" s="82" t="n">
        <f aca="false">ROUNDUP(I98*1.2,0)</f>
        <v>360</v>
      </c>
      <c r="V98" s="83" t="n">
        <f aca="false">ROUNDUP(SUM(J98:L98)*1.1,0)</f>
        <v>0</v>
      </c>
      <c r="W98" s="84" t="s">
        <v>50</v>
      </c>
      <c r="X98" s="85" t="n">
        <f aca="false">IFERROR(IF($W98="eパケライト",VLOOKUP($U98,料金表!$B$3:$H$52,2,1),IF($W98="eパケ",VLOOKUP($U98,料金表!$B$3:$H$52,4,1),IF($W98="EMS",VLOOKUP($U98,料金表!$B$3:$H$52,6,1),""))),"")</f>
        <v>1085</v>
      </c>
      <c r="Y98" s="85" t="n">
        <f aca="false">IFERROR(IF($W98="eパケライト",VLOOKUP($U98,料金表!$B$3:$H$52,3,1),IF($W98="eパケ",VLOOKUP($U98,料金表!$B$3:$H$52,5,1),IF($W98="EMS",VLOOKUP($U98,料金表!$B$3:$H$52,7,1),""))),"")</f>
        <v>1085</v>
      </c>
      <c r="Z98" s="78" t="n">
        <f aca="false">$Z$1</f>
        <v>330</v>
      </c>
      <c r="AA98" s="64"/>
      <c r="AB98" s="65"/>
      <c r="AC98" s="64" t="s">
        <v>89</v>
      </c>
      <c r="AD98" s="87" t="n">
        <v>43940</v>
      </c>
      <c r="AE98" s="56"/>
      <c r="AF98" s="69" t="s">
        <v>329</v>
      </c>
      <c r="AH98" s="57"/>
    </row>
    <row r="99" customFormat="false" ht="20.25" hidden="true" customHeight="true" outlineLevel="0" collapsed="false">
      <c r="A99" s="19" t="n">
        <v>92</v>
      </c>
      <c r="B99" s="95"/>
      <c r="C99" s="58" t="s">
        <v>330</v>
      </c>
      <c r="D99" s="94" t="s">
        <v>331</v>
      </c>
      <c r="E99" s="58" t="n">
        <v>4907892016026</v>
      </c>
      <c r="F99" s="73" t="str">
        <f aca="false">IF(D99="",,"http://mnsearch.com/item?kwd="&amp;D99)</f>
        <v>http://mnsearch.com/item?kwd=B000BX0GF0</v>
      </c>
      <c r="G99" s="60" t="n">
        <v>4431</v>
      </c>
      <c r="H99" s="39"/>
      <c r="I99" s="40" t="n">
        <v>200</v>
      </c>
      <c r="J99" s="42"/>
      <c r="K99" s="42"/>
      <c r="L99" s="42"/>
      <c r="M99" s="61" t="s">
        <v>332</v>
      </c>
      <c r="N99" s="62" t="n">
        <v>66.98</v>
      </c>
      <c r="O99" s="77" t="n">
        <f aca="false">N99-0.5</f>
        <v>66.48</v>
      </c>
      <c r="P99" s="78" t="n">
        <f aca="false">IF(ISERROR($P$1*O99),"",($P$1*O99))</f>
        <v>7038.9024</v>
      </c>
      <c r="Q99" s="79" t="n">
        <f aca="false">P99-T99-X99-G99-H99-Z99</f>
        <v>361.9024</v>
      </c>
      <c r="R99" s="80" t="n">
        <f aca="false">P99-T99-Y99-G99-H99-Z99</f>
        <v>361.9024</v>
      </c>
      <c r="S99" s="81" t="n">
        <f aca="false">IF(ISERROR(Q99/P99),"",(Q99/P99))</f>
        <v>0.0514146069137143</v>
      </c>
      <c r="T99" s="78" t="n">
        <f aca="false">ROUND(IF(ISERROR(P99*$T$1),"",P99*$T$1),0)</f>
        <v>1056</v>
      </c>
      <c r="U99" s="82" t="n">
        <f aca="false">ROUNDUP(I99*1.2,0)</f>
        <v>240</v>
      </c>
      <c r="V99" s="83" t="n">
        <f aca="false">ROUNDUP(SUM(J99:L99)*1.1,0)</f>
        <v>0</v>
      </c>
      <c r="W99" s="84" t="s">
        <v>50</v>
      </c>
      <c r="X99" s="85" t="n">
        <f aca="false">IFERROR(IF($W99="eパケライト",VLOOKUP($U99,料金表!$B$3:$H$52,2,1),IF($W99="eパケ",VLOOKUP($U99,料金表!$B$3:$H$52,4,1),IF($W99="EMS",VLOOKUP($U99,料金表!$B$3:$H$52,6,1),""))),"")</f>
        <v>860</v>
      </c>
      <c r="Y99" s="85" t="n">
        <f aca="false">IFERROR(IF($W99="eパケライト",VLOOKUP($U99,料金表!$B$3:$H$52,3,1),IF($W99="eパケ",VLOOKUP($U99,料金表!$B$3:$H$52,5,1),IF($W99="EMS",VLOOKUP($U99,料金表!$B$3:$H$52,7,1),""))),"")</f>
        <v>860</v>
      </c>
      <c r="Z99" s="78" t="n">
        <f aca="false">$Z$1</f>
        <v>330</v>
      </c>
      <c r="AA99" s="64"/>
      <c r="AB99" s="65"/>
      <c r="AC99" s="64" t="s">
        <v>89</v>
      </c>
      <c r="AD99" s="87" t="n">
        <v>43940</v>
      </c>
      <c r="AE99" s="56"/>
      <c r="AF99" s="32"/>
      <c r="AH99" s="57"/>
    </row>
    <row r="100" customFormat="false" ht="20.25" hidden="true" customHeight="true" outlineLevel="0" collapsed="false">
      <c r="A100" s="19" t="n">
        <v>93</v>
      </c>
      <c r="B100" s="95"/>
      <c r="C100" s="58" t="s">
        <v>333</v>
      </c>
      <c r="D100" s="94" t="s">
        <v>334</v>
      </c>
      <c r="E100" s="58" t="n">
        <v>4988126800055</v>
      </c>
      <c r="F100" s="73" t="str">
        <f aca="false">IF(D100="",,"http://mnsearch.com/item?kwd="&amp;D100)</f>
        <v>http://mnsearch.com/item?kwd=B000068HV8</v>
      </c>
      <c r="G100" s="60" t="n">
        <v>2500</v>
      </c>
      <c r="H100" s="39"/>
      <c r="I100" s="40" t="n">
        <v>200</v>
      </c>
      <c r="J100" s="42"/>
      <c r="K100" s="42"/>
      <c r="L100" s="42"/>
      <c r="M100" s="61" t="s">
        <v>335</v>
      </c>
      <c r="N100" s="62" t="n">
        <v>47</v>
      </c>
      <c r="O100" s="77" t="n">
        <f aca="false">N100-0.5</f>
        <v>46.5</v>
      </c>
      <c r="P100" s="78" t="n">
        <f aca="false">IF(ISERROR($P$1*O100),"",($P$1*O100))</f>
        <v>4923.42</v>
      </c>
      <c r="Q100" s="79" t="n">
        <f aca="false">P100-T100-X100-G100-H100-Z100</f>
        <v>494.42</v>
      </c>
      <c r="R100" s="80" t="n">
        <f aca="false">P100-T100-Y100-G100-H100-Z100</f>
        <v>494.42</v>
      </c>
      <c r="S100" s="81" t="n">
        <f aca="false">IF(ISERROR(Q100/P100),"",(Q100/P100))</f>
        <v>0.100422064337392</v>
      </c>
      <c r="T100" s="78" t="n">
        <f aca="false">ROUND(IF(ISERROR(P100*$T$1),"",P100*$T$1),0)</f>
        <v>739</v>
      </c>
      <c r="U100" s="82" t="n">
        <f aca="false">ROUNDUP(I100*1.2,0)</f>
        <v>240</v>
      </c>
      <c r="V100" s="83" t="n">
        <f aca="false">ROUNDUP(SUM(J100:L100)*1.1,0)</f>
        <v>0</v>
      </c>
      <c r="W100" s="84" t="s">
        <v>50</v>
      </c>
      <c r="X100" s="85" t="n">
        <f aca="false">IFERROR(IF($W100="eパケライト",VLOOKUP($U100,料金表!$B$3:$H$52,2,1),IF($W100="eパケ",VLOOKUP($U100,料金表!$B$3:$H$52,4,1),IF($W100="EMS",VLOOKUP($U100,料金表!$B$3:$H$52,6,1),""))),"")</f>
        <v>860</v>
      </c>
      <c r="Y100" s="85" t="n">
        <f aca="false">IFERROR(IF($W100="eパケライト",VLOOKUP($U100,料金表!$B$3:$H$52,3,1),IF($W100="eパケ",VLOOKUP($U100,料金表!$B$3:$H$52,5,1),IF($W100="EMS",VLOOKUP($U100,料金表!$B$3:$H$52,7,1),""))),"")</f>
        <v>860</v>
      </c>
      <c r="Z100" s="78" t="n">
        <f aca="false">$Z$1</f>
        <v>330</v>
      </c>
      <c r="AA100" s="64"/>
      <c r="AB100" s="65"/>
      <c r="AC100" s="64" t="s">
        <v>89</v>
      </c>
      <c r="AD100" s="87" t="n">
        <v>43940</v>
      </c>
      <c r="AE100" s="56"/>
      <c r="AF100" s="32"/>
      <c r="AH100" s="57"/>
    </row>
    <row r="101" customFormat="false" ht="20.25" hidden="true" customHeight="true" outlineLevel="0" collapsed="false">
      <c r="A101" s="19" t="n">
        <v>94</v>
      </c>
      <c r="B101" s="95"/>
      <c r="C101" s="58" t="s">
        <v>336</v>
      </c>
      <c r="D101" s="94" t="s">
        <v>337</v>
      </c>
      <c r="E101" s="58" t="n">
        <v>4974365555122</v>
      </c>
      <c r="F101" s="73" t="str">
        <f aca="false">IF(D101="",,"http://mnsearch.com/item?kwd="&amp;D101)</f>
        <v>http://mnsearch.com/item?kwd=B000147T22</v>
      </c>
      <c r="G101" s="60" t="n">
        <v>988</v>
      </c>
      <c r="H101" s="39"/>
      <c r="I101" s="40" t="n">
        <v>500</v>
      </c>
      <c r="J101" s="42"/>
      <c r="K101" s="42"/>
      <c r="L101" s="42"/>
      <c r="M101" s="61" t="s">
        <v>338</v>
      </c>
      <c r="N101" s="62" t="n">
        <v>68.11</v>
      </c>
      <c r="O101" s="77" t="n">
        <f aca="false">N101-0.5</f>
        <v>67.61</v>
      </c>
      <c r="P101" s="78" t="n">
        <f aca="false">IF(ISERROR($P$1*O101),"",($P$1*O101))</f>
        <v>7158.5468</v>
      </c>
      <c r="Q101" s="79" t="n">
        <f aca="false">P101-T101-X101-G101-H101-Z101</f>
        <v>3381.5468</v>
      </c>
      <c r="R101" s="80" t="n">
        <f aca="false">P101-T101-Y101-G101-H101-Z101</f>
        <v>3381.5468</v>
      </c>
      <c r="S101" s="81" t="n">
        <f aca="false">IF(ISERROR(Q101/P101),"",(Q101/P101))</f>
        <v>0.472378947079036</v>
      </c>
      <c r="T101" s="78" t="n">
        <f aca="false">ROUND(IF(ISERROR(P101*$T$1),"",P101*$T$1),0)</f>
        <v>1074</v>
      </c>
      <c r="U101" s="82" t="n">
        <f aca="false">ROUNDUP(I101*1.2,0)</f>
        <v>600</v>
      </c>
      <c r="V101" s="83" t="n">
        <f aca="false">ROUNDUP(SUM(J101:L101)*1.1,0)</f>
        <v>0</v>
      </c>
      <c r="W101" s="84" t="s">
        <v>50</v>
      </c>
      <c r="X101" s="85" t="n">
        <f aca="false">IFERROR(IF($W101="eパケライト",VLOOKUP($U101,料金表!$B$3:$H$52,2,1),IF($W101="eパケ",VLOOKUP($U101,料金表!$B$3:$H$52,4,1),IF($W101="EMS",VLOOKUP($U101,料金表!$B$3:$H$52,6,1),""))),"")</f>
        <v>1385</v>
      </c>
      <c r="Y101" s="85" t="n">
        <f aca="false">IFERROR(IF($W101="eパケライト",VLOOKUP($U101,料金表!$B$3:$H$52,3,1),IF($W101="eパケ",VLOOKUP($U101,料金表!$B$3:$H$52,5,1),IF($W101="EMS",VLOOKUP($U101,料金表!$B$3:$H$52,7,1),""))),"")</f>
        <v>1385</v>
      </c>
      <c r="Z101" s="78" t="n">
        <f aca="false">$Z$1</f>
        <v>330</v>
      </c>
      <c r="AA101" s="64"/>
      <c r="AB101" s="65"/>
      <c r="AC101" s="64" t="s">
        <v>89</v>
      </c>
      <c r="AD101" s="87" t="n">
        <v>43940</v>
      </c>
      <c r="AE101" s="56"/>
      <c r="AF101" s="32"/>
      <c r="AH101" s="57"/>
    </row>
    <row r="102" customFormat="false" ht="20.25" hidden="true" customHeight="true" outlineLevel="0" collapsed="false">
      <c r="A102" s="19" t="n">
        <v>95</v>
      </c>
      <c r="B102" s="95"/>
      <c r="C102" s="58" t="s">
        <v>339</v>
      </c>
      <c r="D102" s="94" t="s">
        <v>340</v>
      </c>
      <c r="E102" s="58" t="n">
        <v>4988611205334</v>
      </c>
      <c r="F102" s="38" t="str">
        <f aca="false">IF(D102="",,"http://mnsearch.com/item?kwd="&amp;D102)</f>
        <v>http://mnsearch.com/item?kwd=B000A41FMI</v>
      </c>
      <c r="G102" s="60" t="n">
        <v>8500</v>
      </c>
      <c r="H102" s="39"/>
      <c r="I102" s="40" t="n">
        <v>200</v>
      </c>
      <c r="J102" s="42"/>
      <c r="K102" s="42"/>
      <c r="L102" s="42"/>
      <c r="M102" s="61" t="s">
        <v>341</v>
      </c>
      <c r="N102" s="62" t="n">
        <v>120.99</v>
      </c>
      <c r="O102" s="77" t="n">
        <f aca="false">N102-0.5</f>
        <v>120.49</v>
      </c>
      <c r="P102" s="78" t="n">
        <f aca="false">IF(ISERROR($P$1*O102),"",($P$1*O102))</f>
        <v>12757.4812</v>
      </c>
      <c r="Q102" s="79" t="n">
        <f aca="false">P102-T102-X102-G102-H102-Z102</f>
        <v>1153.4812</v>
      </c>
      <c r="R102" s="80" t="n">
        <f aca="false">P102-T102-Y102-G102-H102-Z102</f>
        <v>1153.4812</v>
      </c>
      <c r="S102" s="81" t="n">
        <f aca="false">IF(ISERROR(Q102/P102),"",(Q102/P102))</f>
        <v>0.0904160611265489</v>
      </c>
      <c r="T102" s="78" t="n">
        <f aca="false">ROUND(IF(ISERROR(P102*$T$1),"",P102*$T$1),0)</f>
        <v>1914</v>
      </c>
      <c r="U102" s="82" t="n">
        <f aca="false">ROUNDUP(I102*1.2,0)</f>
        <v>240</v>
      </c>
      <c r="V102" s="83" t="n">
        <f aca="false">ROUNDUP(SUM(J102:L102)*1.1,0)</f>
        <v>0</v>
      </c>
      <c r="W102" s="84" t="s">
        <v>50</v>
      </c>
      <c r="X102" s="85" t="n">
        <f aca="false">IFERROR(IF($W102="eパケライト",VLOOKUP($U102,料金表!$B$3:$H$52,2,1),IF($W102="eパケ",VLOOKUP($U102,料金表!$B$3:$H$52,4,1),IF($W102="EMS",VLOOKUP($U102,料金表!$B$3:$H$52,6,1),""))),"")</f>
        <v>860</v>
      </c>
      <c r="Y102" s="85" t="n">
        <f aca="false">IFERROR(IF($W102="eパケライト",VLOOKUP($U102,料金表!$B$3:$H$52,3,1),IF($W102="eパケ",VLOOKUP($U102,料金表!$B$3:$H$52,5,1),IF($W102="EMS",VLOOKUP($U102,料金表!$B$3:$H$52,7,1),""))),"")</f>
        <v>860</v>
      </c>
      <c r="Z102" s="28" t="n">
        <f aca="false">$Z$1</f>
        <v>330</v>
      </c>
      <c r="AA102" s="64"/>
      <c r="AB102" s="65"/>
      <c r="AC102" s="64" t="s">
        <v>89</v>
      </c>
      <c r="AD102" s="87" t="n">
        <v>43940</v>
      </c>
      <c r="AE102" s="56"/>
      <c r="AF102" s="32"/>
      <c r="AH102" s="57" t="str">
        <f aca="false">"http://images.amazon.com/images/P/"&amp;D102&amp;".09.LZZZZZZZ"</f>
        <v>http://images.amazon.com/images/P/B000A41FMI.09.LZZZZZZZ</v>
      </c>
      <c r="AI102" s="0" t="e">
        <f aca="false">image(AH102,2)</f>
        <v>#NAME?</v>
      </c>
    </row>
    <row r="103" customFormat="false" ht="20.25" hidden="true" customHeight="true" outlineLevel="0" collapsed="false">
      <c r="A103" s="19" t="n">
        <v>96</v>
      </c>
      <c r="B103" s="95"/>
      <c r="C103" s="58" t="s">
        <v>342</v>
      </c>
      <c r="D103" s="94" t="s">
        <v>343</v>
      </c>
      <c r="E103" s="58" t="n">
        <v>4976219357036</v>
      </c>
      <c r="F103" s="38" t="str">
        <f aca="false">IF(D103="",,"http://mnsearch.com/item?kwd="&amp;D103)</f>
        <v>http://mnsearch.com/item?kwd=B000069TEJ</v>
      </c>
      <c r="G103" s="60" t="n">
        <v>8500</v>
      </c>
      <c r="H103" s="60"/>
      <c r="I103" s="40" t="n">
        <v>200</v>
      </c>
      <c r="J103" s="41"/>
      <c r="K103" s="41"/>
      <c r="L103" s="41"/>
      <c r="M103" s="61" t="s">
        <v>344</v>
      </c>
      <c r="N103" s="62" t="n">
        <v>105.5</v>
      </c>
      <c r="O103" s="77" t="n">
        <f aca="false">N103-0.5</f>
        <v>105</v>
      </c>
      <c r="P103" s="78" t="n">
        <f aca="false">IF(ISERROR($P$1*O103),"",($P$1*O103))</f>
        <v>11117.4</v>
      </c>
      <c r="Q103" s="79" t="n">
        <f aca="false">P103-T103-X103-G103-H103-Z103</f>
        <v>-240.6</v>
      </c>
      <c r="R103" s="80" t="n">
        <f aca="false">P103-T103-Y103-G103-H103-Z103</f>
        <v>-240.6</v>
      </c>
      <c r="S103" s="81" t="n">
        <f aca="false">IF(ISERROR(Q103/P103),"",(Q103/P103))</f>
        <v>-0.0216417507690647</v>
      </c>
      <c r="T103" s="78" t="n">
        <f aca="false">ROUND(IF(ISERROR(P103*$T$1),"",P103*$T$1),0)</f>
        <v>1668</v>
      </c>
      <c r="U103" s="82" t="n">
        <f aca="false">ROUNDUP(I103*1.2,0)</f>
        <v>240</v>
      </c>
      <c r="V103" s="83" t="n">
        <f aca="false">ROUNDUP(SUM(J103:L103)*1.1,0)</f>
        <v>0</v>
      </c>
      <c r="W103" s="84" t="s">
        <v>50</v>
      </c>
      <c r="X103" s="85" t="n">
        <f aca="false">IFERROR(IF($W103="eパケライト",VLOOKUP($U103,料金表!$B$3:$H$52,2,1),IF($W103="eパケ",VLOOKUP($U103,料金表!$B$3:$H$52,4,1),IF($W103="EMS",VLOOKUP($U103,料金表!$B$3:$H$52,6,1),""))),"")</f>
        <v>860</v>
      </c>
      <c r="Y103" s="85" t="n">
        <f aca="false">IFERROR(IF($W103="eパケライト",VLOOKUP($U103,料金表!$B$3:$H$52,3,1),IF($W103="eパケ",VLOOKUP($U103,料金表!$B$3:$H$52,5,1),IF($W103="EMS",VLOOKUP($U103,料金表!$B$3:$H$52,7,1),""))),"")</f>
        <v>860</v>
      </c>
      <c r="Z103" s="28" t="n">
        <f aca="false">$Z$1</f>
        <v>330</v>
      </c>
      <c r="AA103" s="64"/>
      <c r="AB103" s="65"/>
      <c r="AC103" s="64" t="s">
        <v>89</v>
      </c>
      <c r="AD103" s="87" t="n">
        <v>43940</v>
      </c>
      <c r="AE103" s="56"/>
      <c r="AF103" s="32"/>
      <c r="AH103" s="57" t="str">
        <f aca="false">"http://images.amazon.com/images/P/"&amp;D103&amp;".09.LZZZZZZZ"</f>
        <v>http://images.amazon.com/images/P/B000069TEJ.09.LZZZZZZZ</v>
      </c>
      <c r="AI103" s="0" t="e">
        <f aca="false">image(AH103,2)</f>
        <v>#NAME?</v>
      </c>
    </row>
    <row r="104" customFormat="false" ht="20.25" hidden="true" customHeight="true" outlineLevel="0" collapsed="false">
      <c r="A104" s="19" t="n">
        <v>97</v>
      </c>
      <c r="B104" s="95"/>
      <c r="C104" s="58" t="s">
        <v>345</v>
      </c>
      <c r="D104" s="94" t="s">
        <v>346</v>
      </c>
      <c r="E104" s="58" t="n">
        <v>4902370503579</v>
      </c>
      <c r="F104" s="38" t="str">
        <f aca="false">IF(D104="",,"http://mnsearch.com/item?kwd="&amp;D104)</f>
        <v>http://mnsearch.com/item?kwd=B000069RYJ</v>
      </c>
      <c r="G104" s="60" t="n">
        <v>1898</v>
      </c>
      <c r="H104" s="39"/>
      <c r="I104" s="40" t="n">
        <v>200</v>
      </c>
      <c r="J104" s="42"/>
      <c r="K104" s="42"/>
      <c r="L104" s="42"/>
      <c r="M104" s="61" t="s">
        <v>347</v>
      </c>
      <c r="N104" s="62" t="n">
        <v>63</v>
      </c>
      <c r="O104" s="77" t="n">
        <f aca="false">N104-0.5</f>
        <v>62.5</v>
      </c>
      <c r="P104" s="78" t="n">
        <f aca="false">IF(ISERROR($P$1*O104),"",($P$1*O104))</f>
        <v>6617.5</v>
      </c>
      <c r="Q104" s="79" t="n">
        <f aca="false">P104-T104-X104-G104-H104-Z104</f>
        <v>2536.5</v>
      </c>
      <c r="R104" s="80" t="n">
        <f aca="false">P104-T104-Y104-G104-H104-Z104</f>
        <v>2536.5</v>
      </c>
      <c r="S104" s="81" t="n">
        <f aca="false">IF(ISERROR(Q104/P104),"",(Q104/P104))</f>
        <v>0.383301851152248</v>
      </c>
      <c r="T104" s="78" t="n">
        <f aca="false">ROUND(IF(ISERROR(P104*$T$1),"",P104*$T$1),0)</f>
        <v>993</v>
      </c>
      <c r="U104" s="82" t="n">
        <f aca="false">ROUNDUP(I104*1.2,0)</f>
        <v>240</v>
      </c>
      <c r="V104" s="83" t="n">
        <f aca="false">ROUNDUP(SUM(J104:L104)*1.1,0)</f>
        <v>0</v>
      </c>
      <c r="W104" s="84" t="s">
        <v>50</v>
      </c>
      <c r="X104" s="85" t="n">
        <f aca="false">IFERROR(IF($W104="eパケライト",VLOOKUP($U104,料金表!$B$3:$H$52,2,1),IF($W104="eパケ",VLOOKUP($U104,料金表!$B$3:$H$52,4,1),IF($W104="EMS",VLOOKUP($U104,料金表!$B$3:$H$52,6,1),""))),"")</f>
        <v>860</v>
      </c>
      <c r="Y104" s="85" t="n">
        <f aca="false">IFERROR(IF($W104="eパケライト",VLOOKUP($U104,料金表!$B$3:$H$52,3,1),IF($W104="eパケ",VLOOKUP($U104,料金表!$B$3:$H$52,5,1),IF($W104="EMS",VLOOKUP($U104,料金表!$B$3:$H$52,7,1),""))),"")</f>
        <v>860</v>
      </c>
      <c r="Z104" s="28" t="n">
        <f aca="false">$Z$1</f>
        <v>330</v>
      </c>
      <c r="AA104" s="64"/>
      <c r="AB104" s="65"/>
      <c r="AC104" s="64" t="s">
        <v>89</v>
      </c>
      <c r="AD104" s="87" t="n">
        <v>43940</v>
      </c>
      <c r="AE104" s="56"/>
      <c r="AF104" s="32"/>
      <c r="AH104" s="57" t="str">
        <f aca="false">"http://images.amazon.com/images/P/"&amp;D104&amp;".09.LZZZZZZZ"</f>
        <v>http://images.amazon.com/images/P/B000069RYJ.09.LZZZZZZZ</v>
      </c>
      <c r="AI104" s="0" t="e">
        <f aca="false">image(AH104,2)</f>
        <v>#NAME?</v>
      </c>
    </row>
    <row r="105" customFormat="false" ht="20.25" hidden="true" customHeight="true" outlineLevel="0" collapsed="false">
      <c r="A105" s="19" t="n">
        <v>98</v>
      </c>
      <c r="B105" s="95"/>
      <c r="C105" s="58" t="s">
        <v>348</v>
      </c>
      <c r="D105" s="94" t="s">
        <v>349</v>
      </c>
      <c r="E105" s="58" t="n">
        <v>4988602085181</v>
      </c>
      <c r="F105" s="38" t="str">
        <f aca="false">IF(D105="",,"http://mnsearch.com/item?kwd="&amp;D105)</f>
        <v>http://mnsearch.com/item?kwd=B00005UKT0</v>
      </c>
      <c r="G105" s="60" t="n">
        <v>1480</v>
      </c>
      <c r="H105" s="39"/>
      <c r="I105" s="40" t="n">
        <v>200</v>
      </c>
      <c r="J105" s="42"/>
      <c r="K105" s="42"/>
      <c r="L105" s="42"/>
      <c r="M105" s="61" t="s">
        <v>350</v>
      </c>
      <c r="N105" s="62" t="n">
        <v>40</v>
      </c>
      <c r="O105" s="77" t="n">
        <f aca="false">N105-0.5</f>
        <v>39.5</v>
      </c>
      <c r="P105" s="78" t="n">
        <f aca="false">IF(ISERROR($P$1*O105),"",($P$1*O105))</f>
        <v>4182.26</v>
      </c>
      <c r="Q105" s="79" t="n">
        <f aca="false">P105-T105-X105-G105-H105-Z105</f>
        <v>885.26</v>
      </c>
      <c r="R105" s="80" t="n">
        <f aca="false">P105-T105-Y105-G105-H105-Z105</f>
        <v>885.26</v>
      </c>
      <c r="S105" s="81" t="n">
        <f aca="false">IF(ISERROR(Q105/P105),"",(Q105/P105))</f>
        <v>0.211670245274086</v>
      </c>
      <c r="T105" s="78" t="n">
        <f aca="false">ROUND(IF(ISERROR(P105*$T$1),"",P105*$T$1),0)</f>
        <v>627</v>
      </c>
      <c r="U105" s="82" t="n">
        <f aca="false">ROUNDUP(I105*1.2,0)</f>
        <v>240</v>
      </c>
      <c r="V105" s="83" t="n">
        <f aca="false">ROUNDUP(SUM(J105:L105)*1.1,0)</f>
        <v>0</v>
      </c>
      <c r="W105" s="84" t="s">
        <v>50</v>
      </c>
      <c r="X105" s="85" t="n">
        <f aca="false">IFERROR(IF($W105="eパケライト",VLOOKUP($U105,料金表!$B$3:$H$52,2,1),IF($W105="eパケ",VLOOKUP($U105,料金表!$B$3:$H$52,4,1),IF($W105="EMS",VLOOKUP($U105,料金表!$B$3:$H$52,6,1),""))),"")</f>
        <v>860</v>
      </c>
      <c r="Y105" s="85" t="n">
        <f aca="false">IFERROR(IF($W105="eパケライト",VLOOKUP($U105,料金表!$B$3:$H$52,3,1),IF($W105="eパケ",VLOOKUP($U105,料金表!$B$3:$H$52,5,1),IF($W105="EMS",VLOOKUP($U105,料金表!$B$3:$H$52,7,1),""))),"")</f>
        <v>860</v>
      </c>
      <c r="Z105" s="28" t="n">
        <f aca="false">$Z$1</f>
        <v>330</v>
      </c>
      <c r="AA105" s="64"/>
      <c r="AB105" s="65"/>
      <c r="AC105" s="64" t="s">
        <v>89</v>
      </c>
      <c r="AD105" s="87" t="n">
        <v>43940</v>
      </c>
      <c r="AE105" s="56"/>
      <c r="AF105" s="32"/>
      <c r="AH105" s="57" t="str">
        <f aca="false">"http://images.amazon.com/images/P/"&amp;D105&amp;".09.LZZZZZZZ"</f>
        <v>http://images.amazon.com/images/P/B00005UKT0.09.LZZZZZZZ</v>
      </c>
      <c r="AI105" s="0" t="e">
        <f aca="false">image(AH105,2)</f>
        <v>#NAME?</v>
      </c>
    </row>
    <row r="106" customFormat="false" ht="20.25" hidden="true" customHeight="true" outlineLevel="0" collapsed="false">
      <c r="A106" s="19" t="n">
        <v>99</v>
      </c>
      <c r="B106" s="95"/>
      <c r="C106" s="58" t="s">
        <v>351</v>
      </c>
      <c r="D106" s="94" t="s">
        <v>352</v>
      </c>
      <c r="E106" s="58" t="n">
        <v>4995506003036</v>
      </c>
      <c r="F106" s="38" t="str">
        <f aca="false">IF(D106="",,"http://mnsearch.com/item?kwd="&amp;D106)</f>
        <v>http://mnsearch.com/item?kwd=B07GWHC3J6</v>
      </c>
      <c r="G106" s="60" t="n">
        <v>2000</v>
      </c>
      <c r="H106" s="39"/>
      <c r="I106" s="40" t="n">
        <v>200</v>
      </c>
      <c r="J106" s="42"/>
      <c r="K106" s="42"/>
      <c r="L106" s="42"/>
      <c r="M106" s="61" t="s">
        <v>353</v>
      </c>
      <c r="N106" s="62" t="n">
        <v>47.97</v>
      </c>
      <c r="O106" s="77" t="n">
        <f aca="false">N106-0.5</f>
        <v>47.47</v>
      </c>
      <c r="P106" s="78" t="n">
        <f aca="false">IF(ISERROR($P$1*O106),"",($P$1*O106))</f>
        <v>5026.1236</v>
      </c>
      <c r="Q106" s="79" t="n">
        <f aca="false">P106-T106-X106-G106-H106-Z106</f>
        <v>1082.1236</v>
      </c>
      <c r="R106" s="80" t="n">
        <f aca="false">P106-T106-Y106-G106-H106-Z106</f>
        <v>1082.1236</v>
      </c>
      <c r="S106" s="81" t="n">
        <f aca="false">IF(ISERROR(Q106/P106),"",(Q106/P106))</f>
        <v>0.215299838627128</v>
      </c>
      <c r="T106" s="78" t="n">
        <f aca="false">ROUND(IF(ISERROR(P106*$T$1),"",P106*$T$1),0)</f>
        <v>754</v>
      </c>
      <c r="U106" s="82" t="n">
        <f aca="false">ROUNDUP(I106*1.2,0)</f>
        <v>240</v>
      </c>
      <c r="V106" s="83" t="n">
        <f aca="false">ROUNDUP(SUM(J106:L106)*1.1,0)</f>
        <v>0</v>
      </c>
      <c r="W106" s="84" t="s">
        <v>50</v>
      </c>
      <c r="X106" s="85" t="n">
        <f aca="false">IFERROR(IF($W106="eパケライト",VLOOKUP($U106,料金表!$B$3:$H$52,2,1),IF($W106="eパケ",VLOOKUP($U106,料金表!$B$3:$H$52,4,1),IF($W106="EMS",VLOOKUP($U106,料金表!$B$3:$H$52,6,1),""))),"")</f>
        <v>860</v>
      </c>
      <c r="Y106" s="85" t="n">
        <f aca="false">IFERROR(IF($W106="eパケライト",VLOOKUP($U106,料金表!$B$3:$H$52,3,1),IF($W106="eパケ",VLOOKUP($U106,料金表!$B$3:$H$52,5,1),IF($W106="EMS",VLOOKUP($U106,料金表!$B$3:$H$52,7,1),""))),"")</f>
        <v>860</v>
      </c>
      <c r="Z106" s="28" t="n">
        <f aca="false">$Z$1</f>
        <v>330</v>
      </c>
      <c r="AA106" s="64"/>
      <c r="AB106" s="65"/>
      <c r="AC106" s="64" t="s">
        <v>89</v>
      </c>
      <c r="AD106" s="87" t="n">
        <v>43940</v>
      </c>
      <c r="AE106" s="56"/>
      <c r="AF106" s="32"/>
      <c r="AH106" s="57" t="str">
        <f aca="false">"http://images.amazon.com/images/P/"&amp;D106&amp;".09.LZZZZZZZ"</f>
        <v>http://images.amazon.com/images/P/B07GWHC3J6.09.LZZZZZZZ</v>
      </c>
      <c r="AI106" s="0" t="e">
        <f aca="false">image(AH106,2)</f>
        <v>#NAME?</v>
      </c>
    </row>
    <row r="107" customFormat="false" ht="20.25" hidden="true" customHeight="true" outlineLevel="0" collapsed="false">
      <c r="A107" s="19" t="n">
        <v>100</v>
      </c>
      <c r="B107" s="95"/>
      <c r="C107" s="58" t="s">
        <v>354</v>
      </c>
      <c r="D107" s="94" t="s">
        <v>355</v>
      </c>
      <c r="E107" s="58" t="n">
        <v>4535506300225</v>
      </c>
      <c r="F107" s="38" t="str">
        <f aca="false">IF(D107="",,"http://mnsearch.com/item?kwd="&amp;D107)</f>
        <v>http://mnsearch.com/item?kwd=B00007B4D0</v>
      </c>
      <c r="G107" s="60" t="n">
        <v>4480</v>
      </c>
      <c r="H107" s="39"/>
      <c r="I107" s="40" t="n">
        <v>200</v>
      </c>
      <c r="J107" s="42"/>
      <c r="K107" s="42"/>
      <c r="L107" s="42"/>
      <c r="M107" s="61" t="s">
        <v>356</v>
      </c>
      <c r="N107" s="62" t="n">
        <v>74.99</v>
      </c>
      <c r="O107" s="77" t="n">
        <f aca="false">N107-0.5</f>
        <v>74.49</v>
      </c>
      <c r="P107" s="78" t="n">
        <f aca="false">IF(ISERROR($P$1*O107),"",($P$1*O107))</f>
        <v>7887.0012</v>
      </c>
      <c r="Q107" s="79" t="n">
        <f aca="false">P107-T107-X107-G107-H107-Z107</f>
        <v>1034.0012</v>
      </c>
      <c r="R107" s="80" t="n">
        <f aca="false">P107-T107-Y107-G107-H107-Z107</f>
        <v>1034.0012</v>
      </c>
      <c r="S107" s="81" t="n">
        <f aca="false">IF(ISERROR(Q107/P107),"",(Q107/P107))</f>
        <v>0.131101945312244</v>
      </c>
      <c r="T107" s="78" t="n">
        <f aca="false">ROUND(IF(ISERROR(P107*$T$1),"",P107*$T$1),0)</f>
        <v>1183</v>
      </c>
      <c r="U107" s="82" t="n">
        <f aca="false">ROUNDUP(I107*1.2,0)</f>
        <v>240</v>
      </c>
      <c r="V107" s="83" t="n">
        <f aca="false">ROUNDUP(SUM(J107:L107)*1.1,0)</f>
        <v>0</v>
      </c>
      <c r="W107" s="84" t="s">
        <v>50</v>
      </c>
      <c r="X107" s="85" t="n">
        <f aca="false">IFERROR(IF($W107="eパケライト",VLOOKUP($U107,料金表!$B$3:$H$52,2,1),IF($W107="eパケ",VLOOKUP($U107,料金表!$B$3:$H$52,4,1),IF($W107="EMS",VLOOKUP($U107,料金表!$B$3:$H$52,6,1),""))),"")</f>
        <v>860</v>
      </c>
      <c r="Y107" s="85" t="n">
        <f aca="false">IFERROR(IF($W107="eパケライト",VLOOKUP($U107,料金表!$B$3:$H$52,3,1),IF($W107="eパケ",VLOOKUP($U107,料金表!$B$3:$H$52,5,1),IF($W107="EMS",VLOOKUP($U107,料金表!$B$3:$H$52,7,1),""))),"")</f>
        <v>860</v>
      </c>
      <c r="Z107" s="28" t="n">
        <f aca="false">$Z$1</f>
        <v>330</v>
      </c>
      <c r="AA107" s="64"/>
      <c r="AB107" s="65"/>
      <c r="AC107" s="64" t="s">
        <v>89</v>
      </c>
      <c r="AD107" s="87" t="n">
        <v>43940</v>
      </c>
      <c r="AE107" s="56"/>
      <c r="AF107" s="32"/>
      <c r="AH107" s="57" t="str">
        <f aca="false">"http://images.amazon.com/images/P/"&amp;D107&amp;".09.LZZZZZZZ"</f>
        <v>http://images.amazon.com/images/P/B00007B4D0.09.LZZZZZZZ</v>
      </c>
      <c r="AI107" s="0" t="e">
        <f aca="false">image(AH107,2)</f>
        <v>#NAME?</v>
      </c>
    </row>
    <row r="108" customFormat="false" ht="21" hidden="true" customHeight="true" outlineLevel="0" collapsed="false">
      <c r="A108" s="19" t="n">
        <v>101</v>
      </c>
      <c r="B108" s="67"/>
      <c r="C108" s="58" t="s">
        <v>357</v>
      </c>
      <c r="D108" s="94" t="s">
        <v>358</v>
      </c>
      <c r="E108" s="58" t="n">
        <v>4536592000280</v>
      </c>
      <c r="F108" s="38" t="str">
        <f aca="false">IF(D108="",,"http://mnsearch.com/item?kwd="&amp;D108)</f>
        <v>http://mnsearch.com/item?kwd=B000063X20</v>
      </c>
      <c r="G108" s="60" t="n">
        <v>2000</v>
      </c>
      <c r="H108" s="39"/>
      <c r="I108" s="40" t="n">
        <v>200</v>
      </c>
      <c r="J108" s="42"/>
      <c r="K108" s="42"/>
      <c r="L108" s="42"/>
      <c r="M108" s="61" t="s">
        <v>359</v>
      </c>
      <c r="N108" s="62" t="n">
        <v>60.49</v>
      </c>
      <c r="O108" s="77" t="n">
        <f aca="false">N108-0.5</f>
        <v>59.99</v>
      </c>
      <c r="P108" s="78" t="n">
        <f aca="false">IF(ISERROR($P$1*O108),"",($P$1*O108))</f>
        <v>6351.7412</v>
      </c>
      <c r="Q108" s="79" t="n">
        <f aca="false">P108-T108-X108-G108-H108-Z108</f>
        <v>2208.7412</v>
      </c>
      <c r="R108" s="80" t="n">
        <f aca="false">P108-T108-Y108-G108-H108-Z108</f>
        <v>2208.7412</v>
      </c>
      <c r="S108" s="81" t="n">
        <f aca="false">IF(ISERROR(Q108/P108),"",(Q108/P108))</f>
        <v>0.347737908465162</v>
      </c>
      <c r="T108" s="78" t="n">
        <f aca="false">ROUND(IF(ISERROR(P108*$T$1),"",P108*$T$1),0)</f>
        <v>953</v>
      </c>
      <c r="U108" s="82" t="n">
        <f aca="false">ROUNDUP(I108*1.2,0)</f>
        <v>240</v>
      </c>
      <c r="V108" s="83" t="n">
        <f aca="false">ROUNDUP(SUM(J108:L108)*1.1,0)</f>
        <v>0</v>
      </c>
      <c r="W108" s="84" t="s">
        <v>50</v>
      </c>
      <c r="X108" s="28" t="n">
        <f aca="false">IFERROR(IF($W108="eパケライト",VLOOKUP($U108,料金表!$B$3:$H$52,2,1),IF($W108="eパケ",VLOOKUP($U108,料金表!$B$3:$H$52,4,1),IF($W108="EMS",VLOOKUP($U108,料金表!$B$3:$H$52,6,1),""))),"")</f>
        <v>860</v>
      </c>
      <c r="Y108" s="85" t="n">
        <f aca="false">IFERROR(IF($W108="eパケライト",VLOOKUP($U108,料金表!$B$3:$H$52,3,1),IF($W108="eパケ",VLOOKUP($U108,料金表!$B$3:$H$52,5,1),IF($W108="EMS",VLOOKUP($U108,料金表!$B$3:$H$52,7,1),""))),"")</f>
        <v>860</v>
      </c>
      <c r="Z108" s="28" t="n">
        <f aca="false">$Z$1</f>
        <v>330</v>
      </c>
      <c r="AA108" s="64"/>
      <c r="AB108" s="65"/>
      <c r="AC108" s="64" t="s">
        <v>89</v>
      </c>
      <c r="AD108" s="87" t="n">
        <v>43941</v>
      </c>
      <c r="AE108" s="56"/>
      <c r="AF108" s="32"/>
      <c r="AH108" s="57" t="str">
        <f aca="false">"http://images.amazon.com/images/P/"&amp;D108&amp;".09.LZZZZZZZ"</f>
        <v>http://images.amazon.com/images/P/B000063X20.09.LZZZZZZZ</v>
      </c>
      <c r="AI108" s="0" t="e">
        <f aca="false">image(AH108,2)</f>
        <v>#NAME?</v>
      </c>
    </row>
    <row r="109" customFormat="false" ht="20.25" hidden="true" customHeight="true" outlineLevel="0" collapsed="false">
      <c r="A109" s="19" t="n">
        <v>102</v>
      </c>
      <c r="B109" s="67"/>
      <c r="C109" s="58" t="s">
        <v>360</v>
      </c>
      <c r="D109" s="37" t="s">
        <v>361</v>
      </c>
      <c r="E109" s="58" t="n">
        <v>4949830010031</v>
      </c>
      <c r="F109" s="38" t="str">
        <f aca="false">IF(D109="",,"http://mnsearch.com/item?kwd="&amp;D109)</f>
        <v>http://mnsearch.com/item?kwd=B00014B1FI</v>
      </c>
      <c r="G109" s="60" t="n">
        <v>4500</v>
      </c>
      <c r="H109" s="39"/>
      <c r="I109" s="40" t="n">
        <v>200</v>
      </c>
      <c r="J109" s="42"/>
      <c r="K109" s="42"/>
      <c r="L109" s="42"/>
      <c r="M109" s="61" t="s">
        <v>362</v>
      </c>
      <c r="N109" s="62" t="n">
        <v>74.99</v>
      </c>
      <c r="O109" s="77" t="n">
        <f aca="false">N109-0.5</f>
        <v>74.49</v>
      </c>
      <c r="P109" s="78" t="n">
        <f aca="false">IF(ISERROR($P$1*O109),"",($P$1*O109))</f>
        <v>7887.0012</v>
      </c>
      <c r="Q109" s="79" t="n">
        <f aca="false">P109-T109-X109-G109-H109-Z109</f>
        <v>1014.0012</v>
      </c>
      <c r="R109" s="80" t="n">
        <f aca="false">P109-T109-Y109-G109-H109-Z109</f>
        <v>1014.0012</v>
      </c>
      <c r="S109" s="81" t="n">
        <f aca="false">IF(ISERROR(Q109/P109),"",(Q109/P109))</f>
        <v>0.128566127262666</v>
      </c>
      <c r="T109" s="78" t="n">
        <f aca="false">ROUND(IF(ISERROR(P109*$T$1),"",P109*$T$1),0)</f>
        <v>1183</v>
      </c>
      <c r="U109" s="82" t="n">
        <f aca="false">ROUNDUP(I109*1.2,0)</f>
        <v>240</v>
      </c>
      <c r="V109" s="83" t="n">
        <f aca="false">ROUNDUP(SUM(J109:L109)*1.1,0)</f>
        <v>0</v>
      </c>
      <c r="W109" s="84" t="s">
        <v>50</v>
      </c>
      <c r="X109" s="28" t="n">
        <f aca="false">IFERROR(IF($W109="eパケライト",VLOOKUP($U109,料金表!$B$3:$H$52,2,1),IF($W109="eパケ",VLOOKUP($U109,料金表!$B$3:$H$52,4,1),IF($W109="EMS",VLOOKUP($U109,料金表!$B$3:$H$52,6,1),""))),"")</f>
        <v>860</v>
      </c>
      <c r="Y109" s="28" t="n">
        <f aca="false">IFERROR(IF($W109="eパケライト",VLOOKUP($U109,料金表!$B$3:$H$52,3,1),IF($W109="eパケ",VLOOKUP($U109,料金表!$B$3:$H$52,5,1),IF($W109="EMS",VLOOKUP($U109,料金表!$B$3:$H$52,7,1),""))),"")</f>
        <v>860</v>
      </c>
      <c r="Z109" s="28" t="n">
        <f aca="false">$Z$1</f>
        <v>330</v>
      </c>
      <c r="AA109" s="64"/>
      <c r="AB109" s="65"/>
      <c r="AC109" s="64" t="s">
        <v>89</v>
      </c>
      <c r="AD109" s="87" t="n">
        <v>43941</v>
      </c>
      <c r="AE109" s="56"/>
      <c r="AF109" s="32"/>
      <c r="AH109" s="57" t="str">
        <f aca="false">"http://images.amazon.com/images/P/"&amp;D109&amp;".09.LZZZZZZZ"</f>
        <v>http://images.amazon.com/images/P/B00014B1FI.09.LZZZZZZZ</v>
      </c>
      <c r="AI109" s="0" t="e">
        <f aca="false">image(AH109,2)</f>
        <v>#NAME?</v>
      </c>
    </row>
    <row r="110" customFormat="false" ht="20.25" hidden="true" customHeight="true" outlineLevel="0" collapsed="false">
      <c r="A110" s="19" t="n">
        <v>103</v>
      </c>
      <c r="B110" s="67"/>
      <c r="C110" s="58" t="s">
        <v>363</v>
      </c>
      <c r="D110" s="37" t="s">
        <v>364</v>
      </c>
      <c r="E110" s="58" t="n">
        <v>4542084000348</v>
      </c>
      <c r="F110" s="38" t="str">
        <f aca="false">IF(D110="",,"http://mnsearch.com/item?kwd="&amp;D110)</f>
        <v>http://mnsearch.com/item?kwd=B004S5JKQI</v>
      </c>
      <c r="G110" s="60" t="n">
        <v>4500</v>
      </c>
      <c r="H110" s="39"/>
      <c r="I110" s="40" t="n">
        <v>200</v>
      </c>
      <c r="J110" s="42"/>
      <c r="K110" s="42"/>
      <c r="L110" s="42"/>
      <c r="M110" s="61" t="s">
        <v>365</v>
      </c>
      <c r="N110" s="62" t="n">
        <v>70.49</v>
      </c>
      <c r="O110" s="77" t="n">
        <f aca="false">N110-0.5</f>
        <v>69.99</v>
      </c>
      <c r="P110" s="78" t="n">
        <f aca="false">IF(ISERROR($P$1*O110),"",($P$1*O110))</f>
        <v>7410.5412</v>
      </c>
      <c r="Q110" s="79" t="n">
        <f aca="false">P110-T110-X110-G110-H110-Z110</f>
        <v>608.541199999999</v>
      </c>
      <c r="R110" s="80" t="n">
        <f aca="false">P110-T110-Y110-G110-H110-Z110</f>
        <v>608.541199999999</v>
      </c>
      <c r="S110" s="81" t="n">
        <f aca="false">IF(ISERROR(Q110/P110),"",(Q110/P110))</f>
        <v>0.0821183208589406</v>
      </c>
      <c r="T110" s="78" t="n">
        <f aca="false">ROUND(IF(ISERROR(P110*$T$1),"",P110*$T$1),0)</f>
        <v>1112</v>
      </c>
      <c r="U110" s="82" t="n">
        <f aca="false">ROUNDUP(I110*1.2,0)</f>
        <v>240</v>
      </c>
      <c r="V110" s="83" t="n">
        <f aca="false">ROUNDUP(SUM(J110:L110)*1.1,0)</f>
        <v>0</v>
      </c>
      <c r="W110" s="84" t="s">
        <v>50</v>
      </c>
      <c r="X110" s="28" t="n">
        <f aca="false">IFERROR(IF($W110="eパケライト",VLOOKUP($U110,料金表!$B$3:$H$52,2,1),IF($W110="eパケ",VLOOKUP($U110,料金表!$B$3:$H$52,4,1),IF($W110="EMS",VLOOKUP($U110,料金表!$B$3:$H$52,6,1),""))),"")</f>
        <v>860</v>
      </c>
      <c r="Y110" s="28" t="n">
        <f aca="false">IFERROR(IF($W110="eパケライト",VLOOKUP($U110,料金表!$B$3:$H$52,3,1),IF($W110="eパケ",VLOOKUP($U110,料金表!$B$3:$H$52,5,1),IF($W110="EMS",VLOOKUP($U110,料金表!$B$3:$H$52,7,1),""))),"")</f>
        <v>860</v>
      </c>
      <c r="Z110" s="28" t="n">
        <f aca="false">$Z$1</f>
        <v>330</v>
      </c>
      <c r="AA110" s="64"/>
      <c r="AB110" s="65"/>
      <c r="AC110" s="64" t="s">
        <v>89</v>
      </c>
      <c r="AD110" s="87" t="n">
        <v>43941</v>
      </c>
      <c r="AE110" s="56"/>
      <c r="AF110" s="32"/>
      <c r="AH110" s="57" t="str">
        <f aca="false">"http://images.amazon.com/images/P/"&amp;D110&amp;".09.LZZZZZZZ"</f>
        <v>http://images.amazon.com/images/P/B004S5JKQI.09.LZZZZZZZ</v>
      </c>
      <c r="AI110" s="0" t="e">
        <f aca="false">image(AH110,2)</f>
        <v>#NAME?</v>
      </c>
    </row>
    <row r="111" customFormat="false" ht="20.25" hidden="true" customHeight="true" outlineLevel="0" collapsed="false">
      <c r="A111" s="19" t="n">
        <v>104</v>
      </c>
      <c r="B111" s="67"/>
      <c r="C111" s="58" t="s">
        <v>366</v>
      </c>
      <c r="D111" s="37" t="s">
        <v>367</v>
      </c>
      <c r="E111" s="58" t="n">
        <v>4961082500030</v>
      </c>
      <c r="F111" s="38" t="str">
        <f aca="false">IF(D111="",,"http://mnsearch.com/item?kwd="&amp;D111)</f>
        <v>http://mnsearch.com/item?kwd=B000148J7Q</v>
      </c>
      <c r="G111" s="60" t="n">
        <v>14000</v>
      </c>
      <c r="H111" s="39"/>
      <c r="I111" s="40" t="n">
        <v>500</v>
      </c>
      <c r="J111" s="42"/>
      <c r="K111" s="42"/>
      <c r="L111" s="42"/>
      <c r="M111" s="61" t="s">
        <v>368</v>
      </c>
      <c r="N111" s="62" t="n">
        <v>179.9</v>
      </c>
      <c r="O111" s="77" t="n">
        <f aca="false">N111-0.5</f>
        <v>179.4</v>
      </c>
      <c r="P111" s="78" t="n">
        <f aca="false">IF(ISERROR($P$1*O111),"",($P$1*O111))</f>
        <v>18994.872</v>
      </c>
      <c r="Q111" s="79" t="n">
        <f aca="false">P111-T111-X111-G111-H111-Z111</f>
        <v>430.871999999999</v>
      </c>
      <c r="R111" s="80" t="n">
        <f aca="false">P111-T111-Y111-G111-H111-Z111</f>
        <v>430.871999999999</v>
      </c>
      <c r="S111" s="81" t="n">
        <f aca="false">IF(ISERROR(Q111/P111),"",(Q111/P111))</f>
        <v>0.0226835958673477</v>
      </c>
      <c r="T111" s="78" t="n">
        <f aca="false">ROUND(IF(ISERROR(P111*$T$1),"",P111*$T$1),0)</f>
        <v>2849</v>
      </c>
      <c r="U111" s="82" t="n">
        <f aca="false">ROUNDUP(I111*1.2,0)</f>
        <v>600</v>
      </c>
      <c r="V111" s="83" t="n">
        <f aca="false">ROUNDUP(SUM(J111:L111)*1.1,0)</f>
        <v>0</v>
      </c>
      <c r="W111" s="84" t="s">
        <v>50</v>
      </c>
      <c r="X111" s="28" t="n">
        <f aca="false">IFERROR(IF($W111="eパケライト",VLOOKUP($U111,料金表!$B$3:$H$52,2,1),IF($W111="eパケ",VLOOKUP($U111,料金表!$B$3:$H$52,4,1),IF($W111="EMS",VLOOKUP($U111,料金表!$B$3:$H$52,6,1),""))),"")</f>
        <v>1385</v>
      </c>
      <c r="Y111" s="28" t="n">
        <f aca="false">IFERROR(IF($W111="eパケライト",VLOOKUP($U111,料金表!$B$3:$H$52,3,1),IF($W111="eパケ",VLOOKUP($U111,料金表!$B$3:$H$52,5,1),IF($W111="EMS",VLOOKUP($U111,料金表!$B$3:$H$52,7,1),""))),"")</f>
        <v>1385</v>
      </c>
      <c r="Z111" s="28" t="n">
        <f aca="false">$Z$1</f>
        <v>330</v>
      </c>
      <c r="AA111" s="64"/>
      <c r="AB111" s="65"/>
      <c r="AC111" s="64" t="s">
        <v>89</v>
      </c>
      <c r="AD111" s="87" t="n">
        <v>43941</v>
      </c>
      <c r="AE111" s="56"/>
      <c r="AF111" s="32"/>
      <c r="AH111" s="57" t="str">
        <f aca="false">"http://images.amazon.com/images/P/"&amp;D111&amp;".09.LZZZZZZZ"</f>
        <v>http://images.amazon.com/images/P/B000148J7Q.09.LZZZZZZZ</v>
      </c>
      <c r="AI111" s="0" t="e">
        <f aca="false">image(AH111,2)</f>
        <v>#NAME?</v>
      </c>
    </row>
    <row r="112" customFormat="false" ht="20.25" hidden="true" customHeight="true" outlineLevel="0" collapsed="false">
      <c r="A112" s="19" t="n">
        <v>105</v>
      </c>
      <c r="B112" s="67"/>
      <c r="C112" s="58" t="s">
        <v>369</v>
      </c>
      <c r="D112" s="37" t="s">
        <v>370</v>
      </c>
      <c r="E112" s="58" t="n">
        <v>4983164734218</v>
      </c>
      <c r="F112" s="38" t="str">
        <f aca="false">IF(D112="",,"http://mnsearch.com/item?kwd="&amp;D112)</f>
        <v>http://mnsearch.com/item?kwd=B000069TIK</v>
      </c>
      <c r="G112" s="60" t="n">
        <v>10000</v>
      </c>
      <c r="H112" s="39"/>
      <c r="I112" s="40" t="n">
        <v>200</v>
      </c>
      <c r="J112" s="42"/>
      <c r="K112" s="42"/>
      <c r="L112" s="42"/>
      <c r="M112" s="61" t="s">
        <v>371</v>
      </c>
      <c r="N112" s="62" t="n">
        <v>142.99</v>
      </c>
      <c r="O112" s="77" t="n">
        <f aca="false">N112-0.5</f>
        <v>142.49</v>
      </c>
      <c r="P112" s="78" t="n">
        <f aca="false">IF(ISERROR($P$1*O112),"",($P$1*O112))</f>
        <v>15086.8412</v>
      </c>
      <c r="Q112" s="79" t="n">
        <f aca="false">P112-T112-X112-G112-H112-Z112</f>
        <v>1633.8412</v>
      </c>
      <c r="R112" s="80" t="n">
        <f aca="false">P112-T112-Y112-G112-H112-Z112</f>
        <v>1633.8412</v>
      </c>
      <c r="S112" s="81" t="n">
        <f aca="false">IF(ISERROR(Q112/P112),"",(Q112/P112))</f>
        <v>0.10829577764761</v>
      </c>
      <c r="T112" s="78" t="n">
        <f aca="false">ROUND(IF(ISERROR(P112*$T$1),"",P112*$T$1),0)</f>
        <v>2263</v>
      </c>
      <c r="U112" s="82" t="n">
        <f aca="false">ROUNDUP(I112*1.2,0)</f>
        <v>240</v>
      </c>
      <c r="V112" s="83" t="n">
        <f aca="false">ROUNDUP(SUM(J112:L112)*1.1,0)</f>
        <v>0</v>
      </c>
      <c r="W112" s="84" t="s">
        <v>50</v>
      </c>
      <c r="X112" s="28" t="n">
        <f aca="false">IFERROR(IF($W112="eパケライト",VLOOKUP($U112,料金表!$B$3:$H$52,2,1),IF($W112="eパケ",VLOOKUP($U112,料金表!$B$3:$H$52,4,1),IF($W112="EMS",VLOOKUP($U112,料金表!$B$3:$H$52,6,1),""))),"")</f>
        <v>860</v>
      </c>
      <c r="Y112" s="28" t="n">
        <f aca="false">IFERROR(IF($W112="eパケライト",VLOOKUP($U112,料金表!$B$3:$H$52,3,1),IF($W112="eパケ",VLOOKUP($U112,料金表!$B$3:$H$52,5,1),IF($W112="EMS",VLOOKUP($U112,料金表!$B$3:$H$52,7,1),""))),"")</f>
        <v>860</v>
      </c>
      <c r="Z112" s="28" t="n">
        <f aca="false">$Z$1</f>
        <v>330</v>
      </c>
      <c r="AA112" s="64"/>
      <c r="AB112" s="65"/>
      <c r="AC112" s="64" t="s">
        <v>89</v>
      </c>
      <c r="AD112" s="87" t="n">
        <v>43941</v>
      </c>
      <c r="AE112" s="56"/>
      <c r="AF112" s="32"/>
      <c r="AH112" s="57" t="str">
        <f aca="false">"http://images.amazon.com/images/P/"&amp;D112&amp;".09.LZZZZZZZ"</f>
        <v>http://images.amazon.com/images/P/B000069TIK.09.LZZZZZZZ</v>
      </c>
      <c r="AI112" s="0" t="e">
        <f aca="false">image(AH112,2)</f>
        <v>#NAME?</v>
      </c>
    </row>
    <row r="113" customFormat="false" ht="20.25" hidden="true" customHeight="true" outlineLevel="0" collapsed="false">
      <c r="A113" s="19" t="n">
        <v>106</v>
      </c>
      <c r="B113" s="67"/>
      <c r="C113" s="58" t="s">
        <v>372</v>
      </c>
      <c r="D113" s="37" t="s">
        <v>373</v>
      </c>
      <c r="E113" s="58" t="n">
        <v>4988004900686</v>
      </c>
      <c r="F113" s="38" t="str">
        <f aca="false">IF(D113="",,"http://mnsearch.com/item?kwd="&amp;D113)</f>
        <v>http://mnsearch.com/item?kwd=B0000ZPQ8G</v>
      </c>
      <c r="G113" s="60" t="n">
        <v>10100</v>
      </c>
      <c r="H113" s="39"/>
      <c r="I113" s="40" t="n">
        <v>200</v>
      </c>
      <c r="J113" s="42"/>
      <c r="K113" s="42"/>
      <c r="L113" s="42"/>
      <c r="M113" s="61" t="s">
        <v>374</v>
      </c>
      <c r="N113" s="62" t="n">
        <v>149.9</v>
      </c>
      <c r="O113" s="77" t="n">
        <f aca="false">N113-0.5</f>
        <v>149.4</v>
      </c>
      <c r="P113" s="78" t="n">
        <f aca="false">IF(ISERROR($P$1*O113),"",($P$1*O113))</f>
        <v>15818.472</v>
      </c>
      <c r="Q113" s="79" t="n">
        <f aca="false">P113-T113-X113-G113-H113-Z113</f>
        <v>2155.472</v>
      </c>
      <c r="R113" s="80" t="n">
        <f aca="false">P113-T113-Y113-G113-H113-Z113</f>
        <v>2155.472</v>
      </c>
      <c r="S113" s="81" t="n">
        <f aca="false">IF(ISERROR(Q113/P113),"",(Q113/P113))</f>
        <v>0.136262971543648</v>
      </c>
      <c r="T113" s="78" t="n">
        <f aca="false">ROUND(IF(ISERROR(P113*$T$1),"",P113*$T$1),0)</f>
        <v>2373</v>
      </c>
      <c r="U113" s="82" t="n">
        <f aca="false">ROUNDUP(I113*1.2,0)</f>
        <v>240</v>
      </c>
      <c r="V113" s="83" t="n">
        <f aca="false">ROUNDUP(SUM(J113:L113)*1.1,0)</f>
        <v>0</v>
      </c>
      <c r="W113" s="84" t="s">
        <v>50</v>
      </c>
      <c r="X113" s="28" t="n">
        <f aca="false">IFERROR(IF($W113="eパケライト",VLOOKUP($U113,料金表!$B$3:$H$52,2,1),IF($W113="eパケ",VLOOKUP($U113,料金表!$B$3:$H$52,4,1),IF($W113="EMS",VLOOKUP($U113,料金表!$B$3:$H$52,6,1),""))),"")</f>
        <v>860</v>
      </c>
      <c r="Y113" s="28" t="n">
        <f aca="false">IFERROR(IF($W113="eパケライト",VLOOKUP($U113,料金表!$B$3:$H$52,3,1),IF($W113="eパケ",VLOOKUP($U113,料金表!$B$3:$H$52,5,1),IF($W113="EMS",VLOOKUP($U113,料金表!$B$3:$H$52,7,1),""))),"")</f>
        <v>860</v>
      </c>
      <c r="Z113" s="28" t="n">
        <f aca="false">$Z$1</f>
        <v>330</v>
      </c>
      <c r="AA113" s="64"/>
      <c r="AB113" s="65"/>
      <c r="AC113" s="64" t="s">
        <v>89</v>
      </c>
      <c r="AD113" s="87" t="n">
        <v>43941</v>
      </c>
      <c r="AE113" s="56"/>
      <c r="AF113" s="32"/>
      <c r="AH113" s="57" t="str">
        <f aca="false">"http://images.amazon.com/images/P/"&amp;D113&amp;".09.LZZZZZZZ"</f>
        <v>http://images.amazon.com/images/P/B0000ZPQ8G.09.LZZZZZZZ</v>
      </c>
      <c r="AI113" s="0" t="e">
        <f aca="false">image(AH113,2)</f>
        <v>#NAME?</v>
      </c>
    </row>
    <row r="114" customFormat="false" ht="20.25" hidden="true" customHeight="true" outlineLevel="0" collapsed="false">
      <c r="A114" s="19" t="n">
        <v>107</v>
      </c>
      <c r="B114" s="67"/>
      <c r="C114" s="58" t="s">
        <v>375</v>
      </c>
      <c r="D114" s="37" t="s">
        <v>376</v>
      </c>
      <c r="E114" s="58" t="n">
        <v>4962891500105</v>
      </c>
      <c r="F114" s="38" t="str">
        <f aca="false">IF(D114="",,"http://mnsearch.com/item?kwd="&amp;D114)</f>
        <v>http://mnsearch.com/item?kwd=B0000ZPPGY</v>
      </c>
      <c r="G114" s="60" t="n">
        <v>8500</v>
      </c>
      <c r="H114" s="39"/>
      <c r="I114" s="40" t="n">
        <v>200</v>
      </c>
      <c r="J114" s="42"/>
      <c r="K114" s="42"/>
      <c r="L114" s="42"/>
      <c r="M114" s="61" t="s">
        <v>377</v>
      </c>
      <c r="N114" s="62" t="n">
        <v>129.9</v>
      </c>
      <c r="O114" s="77" t="n">
        <f aca="false">N114-0.5</f>
        <v>129.4</v>
      </c>
      <c r="P114" s="78" t="n">
        <f aca="false">IF(ISERROR($P$1*O114),"",($P$1*O114))</f>
        <v>13700.872</v>
      </c>
      <c r="Q114" s="79" t="n">
        <f aca="false">P114-T114-X114-G114-H114-Z114</f>
        <v>1955.872</v>
      </c>
      <c r="R114" s="80" t="n">
        <f aca="false">P114-T114-Y114-G114-H114-Z114</f>
        <v>1955.872</v>
      </c>
      <c r="S114" s="81" t="n">
        <f aca="false">IF(ISERROR(Q114/P114),"",(Q114/P114))</f>
        <v>0.14275529323973</v>
      </c>
      <c r="T114" s="78" t="n">
        <f aca="false">ROUND(IF(ISERROR(P114*$T$1),"",P114*$T$1),0)</f>
        <v>2055</v>
      </c>
      <c r="U114" s="82" t="n">
        <f aca="false">ROUNDUP(I114*1.2,0)</f>
        <v>240</v>
      </c>
      <c r="V114" s="83" t="n">
        <f aca="false">ROUNDUP(SUM(J114:L114)*1.1,0)</f>
        <v>0</v>
      </c>
      <c r="W114" s="84" t="s">
        <v>50</v>
      </c>
      <c r="X114" s="28" t="n">
        <f aca="false">IFERROR(IF($W114="eパケライト",VLOOKUP($U114,料金表!$B$3:$H$52,2,1),IF($W114="eパケ",VLOOKUP($U114,料金表!$B$3:$H$52,4,1),IF($W114="EMS",VLOOKUP($U114,料金表!$B$3:$H$52,6,1),""))),"")</f>
        <v>860</v>
      </c>
      <c r="Y114" s="28" t="n">
        <f aca="false">IFERROR(IF($W114="eパケライト",VLOOKUP($U114,料金表!$B$3:$H$52,3,1),IF($W114="eパケ",VLOOKUP($U114,料金表!$B$3:$H$52,5,1),IF($W114="EMS",VLOOKUP($U114,料金表!$B$3:$H$52,7,1),""))),"")</f>
        <v>860</v>
      </c>
      <c r="Z114" s="28" t="n">
        <f aca="false">$Z$1</f>
        <v>330</v>
      </c>
      <c r="AA114" s="64"/>
      <c r="AB114" s="65"/>
      <c r="AC114" s="64" t="s">
        <v>89</v>
      </c>
      <c r="AD114" s="87" t="n">
        <v>43941</v>
      </c>
      <c r="AE114" s="56"/>
      <c r="AF114" s="32"/>
      <c r="AH114" s="57" t="str">
        <f aca="false">"http://images.amazon.com/images/P/"&amp;D114&amp;".09.LZZZZZZZ"</f>
        <v>http://images.amazon.com/images/P/B0000ZPPGY.09.LZZZZZZZ</v>
      </c>
      <c r="AI114" s="0" t="e">
        <f aca="false">image(AH114,2)</f>
        <v>#NAME?</v>
      </c>
    </row>
    <row r="115" customFormat="false" ht="20.25" hidden="true" customHeight="true" outlineLevel="0" collapsed="false">
      <c r="A115" s="19" t="n">
        <v>108</v>
      </c>
      <c r="B115" s="67"/>
      <c r="C115" s="58" t="s">
        <v>378</v>
      </c>
      <c r="D115" s="37" t="s">
        <v>379</v>
      </c>
      <c r="E115" s="58" t="n">
        <v>4964808501052</v>
      </c>
      <c r="F115" s="38" t="str">
        <f aca="false">IF(D115="",,"http://mnsearch.com/item?kwd="&amp;D115)</f>
        <v>http://mnsearch.com/item?kwd=B00014B1G2</v>
      </c>
      <c r="G115" s="60" t="n">
        <v>4500</v>
      </c>
      <c r="H115" s="39"/>
      <c r="I115" s="40" t="n">
        <v>200</v>
      </c>
      <c r="J115" s="42"/>
      <c r="K115" s="42"/>
      <c r="L115" s="42"/>
      <c r="M115" s="61" t="s">
        <v>380</v>
      </c>
      <c r="N115" s="62" t="n">
        <v>62.39</v>
      </c>
      <c r="O115" s="77" t="n">
        <f aca="false">N115-0.5</f>
        <v>61.89</v>
      </c>
      <c r="P115" s="78" t="n">
        <f aca="false">IF(ISERROR($P$1*O115),"",($P$1*O115))</f>
        <v>6552.9132</v>
      </c>
      <c r="Q115" s="79" t="n">
        <f aca="false">P115-T115-X115-G115-H115-Z115</f>
        <v>-120.0868</v>
      </c>
      <c r="R115" s="80" t="n">
        <f aca="false">P115-T115-Y115-G115-H115-Z115</f>
        <v>-120.0868</v>
      </c>
      <c r="S115" s="81" t="n">
        <f aca="false">IF(ISERROR(Q115/P115),"",(Q115/P115))</f>
        <v>-0.0183257119902031</v>
      </c>
      <c r="T115" s="78" t="n">
        <f aca="false">ROUND(IF(ISERROR(P115*$T$1),"",P115*$T$1),0)</f>
        <v>983</v>
      </c>
      <c r="U115" s="82" t="n">
        <f aca="false">ROUNDUP(I115*1.2,0)</f>
        <v>240</v>
      </c>
      <c r="V115" s="83" t="n">
        <f aca="false">ROUNDUP(SUM(J115:L115)*1.1,0)</f>
        <v>0</v>
      </c>
      <c r="W115" s="84" t="s">
        <v>50</v>
      </c>
      <c r="X115" s="28" t="n">
        <f aca="false">IFERROR(IF($W115="eパケライト",VLOOKUP($U115,料金表!$B$3:$H$52,2,1),IF($W115="eパケ",VLOOKUP($U115,料金表!$B$3:$H$52,4,1),IF($W115="EMS",VLOOKUP($U115,料金表!$B$3:$H$52,6,1),""))),"")</f>
        <v>860</v>
      </c>
      <c r="Y115" s="28" t="n">
        <f aca="false">IFERROR(IF($W115="eパケライト",VLOOKUP($U115,料金表!$B$3:$H$52,3,1),IF($W115="eパケ",VLOOKUP($U115,料金表!$B$3:$H$52,5,1),IF($W115="EMS",VLOOKUP($U115,料金表!$B$3:$H$52,7,1),""))),"")</f>
        <v>860</v>
      </c>
      <c r="Z115" s="28" t="n">
        <f aca="false">$Z$1</f>
        <v>330</v>
      </c>
      <c r="AA115" s="64"/>
      <c r="AB115" s="65"/>
      <c r="AC115" s="64" t="s">
        <v>89</v>
      </c>
      <c r="AD115" s="87" t="n">
        <v>43941</v>
      </c>
      <c r="AE115" s="56"/>
      <c r="AF115" s="32"/>
      <c r="AH115" s="57" t="str">
        <f aca="false">"http://images.amazon.com/images/P/"&amp;D115&amp;".09.LZZZZZZZ"</f>
        <v>http://images.amazon.com/images/P/B00014B1G2.09.LZZZZZZZ</v>
      </c>
      <c r="AI115" s="0" t="e">
        <f aca="false">image(AH115,2)</f>
        <v>#NAME?</v>
      </c>
    </row>
    <row r="116" customFormat="false" ht="20.25" hidden="true" customHeight="true" outlineLevel="0" collapsed="false">
      <c r="A116" s="19" t="n">
        <v>109</v>
      </c>
      <c r="B116" s="67"/>
      <c r="C116" s="58" t="s">
        <v>381</v>
      </c>
      <c r="D116" s="37" t="s">
        <v>382</v>
      </c>
      <c r="E116" s="58" t="n">
        <v>4964808500208</v>
      </c>
      <c r="F116" s="38" t="str">
        <f aca="false">IF(D116="",,"http://mnsearch.com/item?kwd="&amp;D116)</f>
        <v>http://mnsearch.com/item?kwd=B00014B1GC</v>
      </c>
      <c r="G116" s="60" t="n">
        <v>3700</v>
      </c>
      <c r="H116" s="39"/>
      <c r="I116" s="40" t="n">
        <v>200</v>
      </c>
      <c r="J116" s="41"/>
      <c r="K116" s="41"/>
      <c r="L116" s="41"/>
      <c r="M116" s="61" t="s">
        <v>383</v>
      </c>
      <c r="N116" s="62" t="n">
        <v>70.49</v>
      </c>
      <c r="O116" s="77" t="n">
        <f aca="false">N116-0.5</f>
        <v>69.99</v>
      </c>
      <c r="P116" s="78" t="n">
        <f aca="false">IF(ISERROR($P$1*O116),"",($P$1*O116))</f>
        <v>7410.5412</v>
      </c>
      <c r="Q116" s="79" t="n">
        <f aca="false">P116-T116-X116-G116-H116-Z116</f>
        <v>1408.5412</v>
      </c>
      <c r="R116" s="80" t="n">
        <f aca="false">P116-T116-Y116-G116-H116-Z116</f>
        <v>1408.5412</v>
      </c>
      <c r="S116" s="81" t="n">
        <f aca="false">IF(ISERROR(Q116/P116),"",(Q116/P116))</f>
        <v>0.190072649484764</v>
      </c>
      <c r="T116" s="78" t="n">
        <f aca="false">ROUND(IF(ISERROR(P116*$T$1),"",P116*$T$1),0)</f>
        <v>1112</v>
      </c>
      <c r="U116" s="82" t="n">
        <f aca="false">ROUNDUP(I116*1.2,0)</f>
        <v>240</v>
      </c>
      <c r="V116" s="83" t="n">
        <f aca="false">ROUNDUP(SUM(J116:L116)*1.1,0)</f>
        <v>0</v>
      </c>
      <c r="W116" s="84" t="s">
        <v>50</v>
      </c>
      <c r="X116" s="28" t="n">
        <f aca="false">IFERROR(IF($W116="eパケライト",VLOOKUP($U116,料金表!$B$3:$H$52,2,1),IF($W116="eパケ",VLOOKUP($U116,料金表!$B$3:$H$52,4,1),IF($W116="EMS",VLOOKUP($U116,料金表!$B$3:$H$52,6,1),""))),"")</f>
        <v>860</v>
      </c>
      <c r="Y116" s="28" t="n">
        <f aca="false">IFERROR(IF($W116="eパケライト",VLOOKUP($U116,料金表!$B$3:$H$52,3,1),IF($W116="eパケ",VLOOKUP($U116,料金表!$B$3:$H$52,5,1),IF($W116="EMS",VLOOKUP($U116,料金表!$B$3:$H$52,7,1),""))),"")</f>
        <v>860</v>
      </c>
      <c r="Z116" s="28" t="n">
        <f aca="false">$Z$1</f>
        <v>330</v>
      </c>
      <c r="AA116" s="64"/>
      <c r="AB116" s="65"/>
      <c r="AC116" s="64" t="s">
        <v>89</v>
      </c>
      <c r="AD116" s="87" t="n">
        <v>43941</v>
      </c>
      <c r="AE116" s="56"/>
      <c r="AF116" s="32"/>
      <c r="AH116" s="57"/>
    </row>
    <row r="117" customFormat="false" ht="20.25" hidden="true" customHeight="true" outlineLevel="0" collapsed="false">
      <c r="A117" s="19" t="n">
        <v>110</v>
      </c>
      <c r="B117" s="67"/>
      <c r="C117" s="58" t="s">
        <v>384</v>
      </c>
      <c r="D117" s="37" t="s">
        <v>385</v>
      </c>
      <c r="E117" s="58" t="n">
        <v>4988607050009</v>
      </c>
      <c r="F117" s="38" t="str">
        <f aca="false">IF(D117="",,"http://mnsearch.com/item?kwd="&amp;D117)</f>
        <v>http://mnsearch.com/item?kwd=B00014B0AY</v>
      </c>
      <c r="G117" s="60" t="n">
        <v>4500</v>
      </c>
      <c r="H117" s="39"/>
      <c r="I117" s="40" t="n">
        <v>200</v>
      </c>
      <c r="J117" s="41"/>
      <c r="K117" s="41"/>
      <c r="L117" s="41"/>
      <c r="M117" s="61" t="s">
        <v>386</v>
      </c>
      <c r="N117" s="62" t="n">
        <v>65.49</v>
      </c>
      <c r="O117" s="77" t="n">
        <f aca="false">N117-0.5</f>
        <v>64.99</v>
      </c>
      <c r="P117" s="78" t="n">
        <f aca="false">IF(ISERROR($P$1*O117),"",($P$1*O117))</f>
        <v>6881.1412</v>
      </c>
      <c r="Q117" s="79" t="n">
        <f aca="false">P117-T117-X117-G117-H117-Z117</f>
        <v>159.141199999999</v>
      </c>
      <c r="R117" s="80" t="n">
        <f aca="false">P117-T117-Y117-G117-H117-Z117</f>
        <v>159.141199999999</v>
      </c>
      <c r="S117" s="81" t="n">
        <f aca="false">IF(ISERROR(Q117/P117),"",(Q117/P117))</f>
        <v>0.023127152222948</v>
      </c>
      <c r="T117" s="78" t="n">
        <f aca="false">ROUND(IF(ISERROR(P117*$T$1),"",P117*$T$1),0)</f>
        <v>1032</v>
      </c>
      <c r="U117" s="82" t="n">
        <f aca="false">ROUNDUP(I117*1.2,0)</f>
        <v>240</v>
      </c>
      <c r="V117" s="83" t="n">
        <f aca="false">ROUNDUP(SUM(J117:L117)*1.1,0)</f>
        <v>0</v>
      </c>
      <c r="W117" s="84" t="s">
        <v>50</v>
      </c>
      <c r="X117" s="28" t="n">
        <f aca="false">IFERROR(IF($W117="eパケライト",VLOOKUP($U117,料金表!$B$3:$H$52,2,1),IF($W117="eパケ",VLOOKUP($U117,料金表!$B$3:$H$52,4,1),IF($W117="EMS",VLOOKUP($U117,料金表!$B$3:$H$52,6,1),""))),"")</f>
        <v>860</v>
      </c>
      <c r="Y117" s="28" t="n">
        <f aca="false">IFERROR(IF($W117="eパケライト",VLOOKUP($U117,料金表!$B$3:$H$52,3,1),IF($W117="eパケ",VLOOKUP($U117,料金表!$B$3:$H$52,5,1),IF($W117="EMS",VLOOKUP($U117,料金表!$B$3:$H$52,7,1),""))),"")</f>
        <v>860</v>
      </c>
      <c r="Z117" s="28" t="n">
        <f aca="false">$Z$1</f>
        <v>330</v>
      </c>
      <c r="AA117" s="64"/>
      <c r="AB117" s="65"/>
      <c r="AC117" s="64" t="s">
        <v>89</v>
      </c>
      <c r="AD117" s="87" t="n">
        <v>43941</v>
      </c>
      <c r="AE117" s="56"/>
      <c r="AF117" s="32"/>
      <c r="AH117" s="57"/>
    </row>
    <row r="118" customFormat="false" ht="20.25" hidden="true" customHeight="true" outlineLevel="0" collapsed="false">
      <c r="A118" s="19" t="n">
        <v>111</v>
      </c>
      <c r="B118" s="67"/>
      <c r="C118" s="58" t="s">
        <v>387</v>
      </c>
      <c r="D118" s="37" t="s">
        <v>388</v>
      </c>
      <c r="E118" s="58" t="n">
        <v>4964808600434</v>
      </c>
      <c r="F118" s="38" t="str">
        <f aca="false">IF(D118="",,"http://mnsearch.com/item?kwd="&amp;D118)</f>
        <v>http://mnsearch.com/item?kwd=B002OXSRI8</v>
      </c>
      <c r="G118" s="60" t="n">
        <v>10000</v>
      </c>
      <c r="H118" s="39"/>
      <c r="I118" s="40" t="n">
        <v>1000</v>
      </c>
      <c r="J118" s="41"/>
      <c r="K118" s="41"/>
      <c r="L118" s="41"/>
      <c r="M118" s="61" t="s">
        <v>389</v>
      </c>
      <c r="N118" s="62" t="n">
        <v>165.99</v>
      </c>
      <c r="O118" s="77" t="n">
        <f aca="false">N118-0.5</f>
        <v>165.49</v>
      </c>
      <c r="P118" s="78" t="n">
        <f aca="false">IF(ISERROR($P$1*O118),"",($P$1*O118))</f>
        <v>17522.0812</v>
      </c>
      <c r="Q118" s="79" t="n">
        <f aca="false">P118-T118-X118-G118-H118-Z118</f>
        <v>2309.0812</v>
      </c>
      <c r="R118" s="80" t="n">
        <f aca="false">P118-T118-Y118-G118-H118-Z118</f>
        <v>2309.0812</v>
      </c>
      <c r="S118" s="81" t="n">
        <f aca="false">IF(ISERROR(Q118/P118),"",(Q118/P118))</f>
        <v>0.131781217861266</v>
      </c>
      <c r="T118" s="78" t="n">
        <f aca="false">ROUND(IF(ISERROR(P118*$T$1),"",P118*$T$1),0)</f>
        <v>2628</v>
      </c>
      <c r="U118" s="82" t="n">
        <f aca="false">ROUNDUP(I118*1.2,0)</f>
        <v>1200</v>
      </c>
      <c r="V118" s="83" t="n">
        <f aca="false">ROUNDUP(SUM(J118:L118)*1.1,0)</f>
        <v>0</v>
      </c>
      <c r="W118" s="84" t="s">
        <v>50</v>
      </c>
      <c r="X118" s="28" t="n">
        <f aca="false">IFERROR(IF($W118="eパケライト",VLOOKUP($U118,料金表!$B$3:$H$52,2,1),IF($W118="eパケ",VLOOKUP($U118,料金表!$B$3:$H$52,4,1),IF($W118="EMS",VLOOKUP($U118,料金表!$B$3:$H$52,6,1),""))),"")</f>
        <v>2255</v>
      </c>
      <c r="Y118" s="28" t="n">
        <f aca="false">IFERROR(IF($W118="eパケライト",VLOOKUP($U118,料金表!$B$3:$H$52,3,1),IF($W118="eパケ",VLOOKUP($U118,料金表!$B$3:$H$52,5,1),IF($W118="EMS",VLOOKUP($U118,料金表!$B$3:$H$52,7,1),""))),"")</f>
        <v>2255</v>
      </c>
      <c r="Z118" s="28" t="n">
        <f aca="false">$Z$1</f>
        <v>330</v>
      </c>
      <c r="AA118" s="64"/>
      <c r="AB118" s="65"/>
      <c r="AC118" s="66" t="s">
        <v>45</v>
      </c>
      <c r="AD118" s="65" t="n">
        <v>43941</v>
      </c>
      <c r="AE118" s="56"/>
      <c r="AF118" s="32"/>
      <c r="AH118" s="57"/>
    </row>
    <row r="119" customFormat="false" ht="20.25" hidden="true" customHeight="true" outlineLevel="0" collapsed="false">
      <c r="A119" s="19" t="n">
        <v>112</v>
      </c>
      <c r="B119" s="67"/>
      <c r="C119" s="58" t="s">
        <v>390</v>
      </c>
      <c r="D119" s="37" t="s">
        <v>391</v>
      </c>
      <c r="E119" s="58" t="n">
        <v>4902370505009</v>
      </c>
      <c r="F119" s="38" t="str">
        <f aca="false">IF(D119="",,"http://mnsearch.com/item?kwd="&amp;D119)</f>
        <v>http://mnsearch.com/item?kwd=B000069RZ2</v>
      </c>
      <c r="G119" s="60" t="n">
        <v>4000</v>
      </c>
      <c r="H119" s="39"/>
      <c r="I119" s="40" t="n">
        <v>200</v>
      </c>
      <c r="J119" s="41"/>
      <c r="K119" s="41"/>
      <c r="L119" s="41"/>
      <c r="M119" s="61" t="s">
        <v>392</v>
      </c>
      <c r="N119" s="62" t="n">
        <v>63.98</v>
      </c>
      <c r="O119" s="77" t="n">
        <f aca="false">N119-0.5</f>
        <v>63.48</v>
      </c>
      <c r="P119" s="78" t="n">
        <f aca="false">IF(ISERROR($P$1*O119),"",($P$1*O119))</f>
        <v>6721.2624</v>
      </c>
      <c r="Q119" s="79" t="n">
        <f aca="false">P119-T119-X119-G119-H119-Z119</f>
        <v>523.2624</v>
      </c>
      <c r="R119" s="80" t="n">
        <f aca="false">P119-T119-Y119-G119-H119-Z119</f>
        <v>523.2624</v>
      </c>
      <c r="S119" s="81" t="n">
        <f aca="false">IF(ISERROR(Q119/P119),"",(Q119/P119))</f>
        <v>0.0778518035540466</v>
      </c>
      <c r="T119" s="78" t="n">
        <f aca="false">ROUND(IF(ISERROR(P119*$T$1),"",P119*$T$1),0)</f>
        <v>1008</v>
      </c>
      <c r="U119" s="82" t="n">
        <f aca="false">ROUNDUP(I119*1.2,0)</f>
        <v>240</v>
      </c>
      <c r="V119" s="83" t="n">
        <f aca="false">ROUNDUP(SUM(J119:L119)*1.1,0)</f>
        <v>0</v>
      </c>
      <c r="W119" s="84" t="s">
        <v>50</v>
      </c>
      <c r="X119" s="28" t="n">
        <f aca="false">IFERROR(IF($W119="eパケライト",VLOOKUP($U119,料金表!$B$3:$H$52,2,1),IF($W119="eパケ",VLOOKUP($U119,料金表!$B$3:$H$52,4,1),IF($W119="EMS",VLOOKUP($U119,料金表!$B$3:$H$52,6,1),""))),"")</f>
        <v>860</v>
      </c>
      <c r="Y119" s="28" t="n">
        <f aca="false">IFERROR(IF($W119="eパケライト",VLOOKUP($U119,料金表!$B$3:$H$52,3,1),IF($W119="eパケ",VLOOKUP($U119,料金表!$B$3:$H$52,5,1),IF($W119="EMS",VLOOKUP($U119,料金表!$B$3:$H$52,7,1),""))),"")</f>
        <v>860</v>
      </c>
      <c r="Z119" s="28" t="n">
        <f aca="false">$Z$1</f>
        <v>330</v>
      </c>
      <c r="AA119" s="64"/>
      <c r="AB119" s="65"/>
      <c r="AC119" s="66" t="s">
        <v>45</v>
      </c>
      <c r="AD119" s="65" t="n">
        <v>43941</v>
      </c>
      <c r="AE119" s="56"/>
      <c r="AF119" s="32"/>
      <c r="AH119" s="57"/>
    </row>
    <row r="120" customFormat="false" ht="20.25" hidden="true" customHeight="true" outlineLevel="0" collapsed="false">
      <c r="A120" s="19" t="n">
        <v>113</v>
      </c>
      <c r="B120" s="67"/>
      <c r="C120" s="58" t="s">
        <v>393</v>
      </c>
      <c r="D120" s="37" t="s">
        <v>394</v>
      </c>
      <c r="E120" s="58" t="n">
        <v>4959359914017</v>
      </c>
      <c r="F120" s="38" t="str">
        <f aca="false">IF(D120="",,"http://mnsearch.com/item?kwd="&amp;D120)</f>
        <v>http://mnsearch.com/item?kwd=B000148KPC</v>
      </c>
      <c r="G120" s="60" t="n">
        <v>6000</v>
      </c>
      <c r="H120" s="39"/>
      <c r="I120" s="40" t="n">
        <v>500</v>
      </c>
      <c r="J120" s="41"/>
      <c r="K120" s="41"/>
      <c r="L120" s="41"/>
      <c r="M120" s="61" t="s">
        <v>395</v>
      </c>
      <c r="N120" s="62" t="n">
        <v>96.9</v>
      </c>
      <c r="O120" s="77" t="n">
        <f aca="false">N120-0.5</f>
        <v>96.4</v>
      </c>
      <c r="P120" s="78" t="n">
        <f aca="false">IF(ISERROR($P$1*O120),"",($P$1*O120))</f>
        <v>10206.832</v>
      </c>
      <c r="Q120" s="79" t="n">
        <f aca="false">P120-T120-X120-G120-H120-Z120</f>
        <v>960.832</v>
      </c>
      <c r="R120" s="80" t="n">
        <f aca="false">P120-T120-Y120-G120-H120-Z120</f>
        <v>960.832</v>
      </c>
      <c r="S120" s="81" t="n">
        <f aca="false">IF(ISERROR(Q120/P120),"",(Q120/P120))</f>
        <v>0.0941361629151925</v>
      </c>
      <c r="T120" s="78" t="n">
        <f aca="false">ROUND(IF(ISERROR(P120*$T$1),"",P120*$T$1),0)</f>
        <v>1531</v>
      </c>
      <c r="U120" s="82" t="n">
        <f aca="false">ROUNDUP(I120*1.2,0)</f>
        <v>600</v>
      </c>
      <c r="V120" s="83" t="n">
        <f aca="false">ROUNDUP(SUM(J120:L120)*1.1,0)</f>
        <v>0</v>
      </c>
      <c r="W120" s="84" t="s">
        <v>50</v>
      </c>
      <c r="X120" s="28" t="n">
        <f aca="false">IFERROR(IF($W120="eパケライト",VLOOKUP($U120,料金表!$B$3:$H$52,2,1),IF($W120="eパケ",VLOOKUP($U120,料金表!$B$3:$H$52,4,1),IF($W120="EMS",VLOOKUP($U120,料金表!$B$3:$H$52,6,1),""))),"")</f>
        <v>1385</v>
      </c>
      <c r="Y120" s="28" t="n">
        <f aca="false">IFERROR(IF($W120="eパケライト",VLOOKUP($U120,料金表!$B$3:$H$52,3,1),IF($W120="eパケ",VLOOKUP($U120,料金表!$B$3:$H$52,5,1),IF($W120="EMS",VLOOKUP($U120,料金表!$B$3:$H$52,7,1),""))),"")</f>
        <v>1385</v>
      </c>
      <c r="Z120" s="28" t="n">
        <f aca="false">$Z$1</f>
        <v>330</v>
      </c>
      <c r="AA120" s="64"/>
      <c r="AB120" s="65"/>
      <c r="AC120" s="66" t="s">
        <v>45</v>
      </c>
      <c r="AD120" s="65" t="n">
        <v>43941</v>
      </c>
      <c r="AE120" s="56"/>
      <c r="AF120" s="32"/>
      <c r="AH120" s="57"/>
    </row>
    <row r="121" customFormat="false" ht="20.25" hidden="true" customHeight="true" outlineLevel="0" collapsed="false">
      <c r="A121" s="19" t="n">
        <v>114</v>
      </c>
      <c r="B121" s="67"/>
      <c r="C121" s="58" t="s">
        <v>396</v>
      </c>
      <c r="D121" s="37" t="s">
        <v>397</v>
      </c>
      <c r="E121" s="58" t="n">
        <v>4991425000149</v>
      </c>
      <c r="F121" s="38" t="str">
        <f aca="false">IF(D121="",,"http://mnsearch.com/item?kwd="&amp;D121)</f>
        <v>http://mnsearch.com/item?kwd=B000147VUM</v>
      </c>
      <c r="G121" s="60" t="n">
        <v>13000</v>
      </c>
      <c r="H121" s="39"/>
      <c r="I121" s="40" t="n">
        <v>500</v>
      </c>
      <c r="J121" s="41"/>
      <c r="K121" s="41"/>
      <c r="L121" s="41"/>
      <c r="M121" s="61" t="s">
        <v>398</v>
      </c>
      <c r="N121" s="62" t="n">
        <v>182</v>
      </c>
      <c r="O121" s="77" t="n">
        <f aca="false">N121-0.5</f>
        <v>181.5</v>
      </c>
      <c r="P121" s="78" t="n">
        <f aca="false">IF(ISERROR($P$1*O121),"",($P$1*O121))</f>
        <v>19217.22</v>
      </c>
      <c r="Q121" s="79" t="n">
        <f aca="false">P121-T121-X121-G121-H121-Z121</f>
        <v>1619.22</v>
      </c>
      <c r="R121" s="80" t="n">
        <f aca="false">P121-T121-Y121-G121-H121-Z121</f>
        <v>1619.22</v>
      </c>
      <c r="S121" s="81" t="n">
        <f aca="false">IF(ISERROR(Q121/P121),"",(Q121/P121))</f>
        <v>0.0842588053839212</v>
      </c>
      <c r="T121" s="78" t="n">
        <f aca="false">ROUND(IF(ISERROR(P121*$T$1),"",P121*$T$1),0)</f>
        <v>2883</v>
      </c>
      <c r="U121" s="82" t="n">
        <f aca="false">ROUNDUP(I121*1.2,0)</f>
        <v>600</v>
      </c>
      <c r="V121" s="83" t="n">
        <f aca="false">ROUNDUP(SUM(J121:L121)*1.1,0)</f>
        <v>0</v>
      </c>
      <c r="W121" s="84" t="s">
        <v>50</v>
      </c>
      <c r="X121" s="28" t="n">
        <f aca="false">IFERROR(IF($W121="eパケライト",VLOOKUP($U121,料金表!$B$3:$H$52,2,1),IF($W121="eパケ",VLOOKUP($U121,料金表!$B$3:$H$52,4,1),IF($W121="EMS",VLOOKUP($U121,料金表!$B$3:$H$52,6,1),""))),"")</f>
        <v>1385</v>
      </c>
      <c r="Y121" s="28" t="n">
        <f aca="false">IFERROR(IF($W121="eパケライト",VLOOKUP($U121,料金表!$B$3:$H$52,3,1),IF($W121="eパケ",VLOOKUP($U121,料金表!$B$3:$H$52,5,1),IF($W121="EMS",VLOOKUP($U121,料金表!$B$3:$H$52,7,1),""))),"")</f>
        <v>1385</v>
      </c>
      <c r="Z121" s="28" t="n">
        <f aca="false">$Z$1</f>
        <v>330</v>
      </c>
      <c r="AA121" s="64"/>
      <c r="AB121" s="65"/>
      <c r="AC121" s="66" t="s">
        <v>45</v>
      </c>
      <c r="AD121" s="65" t="n">
        <v>43941</v>
      </c>
      <c r="AE121" s="56"/>
      <c r="AF121" s="32"/>
      <c r="AH121" s="57"/>
    </row>
    <row r="122" customFormat="false" ht="20.25" hidden="true" customHeight="true" outlineLevel="0" collapsed="false">
      <c r="A122" s="19" t="n">
        <v>115</v>
      </c>
      <c r="B122" s="67"/>
      <c r="C122" s="58" t="s">
        <v>399</v>
      </c>
      <c r="D122" s="37" t="s">
        <v>400</v>
      </c>
      <c r="E122" s="58" t="n">
        <v>4907095000372</v>
      </c>
      <c r="F122" s="38" t="str">
        <f aca="false">IF(D122="",,"http://mnsearch.com/item?kwd="&amp;D122)</f>
        <v>http://mnsearch.com/item?kwd=B000147VRA</v>
      </c>
      <c r="G122" s="60" t="n">
        <v>7000</v>
      </c>
      <c r="H122" s="39"/>
      <c r="I122" s="40" t="n">
        <v>500</v>
      </c>
      <c r="J122" s="41"/>
      <c r="K122" s="41"/>
      <c r="L122" s="41"/>
      <c r="M122" s="61" t="s">
        <v>401</v>
      </c>
      <c r="N122" s="62" t="n">
        <v>107.25</v>
      </c>
      <c r="O122" s="77" t="n">
        <f aca="false">N122-0.5</f>
        <v>106.75</v>
      </c>
      <c r="P122" s="78" t="n">
        <f aca="false">IF(ISERROR($P$1*O122),"",($P$1*O122))</f>
        <v>11302.69</v>
      </c>
      <c r="Q122" s="79" t="n">
        <f aca="false">P122-T122-X122-G122-H122-Z122</f>
        <v>892.689999999999</v>
      </c>
      <c r="R122" s="80" t="n">
        <f aca="false">P122-T122-Y122-G122-H122-Z122</f>
        <v>892.689999999999</v>
      </c>
      <c r="S122" s="81" t="n">
        <f aca="false">IF(ISERROR(Q122/P122),"",(Q122/P122))</f>
        <v>0.0789803135359811</v>
      </c>
      <c r="T122" s="78" t="n">
        <f aca="false">ROUND(IF(ISERROR(P122*$T$1),"",P122*$T$1),0)</f>
        <v>1695</v>
      </c>
      <c r="U122" s="82" t="n">
        <f aca="false">ROUNDUP(I122*1.2,0)</f>
        <v>600</v>
      </c>
      <c r="V122" s="83" t="n">
        <f aca="false">ROUNDUP(SUM(J122:L122)*1.1,0)</f>
        <v>0</v>
      </c>
      <c r="W122" s="84" t="s">
        <v>50</v>
      </c>
      <c r="X122" s="28" t="n">
        <f aca="false">IFERROR(IF($W122="eパケライト",VLOOKUP($U122,料金表!$B$3:$H$52,2,1),IF($W122="eパケ",VLOOKUP($U122,料金表!$B$3:$H$52,4,1),IF($W122="EMS",VLOOKUP($U122,料金表!$B$3:$H$52,6,1),""))),"")</f>
        <v>1385</v>
      </c>
      <c r="Y122" s="28" t="n">
        <f aca="false">IFERROR(IF($W122="eパケライト",VLOOKUP($U122,料金表!$B$3:$H$52,3,1),IF($W122="eパケ",VLOOKUP($U122,料金表!$B$3:$H$52,5,1),IF($W122="EMS",VLOOKUP($U122,料金表!$B$3:$H$52,7,1),""))),"")</f>
        <v>1385</v>
      </c>
      <c r="Z122" s="28" t="n">
        <f aca="false">$Z$1</f>
        <v>330</v>
      </c>
      <c r="AA122" s="64"/>
      <c r="AB122" s="65"/>
      <c r="AC122" s="66" t="s">
        <v>45</v>
      </c>
      <c r="AD122" s="65" t="n">
        <v>43941</v>
      </c>
      <c r="AE122" s="56"/>
      <c r="AF122" s="32"/>
      <c r="AH122" s="57"/>
    </row>
    <row r="123" customFormat="false" ht="20.25" hidden="true" customHeight="true" outlineLevel="0" collapsed="false">
      <c r="A123" s="19" t="n">
        <v>116</v>
      </c>
      <c r="B123" s="67"/>
      <c r="C123" s="58" t="s">
        <v>402</v>
      </c>
      <c r="D123" s="37" t="s">
        <v>403</v>
      </c>
      <c r="E123" s="58" t="n">
        <v>4988611900123</v>
      </c>
      <c r="F123" s="38" t="str">
        <f aca="false">IF(D123="",,"http://mnsearch.com/item?kwd="&amp;D123)</f>
        <v>http://mnsearch.com/item?kwd=B000148KFC</v>
      </c>
      <c r="G123" s="60" t="n">
        <v>8600</v>
      </c>
      <c r="H123" s="39"/>
      <c r="I123" s="40" t="n">
        <v>500</v>
      </c>
      <c r="J123" s="41"/>
      <c r="K123" s="41"/>
      <c r="L123" s="41"/>
      <c r="M123" s="61" t="s">
        <v>404</v>
      </c>
      <c r="N123" s="62" t="n">
        <v>135.49</v>
      </c>
      <c r="O123" s="77" t="n">
        <f aca="false">N123-0.5</f>
        <v>134.99</v>
      </c>
      <c r="P123" s="78" t="n">
        <f aca="false">IF(ISERROR($P$1*O123),"",($P$1*O123))</f>
        <v>14292.7412</v>
      </c>
      <c r="Q123" s="79" t="n">
        <f aca="false">P123-T123-X123-G123-H123-Z123</f>
        <v>1833.7412</v>
      </c>
      <c r="R123" s="80" t="n">
        <f aca="false">P123-T123-Y123-G123-H123-Z123</f>
        <v>1833.7412</v>
      </c>
      <c r="S123" s="81" t="n">
        <f aca="false">IF(ISERROR(Q123/P123),"",(Q123/P123))</f>
        <v>0.128298775884923</v>
      </c>
      <c r="T123" s="78" t="n">
        <f aca="false">ROUND(IF(ISERROR(P123*$T$1),"",P123*$T$1),0)</f>
        <v>2144</v>
      </c>
      <c r="U123" s="82" t="n">
        <f aca="false">ROUNDUP(I123*1.2,0)</f>
        <v>600</v>
      </c>
      <c r="V123" s="83" t="n">
        <f aca="false">ROUNDUP(SUM(J123:L123)*1.1,0)</f>
        <v>0</v>
      </c>
      <c r="W123" s="84" t="s">
        <v>50</v>
      </c>
      <c r="X123" s="28" t="n">
        <f aca="false">IFERROR(IF($W123="eパケライト",VLOOKUP($U123,料金表!$B$3:$H$52,2,1),IF($W123="eパケ",VLOOKUP($U123,料金表!$B$3:$H$52,4,1),IF($W123="EMS",VLOOKUP($U123,料金表!$B$3:$H$52,6,1),""))),"")</f>
        <v>1385</v>
      </c>
      <c r="Y123" s="28" t="n">
        <f aca="false">IFERROR(IF($W123="eパケライト",VLOOKUP($U123,料金表!$B$3:$H$52,3,1),IF($W123="eパケ",VLOOKUP($U123,料金表!$B$3:$H$52,5,1),IF($W123="EMS",VLOOKUP($U123,料金表!$B$3:$H$52,7,1),""))),"")</f>
        <v>1385</v>
      </c>
      <c r="Z123" s="28" t="n">
        <f aca="false">$Z$1</f>
        <v>330</v>
      </c>
      <c r="AA123" s="64"/>
      <c r="AB123" s="65"/>
      <c r="AC123" s="66" t="s">
        <v>45</v>
      </c>
      <c r="AD123" s="65" t="n">
        <v>43941</v>
      </c>
      <c r="AE123" s="56"/>
      <c r="AF123" s="32"/>
      <c r="AH123" s="57"/>
    </row>
    <row r="124" customFormat="false" ht="20.25" hidden="true" customHeight="true" outlineLevel="0" collapsed="false">
      <c r="A124" s="19" t="n">
        <v>117</v>
      </c>
      <c r="B124" s="67"/>
      <c r="C124" s="58" t="s">
        <v>405</v>
      </c>
      <c r="D124" s="37" t="s">
        <v>406</v>
      </c>
      <c r="E124" s="58" t="n">
        <v>4988624990418</v>
      </c>
      <c r="F124" s="38" t="str">
        <f aca="false">IF(D124="",,"http://mnsearch.com/item?kwd="&amp;D124)</f>
        <v>http://mnsearch.com/item?kwd=B000147VQQ</v>
      </c>
      <c r="G124" s="60" t="n">
        <v>17500</v>
      </c>
      <c r="H124" s="39"/>
      <c r="I124" s="40" t="n">
        <v>500</v>
      </c>
      <c r="J124" s="41"/>
      <c r="K124" s="41"/>
      <c r="L124" s="41"/>
      <c r="M124" s="61" t="s">
        <v>407</v>
      </c>
      <c r="N124" s="62" t="n">
        <v>252</v>
      </c>
      <c r="O124" s="77" t="n">
        <f aca="false">N124-0.5</f>
        <v>251.5</v>
      </c>
      <c r="P124" s="78" t="n">
        <f aca="false">IF(ISERROR($P$1*O124),"",($P$1*O124))</f>
        <v>26628.82</v>
      </c>
      <c r="Q124" s="79" t="n">
        <f aca="false">P124-T124-X124-G124-H124-Z124</f>
        <v>3419.82</v>
      </c>
      <c r="R124" s="80" t="n">
        <f aca="false">P124-T124-Y124-G124-H124-Z124</f>
        <v>3419.82</v>
      </c>
      <c r="S124" s="81" t="n">
        <f aca="false">IF(ISERROR(Q124/P124),"",(Q124/P124))</f>
        <v>0.128425517916303</v>
      </c>
      <c r="T124" s="78" t="n">
        <f aca="false">ROUND(IF(ISERROR(P124*$T$1),"",P124*$T$1),0)</f>
        <v>3994</v>
      </c>
      <c r="U124" s="82" t="n">
        <f aca="false">ROUNDUP(I124*1.2,0)</f>
        <v>600</v>
      </c>
      <c r="V124" s="83" t="n">
        <f aca="false">ROUNDUP(SUM(J124:L124)*1.1,0)</f>
        <v>0</v>
      </c>
      <c r="W124" s="84" t="s">
        <v>50</v>
      </c>
      <c r="X124" s="28" t="n">
        <f aca="false">IFERROR(IF($W124="eパケライト",VLOOKUP($U124,料金表!$B$3:$H$52,2,1),IF($W124="eパケ",VLOOKUP($U124,料金表!$B$3:$H$52,4,1),IF($W124="EMS",VLOOKUP($U124,料金表!$B$3:$H$52,6,1),""))),"")</f>
        <v>1385</v>
      </c>
      <c r="Y124" s="28" t="n">
        <f aca="false">IFERROR(IF($W124="eパケライト",VLOOKUP($U124,料金表!$B$3:$H$52,3,1),IF($W124="eパケ",VLOOKUP($U124,料金表!$B$3:$H$52,5,1),IF($W124="EMS",VLOOKUP($U124,料金表!$B$3:$H$52,7,1),""))),"")</f>
        <v>1385</v>
      </c>
      <c r="Z124" s="28" t="n">
        <f aca="false">$Z$1</f>
        <v>330</v>
      </c>
      <c r="AA124" s="64"/>
      <c r="AB124" s="65"/>
      <c r="AC124" s="66" t="s">
        <v>45</v>
      </c>
      <c r="AD124" s="65" t="n">
        <v>43941</v>
      </c>
      <c r="AE124" s="56"/>
      <c r="AF124" s="32"/>
      <c r="AH124" s="57"/>
    </row>
    <row r="125" customFormat="false" ht="20.25" hidden="true" customHeight="true" outlineLevel="0" collapsed="false">
      <c r="A125" s="19" t="n">
        <v>118</v>
      </c>
      <c r="B125" s="67"/>
      <c r="C125" s="58" t="s">
        <v>408</v>
      </c>
      <c r="D125" s="37" t="s">
        <v>409</v>
      </c>
      <c r="E125" s="58" t="n">
        <v>4988616003034</v>
      </c>
      <c r="F125" s="38" t="str">
        <f aca="false">IF(D125="",,"http://mnsearch.com/item?kwd="&amp;D125)</f>
        <v>http://mnsearch.com/item?kwd=B000148IX6</v>
      </c>
      <c r="G125" s="60" t="n">
        <v>4300</v>
      </c>
      <c r="H125" s="39"/>
      <c r="I125" s="40" t="n">
        <v>500</v>
      </c>
      <c r="J125" s="41"/>
      <c r="K125" s="41"/>
      <c r="L125" s="41"/>
      <c r="M125" s="61" t="s">
        <v>410</v>
      </c>
      <c r="N125" s="62" t="n">
        <v>72.9</v>
      </c>
      <c r="O125" s="77" t="n">
        <f aca="false">N125-0.5</f>
        <v>72.4</v>
      </c>
      <c r="P125" s="78" t="n">
        <f aca="false">IF(ISERROR($P$1*O125),"",($P$1*O125))</f>
        <v>7665.712</v>
      </c>
      <c r="Q125" s="79" t="n">
        <f aca="false">P125-T125-X125-G125-H125-Z125</f>
        <v>500.712</v>
      </c>
      <c r="R125" s="80" t="n">
        <f aca="false">P125-T125-Y125-G125-H125-Z125</f>
        <v>500.712</v>
      </c>
      <c r="S125" s="81" t="n">
        <f aca="false">IF(ISERROR(Q125/P125),"",(Q125/P125))</f>
        <v>0.0653183944296369</v>
      </c>
      <c r="T125" s="78" t="n">
        <f aca="false">ROUND(IF(ISERROR(P125*$T$1),"",P125*$T$1),0)</f>
        <v>1150</v>
      </c>
      <c r="U125" s="82" t="n">
        <f aca="false">ROUNDUP(I125*1.2,0)</f>
        <v>600</v>
      </c>
      <c r="V125" s="83" t="n">
        <f aca="false">ROUNDUP(SUM(J125:L125)*1.1,0)</f>
        <v>0</v>
      </c>
      <c r="W125" s="84" t="s">
        <v>50</v>
      </c>
      <c r="X125" s="28" t="n">
        <f aca="false">IFERROR(IF($W125="eパケライト",VLOOKUP($U125,料金表!$B$3:$H$52,2,1),IF($W125="eパケ",VLOOKUP($U125,料金表!$B$3:$H$52,4,1),IF($W125="EMS",VLOOKUP($U125,料金表!$B$3:$H$52,6,1),""))),"")</f>
        <v>1385</v>
      </c>
      <c r="Y125" s="28" t="n">
        <f aca="false">IFERROR(IF($W125="eパケライト",VLOOKUP($U125,料金表!$B$3:$H$52,3,1),IF($W125="eパケ",VLOOKUP($U125,料金表!$B$3:$H$52,5,1),IF($W125="EMS",VLOOKUP($U125,料金表!$B$3:$H$52,7,1),""))),"")</f>
        <v>1385</v>
      </c>
      <c r="Z125" s="28" t="n">
        <f aca="false">$Z$1</f>
        <v>330</v>
      </c>
      <c r="AA125" s="64"/>
      <c r="AB125" s="65"/>
      <c r="AC125" s="66" t="s">
        <v>45</v>
      </c>
      <c r="AD125" s="65" t="n">
        <v>43941</v>
      </c>
      <c r="AE125" s="56"/>
      <c r="AF125" s="32"/>
      <c r="AH125" s="57"/>
    </row>
    <row r="126" customFormat="false" ht="20.25" hidden="true" customHeight="true" outlineLevel="0" collapsed="false">
      <c r="A126" s="19" t="n">
        <v>119</v>
      </c>
      <c r="B126" s="67"/>
      <c r="C126" s="58" t="s">
        <v>411</v>
      </c>
      <c r="D126" s="37" t="s">
        <v>412</v>
      </c>
      <c r="E126" s="58" t="n">
        <v>4907892033030</v>
      </c>
      <c r="F126" s="38" t="str">
        <f aca="false">IF(D126="",,"http://mnsearch.com/item?kwd="&amp;D126)</f>
        <v>http://mnsearch.com/item?kwd=B000148AUM</v>
      </c>
      <c r="G126" s="60" t="n">
        <v>4000</v>
      </c>
      <c r="H126" s="39"/>
      <c r="I126" s="40" t="n">
        <v>500</v>
      </c>
      <c r="J126" s="41"/>
      <c r="K126" s="41"/>
      <c r="L126" s="41"/>
      <c r="M126" s="61" t="s">
        <v>413</v>
      </c>
      <c r="N126" s="62" t="n">
        <v>76.9</v>
      </c>
      <c r="O126" s="77" t="n">
        <f aca="false">N126-0.5</f>
        <v>76.4</v>
      </c>
      <c r="P126" s="78" t="n">
        <f aca="false">IF(ISERROR($P$1*O126),"",($P$1*O126))</f>
        <v>8089.232</v>
      </c>
      <c r="Q126" s="79" t="n">
        <f aca="false">P126-T126-X126-G126-H126-Z126</f>
        <v>1161.232</v>
      </c>
      <c r="R126" s="80" t="n">
        <f aca="false">P126-T126-Y126-G126-H126-Z126</f>
        <v>1161.232</v>
      </c>
      <c r="S126" s="81" t="n">
        <f aca="false">IF(ISERROR(Q126/P126),"",(Q126/P126))</f>
        <v>0.14355281193567</v>
      </c>
      <c r="T126" s="78" t="n">
        <f aca="false">ROUND(IF(ISERROR(P126*$T$1),"",P126*$T$1),0)</f>
        <v>1213</v>
      </c>
      <c r="U126" s="82" t="n">
        <f aca="false">ROUNDUP(I126*1.2,0)</f>
        <v>600</v>
      </c>
      <c r="V126" s="83" t="n">
        <f aca="false">ROUNDUP(SUM(J126:L126)*1.1,0)</f>
        <v>0</v>
      </c>
      <c r="W126" s="84" t="s">
        <v>50</v>
      </c>
      <c r="X126" s="28" t="n">
        <f aca="false">IFERROR(IF($W126="eパケライト",VLOOKUP($U126,料金表!$B$3:$H$52,2,1),IF($W126="eパケ",VLOOKUP($U126,料金表!$B$3:$H$52,4,1),IF($W126="EMS",VLOOKUP($U126,料金表!$B$3:$H$52,6,1),""))),"")</f>
        <v>1385</v>
      </c>
      <c r="Y126" s="28" t="n">
        <f aca="false">IFERROR(IF($W126="eパケライト",VLOOKUP($U126,料金表!$B$3:$H$52,3,1),IF($W126="eパケ",VLOOKUP($U126,料金表!$B$3:$H$52,5,1),IF($W126="EMS",VLOOKUP($U126,料金表!$B$3:$H$52,7,1),""))),"")</f>
        <v>1385</v>
      </c>
      <c r="Z126" s="28" t="n">
        <f aca="false">$Z$1</f>
        <v>330</v>
      </c>
      <c r="AA126" s="64"/>
      <c r="AB126" s="65"/>
      <c r="AC126" s="66" t="s">
        <v>45</v>
      </c>
      <c r="AD126" s="65" t="n">
        <v>43941</v>
      </c>
      <c r="AE126" s="56"/>
      <c r="AF126" s="32"/>
      <c r="AH126" s="57"/>
    </row>
    <row r="127" customFormat="false" ht="20.25" hidden="true" customHeight="true" outlineLevel="0" collapsed="false">
      <c r="A127" s="19" t="n">
        <v>120</v>
      </c>
      <c r="B127" s="67"/>
      <c r="C127" s="58" t="s">
        <v>414</v>
      </c>
      <c r="D127" s="37" t="s">
        <v>415</v>
      </c>
      <c r="E127" s="58" t="n">
        <v>4974365540302</v>
      </c>
      <c r="F127" s="38" t="str">
        <f aca="false">IF(D127="",,"http://mnsearch.com/item?kwd="&amp;D127)</f>
        <v>http://mnsearch.com/item?kwd=B000147Z6W</v>
      </c>
      <c r="G127" s="60" t="n">
        <v>4000</v>
      </c>
      <c r="H127" s="39"/>
      <c r="I127" s="40" t="n">
        <v>500</v>
      </c>
      <c r="J127" s="41"/>
      <c r="K127" s="41"/>
      <c r="L127" s="41"/>
      <c r="M127" s="61" t="s">
        <v>416</v>
      </c>
      <c r="N127" s="62" t="n">
        <v>61.99</v>
      </c>
      <c r="O127" s="77" t="n">
        <f aca="false">N127-0.5</f>
        <v>61.49</v>
      </c>
      <c r="P127" s="78" t="n">
        <f aca="false">IF(ISERROR($P$1*O127),"",($P$1*O127))</f>
        <v>6510.5612</v>
      </c>
      <c r="Q127" s="79" t="n">
        <f aca="false">P127-T127-X127-G127-H127-Z127</f>
        <v>148.5612</v>
      </c>
      <c r="R127" s="80" t="n">
        <f aca="false">P127-T127-Y127-G127-H127-Z127</f>
        <v>148.5612</v>
      </c>
      <c r="S127" s="81" t="n">
        <f aca="false">IF(ISERROR(Q127/P127),"",(Q127/P127))</f>
        <v>0.022818493742137</v>
      </c>
      <c r="T127" s="78" t="n">
        <f aca="false">ROUND(IF(ISERROR(P127*$T$1),"",P127*$T$1),0)</f>
        <v>977</v>
      </c>
      <c r="U127" s="82" t="n">
        <f aca="false">ROUNDUP(I127*1.2,0)</f>
        <v>600</v>
      </c>
      <c r="V127" s="83" t="n">
        <f aca="false">ROUNDUP(SUM(J127:L127)*1.1,0)</f>
        <v>0</v>
      </c>
      <c r="W127" s="84" t="s">
        <v>50</v>
      </c>
      <c r="X127" s="28" t="n">
        <f aca="false">IFERROR(IF($W127="eパケライト",VLOOKUP($U127,料金表!$B$3:$H$52,2,1),IF($W127="eパケ",VLOOKUP($U127,料金表!$B$3:$H$52,4,1),IF($W127="EMS",VLOOKUP($U127,料金表!$B$3:$H$52,6,1),""))),"")</f>
        <v>1385</v>
      </c>
      <c r="Y127" s="28" t="n">
        <f aca="false">IFERROR(IF($W127="eパケライト",VLOOKUP($U127,料金表!$B$3:$H$52,3,1),IF($W127="eパケ",VLOOKUP($U127,料金表!$B$3:$H$52,5,1),IF($W127="EMS",VLOOKUP($U127,料金表!$B$3:$H$52,7,1),""))),"")</f>
        <v>1385</v>
      </c>
      <c r="Z127" s="96" t="n">
        <v>0</v>
      </c>
      <c r="AA127" s="64"/>
      <c r="AB127" s="65"/>
      <c r="AC127" s="66" t="s">
        <v>45</v>
      </c>
      <c r="AD127" s="65" t="n">
        <v>43941</v>
      </c>
      <c r="AE127" s="56"/>
      <c r="AF127" s="32"/>
      <c r="AH127" s="57"/>
    </row>
    <row r="128" customFormat="false" ht="20.25" hidden="true" customHeight="true" outlineLevel="0" collapsed="false">
      <c r="A128" s="19" t="n">
        <v>121</v>
      </c>
      <c r="B128" s="67"/>
      <c r="C128" s="58" t="s">
        <v>417</v>
      </c>
      <c r="D128" s="37" t="s">
        <v>418</v>
      </c>
      <c r="E128" s="58" t="n">
        <v>4935066601785</v>
      </c>
      <c r="F128" s="38" t="str">
        <f aca="false">IF(D128="",,"http://mnsearch.com/item?kwd="&amp;D128)</f>
        <v>http://mnsearch.com/item?kwd=B07KH6SZ1F</v>
      </c>
      <c r="G128" s="60" t="n">
        <v>4500</v>
      </c>
      <c r="H128" s="39"/>
      <c r="I128" s="40" t="n">
        <v>200</v>
      </c>
      <c r="J128" s="41"/>
      <c r="K128" s="41"/>
      <c r="L128" s="41"/>
      <c r="M128" s="61" t="s">
        <v>419</v>
      </c>
      <c r="N128" s="62" t="n">
        <v>67.99</v>
      </c>
      <c r="O128" s="77" t="n">
        <f aca="false">N128-0.5</f>
        <v>67.49</v>
      </c>
      <c r="P128" s="78" t="n">
        <f aca="false">IF(ISERROR($P$1*O128),"",($P$1*O128))</f>
        <v>7145.8412</v>
      </c>
      <c r="Q128" s="79" t="n">
        <f aca="false">P128-T128-X128-G128-H128-Z128</f>
        <v>383.841199999999</v>
      </c>
      <c r="R128" s="80" t="n">
        <f aca="false">P128-T128-Y128-G128-H128-Z128</f>
        <v>383.841199999999</v>
      </c>
      <c r="S128" s="81" t="n">
        <f aca="false">IF(ISERROR(Q128/P128),"",(Q128/P128))</f>
        <v>0.0537153274550796</v>
      </c>
      <c r="T128" s="78" t="n">
        <f aca="false">ROUND(IF(ISERROR(P128*$T$1),"",P128*$T$1),0)</f>
        <v>1072</v>
      </c>
      <c r="U128" s="82" t="n">
        <f aca="false">ROUNDUP(I128*1.2,0)</f>
        <v>240</v>
      </c>
      <c r="V128" s="83" t="n">
        <f aca="false">ROUNDUP(SUM(J128:L128)*1.1,0)</f>
        <v>0</v>
      </c>
      <c r="W128" s="84" t="s">
        <v>50</v>
      </c>
      <c r="X128" s="28" t="n">
        <f aca="false">IFERROR(IF($W128="eパケライト",VLOOKUP($U128,料金表!$B$3:$H$52,2,1),IF($W128="eパケ",VLOOKUP($U128,料金表!$B$3:$H$52,4,1),IF($W128="EMS",VLOOKUP($U128,料金表!$B$3:$H$52,6,1),""))),"")</f>
        <v>860</v>
      </c>
      <c r="Y128" s="28" t="n">
        <f aca="false">IFERROR(IF($W128="eパケライト",VLOOKUP($U128,料金表!$B$3:$H$52,3,1),IF($W128="eパケ",VLOOKUP($U128,料金表!$B$3:$H$52,5,1),IF($W128="EMS",VLOOKUP($U128,料金表!$B$3:$H$52,7,1),""))),"")</f>
        <v>860</v>
      </c>
      <c r="Z128" s="28" t="n">
        <f aca="false">$Z$1</f>
        <v>330</v>
      </c>
      <c r="AA128" s="64"/>
      <c r="AB128" s="65"/>
      <c r="AC128" s="66" t="s">
        <v>45</v>
      </c>
      <c r="AD128" s="65" t="n">
        <v>43942</v>
      </c>
      <c r="AE128" s="56"/>
      <c r="AF128" s="32"/>
      <c r="AH128" s="57"/>
    </row>
    <row r="129" customFormat="false" ht="20.25" hidden="true" customHeight="true" outlineLevel="0" collapsed="false">
      <c r="A129" s="19" t="n">
        <v>122</v>
      </c>
      <c r="B129" s="67"/>
      <c r="C129" s="58" t="s">
        <v>420</v>
      </c>
      <c r="D129" s="37" t="s">
        <v>421</v>
      </c>
      <c r="E129" s="58" t="n">
        <v>4562412130059</v>
      </c>
      <c r="F129" s="38" t="str">
        <f aca="false">IF(D129="",,"http://mnsearch.com/item?kwd="&amp;D129)</f>
        <v>http://mnsearch.com/item?kwd=B01LZQJ03A</v>
      </c>
      <c r="G129" s="60" t="n">
        <v>3980</v>
      </c>
      <c r="H129" s="39"/>
      <c r="I129" s="40" t="n">
        <v>200</v>
      </c>
      <c r="J129" s="41"/>
      <c r="K129" s="41"/>
      <c r="L129" s="41"/>
      <c r="M129" s="61" t="s">
        <v>422</v>
      </c>
      <c r="N129" s="62" t="n">
        <v>61.49</v>
      </c>
      <c r="O129" s="77" t="n">
        <f aca="false">N129-0.5</f>
        <v>60.99</v>
      </c>
      <c r="P129" s="78" t="n">
        <f aca="false">IF(ISERROR($P$1*O129),"",($P$1*O129))</f>
        <v>6457.6212</v>
      </c>
      <c r="Q129" s="79" t="n">
        <f aca="false">P129-T129-X129-G129-H129-Z129</f>
        <v>318.6212</v>
      </c>
      <c r="R129" s="80" t="n">
        <f aca="false">P129-T129-Y129-G129-H129-Z129</f>
        <v>318.6212</v>
      </c>
      <c r="S129" s="81" t="n">
        <f aca="false">IF(ISERROR(Q129/P129),"",(Q129/P129))</f>
        <v>0.0493403360358145</v>
      </c>
      <c r="T129" s="78" t="n">
        <f aca="false">ROUND(IF(ISERROR(P129*$T$1),"",P129*$T$1),0)</f>
        <v>969</v>
      </c>
      <c r="U129" s="82" t="n">
        <f aca="false">ROUNDUP(I129*1.2,0)</f>
        <v>240</v>
      </c>
      <c r="V129" s="83" t="n">
        <f aca="false">ROUNDUP(SUM(J129:L129)*1.1,0)</f>
        <v>0</v>
      </c>
      <c r="W129" s="84" t="s">
        <v>50</v>
      </c>
      <c r="X129" s="28" t="n">
        <f aca="false">IFERROR(IF($W129="eパケライト",VLOOKUP($U129,料金表!$B$3:$H$52,2,1),IF($W129="eパケ",VLOOKUP($U129,料金表!$B$3:$H$52,4,1),IF($W129="EMS",VLOOKUP($U129,料金表!$B$3:$H$52,6,1),""))),"")</f>
        <v>860</v>
      </c>
      <c r="Y129" s="28" t="n">
        <f aca="false">IFERROR(IF($W129="eパケライト",VLOOKUP($U129,料金表!$B$3:$H$52,3,1),IF($W129="eパケ",VLOOKUP($U129,料金表!$B$3:$H$52,5,1),IF($W129="EMS",VLOOKUP($U129,料金表!$B$3:$H$52,7,1),""))),"")</f>
        <v>860</v>
      </c>
      <c r="Z129" s="28" t="n">
        <f aca="false">$Z$1</f>
        <v>330</v>
      </c>
      <c r="AA129" s="64"/>
      <c r="AB129" s="65"/>
      <c r="AC129" s="66" t="s">
        <v>45</v>
      </c>
      <c r="AD129" s="65" t="n">
        <v>43942</v>
      </c>
      <c r="AE129" s="56"/>
      <c r="AF129" s="32"/>
      <c r="AH129" s="57"/>
    </row>
    <row r="130" customFormat="false" ht="20.25" hidden="true" customHeight="true" outlineLevel="0" collapsed="false">
      <c r="A130" s="19" t="n">
        <v>123</v>
      </c>
      <c r="B130" s="67"/>
      <c r="C130" s="58" t="s">
        <v>423</v>
      </c>
      <c r="D130" s="37" t="s">
        <v>424</v>
      </c>
      <c r="E130" s="58" t="n">
        <v>4935066601778</v>
      </c>
      <c r="F130" s="38" t="str">
        <f aca="false">IF(D130="",,"http://mnsearch.com/item?kwd="&amp;D130)</f>
        <v>http://mnsearch.com/item?kwd=B07KH8RNBB</v>
      </c>
      <c r="G130" s="60" t="n">
        <v>5000</v>
      </c>
      <c r="H130" s="39"/>
      <c r="I130" s="40" t="n">
        <v>500</v>
      </c>
      <c r="J130" s="41"/>
      <c r="K130" s="41"/>
      <c r="L130" s="41"/>
      <c r="M130" s="61" t="s">
        <v>425</v>
      </c>
      <c r="N130" s="62" t="n">
        <v>90.49</v>
      </c>
      <c r="O130" s="77" t="n">
        <f aca="false">N130-0.5</f>
        <v>89.99</v>
      </c>
      <c r="P130" s="78" t="n">
        <f aca="false">IF(ISERROR($P$1*O130),"",($P$1*O130))</f>
        <v>9528.1412</v>
      </c>
      <c r="Q130" s="79" t="n">
        <f aca="false">P130-T130-X130-G130-H130-Z130</f>
        <v>1384.1412</v>
      </c>
      <c r="R130" s="80" t="n">
        <f aca="false">P130-T130-Y130-G130-H130-Z130</f>
        <v>1384.1412</v>
      </c>
      <c r="S130" s="81" t="n">
        <f aca="false">IF(ISERROR(Q130/P130),"",(Q130/P130))</f>
        <v>0.145268753993696</v>
      </c>
      <c r="T130" s="78" t="n">
        <f aca="false">ROUND(IF(ISERROR(P130*$T$1),"",P130*$T$1),0)</f>
        <v>1429</v>
      </c>
      <c r="U130" s="82" t="n">
        <f aca="false">ROUNDUP(I130*1.2,0)</f>
        <v>600</v>
      </c>
      <c r="V130" s="83" t="n">
        <f aca="false">ROUNDUP(SUM(J130:L130)*1.1,0)</f>
        <v>0</v>
      </c>
      <c r="W130" s="84" t="s">
        <v>50</v>
      </c>
      <c r="X130" s="28" t="n">
        <f aca="false">IFERROR(IF($W130="eパケライト",VLOOKUP($U130,料金表!$B$3:$H$52,2,1),IF($W130="eパケ",VLOOKUP($U130,料金表!$B$3:$H$52,4,1),IF($W130="EMS",VLOOKUP($U130,料金表!$B$3:$H$52,6,1),""))),"")</f>
        <v>1385</v>
      </c>
      <c r="Y130" s="28" t="n">
        <f aca="false">IFERROR(IF($W130="eパケライト",VLOOKUP($U130,料金表!$B$3:$H$52,3,1),IF($W130="eパケ",VLOOKUP($U130,料金表!$B$3:$H$52,5,1),IF($W130="EMS",VLOOKUP($U130,料金表!$B$3:$H$52,7,1),""))),"")</f>
        <v>1385</v>
      </c>
      <c r="Z130" s="28" t="n">
        <f aca="false">$Z$1</f>
        <v>330</v>
      </c>
      <c r="AA130" s="64"/>
      <c r="AB130" s="65"/>
      <c r="AC130" s="66" t="s">
        <v>45</v>
      </c>
      <c r="AD130" s="65" t="n">
        <v>43942</v>
      </c>
      <c r="AE130" s="56"/>
      <c r="AF130" s="32"/>
      <c r="AH130" s="57"/>
    </row>
    <row r="131" customFormat="false" ht="20.25" hidden="true" customHeight="true" outlineLevel="0" collapsed="false">
      <c r="A131" s="19" t="n">
        <v>124</v>
      </c>
      <c r="B131" s="67"/>
      <c r="C131" s="58" t="s">
        <v>426</v>
      </c>
      <c r="D131" s="37" t="s">
        <v>427</v>
      </c>
      <c r="E131" s="58" t="n">
        <v>4974365824587</v>
      </c>
      <c r="F131" s="38" t="str">
        <f aca="false">IF(D131="",,"http://mnsearch.com/item?kwd="&amp;D131)</f>
        <v>http://mnsearch.com/item?kwd=B07VMDWYB2</v>
      </c>
      <c r="G131" s="60" t="n">
        <v>3950</v>
      </c>
      <c r="H131" s="39"/>
      <c r="I131" s="40" t="n">
        <v>200</v>
      </c>
      <c r="J131" s="41"/>
      <c r="K131" s="41"/>
      <c r="L131" s="41"/>
      <c r="M131" s="61" t="s">
        <v>428</v>
      </c>
      <c r="N131" s="62" t="n">
        <v>66.49</v>
      </c>
      <c r="O131" s="77" t="n">
        <f aca="false">N131-0.5</f>
        <v>65.99</v>
      </c>
      <c r="P131" s="78" t="n">
        <f aca="false">IF(ISERROR($P$1*O131),"",($P$1*O131))</f>
        <v>6987.0212</v>
      </c>
      <c r="Q131" s="79" t="n">
        <f aca="false">P131-T131-X131-G131-H131-Z131</f>
        <v>799.021199999999</v>
      </c>
      <c r="R131" s="80" t="n">
        <f aca="false">P131-T131-Y131-G131-H131-Z131</f>
        <v>799.021199999999</v>
      </c>
      <c r="S131" s="81" t="n">
        <f aca="false">IF(ISERROR(Q131/P131),"",(Q131/P131))</f>
        <v>0.11435791836441</v>
      </c>
      <c r="T131" s="78" t="n">
        <f aca="false">ROUND(IF(ISERROR(P131*$T$1),"",P131*$T$1),0)</f>
        <v>1048</v>
      </c>
      <c r="U131" s="82" t="n">
        <f aca="false">ROUNDUP(I131*1.2,0)</f>
        <v>240</v>
      </c>
      <c r="V131" s="83" t="n">
        <f aca="false">ROUNDUP(SUM(J131:L131)*1.1,0)</f>
        <v>0</v>
      </c>
      <c r="W131" s="84" t="s">
        <v>50</v>
      </c>
      <c r="X131" s="28" t="n">
        <f aca="false">IFERROR(IF($W131="eパケライト",VLOOKUP($U131,料金表!$B$3:$H$52,2,1),IF($W131="eパケ",VLOOKUP($U131,料金表!$B$3:$H$52,4,1),IF($W131="EMS",VLOOKUP($U131,料金表!$B$3:$H$52,6,1),""))),"")</f>
        <v>860</v>
      </c>
      <c r="Y131" s="28" t="n">
        <f aca="false">IFERROR(IF($W131="eパケライト",VLOOKUP($U131,料金表!$B$3:$H$52,3,1),IF($W131="eパケ",VLOOKUP($U131,料金表!$B$3:$H$52,5,1),IF($W131="EMS",VLOOKUP($U131,料金表!$B$3:$H$52,7,1),""))),"")</f>
        <v>860</v>
      </c>
      <c r="Z131" s="28" t="n">
        <f aca="false">$Z$1</f>
        <v>330</v>
      </c>
      <c r="AA131" s="64"/>
      <c r="AB131" s="65"/>
      <c r="AC131" s="66" t="s">
        <v>45</v>
      </c>
      <c r="AD131" s="65" t="n">
        <v>43942</v>
      </c>
      <c r="AE131" s="56"/>
      <c r="AF131" s="32"/>
      <c r="AH131" s="57"/>
    </row>
    <row r="132" customFormat="false" ht="20.25" hidden="true" customHeight="true" outlineLevel="0" collapsed="false">
      <c r="A132" s="19" t="n">
        <v>125</v>
      </c>
      <c r="B132" s="67"/>
      <c r="C132" s="58" t="s">
        <v>429</v>
      </c>
      <c r="D132" s="37" t="s">
        <v>430</v>
      </c>
      <c r="E132" s="58" t="n">
        <v>4976219062022</v>
      </c>
      <c r="F132" s="38" t="str">
        <f aca="false">IF(D132="",,"http://mnsearch.com/item?kwd="&amp;D132)</f>
        <v>http://mnsearch.com/item?kwd=B00QGFS4TC</v>
      </c>
      <c r="G132" s="60" t="n">
        <v>2700</v>
      </c>
      <c r="H132" s="39"/>
      <c r="I132" s="40" t="n">
        <v>200</v>
      </c>
      <c r="J132" s="41"/>
      <c r="K132" s="41"/>
      <c r="L132" s="41"/>
      <c r="M132" s="61" t="s">
        <v>431</v>
      </c>
      <c r="N132" s="62" t="n">
        <v>49</v>
      </c>
      <c r="O132" s="77" t="n">
        <f aca="false">N132-0.5</f>
        <v>48.5</v>
      </c>
      <c r="P132" s="78" t="n">
        <f aca="false">IF(ISERROR($P$1*O132),"",($P$1*O132))</f>
        <v>5135.18</v>
      </c>
      <c r="Q132" s="79" t="n">
        <f aca="false">P132-T132-X132-G132-H132-Z132</f>
        <v>475.179999999999</v>
      </c>
      <c r="R132" s="80" t="n">
        <f aca="false">P132-T132-Y132-G132-H132-Z132</f>
        <v>475.179999999999</v>
      </c>
      <c r="S132" s="81" t="n">
        <f aca="false">IF(ISERROR(Q132/P132),"",(Q132/P132))</f>
        <v>0.0925342441744982</v>
      </c>
      <c r="T132" s="78" t="n">
        <f aca="false">ROUND(IF(ISERROR(P132*$T$1),"",P132*$T$1),0)</f>
        <v>770</v>
      </c>
      <c r="U132" s="82" t="n">
        <f aca="false">ROUNDUP(I132*1.2,0)</f>
        <v>240</v>
      </c>
      <c r="V132" s="83" t="n">
        <f aca="false">ROUNDUP(SUM(J132:L132)*1.1,0)</f>
        <v>0</v>
      </c>
      <c r="W132" s="84" t="s">
        <v>50</v>
      </c>
      <c r="X132" s="28" t="n">
        <f aca="false">IFERROR(IF($W132="eパケライト",VLOOKUP($U132,料金表!$B$3:$H$52,2,1),IF($W132="eパケ",VLOOKUP($U132,料金表!$B$3:$H$52,4,1),IF($W132="EMS",VLOOKUP($U132,料金表!$B$3:$H$52,6,1),""))),"")</f>
        <v>860</v>
      </c>
      <c r="Y132" s="28" t="n">
        <f aca="false">IFERROR(IF($W132="eパケライト",VLOOKUP($U132,料金表!$B$3:$H$52,3,1),IF($W132="eパケ",VLOOKUP($U132,料金表!$B$3:$H$52,5,1),IF($W132="EMS",VLOOKUP($U132,料金表!$B$3:$H$52,7,1),""))),"")</f>
        <v>860</v>
      </c>
      <c r="Z132" s="28" t="n">
        <f aca="false">$Z$1</f>
        <v>330</v>
      </c>
      <c r="AA132" s="64"/>
      <c r="AB132" s="65"/>
      <c r="AC132" s="66" t="s">
        <v>45</v>
      </c>
      <c r="AD132" s="65" t="n">
        <v>43942</v>
      </c>
      <c r="AE132" s="56"/>
      <c r="AF132" s="32"/>
      <c r="AH132" s="57"/>
    </row>
    <row r="133" customFormat="false" ht="20.25" hidden="true" customHeight="true" outlineLevel="0" collapsed="false">
      <c r="A133" s="19" t="n">
        <v>126</v>
      </c>
      <c r="B133" s="67"/>
      <c r="C133" s="58" t="s">
        <v>432</v>
      </c>
      <c r="D133" s="37" t="s">
        <v>433</v>
      </c>
      <c r="E133" s="58" t="n">
        <v>4949776302092</v>
      </c>
      <c r="F133" s="38" t="str">
        <f aca="false">IF(D133="",,"http://mnsearch.com/item?kwd="&amp;D133)</f>
        <v>http://mnsearch.com/item?kwd=B00070Q1YM</v>
      </c>
      <c r="G133" s="60" t="n">
        <v>9000</v>
      </c>
      <c r="H133" s="39"/>
      <c r="I133" s="40" t="n">
        <v>200</v>
      </c>
      <c r="J133" s="41"/>
      <c r="K133" s="41"/>
      <c r="L133" s="41"/>
      <c r="M133" s="61" t="s">
        <v>434</v>
      </c>
      <c r="N133" s="62" t="n">
        <v>139.99</v>
      </c>
      <c r="O133" s="77" t="n">
        <f aca="false">N133-0.5</f>
        <v>139.49</v>
      </c>
      <c r="P133" s="78" t="n">
        <f aca="false">IF(ISERROR($P$1*O133),"",($P$1*O133))</f>
        <v>14769.2012</v>
      </c>
      <c r="Q133" s="79" t="n">
        <f aca="false">P133-T133-X133-G133-H133-Z133</f>
        <v>2364.2012</v>
      </c>
      <c r="R133" s="80" t="n">
        <f aca="false">P133-T133-Y133-G133-H133-Z133</f>
        <v>2364.2012</v>
      </c>
      <c r="S133" s="81" t="n">
        <f aca="false">IF(ISERROR(Q133/P133),"",(Q133/P133))</f>
        <v>0.160076443403046</v>
      </c>
      <c r="T133" s="78" t="n">
        <f aca="false">ROUND(IF(ISERROR(P133*$T$1),"",P133*$T$1),0)</f>
        <v>2215</v>
      </c>
      <c r="U133" s="82" t="n">
        <f aca="false">ROUNDUP(I133*1.2,0)</f>
        <v>240</v>
      </c>
      <c r="V133" s="83" t="n">
        <f aca="false">ROUNDUP(SUM(J133:L133)*1.1,0)</f>
        <v>0</v>
      </c>
      <c r="W133" s="84" t="s">
        <v>50</v>
      </c>
      <c r="X133" s="28" t="n">
        <f aca="false">IFERROR(IF($W133="eパケライト",VLOOKUP($U133,料金表!$B$3:$H$52,2,1),IF($W133="eパケ",VLOOKUP($U133,料金表!$B$3:$H$52,4,1),IF($W133="EMS",VLOOKUP($U133,料金表!$B$3:$H$52,6,1),""))),"")</f>
        <v>860</v>
      </c>
      <c r="Y133" s="28" t="n">
        <f aca="false">IFERROR(IF($W133="eパケライト",VLOOKUP($U133,料金表!$B$3:$H$52,3,1),IF($W133="eパケ",VLOOKUP($U133,料金表!$B$3:$H$52,5,1),IF($W133="EMS",VLOOKUP($U133,料金表!$B$3:$H$52,7,1),""))),"")</f>
        <v>860</v>
      </c>
      <c r="Z133" s="28" t="n">
        <f aca="false">$Z$1</f>
        <v>330</v>
      </c>
      <c r="AA133" s="64"/>
      <c r="AB133" s="65"/>
      <c r="AC133" s="66" t="s">
        <v>45</v>
      </c>
      <c r="AD133" s="65" t="n">
        <v>43942</v>
      </c>
      <c r="AE133" s="56"/>
      <c r="AF133" s="32"/>
      <c r="AH133" s="57"/>
    </row>
    <row r="134" customFormat="false" ht="20.25" hidden="true" customHeight="true" outlineLevel="0" collapsed="false">
      <c r="A134" s="19" t="n">
        <v>127</v>
      </c>
      <c r="B134" s="67"/>
      <c r="C134" s="58" t="s">
        <v>435</v>
      </c>
      <c r="D134" s="37" t="s">
        <v>436</v>
      </c>
      <c r="E134" s="58" t="n">
        <v>4902425494876</v>
      </c>
      <c r="F134" s="38" t="str">
        <f aca="false">IF(D134="",,"http://mnsearch.com/item?kwd="&amp;D134)</f>
        <v>http://mnsearch.com/item?kwd=B000069S02</v>
      </c>
      <c r="G134" s="60" t="n">
        <v>2300</v>
      </c>
      <c r="H134" s="39"/>
      <c r="I134" s="40" t="n">
        <v>200</v>
      </c>
      <c r="J134" s="41"/>
      <c r="K134" s="41"/>
      <c r="L134" s="41"/>
      <c r="M134" s="61" t="s">
        <v>437</v>
      </c>
      <c r="N134" s="62" t="n">
        <v>45.9</v>
      </c>
      <c r="O134" s="77" t="n">
        <f aca="false">N134-0.5</f>
        <v>45.4</v>
      </c>
      <c r="P134" s="78" t="n">
        <f aca="false">IF(ISERROR($P$1*O134),"",($P$1*O134))</f>
        <v>4806.952</v>
      </c>
      <c r="Q134" s="79" t="n">
        <f aca="false">P134-T134-X134-G134-H134-Z134</f>
        <v>595.951999999999</v>
      </c>
      <c r="R134" s="80" t="n">
        <f aca="false">P134-T134-Y134-G134-H134-Z134</f>
        <v>595.951999999999</v>
      </c>
      <c r="S134" s="81" t="n">
        <f aca="false">IF(ISERROR(Q134/P134),"",(Q134/P134))</f>
        <v>0.123977106490766</v>
      </c>
      <c r="T134" s="78" t="n">
        <f aca="false">ROUND(IF(ISERROR(P134*$T$1),"",P134*$T$1),0)</f>
        <v>721</v>
      </c>
      <c r="U134" s="82" t="n">
        <f aca="false">ROUNDUP(I134*1.2,0)</f>
        <v>240</v>
      </c>
      <c r="V134" s="83" t="n">
        <f aca="false">ROUNDUP(SUM(J134:L134)*1.1,0)</f>
        <v>0</v>
      </c>
      <c r="W134" s="84" t="s">
        <v>50</v>
      </c>
      <c r="X134" s="28" t="n">
        <f aca="false">IFERROR(IF($W134="eパケライト",VLOOKUP($U134,料金表!$B$3:$H$52,2,1),IF($W134="eパケ",VLOOKUP($U134,料金表!$B$3:$H$52,4,1),IF($W134="EMS",VLOOKUP($U134,料金表!$B$3:$H$52,6,1),""))),"")</f>
        <v>860</v>
      </c>
      <c r="Y134" s="28" t="n">
        <f aca="false">IFERROR(IF($W134="eパケライト",VLOOKUP($U134,料金表!$B$3:$H$52,3,1),IF($W134="eパケ",VLOOKUP($U134,料金表!$B$3:$H$52,5,1),IF($W134="EMS",VLOOKUP($U134,料金表!$B$3:$H$52,7,1),""))),"")</f>
        <v>860</v>
      </c>
      <c r="Z134" s="28" t="n">
        <f aca="false">$Z$1</f>
        <v>330</v>
      </c>
      <c r="AA134" s="64"/>
      <c r="AB134" s="65"/>
      <c r="AC134" s="66" t="s">
        <v>45</v>
      </c>
      <c r="AD134" s="65" t="n">
        <v>43942</v>
      </c>
      <c r="AE134" s="56"/>
      <c r="AF134" s="32"/>
      <c r="AH134" s="57"/>
    </row>
    <row r="135" customFormat="false" ht="20.25" hidden="true" customHeight="true" outlineLevel="0" collapsed="false">
      <c r="A135" s="19" t="n">
        <v>128</v>
      </c>
      <c r="B135" s="67"/>
      <c r="C135" s="58" t="s">
        <v>438</v>
      </c>
      <c r="D135" s="37" t="s">
        <v>439</v>
      </c>
      <c r="E135" s="58" t="n">
        <v>4521923300092</v>
      </c>
      <c r="F135" s="38" t="str">
        <f aca="false">IF(D135="",,"http://mnsearch.com/item?kwd="&amp;D135)</f>
        <v>http://mnsearch.com/item?kwd=B004ELBEEC</v>
      </c>
      <c r="G135" s="60" t="n">
        <v>8000</v>
      </c>
      <c r="H135" s="39"/>
      <c r="I135" s="40" t="n">
        <v>200</v>
      </c>
      <c r="J135" s="41"/>
      <c r="K135" s="41"/>
      <c r="L135" s="41"/>
      <c r="M135" s="61" t="s">
        <v>440</v>
      </c>
      <c r="N135" s="62" t="n">
        <v>122.05</v>
      </c>
      <c r="O135" s="77" t="n">
        <f aca="false">N135-0.5</f>
        <v>121.55</v>
      </c>
      <c r="P135" s="78" t="n">
        <f aca="false">IF(ISERROR($P$1*O135),"",($P$1*O135))</f>
        <v>12869.714</v>
      </c>
      <c r="Q135" s="79" t="n">
        <f aca="false">P135-T135-X135-G135-H135-Z135</f>
        <v>1749.714</v>
      </c>
      <c r="R135" s="80" t="n">
        <f aca="false">P135-T135-Y135-G135-H135-Z135</f>
        <v>1749.714</v>
      </c>
      <c r="S135" s="81" t="n">
        <f aca="false">IF(ISERROR(Q135/P135),"",(Q135/P135))</f>
        <v>0.135955934995914</v>
      </c>
      <c r="T135" s="78" t="n">
        <f aca="false">ROUND(IF(ISERROR(P135*$T$1),"",P135*$T$1),0)</f>
        <v>1930</v>
      </c>
      <c r="U135" s="82" t="n">
        <f aca="false">ROUNDUP(I135*1.2,0)</f>
        <v>240</v>
      </c>
      <c r="V135" s="83" t="n">
        <f aca="false">ROUNDUP(SUM(J135:L135)*1.1,0)</f>
        <v>0</v>
      </c>
      <c r="W135" s="84" t="s">
        <v>50</v>
      </c>
      <c r="X135" s="28" t="n">
        <f aca="false">IFERROR(IF($W135="eパケライト",VLOOKUP($U135,料金表!$B$3:$H$52,2,1),IF($W135="eパケ",VLOOKUP($U135,料金表!$B$3:$H$52,4,1),IF($W135="EMS",VLOOKUP($U135,料金表!$B$3:$H$52,6,1),""))),"")</f>
        <v>860</v>
      </c>
      <c r="Y135" s="28" t="n">
        <f aca="false">IFERROR(IF($W135="eパケライト",VLOOKUP($U135,料金表!$B$3:$H$52,3,1),IF($W135="eパケ",VLOOKUP($U135,料金表!$B$3:$H$52,5,1),IF($W135="EMS",VLOOKUP($U135,料金表!$B$3:$H$52,7,1),""))),"")</f>
        <v>860</v>
      </c>
      <c r="Z135" s="28" t="n">
        <f aca="false">$Z$1</f>
        <v>330</v>
      </c>
      <c r="AA135" s="64"/>
      <c r="AB135" s="65"/>
      <c r="AC135" s="66" t="s">
        <v>45</v>
      </c>
      <c r="AD135" s="65" t="n">
        <v>43942</v>
      </c>
      <c r="AE135" s="56"/>
      <c r="AF135" s="32"/>
      <c r="AH135" s="57"/>
    </row>
    <row r="136" customFormat="false" ht="20.25" hidden="true" customHeight="true" outlineLevel="0" collapsed="false">
      <c r="A136" s="19" t="n">
        <v>129</v>
      </c>
      <c r="B136" s="67"/>
      <c r="C136" s="58" t="s">
        <v>441</v>
      </c>
      <c r="D136" s="37" t="s">
        <v>442</v>
      </c>
      <c r="E136" s="58" t="n">
        <v>4988009004297</v>
      </c>
      <c r="F136" s="38" t="str">
        <f aca="false">IF(D136="",,"http://mnsearch.com/item?kwd="&amp;D136)</f>
        <v>http://mnsearch.com/item?kwd=B00005OVPI</v>
      </c>
      <c r="G136" s="60" t="n">
        <v>2000</v>
      </c>
      <c r="H136" s="39"/>
      <c r="I136" s="40" t="n">
        <v>200</v>
      </c>
      <c r="J136" s="41"/>
      <c r="K136" s="41"/>
      <c r="L136" s="41"/>
      <c r="M136" s="61" t="s">
        <v>443</v>
      </c>
      <c r="N136" s="62" t="n">
        <v>50.49</v>
      </c>
      <c r="O136" s="77" t="n">
        <f aca="false">N136-0.5</f>
        <v>49.99</v>
      </c>
      <c r="P136" s="78" t="n">
        <f aca="false">IF(ISERROR($P$1*O136),"",($P$1*O136))</f>
        <v>5292.9412</v>
      </c>
      <c r="Q136" s="79" t="n">
        <f aca="false">P136-T136-X136-G136-H136-Z136</f>
        <v>1308.9412</v>
      </c>
      <c r="R136" s="80" t="n">
        <f aca="false">P136-T136-Y136-G136-H136-Z136</f>
        <v>1308.9412</v>
      </c>
      <c r="S136" s="81" t="n">
        <f aca="false">IF(ISERROR(Q136/P136),"",(Q136/P136))</f>
        <v>0.247299403212717</v>
      </c>
      <c r="T136" s="78" t="n">
        <f aca="false">ROUND(IF(ISERROR(P136*$T$1),"",P136*$T$1),0)</f>
        <v>794</v>
      </c>
      <c r="U136" s="82" t="n">
        <f aca="false">ROUNDUP(I136*1.2,0)</f>
        <v>240</v>
      </c>
      <c r="V136" s="83" t="n">
        <f aca="false">ROUNDUP(SUM(J136:L136)*1.1,0)</f>
        <v>0</v>
      </c>
      <c r="W136" s="84" t="s">
        <v>50</v>
      </c>
      <c r="X136" s="28" t="n">
        <f aca="false">IFERROR(IF($W136="eパケライト",VLOOKUP($U136,料金表!$B$3:$H$52,2,1),IF($W136="eパケ",VLOOKUP($U136,料金表!$B$3:$H$52,4,1),IF($W136="EMS",VLOOKUP($U136,料金表!$B$3:$H$52,6,1),""))),"")</f>
        <v>860</v>
      </c>
      <c r="Y136" s="28" t="n">
        <f aca="false">IFERROR(IF($W136="eパケライト",VLOOKUP($U136,料金表!$B$3:$H$52,3,1),IF($W136="eパケ",VLOOKUP($U136,料金表!$B$3:$H$52,5,1),IF($W136="EMS",VLOOKUP($U136,料金表!$B$3:$H$52,7,1),""))),"")</f>
        <v>860</v>
      </c>
      <c r="Z136" s="28" t="n">
        <f aca="false">$Z$1</f>
        <v>330</v>
      </c>
      <c r="AA136" s="64"/>
      <c r="AB136" s="65"/>
      <c r="AC136" s="66" t="s">
        <v>45</v>
      </c>
      <c r="AD136" s="65" t="n">
        <v>43942</v>
      </c>
      <c r="AE136" s="56"/>
      <c r="AF136" s="32"/>
      <c r="AH136" s="57"/>
    </row>
    <row r="137" customFormat="false" ht="20.25" hidden="true" customHeight="true" outlineLevel="0" collapsed="false">
      <c r="A137" s="19" t="n">
        <v>130</v>
      </c>
      <c r="B137" s="67"/>
      <c r="C137" s="58" t="s">
        <v>444</v>
      </c>
      <c r="D137" s="37" t="s">
        <v>445</v>
      </c>
      <c r="E137" s="58" t="n">
        <v>4974365540838</v>
      </c>
      <c r="F137" s="38" t="str">
        <f aca="false">IF(D137="",,"http://mnsearch.com/item?kwd="&amp;D137)</f>
        <v>http://mnsearch.com/item?kwd=B000148J80</v>
      </c>
      <c r="G137" s="60" t="n">
        <v>5300</v>
      </c>
      <c r="H137" s="39"/>
      <c r="I137" s="40" t="n">
        <v>400</v>
      </c>
      <c r="J137" s="41"/>
      <c r="K137" s="41"/>
      <c r="L137" s="41"/>
      <c r="M137" s="61" t="s">
        <v>446</v>
      </c>
      <c r="N137" s="62" t="n">
        <v>84.49</v>
      </c>
      <c r="O137" s="77" t="n">
        <f aca="false">N137-0.5</f>
        <v>83.99</v>
      </c>
      <c r="P137" s="78" t="n">
        <f aca="false">IF(ISERROR($P$1*O137),"",($P$1*O137))</f>
        <v>8892.8612</v>
      </c>
      <c r="Q137" s="79" t="n">
        <f aca="false">P137-T137-X137-G137-H137-Z137</f>
        <v>693.861199999999</v>
      </c>
      <c r="R137" s="80" t="n">
        <f aca="false">P137-T137-Y137-G137-H137-Z137</f>
        <v>693.861199999999</v>
      </c>
      <c r="S137" s="81" t="n">
        <f aca="false">IF(ISERROR(Q137/P137),"",(Q137/P137))</f>
        <v>0.0780245170137143</v>
      </c>
      <c r="T137" s="78" t="n">
        <f aca="false">ROUND(IF(ISERROR(P137*$T$1),"",P137*$T$1),0)</f>
        <v>1334</v>
      </c>
      <c r="U137" s="82" t="n">
        <f aca="false">ROUNDUP(I137*1.2,0)</f>
        <v>480</v>
      </c>
      <c r="V137" s="83" t="n">
        <f aca="false">ROUNDUP(SUM(J137:L137)*1.1,0)</f>
        <v>0</v>
      </c>
      <c r="W137" s="84" t="s">
        <v>50</v>
      </c>
      <c r="X137" s="28" t="n">
        <f aca="false">IFERROR(IF($W137="eパケライト",VLOOKUP($U137,料金表!$B$3:$H$52,2,1),IF($W137="eパケ",VLOOKUP($U137,料金表!$B$3:$H$52,4,1),IF($W137="EMS",VLOOKUP($U137,料金表!$B$3:$H$52,6,1),""))),"")</f>
        <v>1235</v>
      </c>
      <c r="Y137" s="28" t="n">
        <f aca="false">IFERROR(IF($W137="eパケライト",VLOOKUP($U137,料金表!$B$3:$H$52,3,1),IF($W137="eパケ",VLOOKUP($U137,料金表!$B$3:$H$52,5,1),IF($W137="EMS",VLOOKUP($U137,料金表!$B$3:$H$52,7,1),""))),"")</f>
        <v>1235</v>
      </c>
      <c r="Z137" s="28" t="n">
        <f aca="false">$Z$1</f>
        <v>330</v>
      </c>
      <c r="AA137" s="64"/>
      <c r="AB137" s="65"/>
      <c r="AC137" s="66" t="s">
        <v>45</v>
      </c>
      <c r="AD137" s="65" t="n">
        <v>43942</v>
      </c>
      <c r="AE137" s="56"/>
      <c r="AF137" s="32"/>
      <c r="AH137" s="57"/>
    </row>
    <row r="138" customFormat="false" ht="20.25" hidden="true" customHeight="true" outlineLevel="0" collapsed="false">
      <c r="A138" s="19" t="n">
        <v>131</v>
      </c>
      <c r="B138" s="67"/>
      <c r="C138" s="58" t="s">
        <v>447</v>
      </c>
      <c r="D138" s="37" t="s">
        <v>448</v>
      </c>
      <c r="E138" s="58" t="n">
        <v>4988615114564</v>
      </c>
      <c r="F138" s="38" t="str">
        <f aca="false">IF(D138="",,"http://mnsearch.com/item?kwd="&amp;D138)</f>
        <v>http://mnsearch.com/item?kwd=B07KPGJTMT</v>
      </c>
      <c r="G138" s="60" t="n">
        <v>4000</v>
      </c>
      <c r="H138" s="39"/>
      <c r="I138" s="40" t="n">
        <v>200</v>
      </c>
      <c r="J138" s="41"/>
      <c r="K138" s="41"/>
      <c r="L138" s="41"/>
      <c r="M138" s="61" t="s">
        <v>449</v>
      </c>
      <c r="N138" s="62" t="n">
        <v>65</v>
      </c>
      <c r="O138" s="77" t="n">
        <f aca="false">N138-0.5</f>
        <v>64.5</v>
      </c>
      <c r="P138" s="78" t="n">
        <f aca="false">IF(ISERROR($P$1*O138),"",($P$1*O138))</f>
        <v>6829.26</v>
      </c>
      <c r="Q138" s="79" t="n">
        <f aca="false">P138-T138-X138-G138-H138-Z138</f>
        <v>615.259999999999</v>
      </c>
      <c r="R138" s="80" t="n">
        <f aca="false">P138-T138-Y138-G138-H138-Z138</f>
        <v>615.259999999999</v>
      </c>
      <c r="S138" s="81" t="n">
        <f aca="false">IF(ISERROR(Q138/P138),"",(Q138/P138))</f>
        <v>0.0900917522542705</v>
      </c>
      <c r="T138" s="78" t="n">
        <f aca="false">ROUND(IF(ISERROR(P138*$T$1),"",P138*$T$1),0)</f>
        <v>1024</v>
      </c>
      <c r="U138" s="82" t="n">
        <f aca="false">ROUNDUP(I138*1.2,0)</f>
        <v>240</v>
      </c>
      <c r="V138" s="83" t="n">
        <f aca="false">ROUNDUP(SUM(J138:L138)*1.1,0)</f>
        <v>0</v>
      </c>
      <c r="W138" s="84" t="s">
        <v>50</v>
      </c>
      <c r="X138" s="28" t="n">
        <f aca="false">IFERROR(IF($W138="eパケライト",VLOOKUP($U138,料金表!$B$3:$H$52,2,1),IF($W138="eパケ",VLOOKUP($U138,料金表!$B$3:$H$52,4,1),IF($W138="EMS",VLOOKUP($U138,料金表!$B$3:$H$52,6,1),""))),"")</f>
        <v>860</v>
      </c>
      <c r="Y138" s="28" t="n">
        <f aca="false">IFERROR(IF($W138="eパケライト",VLOOKUP($U138,料金表!$B$3:$H$52,3,1),IF($W138="eパケ",VLOOKUP($U138,料金表!$B$3:$H$52,5,1),IF($W138="EMS",VLOOKUP($U138,料金表!$B$3:$H$52,7,1),""))),"")</f>
        <v>860</v>
      </c>
      <c r="Z138" s="28" t="n">
        <f aca="false">$Z$1</f>
        <v>330</v>
      </c>
      <c r="AA138" s="64"/>
      <c r="AB138" s="65"/>
      <c r="AC138" s="66" t="s">
        <v>89</v>
      </c>
      <c r="AD138" s="65" t="n">
        <v>43942</v>
      </c>
      <c r="AE138" s="56"/>
      <c r="AF138" s="32"/>
      <c r="AH138" s="57"/>
    </row>
    <row r="139" customFormat="false" ht="20.25" hidden="true" customHeight="true" outlineLevel="0" collapsed="false">
      <c r="A139" s="19" t="n">
        <v>132</v>
      </c>
      <c r="B139" s="67"/>
      <c r="C139" s="58" t="s">
        <v>450</v>
      </c>
      <c r="D139" s="37" t="s">
        <v>451</v>
      </c>
      <c r="E139" s="58" t="n">
        <v>4988648688490</v>
      </c>
      <c r="F139" s="38" t="str">
        <f aca="false">IF(D139="",,"http://mnsearch.com/item?kwd="&amp;D139)</f>
        <v>http://mnsearch.com/item?kwd=B002LZTX0K</v>
      </c>
      <c r="G139" s="60" t="n">
        <v>5000</v>
      </c>
      <c r="H139" s="39"/>
      <c r="I139" s="40" t="n">
        <v>200</v>
      </c>
      <c r="J139" s="41"/>
      <c r="K139" s="41"/>
      <c r="L139" s="41"/>
      <c r="M139" s="61" t="s">
        <v>452</v>
      </c>
      <c r="N139" s="62" t="n">
        <v>74</v>
      </c>
      <c r="O139" s="77" t="n">
        <f aca="false">N139-0.5</f>
        <v>73.5</v>
      </c>
      <c r="P139" s="78" t="n">
        <f aca="false">IF(ISERROR($P$1*O139),"",($P$1*O139))</f>
        <v>7782.18</v>
      </c>
      <c r="Q139" s="79" t="n">
        <f aca="false">P139-T139-X139-G139-H139-Z139</f>
        <v>425.179999999999</v>
      </c>
      <c r="R139" s="80" t="n">
        <f aca="false">P139-T139-Y139-G139-H139-Z139</f>
        <v>425.179999999999</v>
      </c>
      <c r="S139" s="81" t="n">
        <f aca="false">IF(ISERROR(Q139/P139),"",(Q139/P139))</f>
        <v>0.0546350765466745</v>
      </c>
      <c r="T139" s="78" t="n">
        <f aca="false">ROUND(IF(ISERROR(P139*$T$1),"",P139*$T$1),0)</f>
        <v>1167</v>
      </c>
      <c r="U139" s="82" t="n">
        <f aca="false">ROUNDUP(I139*1.2,0)</f>
        <v>240</v>
      </c>
      <c r="V139" s="83" t="n">
        <f aca="false">ROUNDUP(SUM(J139:L139)*1.1,0)</f>
        <v>0</v>
      </c>
      <c r="W139" s="84" t="s">
        <v>50</v>
      </c>
      <c r="X139" s="28" t="n">
        <f aca="false">IFERROR(IF($W139="eパケライト",VLOOKUP($U139,料金表!$B$3:$H$52,2,1),IF($W139="eパケ",VLOOKUP($U139,料金表!$B$3:$H$52,4,1),IF($W139="EMS",VLOOKUP($U139,料金表!$B$3:$H$52,6,1),""))),"")</f>
        <v>860</v>
      </c>
      <c r="Y139" s="28" t="n">
        <f aca="false">IFERROR(IF($W139="eパケライト",VLOOKUP($U139,料金表!$B$3:$H$52,3,1),IF($W139="eパケ",VLOOKUP($U139,料金表!$B$3:$H$52,5,1),IF($W139="EMS",VLOOKUP($U139,料金表!$B$3:$H$52,7,1),""))),"")</f>
        <v>860</v>
      </c>
      <c r="Z139" s="28" t="n">
        <f aca="false">$Z$1</f>
        <v>330</v>
      </c>
      <c r="AA139" s="64"/>
      <c r="AB139" s="65"/>
      <c r="AC139" s="66" t="s">
        <v>89</v>
      </c>
      <c r="AD139" s="65" t="n">
        <v>43942</v>
      </c>
      <c r="AE139" s="56"/>
      <c r="AF139" s="32"/>
      <c r="AH139" s="57"/>
    </row>
    <row r="140" customFormat="false" ht="20.25" hidden="true" customHeight="true" outlineLevel="0" collapsed="false">
      <c r="A140" s="19" t="n">
        <v>133</v>
      </c>
      <c r="B140" s="67"/>
      <c r="C140" s="58" t="s">
        <v>453</v>
      </c>
      <c r="D140" s="37" t="s">
        <v>454</v>
      </c>
      <c r="E140" s="58" t="n">
        <v>4573173326087</v>
      </c>
      <c r="F140" s="38" t="str">
        <f aca="false">IF(D140="",,"http://mnsearch.com/item?kwd="&amp;D140)</f>
        <v>http://mnsearch.com/item?kwd=B0792P3CJ5</v>
      </c>
      <c r="G140" s="60" t="n">
        <v>6500</v>
      </c>
      <c r="H140" s="39"/>
      <c r="I140" s="40" t="n">
        <v>200</v>
      </c>
      <c r="J140" s="41"/>
      <c r="K140" s="41"/>
      <c r="L140" s="41"/>
      <c r="M140" s="61" t="s">
        <v>455</v>
      </c>
      <c r="N140" s="62" t="n">
        <v>94.99</v>
      </c>
      <c r="O140" s="77" t="n">
        <f aca="false">N140-0.5</f>
        <v>94.49</v>
      </c>
      <c r="P140" s="78" t="n">
        <f aca="false">IF(ISERROR($P$1*O140),"",($P$1*O140))</f>
        <v>10004.6012</v>
      </c>
      <c r="Q140" s="79" t="n">
        <f aca="false">P140-T140-X140-G140-H140-Z140</f>
        <v>813.601199999999</v>
      </c>
      <c r="R140" s="80" t="n">
        <f aca="false">P140-T140-Y140-G140-H140-Z140</f>
        <v>813.601199999999</v>
      </c>
      <c r="S140" s="81" t="n">
        <f aca="false">IF(ISERROR(Q140/P140),"",(Q140/P140))</f>
        <v>0.0813227017984484</v>
      </c>
      <c r="T140" s="78" t="n">
        <f aca="false">ROUND(IF(ISERROR(P140*$T$1),"",P140*$T$1),0)</f>
        <v>1501</v>
      </c>
      <c r="U140" s="82" t="n">
        <f aca="false">ROUNDUP(I140*1.2,0)</f>
        <v>240</v>
      </c>
      <c r="V140" s="83" t="n">
        <f aca="false">ROUNDUP(SUM(J140:L140)*1.1,0)</f>
        <v>0</v>
      </c>
      <c r="W140" s="84" t="s">
        <v>50</v>
      </c>
      <c r="X140" s="28" t="n">
        <f aca="false">IFERROR(IF($W140="eパケライト",VLOOKUP($U140,料金表!$B$3:$H$52,2,1),IF($W140="eパケ",VLOOKUP($U140,料金表!$B$3:$H$52,4,1),IF($W140="EMS",VLOOKUP($U140,料金表!$B$3:$H$52,6,1),""))),"")</f>
        <v>860</v>
      </c>
      <c r="Y140" s="28" t="n">
        <f aca="false">IFERROR(IF($W140="eパケライト",VLOOKUP($U140,料金表!$B$3:$H$52,3,1),IF($W140="eパケ",VLOOKUP($U140,料金表!$B$3:$H$52,5,1),IF($W140="EMS",VLOOKUP($U140,料金表!$B$3:$H$52,7,1),""))),"")</f>
        <v>860</v>
      </c>
      <c r="Z140" s="28" t="n">
        <f aca="false">$Z$1</f>
        <v>330</v>
      </c>
      <c r="AA140" s="64"/>
      <c r="AB140" s="65"/>
      <c r="AC140" s="66" t="s">
        <v>89</v>
      </c>
      <c r="AD140" s="65" t="n">
        <v>43942</v>
      </c>
      <c r="AE140" s="56"/>
      <c r="AF140" s="32"/>
      <c r="AH140" s="57"/>
    </row>
    <row r="141" customFormat="false" ht="20.25" hidden="true" customHeight="true" outlineLevel="0" collapsed="false">
      <c r="A141" s="19" t="n">
        <v>134</v>
      </c>
      <c r="B141" s="67"/>
      <c r="C141" s="58" t="s">
        <v>456</v>
      </c>
      <c r="D141" s="37" t="s">
        <v>457</v>
      </c>
      <c r="E141" s="58" t="n">
        <v>4573173327510</v>
      </c>
      <c r="F141" s="38" t="str">
        <f aca="false">IF(D141="",,"http://mnsearch.com/item?kwd="&amp;D141)</f>
        <v>http://mnsearch.com/item?kwd=B07B41QWVG</v>
      </c>
      <c r="G141" s="60" t="n">
        <v>6000</v>
      </c>
      <c r="H141" s="39"/>
      <c r="I141" s="40" t="n">
        <v>200</v>
      </c>
      <c r="J141" s="41"/>
      <c r="K141" s="41"/>
      <c r="L141" s="41"/>
      <c r="M141" s="61" t="s">
        <v>458</v>
      </c>
      <c r="N141" s="62" t="n">
        <v>84.99</v>
      </c>
      <c r="O141" s="77" t="n">
        <f aca="false">N141-0.5</f>
        <v>84.49</v>
      </c>
      <c r="P141" s="78" t="n">
        <f aca="false">IF(ISERROR($P$1*O141),"",($P$1*O141))</f>
        <v>8945.8012</v>
      </c>
      <c r="Q141" s="79" t="n">
        <f aca="false">P141-T141-X141-G141-H141-Z141</f>
        <v>413.8012</v>
      </c>
      <c r="R141" s="80" t="n">
        <f aca="false">P141-T141-Y141-G141-H141-Z141</f>
        <v>413.8012</v>
      </c>
      <c r="S141" s="81" t="n">
        <f aca="false">IF(ISERROR(Q141/P141),"",(Q141/P141))</f>
        <v>0.0462564716953469</v>
      </c>
      <c r="T141" s="78" t="n">
        <f aca="false">ROUND(IF(ISERROR(P141*$T$1),"",P141*$T$1),0)</f>
        <v>1342</v>
      </c>
      <c r="U141" s="82" t="n">
        <f aca="false">ROUNDUP(I141*1.2,0)</f>
        <v>240</v>
      </c>
      <c r="V141" s="83" t="n">
        <f aca="false">ROUNDUP(SUM(J141:L141)*1.1,0)</f>
        <v>0</v>
      </c>
      <c r="W141" s="84" t="s">
        <v>50</v>
      </c>
      <c r="X141" s="28" t="n">
        <f aca="false">IFERROR(IF($W141="eパケライト",VLOOKUP($U141,料金表!$B$3:$H$52,2,1),IF($W141="eパケ",VLOOKUP($U141,料金表!$B$3:$H$52,4,1),IF($W141="EMS",VLOOKUP($U141,料金表!$B$3:$H$52,6,1),""))),"")</f>
        <v>860</v>
      </c>
      <c r="Y141" s="28" t="n">
        <f aca="false">IFERROR(IF($W141="eパケライト",VLOOKUP($U141,料金表!$B$3:$H$52,3,1),IF($W141="eパケ",VLOOKUP($U141,料金表!$B$3:$H$52,5,1),IF($W141="EMS",VLOOKUP($U141,料金表!$B$3:$H$52,7,1),""))),"")</f>
        <v>860</v>
      </c>
      <c r="Z141" s="28" t="n">
        <f aca="false">$Z$1</f>
        <v>330</v>
      </c>
      <c r="AA141" s="64"/>
      <c r="AB141" s="65"/>
      <c r="AC141" s="66" t="s">
        <v>89</v>
      </c>
      <c r="AD141" s="65" t="n">
        <v>43942</v>
      </c>
      <c r="AE141" s="56"/>
      <c r="AF141" s="32"/>
      <c r="AH141" s="57"/>
    </row>
    <row r="142" customFormat="false" ht="20.25" hidden="true" customHeight="true" outlineLevel="0" collapsed="false">
      <c r="A142" s="19" t="n">
        <v>135</v>
      </c>
      <c r="B142" s="67"/>
      <c r="C142" s="58" t="s">
        <v>459</v>
      </c>
      <c r="D142" s="37" t="s">
        <v>460</v>
      </c>
      <c r="E142" s="58" t="n">
        <v>4902370508901</v>
      </c>
      <c r="F142" s="38" t="str">
        <f aca="false">IF(D142="",,"http://mnsearch.com/item?kwd="&amp;D142)</f>
        <v>http://mnsearch.com/item?kwd=B0001AE25I</v>
      </c>
      <c r="G142" s="60" t="n">
        <v>3500</v>
      </c>
      <c r="H142" s="39"/>
      <c r="I142" s="40" t="n">
        <v>300</v>
      </c>
      <c r="J142" s="41"/>
      <c r="K142" s="41"/>
      <c r="L142" s="41"/>
      <c r="M142" s="61" t="s">
        <v>461</v>
      </c>
      <c r="N142" s="62" t="n">
        <v>65.49</v>
      </c>
      <c r="O142" s="77" t="n">
        <f aca="false">N142-0.5</f>
        <v>64.99</v>
      </c>
      <c r="P142" s="78" t="n">
        <f aca="false">IF(ISERROR($P$1*O142),"",($P$1*O142))</f>
        <v>6881.1412</v>
      </c>
      <c r="Q142" s="79" t="n">
        <f aca="false">P142-T142-X142-G142-H142-Z142</f>
        <v>934.141199999999</v>
      </c>
      <c r="R142" s="80" t="n">
        <f aca="false">P142-T142-Y142-G142-H142-Z142</f>
        <v>934.141199999999</v>
      </c>
      <c r="S142" s="81" t="n">
        <f aca="false">IF(ISERROR(Q142/P142),"",(Q142/P142))</f>
        <v>0.135753819439136</v>
      </c>
      <c r="T142" s="78" t="n">
        <f aca="false">ROUND(IF(ISERROR(P142*$T$1),"",P142*$T$1),0)</f>
        <v>1032</v>
      </c>
      <c r="U142" s="82" t="n">
        <f aca="false">ROUNDUP(I142*1.2,0)</f>
        <v>360</v>
      </c>
      <c r="V142" s="83" t="n">
        <f aca="false">ROUNDUP(SUM(J142:L142)*1.1,0)</f>
        <v>0</v>
      </c>
      <c r="W142" s="84" t="s">
        <v>50</v>
      </c>
      <c r="X142" s="28" t="n">
        <f aca="false">IFERROR(IF($W142="eパケライト",VLOOKUP($U142,料金表!$B$3:$H$52,2,1),IF($W142="eパケ",VLOOKUP($U142,料金表!$B$3:$H$52,4,1),IF($W142="EMS",VLOOKUP($U142,料金表!$B$3:$H$52,6,1),""))),"")</f>
        <v>1085</v>
      </c>
      <c r="Y142" s="28" t="n">
        <f aca="false">IFERROR(IF($W142="eパケライト",VLOOKUP($U142,料金表!$B$3:$H$52,3,1),IF($W142="eパケ",VLOOKUP($U142,料金表!$B$3:$H$52,5,1),IF($W142="EMS",VLOOKUP($U142,料金表!$B$3:$H$52,7,1),""))),"")</f>
        <v>1085</v>
      </c>
      <c r="Z142" s="28" t="n">
        <f aca="false">$Z$1</f>
        <v>330</v>
      </c>
      <c r="AA142" s="64"/>
      <c r="AB142" s="65"/>
      <c r="AC142" s="66" t="s">
        <v>89</v>
      </c>
      <c r="AD142" s="65" t="n">
        <v>43942</v>
      </c>
      <c r="AE142" s="56"/>
      <c r="AF142" s="32"/>
      <c r="AH142" s="57"/>
    </row>
    <row r="143" customFormat="false" ht="20.25" hidden="true" customHeight="true" outlineLevel="0" collapsed="false">
      <c r="A143" s="19" t="n">
        <v>136</v>
      </c>
      <c r="B143" s="67"/>
      <c r="C143" s="58" t="s">
        <v>462</v>
      </c>
      <c r="D143" s="37" t="s">
        <v>463</v>
      </c>
      <c r="E143" s="58" t="n">
        <v>4902370501940</v>
      </c>
      <c r="F143" s="38" t="str">
        <f aca="false">IF(D143="",,"http://mnsearch.com/item?kwd="&amp;D143)</f>
        <v>http://mnsearch.com/item?kwd=B000065V6Q</v>
      </c>
      <c r="G143" s="60" t="n">
        <v>2600</v>
      </c>
      <c r="H143" s="39"/>
      <c r="I143" s="40" t="n">
        <v>200</v>
      </c>
      <c r="J143" s="41"/>
      <c r="K143" s="41"/>
      <c r="L143" s="41"/>
      <c r="M143" s="61" t="s">
        <v>464</v>
      </c>
      <c r="N143" s="62" t="n">
        <v>49.99</v>
      </c>
      <c r="O143" s="77" t="n">
        <f aca="false">N143-0.5</f>
        <v>49.49</v>
      </c>
      <c r="P143" s="78" t="n">
        <f aca="false">IF(ISERROR($P$1*O143),"",($P$1*O143))</f>
        <v>5240.0012</v>
      </c>
      <c r="Q143" s="79" t="n">
        <f aca="false">P143-T143-X143-G143-H143-Z143</f>
        <v>664.0012</v>
      </c>
      <c r="R143" s="80" t="n">
        <f aca="false">P143-T143-Y143-G143-H143-Z143</f>
        <v>664.0012</v>
      </c>
      <c r="S143" s="81" t="n">
        <f aca="false">IF(ISERROR(Q143/P143),"",(Q143/P143))</f>
        <v>0.126717757240208</v>
      </c>
      <c r="T143" s="78" t="n">
        <f aca="false">ROUND(IF(ISERROR(P143*$T$1),"",P143*$T$1),0)</f>
        <v>786</v>
      </c>
      <c r="U143" s="82" t="n">
        <f aca="false">ROUNDUP(I143*1.2,0)</f>
        <v>240</v>
      </c>
      <c r="V143" s="83" t="n">
        <f aca="false">ROUNDUP(SUM(J143:L143)*1.1,0)</f>
        <v>0</v>
      </c>
      <c r="W143" s="84" t="s">
        <v>50</v>
      </c>
      <c r="X143" s="28" t="n">
        <f aca="false">IFERROR(IF($W143="eパケライト",VLOOKUP($U143,料金表!$B$3:$H$52,2,1),IF($W143="eパケ",VLOOKUP($U143,料金表!$B$3:$H$52,4,1),IF($W143="EMS",VLOOKUP($U143,料金表!$B$3:$H$52,6,1),""))),"")</f>
        <v>860</v>
      </c>
      <c r="Y143" s="28" t="n">
        <f aca="false">IFERROR(IF($W143="eパケライト",VLOOKUP($U143,料金表!$B$3:$H$52,3,1),IF($W143="eパケ",VLOOKUP($U143,料金表!$B$3:$H$52,5,1),IF($W143="EMS",VLOOKUP($U143,料金表!$B$3:$H$52,7,1),""))),"")</f>
        <v>860</v>
      </c>
      <c r="Z143" s="28" t="n">
        <f aca="false">$Z$1</f>
        <v>330</v>
      </c>
      <c r="AA143" s="64"/>
      <c r="AB143" s="65"/>
      <c r="AC143" s="66" t="s">
        <v>89</v>
      </c>
      <c r="AD143" s="65" t="n">
        <v>43942</v>
      </c>
      <c r="AE143" s="56"/>
      <c r="AF143" s="32"/>
      <c r="AH143" s="57" t="str">
        <f aca="false">"http://images.amazon.com/images/P/"&amp;D143&amp;".09.LZZZZZZZ"</f>
        <v>http://images.amazon.com/images/P/B000065V6Q.09.LZZZZZZZ</v>
      </c>
      <c r="AI143" s="0" t="e">
        <f aca="false">image(AH143,2)</f>
        <v>#NAME?</v>
      </c>
    </row>
    <row r="144" customFormat="false" ht="20.25" hidden="true" customHeight="true" outlineLevel="0" collapsed="false">
      <c r="A144" s="19" t="n">
        <v>137</v>
      </c>
      <c r="B144" s="67"/>
      <c r="C144" s="58" t="s">
        <v>465</v>
      </c>
      <c r="D144" s="37" t="s">
        <v>466</v>
      </c>
      <c r="E144" s="58" t="n">
        <v>4582224499281</v>
      </c>
      <c r="F144" s="38" t="str">
        <f aca="false">IF(D144="",,"http://mnsearch.com/item?kwd="&amp;D144)</f>
        <v>http://mnsearch.com/item?kwd=B002S51SBU</v>
      </c>
      <c r="G144" s="60" t="n">
        <v>3000</v>
      </c>
      <c r="H144" s="39"/>
      <c r="I144" s="40" t="n">
        <v>400</v>
      </c>
      <c r="J144" s="41"/>
      <c r="K144" s="41"/>
      <c r="L144" s="41"/>
      <c r="M144" s="61" t="s">
        <v>467</v>
      </c>
      <c r="N144" s="62" t="n">
        <v>68</v>
      </c>
      <c r="O144" s="77" t="n">
        <f aca="false">N144-0.5</f>
        <v>67.5</v>
      </c>
      <c r="P144" s="78" t="n">
        <f aca="false">IF(ISERROR($P$1*O144),"",($P$1*O144))</f>
        <v>7146.9</v>
      </c>
      <c r="Q144" s="79" t="n">
        <f aca="false">P144-T144-X144-G144-H144-Z144</f>
        <v>1509.9</v>
      </c>
      <c r="R144" s="80" t="n">
        <f aca="false">P144-T144-Y144-G144-H144-Z144</f>
        <v>1509.9</v>
      </c>
      <c r="S144" s="81" t="n">
        <f aca="false">IF(ISERROR(Q144/P144),"",(Q144/P144))</f>
        <v>0.211266423204466</v>
      </c>
      <c r="T144" s="78" t="n">
        <f aca="false">ROUND(IF(ISERROR(P144*$T$1),"",P144*$T$1),0)</f>
        <v>1072</v>
      </c>
      <c r="U144" s="82" t="n">
        <f aca="false">ROUNDUP(I144*1.2,0)</f>
        <v>480</v>
      </c>
      <c r="V144" s="83" t="n">
        <f aca="false">ROUNDUP(SUM(J144:L144)*1.1,0)</f>
        <v>0</v>
      </c>
      <c r="W144" s="84" t="s">
        <v>50</v>
      </c>
      <c r="X144" s="28" t="n">
        <f aca="false">IFERROR(IF($W144="eパケライト",VLOOKUP($U144,料金表!$B$3:$H$52,2,1),IF($W144="eパケ",VLOOKUP($U144,料金表!$B$3:$H$52,4,1),IF($W144="EMS",VLOOKUP($U144,料金表!$B$3:$H$52,6,1),""))),"")</f>
        <v>1235</v>
      </c>
      <c r="Y144" s="28" t="n">
        <f aca="false">IFERROR(IF($W144="eパケライト",VLOOKUP($U144,料金表!$B$3:$H$52,3,1),IF($W144="eパケ",VLOOKUP($U144,料金表!$B$3:$H$52,5,1),IF($W144="EMS",VLOOKUP($U144,料金表!$B$3:$H$52,7,1),""))),"")</f>
        <v>1235</v>
      </c>
      <c r="Z144" s="28" t="n">
        <f aca="false">$Z$1</f>
        <v>330</v>
      </c>
      <c r="AA144" s="64"/>
      <c r="AB144" s="65"/>
      <c r="AC144" s="66" t="s">
        <v>89</v>
      </c>
      <c r="AD144" s="65" t="n">
        <v>43942</v>
      </c>
      <c r="AE144" s="56"/>
      <c r="AF144" s="32"/>
      <c r="AH144" s="57" t="str">
        <f aca="false">"http://images.amazon.com/images/P/"&amp;D144&amp;".09.LZZZZZZZ"</f>
        <v>http://images.amazon.com/images/P/B002S51SBU.09.LZZZZZZZ</v>
      </c>
      <c r="AI144" s="0" t="e">
        <f aca="false">image(AH144,2)</f>
        <v>#NAME?</v>
      </c>
    </row>
    <row r="145" customFormat="false" ht="20.25" hidden="true" customHeight="true" outlineLevel="0" collapsed="false">
      <c r="A145" s="19" t="n">
        <v>138</v>
      </c>
      <c r="B145" s="67"/>
      <c r="C145" s="58" t="s">
        <v>468</v>
      </c>
      <c r="D145" s="37" t="s">
        <v>469</v>
      </c>
      <c r="E145" s="58" t="n">
        <v>4571237660832</v>
      </c>
      <c r="F145" s="38" t="str">
        <f aca="false">IF(D145="",,"http://mnsearch.com/item?kwd="&amp;D145)</f>
        <v>http://mnsearch.com/item?kwd=B01M64246F</v>
      </c>
      <c r="G145" s="60" t="n">
        <v>3000</v>
      </c>
      <c r="H145" s="39"/>
      <c r="I145" s="40" t="n">
        <v>300</v>
      </c>
      <c r="J145" s="41"/>
      <c r="K145" s="41"/>
      <c r="L145" s="41"/>
      <c r="M145" s="61" t="s">
        <v>470</v>
      </c>
      <c r="N145" s="62" t="n">
        <v>53.58</v>
      </c>
      <c r="O145" s="77" t="n">
        <f aca="false">N145-0.5</f>
        <v>53.08</v>
      </c>
      <c r="P145" s="78" t="n">
        <f aca="false">IF(ISERROR($P$1*O145),"",($P$1*O145))</f>
        <v>5620.1104</v>
      </c>
      <c r="Q145" s="79" t="n">
        <f aca="false">P145-T145-X145-G145-H145-Z145</f>
        <v>362.1104</v>
      </c>
      <c r="R145" s="80" t="n">
        <f aca="false">P145-T145-Y145-G145-H145-Z145</f>
        <v>362.1104</v>
      </c>
      <c r="S145" s="81" t="n">
        <f aca="false">IF(ISERROR(Q145/P145),"",(Q145/P145))</f>
        <v>0.0644311898214668</v>
      </c>
      <c r="T145" s="78" t="n">
        <f aca="false">ROUND(IF(ISERROR(P145*$T$1),"",P145*$T$1),0)</f>
        <v>843</v>
      </c>
      <c r="U145" s="82" t="n">
        <f aca="false">ROUNDUP(I145*1.2,0)</f>
        <v>360</v>
      </c>
      <c r="V145" s="83" t="n">
        <f aca="false">ROUNDUP(SUM(J145:L145)*1.1,0)</f>
        <v>0</v>
      </c>
      <c r="W145" s="84" t="s">
        <v>50</v>
      </c>
      <c r="X145" s="28" t="n">
        <f aca="false">IFERROR(IF($W145="eパケライト",VLOOKUP($U145,料金表!$B$3:$H$52,2,1),IF($W145="eパケ",VLOOKUP($U145,料金表!$B$3:$H$52,4,1),IF($W145="EMS",VLOOKUP($U145,料金表!$B$3:$H$52,6,1),""))),"")</f>
        <v>1085</v>
      </c>
      <c r="Y145" s="28" t="n">
        <f aca="false">IFERROR(IF($W145="eパケライト",VLOOKUP($U145,料金表!$B$3:$H$52,3,1),IF($W145="eパケ",VLOOKUP($U145,料金表!$B$3:$H$52,5,1),IF($W145="EMS",VLOOKUP($U145,料金表!$B$3:$H$52,7,1),""))),"")</f>
        <v>1085</v>
      </c>
      <c r="Z145" s="28" t="n">
        <f aca="false">$Z$1</f>
        <v>330</v>
      </c>
      <c r="AA145" s="64"/>
      <c r="AB145" s="65"/>
      <c r="AC145" s="66" t="s">
        <v>89</v>
      </c>
      <c r="AD145" s="65" t="n">
        <v>43942</v>
      </c>
      <c r="AE145" s="56"/>
      <c r="AF145" s="32"/>
      <c r="AH145" s="57" t="str">
        <f aca="false">"http://images.amazon.com/images/P/"&amp;D145&amp;".09.LZZZZZZZ"</f>
        <v>http://images.amazon.com/images/P/B01M64246F.09.LZZZZZZZ</v>
      </c>
      <c r="AI145" s="0" t="e">
        <f aca="false">image(AH145,2)</f>
        <v>#NAME?</v>
      </c>
    </row>
    <row r="146" customFormat="false" ht="20.25" hidden="true" customHeight="true" outlineLevel="0" collapsed="false">
      <c r="A146" s="19" t="n">
        <v>139</v>
      </c>
      <c r="B146" s="67"/>
      <c r="C146" s="58" t="s">
        <v>471</v>
      </c>
      <c r="D146" s="37" t="s">
        <v>472</v>
      </c>
      <c r="E146" s="58" t="n">
        <v>4949776382124</v>
      </c>
      <c r="F146" s="38" t="str">
        <f aca="false">IF(D146="",,"http://mnsearch.com/item?kwd="&amp;D146)</f>
        <v>http://mnsearch.com/item?kwd=B0001GQ8MC</v>
      </c>
      <c r="G146" s="60" t="n">
        <v>4500</v>
      </c>
      <c r="H146" s="39"/>
      <c r="I146" s="40" t="n">
        <v>200</v>
      </c>
      <c r="J146" s="41"/>
      <c r="K146" s="41"/>
      <c r="L146" s="41"/>
      <c r="M146" s="61" t="s">
        <v>473</v>
      </c>
      <c r="N146" s="62" t="n">
        <v>66.62</v>
      </c>
      <c r="O146" s="77" t="n">
        <f aca="false">N146-0.5</f>
        <v>66.12</v>
      </c>
      <c r="P146" s="78" t="n">
        <f aca="false">IF(ISERROR($P$1*O146),"",($P$1*O146))</f>
        <v>7000.7856</v>
      </c>
      <c r="Q146" s="79" t="n">
        <f aca="false">P146-T146-X146-G146-H146-Z146</f>
        <v>260.7856</v>
      </c>
      <c r="R146" s="80" t="n">
        <f aca="false">P146-T146-Y146-G146-H146-Z146</f>
        <v>260.7856</v>
      </c>
      <c r="S146" s="81" t="n">
        <f aca="false">IF(ISERROR(Q146/P146),"",(Q146/P146))</f>
        <v>0.0372509050984221</v>
      </c>
      <c r="T146" s="78" t="n">
        <f aca="false">ROUND(IF(ISERROR(P146*$T$1),"",P146*$T$1),0)</f>
        <v>1050</v>
      </c>
      <c r="U146" s="82" t="n">
        <f aca="false">ROUNDUP(I146*1.2,0)</f>
        <v>240</v>
      </c>
      <c r="V146" s="83" t="n">
        <f aca="false">ROUNDUP(SUM(J146:L146)*1.1,0)</f>
        <v>0</v>
      </c>
      <c r="W146" s="84" t="s">
        <v>50</v>
      </c>
      <c r="X146" s="28" t="n">
        <f aca="false">IFERROR(IF($W146="eパケライト",VLOOKUP($U146,料金表!$B$3:$H$52,2,1),IF($W146="eパケ",VLOOKUP($U146,料金表!$B$3:$H$52,4,1),IF($W146="EMS",VLOOKUP($U146,料金表!$B$3:$H$52,6,1),""))),"")</f>
        <v>860</v>
      </c>
      <c r="Y146" s="28" t="n">
        <f aca="false">IFERROR(IF($W146="eパケライト",VLOOKUP($U146,料金表!$B$3:$H$52,3,1),IF($W146="eパケ",VLOOKUP($U146,料金表!$B$3:$H$52,5,1),IF($W146="EMS",VLOOKUP($U146,料金表!$B$3:$H$52,7,1),""))),"")</f>
        <v>860</v>
      </c>
      <c r="Z146" s="28" t="n">
        <f aca="false">$Z$1</f>
        <v>330</v>
      </c>
      <c r="AA146" s="64"/>
      <c r="AB146" s="65"/>
      <c r="AC146" s="66" t="s">
        <v>89</v>
      </c>
      <c r="AD146" s="65" t="n">
        <v>43942</v>
      </c>
      <c r="AE146" s="56"/>
      <c r="AF146" s="32"/>
      <c r="AH146" s="57" t="str">
        <f aca="false">"http://images.amazon.com/images/P/"&amp;D146&amp;".09.LZZZZZZZ"</f>
        <v>http://images.amazon.com/images/P/B0001GQ8MC.09.LZZZZZZZ</v>
      </c>
      <c r="AI146" s="0" t="e">
        <f aca="false">image(AH146,2)</f>
        <v>#NAME?</v>
      </c>
    </row>
    <row r="147" customFormat="false" ht="20.25" hidden="true" customHeight="true" outlineLevel="0" collapsed="false">
      <c r="A147" s="19" t="n">
        <v>140</v>
      </c>
      <c r="B147" s="67"/>
      <c r="C147" s="58" t="s">
        <v>474</v>
      </c>
      <c r="D147" s="37" t="n">
        <v>4757704127</v>
      </c>
      <c r="E147" s="58" t="n">
        <v>9784757704121</v>
      </c>
      <c r="F147" s="38" t="str">
        <f aca="false">IF(D147="",,"http://mnsearch.com/item?kwd="&amp;D147)</f>
        <v>http://mnsearch.com/item?kwd=4757704127</v>
      </c>
      <c r="G147" s="60" t="n">
        <v>2727</v>
      </c>
      <c r="H147" s="39"/>
      <c r="I147" s="40" t="n">
        <v>400</v>
      </c>
      <c r="J147" s="42"/>
      <c r="K147" s="42"/>
      <c r="L147" s="42"/>
      <c r="M147" s="61" t="s">
        <v>475</v>
      </c>
      <c r="N147" s="62" t="n">
        <v>50.45</v>
      </c>
      <c r="O147" s="77" t="n">
        <f aca="false">N147-0.5</f>
        <v>49.95</v>
      </c>
      <c r="P147" s="78" t="n">
        <f aca="false">IF(ISERROR($P$1*O147),"",($P$1*O147))</f>
        <v>5288.706</v>
      </c>
      <c r="Q147" s="79" t="n">
        <f aca="false">P147-T147-X147-G147-H147-Z147</f>
        <v>203.706</v>
      </c>
      <c r="R147" s="80" t="n">
        <f aca="false">P147-T147-Y147-G147-H147-Z147</f>
        <v>203.706</v>
      </c>
      <c r="S147" s="81" t="n">
        <f aca="false">IF(ISERROR(Q147/P147),"",(Q147/P147))</f>
        <v>0.0385171722534775</v>
      </c>
      <c r="T147" s="78" t="n">
        <f aca="false">ROUND(IF(ISERROR(P147*$T$1),"",P147*$T$1),0)</f>
        <v>793</v>
      </c>
      <c r="U147" s="82" t="n">
        <f aca="false">ROUNDUP(I147*1.2,0)</f>
        <v>480</v>
      </c>
      <c r="V147" s="83" t="n">
        <f aca="false">ROUNDUP(SUM(J147:L147)*1.1,0)</f>
        <v>0</v>
      </c>
      <c r="W147" s="84" t="s">
        <v>50</v>
      </c>
      <c r="X147" s="28" t="n">
        <f aca="false">IFERROR(IF($W147="eパケライト",VLOOKUP($U147,料金表!$B$3:$H$52,2,1),IF($W147="eパケ",VLOOKUP($U147,料金表!$B$3:$H$52,4,1),IF($W147="EMS",VLOOKUP($U147,料金表!$B$3:$H$52,6,1),""))),"")</f>
        <v>1235</v>
      </c>
      <c r="Y147" s="28" t="n">
        <f aca="false">IFERROR(IF($W147="eパケライト",VLOOKUP($U147,料金表!$B$3:$H$52,3,1),IF($W147="eパケ",VLOOKUP($U147,料金表!$B$3:$H$52,5,1),IF($W147="EMS",VLOOKUP($U147,料金表!$B$3:$H$52,7,1),""))),"")</f>
        <v>1235</v>
      </c>
      <c r="Z147" s="28" t="n">
        <f aca="false">$Z$1</f>
        <v>330</v>
      </c>
      <c r="AA147" s="64"/>
      <c r="AB147" s="65"/>
      <c r="AC147" s="66" t="s">
        <v>89</v>
      </c>
      <c r="AD147" s="65" t="n">
        <v>43942</v>
      </c>
      <c r="AE147" s="56"/>
      <c r="AF147" s="32"/>
      <c r="AH147" s="57" t="str">
        <f aca="false">"http://images.amazon.com/images/P/"&amp;D147&amp;".09.LZZZZZZZ"</f>
        <v>http://images.amazon.com/images/P/4757704127.09.LZZZZZZZ</v>
      </c>
      <c r="AI147" s="0" t="e">
        <f aca="false">image(AH147,2)</f>
        <v>#NAME?</v>
      </c>
    </row>
    <row r="148" customFormat="false" ht="20.25" hidden="true" customHeight="true" outlineLevel="0" collapsed="false">
      <c r="A148" s="19" t="n">
        <v>141</v>
      </c>
      <c r="B148" s="67"/>
      <c r="C148" s="58" t="s">
        <v>476</v>
      </c>
      <c r="D148" s="37" t="s">
        <v>477</v>
      </c>
      <c r="E148" s="58" t="n">
        <v>4902370530568</v>
      </c>
      <c r="F148" s="38" t="str">
        <f aca="false">IF(D148="",,"http://mnsearch.com/item?kwd="&amp;D148)</f>
        <v>http://mnsearch.com/item?kwd=B012RDUHPK</v>
      </c>
      <c r="G148" s="60" t="n">
        <v>1309</v>
      </c>
      <c r="H148" s="60" t="n">
        <v>340</v>
      </c>
      <c r="I148" s="40" t="n">
        <v>150</v>
      </c>
      <c r="J148" s="41"/>
      <c r="K148" s="41"/>
      <c r="L148" s="41"/>
      <c r="M148" s="61" t="s">
        <v>478</v>
      </c>
      <c r="N148" s="62" t="n">
        <v>45.49</v>
      </c>
      <c r="O148" s="77" t="n">
        <f aca="false">N148-0.5</f>
        <v>44.99</v>
      </c>
      <c r="P148" s="78" t="n">
        <f aca="false">IF(ISERROR($P$1*O148),"",($P$1*O148))</f>
        <v>4763.5412</v>
      </c>
      <c r="Q148" s="79" t="n">
        <f aca="false">P148-T148-X148-G148-H148-Z148</f>
        <v>1284.5412</v>
      </c>
      <c r="R148" s="80" t="n">
        <f aca="false">P148-T148-Y148-G148-H148-Z148</f>
        <v>1284.5412</v>
      </c>
      <c r="S148" s="81" t="n">
        <f aca="false">IF(ISERROR(Q148/P148),"",(Q148/P148))</f>
        <v>0.269660982464054</v>
      </c>
      <c r="T148" s="78" t="n">
        <f aca="false">ROUND(IF(ISERROR(P148*$T$1),"",P148*$T$1),0)</f>
        <v>715</v>
      </c>
      <c r="U148" s="82" t="n">
        <f aca="false">ROUNDUP(I148*1.2,0)</f>
        <v>180</v>
      </c>
      <c r="V148" s="83" t="n">
        <f aca="false">ROUNDUP(SUM(J148:L148)*1.1,0)</f>
        <v>0</v>
      </c>
      <c r="W148" s="84" t="s">
        <v>50</v>
      </c>
      <c r="X148" s="28" t="n">
        <f aca="false">IFERROR(IF($W148="eパケライト",VLOOKUP($U148,料金表!$B$3:$H$52,2,1),IF($W148="eパケ",VLOOKUP($U148,料金表!$B$3:$H$52,4,1),IF($W148="EMS",VLOOKUP($U148,料金表!$B$3:$H$52,6,1),""))),"")</f>
        <v>785</v>
      </c>
      <c r="Y148" s="28" t="n">
        <f aca="false">IFERROR(IF($W148="eパケライト",VLOOKUP($U148,料金表!$B$3:$H$52,3,1),IF($W148="eパケ",VLOOKUP($U148,料金表!$B$3:$H$52,5,1),IF($W148="EMS",VLOOKUP($U148,料金表!$B$3:$H$52,7,1),""))),"")</f>
        <v>785</v>
      </c>
      <c r="Z148" s="28" t="n">
        <f aca="false">$Z$1</f>
        <v>330</v>
      </c>
      <c r="AA148" s="64"/>
      <c r="AB148" s="65"/>
      <c r="AC148" s="66" t="s">
        <v>89</v>
      </c>
      <c r="AD148" s="65" t="n">
        <v>43943</v>
      </c>
      <c r="AE148" s="56"/>
      <c r="AF148" s="68"/>
      <c r="AH148" s="57" t="str">
        <f aca="false">"http://images.amazon.com/images/P/"&amp;D148&amp;".09.LZZZZZZZ"</f>
        <v>http://images.amazon.com/images/P/B012RDUHPK.09.LZZZZZZZ</v>
      </c>
      <c r="AI148" s="0" t="e">
        <f aca="false">image(AH148,2)</f>
        <v>#NAME?</v>
      </c>
    </row>
    <row r="149" customFormat="false" ht="19.5" hidden="true" customHeight="true" outlineLevel="0" collapsed="false">
      <c r="A149" s="19" t="n">
        <v>142</v>
      </c>
      <c r="B149" s="67"/>
      <c r="C149" s="58" t="s">
        <v>479</v>
      </c>
      <c r="D149" s="37" t="s">
        <v>480</v>
      </c>
      <c r="E149" s="58" t="n">
        <v>4988648957817</v>
      </c>
      <c r="F149" s="38" t="str">
        <f aca="false">IF(D149="",,"http://mnsearch.com/item?kwd="&amp;D149)</f>
        <v>http://mnsearch.com/item?kwd=B00H97BQF0</v>
      </c>
      <c r="G149" s="60" t="n">
        <v>5000</v>
      </c>
      <c r="H149" s="39"/>
      <c r="I149" s="40" t="n">
        <v>200</v>
      </c>
      <c r="J149" s="41"/>
      <c r="K149" s="41"/>
      <c r="L149" s="41"/>
      <c r="M149" s="61" t="s">
        <v>481</v>
      </c>
      <c r="N149" s="62" t="n">
        <v>90.49</v>
      </c>
      <c r="O149" s="77" t="n">
        <f aca="false">N149-0.5</f>
        <v>89.99</v>
      </c>
      <c r="P149" s="78" t="n">
        <f aca="false">IF(ISERROR($P$1*O149),"",($P$1*O149))</f>
        <v>9528.1412</v>
      </c>
      <c r="Q149" s="79" t="n">
        <f aca="false">P149-T149-X149-G149-H149-Z149</f>
        <v>1909.1412</v>
      </c>
      <c r="R149" s="80" t="n">
        <f aca="false">P149-T149-Y149-G149-H149-Z149</f>
        <v>1909.1412</v>
      </c>
      <c r="S149" s="81" t="n">
        <f aca="false">IF(ISERROR(Q149/P149),"",(Q149/P149))</f>
        <v>0.200368693108788</v>
      </c>
      <c r="T149" s="78" t="n">
        <f aca="false">ROUND(IF(ISERROR(P149*$T$1),"",P149*$T$1),0)</f>
        <v>1429</v>
      </c>
      <c r="U149" s="82" t="n">
        <f aca="false">ROUNDUP(I149*1.2,0)</f>
        <v>240</v>
      </c>
      <c r="V149" s="83" t="n">
        <f aca="false">ROUNDUP(SUM(J149:L149)*1.1,0)</f>
        <v>0</v>
      </c>
      <c r="W149" s="84" t="s">
        <v>50</v>
      </c>
      <c r="X149" s="28" t="n">
        <f aca="false">IFERROR(IF($W149="eパケライト",VLOOKUP($U149,料金表!$B$3:$H$52,2,1),IF($W149="eパケ",VLOOKUP($U149,料金表!$B$3:$H$52,4,1),IF($W149="EMS",VLOOKUP($U149,料金表!$B$3:$H$52,6,1),""))),"")</f>
        <v>860</v>
      </c>
      <c r="Y149" s="28" t="n">
        <f aca="false">IFERROR(IF($W149="eパケライト",VLOOKUP($U149,料金表!$B$3:$H$52,3,1),IF($W149="eパケ",VLOOKUP($U149,料金表!$B$3:$H$52,5,1),IF($W149="EMS",VLOOKUP($U149,料金表!$B$3:$H$52,7,1),""))),"")</f>
        <v>860</v>
      </c>
      <c r="Z149" s="28" t="n">
        <f aca="false">$Z$1</f>
        <v>330</v>
      </c>
      <c r="AA149" s="64"/>
      <c r="AB149" s="65"/>
      <c r="AC149" s="66" t="s">
        <v>89</v>
      </c>
      <c r="AD149" s="65" t="n">
        <v>43943</v>
      </c>
      <c r="AE149" s="56"/>
      <c r="AF149" s="97"/>
      <c r="AH149" s="57" t="str">
        <f aca="false">"http://images.amazon.com/images/P/"&amp;D149&amp;".09.LZZZZZZZ"</f>
        <v>http://images.amazon.com/images/P/B00H97BQF0.09.LZZZZZZZ</v>
      </c>
      <c r="AI149" s="0" t="e">
        <f aca="false">image(AH149,2)</f>
        <v>#NAME?</v>
      </c>
    </row>
    <row r="150" customFormat="false" ht="20.25" hidden="true" customHeight="true" outlineLevel="0" collapsed="false">
      <c r="A150" s="19" t="n">
        <v>143</v>
      </c>
      <c r="B150" s="67"/>
      <c r="C150" s="58" t="s">
        <v>482</v>
      </c>
      <c r="D150" s="37" t="s">
        <v>483</v>
      </c>
      <c r="E150" s="58" t="n">
        <v>4988648841772</v>
      </c>
      <c r="F150" s="38" t="str">
        <f aca="false">IF(D150="",,"http://mnsearch.com/item?kwd="&amp;D150)</f>
        <v>http://mnsearch.com/item?kwd=B007G53766</v>
      </c>
      <c r="G150" s="60" t="n">
        <v>13000</v>
      </c>
      <c r="H150" s="39"/>
      <c r="I150" s="40" t="n">
        <v>200</v>
      </c>
      <c r="J150" s="41"/>
      <c r="K150" s="41"/>
      <c r="L150" s="41"/>
      <c r="M150" s="61" t="s">
        <v>484</v>
      </c>
      <c r="N150" s="62" t="n">
        <v>186.99</v>
      </c>
      <c r="O150" s="77" t="n">
        <f aca="false">N150-0.5</f>
        <v>186.49</v>
      </c>
      <c r="P150" s="78" t="n">
        <f aca="false">IF(ISERROR($P$1*O150),"",($P$1*O150))</f>
        <v>19745.5612</v>
      </c>
      <c r="Q150" s="79" t="n">
        <f aca="false">P150-T150-X150-G150-H150-Z150</f>
        <v>2593.5612</v>
      </c>
      <c r="R150" s="80" t="n">
        <f aca="false">P150-T150-Y150-G150-H150-Z150</f>
        <v>2593.5612</v>
      </c>
      <c r="S150" s="81" t="n">
        <f aca="false">IF(ISERROR(Q150/P150),"",(Q150/P150))</f>
        <v>0.131349075051865</v>
      </c>
      <c r="T150" s="78" t="n">
        <f aca="false">ROUND(IF(ISERROR(P150*$T$1),"",P150*$T$1),0)</f>
        <v>2962</v>
      </c>
      <c r="U150" s="82" t="n">
        <f aca="false">ROUNDUP(I150*1.2,0)</f>
        <v>240</v>
      </c>
      <c r="V150" s="83" t="n">
        <f aca="false">ROUNDUP(SUM(J150:L150)*1.1,0)</f>
        <v>0</v>
      </c>
      <c r="W150" s="84" t="s">
        <v>50</v>
      </c>
      <c r="X150" s="28" t="n">
        <f aca="false">IFERROR(IF($W150="eパケライト",VLOOKUP($U150,料金表!$B$3:$H$52,2,1),IF($W150="eパケ",VLOOKUP($U150,料金表!$B$3:$H$52,4,1),IF($W150="EMS",VLOOKUP($U150,料金表!$B$3:$H$52,6,1),""))),"")</f>
        <v>860</v>
      </c>
      <c r="Y150" s="28" t="n">
        <f aca="false">IFERROR(IF($W150="eパケライト",VLOOKUP($U150,料金表!$B$3:$H$52,3,1),IF($W150="eパケ",VLOOKUP($U150,料金表!$B$3:$H$52,5,1),IF($W150="EMS",VLOOKUP($U150,料金表!$B$3:$H$52,7,1),""))),"")</f>
        <v>860</v>
      </c>
      <c r="Z150" s="28" t="n">
        <f aca="false">$Z$1</f>
        <v>330</v>
      </c>
      <c r="AA150" s="64"/>
      <c r="AB150" s="65"/>
      <c r="AC150" s="66" t="s">
        <v>89</v>
      </c>
      <c r="AD150" s="65" t="n">
        <v>43943</v>
      </c>
      <c r="AE150" s="56"/>
      <c r="AF150" s="97"/>
      <c r="AH150" s="57" t="str">
        <f aca="false">"http://images.amazon.com/images/P/"&amp;D150&amp;".09.LZZZZZZZ"</f>
        <v>http://images.amazon.com/images/P/B007G53766.09.LZZZZZZZ</v>
      </c>
      <c r="AI150" s="0" t="e">
        <f aca="false">image(AH150,2)</f>
        <v>#NAME?</v>
      </c>
    </row>
    <row r="151" customFormat="false" ht="22.5" hidden="true" customHeight="true" outlineLevel="0" collapsed="false">
      <c r="A151" s="19" t="n">
        <v>144</v>
      </c>
      <c r="B151" s="67"/>
      <c r="C151" s="58" t="s">
        <v>485</v>
      </c>
      <c r="D151" s="37" t="s">
        <v>486</v>
      </c>
      <c r="E151" s="58" t="n">
        <v>4560248017346</v>
      </c>
      <c r="F151" s="38" t="str">
        <f aca="false">IF(D151="",,"http://mnsearch.com/item?kwd="&amp;D151)</f>
        <v>http://mnsearch.com/item?kwd=B001C3MKTI</v>
      </c>
      <c r="G151" s="60" t="n">
        <v>2600</v>
      </c>
      <c r="H151" s="39"/>
      <c r="I151" s="40" t="n">
        <v>200</v>
      </c>
      <c r="J151" s="41"/>
      <c r="K151" s="41"/>
      <c r="L151" s="41"/>
      <c r="M151" s="61" t="s">
        <v>487</v>
      </c>
      <c r="N151" s="62" t="n">
        <v>45.61</v>
      </c>
      <c r="O151" s="77" t="n">
        <f aca="false">N151-0.5</f>
        <v>45.11</v>
      </c>
      <c r="P151" s="78" t="n">
        <f aca="false">IF(ISERROR($P$1*O151),"",($P$1*O151))</f>
        <v>4776.2468</v>
      </c>
      <c r="Q151" s="79" t="n">
        <f aca="false">P151-T151-X151-G151-H151-Z151</f>
        <v>270.2468</v>
      </c>
      <c r="R151" s="80" t="n">
        <f aca="false">P151-T151-Y151-G151-H151-Z151</f>
        <v>270.2468</v>
      </c>
      <c r="S151" s="81" t="n">
        <f aca="false">IF(ISERROR(Q151/P151),"",(Q151/P151))</f>
        <v>0.0565814145114947</v>
      </c>
      <c r="T151" s="78" t="n">
        <f aca="false">ROUND(IF(ISERROR(P151*$T$1),"",P151*$T$1),0)</f>
        <v>716</v>
      </c>
      <c r="U151" s="82" t="n">
        <f aca="false">ROUNDUP(I151*1.2,0)</f>
        <v>240</v>
      </c>
      <c r="V151" s="83" t="n">
        <f aca="false">ROUNDUP(SUM(J151:L151)*1.1,0)</f>
        <v>0</v>
      </c>
      <c r="W151" s="84" t="s">
        <v>50</v>
      </c>
      <c r="X151" s="28" t="n">
        <f aca="false">IFERROR(IF($W151="eパケライト",VLOOKUP($U151,料金表!$B$3:$H$52,2,1),IF($W151="eパケ",VLOOKUP($U151,料金表!$B$3:$H$52,4,1),IF($W151="EMS",VLOOKUP($U151,料金表!$B$3:$H$52,6,1),""))),"")</f>
        <v>860</v>
      </c>
      <c r="Y151" s="28" t="n">
        <f aca="false">IFERROR(IF($W151="eパケライト",VLOOKUP($U151,料金表!$B$3:$H$52,3,1),IF($W151="eパケ",VLOOKUP($U151,料金表!$B$3:$H$52,5,1),IF($W151="EMS",VLOOKUP($U151,料金表!$B$3:$H$52,7,1),""))),"")</f>
        <v>860</v>
      </c>
      <c r="Z151" s="28" t="n">
        <f aca="false">$Z$1</f>
        <v>330</v>
      </c>
      <c r="AA151" s="64"/>
      <c r="AB151" s="65"/>
      <c r="AC151" s="66" t="s">
        <v>89</v>
      </c>
      <c r="AD151" s="65" t="n">
        <v>43943</v>
      </c>
      <c r="AE151" s="56"/>
      <c r="AF151" s="97"/>
      <c r="AH151" s="57" t="str">
        <f aca="false">"http://images.amazon.com/images/P/"&amp;D151&amp;".09.LZZZZZZZ"</f>
        <v>http://images.amazon.com/images/P/B001C3MKTI.09.LZZZZZZZ</v>
      </c>
    </row>
    <row r="152" customFormat="false" ht="22.5" hidden="true" customHeight="true" outlineLevel="0" collapsed="false">
      <c r="A152" s="19" t="n">
        <v>145</v>
      </c>
      <c r="B152" s="67"/>
      <c r="C152" s="58" t="s">
        <v>488</v>
      </c>
      <c r="D152" s="37" t="s">
        <v>489</v>
      </c>
      <c r="E152" s="58" t="n">
        <v>4560219530058</v>
      </c>
      <c r="F152" s="38" t="str">
        <f aca="false">IF(D152="",,"http://mnsearch.com/item?kwd="&amp;D152)</f>
        <v>http://mnsearch.com/item?kwd=B000CQCOLA</v>
      </c>
      <c r="G152" s="60" t="n">
        <v>10000</v>
      </c>
      <c r="H152" s="39"/>
      <c r="I152" s="40" t="n">
        <v>200</v>
      </c>
      <c r="J152" s="41"/>
      <c r="K152" s="41"/>
      <c r="L152" s="41"/>
      <c r="M152" s="61" t="s">
        <v>490</v>
      </c>
      <c r="N152" s="62" t="n">
        <v>147</v>
      </c>
      <c r="O152" s="77" t="n">
        <f aca="false">N152-0.5</f>
        <v>146.5</v>
      </c>
      <c r="P152" s="78" t="n">
        <f aca="false">IF(ISERROR($P$1*O152),"",($P$1*O152))</f>
        <v>15511.42</v>
      </c>
      <c r="Q152" s="79" t="n">
        <f aca="false">P152-T152-X152-G152-H152-Z152</f>
        <v>1994.42</v>
      </c>
      <c r="R152" s="80" t="n">
        <f aca="false">P152-T152-Y152-G152-H152-Z152</f>
        <v>1994.42</v>
      </c>
      <c r="S152" s="81" t="n">
        <f aca="false">IF(ISERROR(Q152/P152),"",(Q152/P152))</f>
        <v>0.128577525461886</v>
      </c>
      <c r="T152" s="78" t="n">
        <f aca="false">ROUND(IF(ISERROR(P152*$T$1),"",P152*$T$1),0)</f>
        <v>2327</v>
      </c>
      <c r="U152" s="82" t="n">
        <f aca="false">ROUNDUP(I152*1.2,0)</f>
        <v>240</v>
      </c>
      <c r="V152" s="83" t="n">
        <f aca="false">ROUNDUP(SUM(J152:L152)*1.1,0)</f>
        <v>0</v>
      </c>
      <c r="W152" s="84" t="s">
        <v>50</v>
      </c>
      <c r="X152" s="28" t="n">
        <f aca="false">IFERROR(IF($W152="eパケライト",VLOOKUP($U152,料金表!$B$3:$H$52,2,1),IF($W152="eパケ",VLOOKUP($U152,料金表!$B$3:$H$52,4,1),IF($W152="EMS",VLOOKUP($U152,料金表!$B$3:$H$52,6,1),""))),"")</f>
        <v>860</v>
      </c>
      <c r="Y152" s="28" t="n">
        <f aca="false">IFERROR(IF($W152="eパケライト",VLOOKUP($U152,料金表!$B$3:$H$52,3,1),IF($W152="eパケ",VLOOKUP($U152,料金表!$B$3:$H$52,5,1),IF($W152="EMS",VLOOKUP($U152,料金表!$B$3:$H$52,7,1),""))),"")</f>
        <v>860</v>
      </c>
      <c r="Z152" s="28" t="n">
        <f aca="false">$Z$1</f>
        <v>330</v>
      </c>
      <c r="AA152" s="64"/>
      <c r="AB152" s="65"/>
      <c r="AC152" s="66" t="s">
        <v>89</v>
      </c>
      <c r="AD152" s="65" t="n">
        <v>43943</v>
      </c>
      <c r="AE152" s="56"/>
      <c r="AF152" s="97"/>
      <c r="AH152" s="57" t="str">
        <f aca="false">"http://images.amazon.com/images/P/"&amp;D152&amp;".09.LZZZZZZZ"</f>
        <v>http://images.amazon.com/images/P/B000CQCOLA.09.LZZZZZZZ</v>
      </c>
    </row>
    <row r="153" customFormat="false" ht="22.5" hidden="true" customHeight="true" outlineLevel="0" collapsed="false">
      <c r="A153" s="19" t="n">
        <v>146</v>
      </c>
      <c r="B153" s="67"/>
      <c r="C153" s="58" t="s">
        <v>491</v>
      </c>
      <c r="D153" s="37" t="s">
        <v>492</v>
      </c>
      <c r="E153" s="58" t="n">
        <v>4560231121609</v>
      </c>
      <c r="F153" s="38" t="str">
        <f aca="false">IF(D153="",,"http://mnsearch.com/item?kwd="&amp;D153)</f>
        <v>http://mnsearch.com/item?kwd=B00O1QQWVU</v>
      </c>
      <c r="G153" s="60" t="n">
        <v>13000</v>
      </c>
      <c r="H153" s="39"/>
      <c r="I153" s="40" t="n">
        <v>200</v>
      </c>
      <c r="J153" s="41"/>
      <c r="K153" s="41"/>
      <c r="L153" s="41"/>
      <c r="M153" s="61" t="s">
        <v>493</v>
      </c>
      <c r="N153" s="62" t="n">
        <v>174.79</v>
      </c>
      <c r="O153" s="77" t="n">
        <f aca="false">N153-0.5</f>
        <v>174.29</v>
      </c>
      <c r="P153" s="78" t="n">
        <f aca="false">IF(ISERROR($P$1*O153),"",($P$1*O153))</f>
        <v>18453.8252</v>
      </c>
      <c r="Q153" s="79" t="n">
        <f aca="false">P153-T153-X153-G153-H153-Z153</f>
        <v>1495.8252</v>
      </c>
      <c r="R153" s="80" t="n">
        <f aca="false">P153-T153-Y153-G153-H153-Z153</f>
        <v>1495.8252</v>
      </c>
      <c r="S153" s="81" t="n">
        <f aca="false">IF(ISERROR(Q153/P153),"",(Q153/P153))</f>
        <v>0.081057731055131</v>
      </c>
      <c r="T153" s="78" t="n">
        <f aca="false">ROUND(IF(ISERROR(P153*$T$1),"",P153*$T$1),0)</f>
        <v>2768</v>
      </c>
      <c r="U153" s="82" t="n">
        <f aca="false">ROUNDUP(I153*1.2,0)</f>
        <v>240</v>
      </c>
      <c r="V153" s="83" t="n">
        <f aca="false">ROUNDUP(SUM(J153:L153)*1.1,0)</f>
        <v>0</v>
      </c>
      <c r="W153" s="84" t="s">
        <v>50</v>
      </c>
      <c r="X153" s="28" t="n">
        <f aca="false">IFERROR(IF($W153="eパケライト",VLOOKUP($U153,料金表!$B$3:$H$52,2,1),IF($W153="eパケ",VLOOKUP($U153,料金表!$B$3:$H$52,4,1),IF($W153="EMS",VLOOKUP($U153,料金表!$B$3:$H$52,6,1),""))),"")</f>
        <v>860</v>
      </c>
      <c r="Y153" s="28" t="n">
        <f aca="false">IFERROR(IF($W153="eパケライト",VLOOKUP($U153,料金表!$B$3:$H$52,3,1),IF($W153="eパケ",VLOOKUP($U153,料金表!$B$3:$H$52,5,1),IF($W153="EMS",VLOOKUP($U153,料金表!$B$3:$H$52,7,1),""))),"")</f>
        <v>860</v>
      </c>
      <c r="Z153" s="28" t="n">
        <f aca="false">$Z$1</f>
        <v>330</v>
      </c>
      <c r="AA153" s="64"/>
      <c r="AB153" s="65"/>
      <c r="AC153" s="66" t="s">
        <v>89</v>
      </c>
      <c r="AD153" s="65" t="n">
        <v>43943</v>
      </c>
      <c r="AE153" s="56"/>
      <c r="AF153" s="97"/>
      <c r="AH153" s="57" t="str">
        <f aca="false">"http://images.amazon.com/images/P/"&amp;D153&amp;".09.LZZZZZZZ"</f>
        <v>http://images.amazon.com/images/P/B00O1QQWVU.09.LZZZZZZZ</v>
      </c>
    </row>
    <row r="154" customFormat="false" ht="22.5" hidden="true" customHeight="true" outlineLevel="0" collapsed="false">
      <c r="A154" s="19" t="n">
        <v>147</v>
      </c>
      <c r="B154" s="67"/>
      <c r="C154" s="58" t="s">
        <v>494</v>
      </c>
      <c r="D154" s="37" t="s">
        <v>495</v>
      </c>
      <c r="E154" s="58" t="n">
        <v>4988615087059</v>
      </c>
      <c r="F154" s="38" t="str">
        <f aca="false">IF(D154="",,"http://mnsearch.com/item?kwd="&amp;D154)</f>
        <v>http://mnsearch.com/item?kwd=B01KWYZPS0</v>
      </c>
      <c r="G154" s="60" t="n">
        <v>1208</v>
      </c>
      <c r="H154" s="60" t="n">
        <v>350</v>
      </c>
      <c r="I154" s="40" t="n">
        <v>200</v>
      </c>
      <c r="J154" s="41"/>
      <c r="K154" s="41"/>
      <c r="L154" s="41"/>
      <c r="M154" s="61" t="s">
        <v>496</v>
      </c>
      <c r="N154" s="62" t="n">
        <v>36.34</v>
      </c>
      <c r="O154" s="77" t="n">
        <f aca="false">N154-0.5</f>
        <v>35.84</v>
      </c>
      <c r="P154" s="78" t="n">
        <f aca="false">IF(ISERROR($P$1*O154),"",($P$1*O154))</f>
        <v>3794.7392</v>
      </c>
      <c r="Q154" s="79" t="n">
        <f aca="false">P154-T154-X154-G154-H154-Z154</f>
        <v>477.7392</v>
      </c>
      <c r="R154" s="80" t="n">
        <f aca="false">P154-T154-Y154-G154-H154-Z154</f>
        <v>477.7392</v>
      </c>
      <c r="S154" s="81" t="n">
        <f aca="false">IF(ISERROR(Q154/P154),"",(Q154/P154))</f>
        <v>0.125895133979168</v>
      </c>
      <c r="T154" s="78" t="n">
        <f aca="false">ROUND(IF(ISERROR(P154*$T$1),"",P154*$T$1),0)</f>
        <v>569</v>
      </c>
      <c r="U154" s="82" t="n">
        <f aca="false">ROUNDUP(I154*1.2,0)</f>
        <v>240</v>
      </c>
      <c r="V154" s="83" t="n">
        <f aca="false">ROUNDUP(SUM(J154:L154)*1.1,0)</f>
        <v>0</v>
      </c>
      <c r="W154" s="84" t="s">
        <v>50</v>
      </c>
      <c r="X154" s="28" t="n">
        <f aca="false">IFERROR(IF($W154="eパケライト",VLOOKUP($U154,料金表!$B$3:$H$52,2,1),IF($W154="eパケ",VLOOKUP($U154,料金表!$B$3:$H$52,4,1),IF($W154="EMS",VLOOKUP($U154,料金表!$B$3:$H$52,6,1),""))),"")</f>
        <v>860</v>
      </c>
      <c r="Y154" s="28" t="n">
        <f aca="false">IFERROR(IF($W154="eパケライト",VLOOKUP($U154,料金表!$B$3:$H$52,3,1),IF($W154="eパケ",VLOOKUP($U154,料金表!$B$3:$H$52,5,1),IF($W154="EMS",VLOOKUP($U154,料金表!$B$3:$H$52,7,1),""))),"")</f>
        <v>860</v>
      </c>
      <c r="Z154" s="28" t="n">
        <f aca="false">$Z$1</f>
        <v>330</v>
      </c>
      <c r="AA154" s="64"/>
      <c r="AB154" s="65"/>
      <c r="AC154" s="66" t="s">
        <v>89</v>
      </c>
      <c r="AD154" s="65" t="n">
        <v>43943</v>
      </c>
      <c r="AE154" s="56"/>
      <c r="AF154" s="97"/>
      <c r="AH154" s="57" t="str">
        <f aca="false">"http://images.amazon.com/images/P/"&amp;D154&amp;".09.LZZZZZZZ"</f>
        <v>http://images.amazon.com/images/P/B01KWYZPS0.09.LZZZZZZZ</v>
      </c>
    </row>
    <row r="155" customFormat="false" ht="22.5" hidden="true" customHeight="true" outlineLevel="0" collapsed="false">
      <c r="A155" s="19" t="n">
        <v>148</v>
      </c>
      <c r="B155" s="67"/>
      <c r="C155" s="58" t="s">
        <v>497</v>
      </c>
      <c r="D155" s="37" t="s">
        <v>498</v>
      </c>
      <c r="E155" s="58" t="n">
        <v>4535506302465</v>
      </c>
      <c r="F155" s="38" t="str">
        <f aca="false">IF(D155="",,"http://mnsearch.com/item?kwd="&amp;D155)</f>
        <v>http://mnsearch.com/item?kwd=B01AHXYMXK</v>
      </c>
      <c r="G155" s="60" t="n">
        <v>1650</v>
      </c>
      <c r="H155" s="39"/>
      <c r="I155" s="40" t="n">
        <v>200</v>
      </c>
      <c r="J155" s="41"/>
      <c r="K155" s="41"/>
      <c r="L155" s="41"/>
      <c r="M155" s="61" t="s">
        <v>499</v>
      </c>
      <c r="N155" s="62" t="n">
        <v>38.23</v>
      </c>
      <c r="O155" s="77" t="n">
        <f aca="false">N155-0.5</f>
        <v>37.73</v>
      </c>
      <c r="P155" s="78" t="n">
        <f aca="false">IF(ISERROR($P$1*O155),"",($P$1*O155))</f>
        <v>3994.8524</v>
      </c>
      <c r="Q155" s="79" t="n">
        <f aca="false">P155-T155-X155-G155-H155-Z155</f>
        <v>555.852399999999</v>
      </c>
      <c r="R155" s="80" t="n">
        <f aca="false">P155-T155-Y155-G155-H155-Z155</f>
        <v>555.852399999999</v>
      </c>
      <c r="S155" s="81" t="n">
        <f aca="false">IF(ISERROR(Q155/P155),"",(Q155/P155))</f>
        <v>0.13914216204834</v>
      </c>
      <c r="T155" s="78" t="n">
        <f aca="false">ROUND(IF(ISERROR(P155*$T$1),"",P155*$T$1),0)</f>
        <v>599</v>
      </c>
      <c r="U155" s="82" t="n">
        <f aca="false">ROUNDUP(I155*1.2,0)</f>
        <v>240</v>
      </c>
      <c r="V155" s="83" t="n">
        <f aca="false">ROUNDUP(SUM(J155:L155)*1.1,0)</f>
        <v>0</v>
      </c>
      <c r="W155" s="84" t="s">
        <v>50</v>
      </c>
      <c r="X155" s="28" t="n">
        <f aca="false">IFERROR(IF($W155="eパケライト",VLOOKUP($U155,料金表!$B$3:$H$52,2,1),IF($W155="eパケ",VLOOKUP($U155,料金表!$B$3:$H$52,4,1),IF($W155="EMS",VLOOKUP($U155,料金表!$B$3:$H$52,6,1),""))),"")</f>
        <v>860</v>
      </c>
      <c r="Y155" s="28" t="n">
        <f aca="false">IFERROR(IF($W155="eパケライト",VLOOKUP($U155,料金表!$B$3:$H$52,3,1),IF($W155="eパケ",VLOOKUP($U155,料金表!$B$3:$H$52,5,1),IF($W155="EMS",VLOOKUP($U155,料金表!$B$3:$H$52,7,1),""))),"")</f>
        <v>860</v>
      </c>
      <c r="Z155" s="28" t="n">
        <f aca="false">$Z$1</f>
        <v>330</v>
      </c>
      <c r="AA155" s="64"/>
      <c r="AB155" s="65"/>
      <c r="AC155" s="66" t="s">
        <v>89</v>
      </c>
      <c r="AD155" s="65" t="n">
        <v>43943</v>
      </c>
      <c r="AE155" s="56"/>
      <c r="AF155" s="97"/>
      <c r="AH155" s="57" t="str">
        <f aca="false">"http://images.amazon.com/images/P/"&amp;D155&amp;".09.LZZZZZZZ"</f>
        <v>http://images.amazon.com/images/P/B01AHXYMXK.09.LZZZZZZZ</v>
      </c>
    </row>
    <row r="156" customFormat="false" ht="22.5" hidden="true" customHeight="true" outlineLevel="0" collapsed="false">
      <c r="A156" s="19" t="n">
        <v>149</v>
      </c>
      <c r="B156" s="67"/>
      <c r="C156" s="58" t="s">
        <v>500</v>
      </c>
      <c r="D156" s="37" t="s">
        <v>501</v>
      </c>
      <c r="E156" s="58" t="n">
        <v>4521329226064</v>
      </c>
      <c r="F156" s="38" t="str">
        <f aca="false">IF(D156="",,"http://mnsearch.com/item?kwd="&amp;D156)</f>
        <v>http://mnsearch.com/item?kwd=B07213YKXT</v>
      </c>
      <c r="G156" s="60" t="n">
        <v>3500</v>
      </c>
      <c r="H156" s="39"/>
      <c r="I156" s="40" t="n">
        <v>200</v>
      </c>
      <c r="J156" s="41"/>
      <c r="K156" s="41"/>
      <c r="L156" s="41"/>
      <c r="M156" s="61" t="s">
        <v>502</v>
      </c>
      <c r="N156" s="62" t="n">
        <v>60.99</v>
      </c>
      <c r="O156" s="77" t="n">
        <f aca="false">N156-0.5</f>
        <v>60.49</v>
      </c>
      <c r="P156" s="78" t="n">
        <f aca="false">IF(ISERROR($P$1*O156),"",($P$1*O156))</f>
        <v>6404.6812</v>
      </c>
      <c r="Q156" s="79" t="n">
        <f aca="false">P156-T156-X156-G156-H156-Z156</f>
        <v>753.6812</v>
      </c>
      <c r="R156" s="80" t="n">
        <f aca="false">P156-T156-Y156-G156-H156-Z156</f>
        <v>753.6812</v>
      </c>
      <c r="S156" s="81" t="n">
        <f aca="false">IF(ISERROR(Q156/P156),"",(Q156/P156))</f>
        <v>0.117676614411347</v>
      </c>
      <c r="T156" s="78" t="n">
        <f aca="false">ROUND(IF(ISERROR(P156*$T$1),"",P156*$T$1),0)</f>
        <v>961</v>
      </c>
      <c r="U156" s="82" t="n">
        <f aca="false">ROUNDUP(I156*1.2,0)</f>
        <v>240</v>
      </c>
      <c r="V156" s="83" t="n">
        <f aca="false">ROUNDUP(SUM(J156:L156)*1.1,0)</f>
        <v>0</v>
      </c>
      <c r="W156" s="84" t="s">
        <v>50</v>
      </c>
      <c r="X156" s="28" t="n">
        <f aca="false">IFERROR(IF($W156="eパケライト",VLOOKUP($U156,料金表!$B$3:$H$52,2,1),IF($W156="eパケ",VLOOKUP($U156,料金表!$B$3:$H$52,4,1),IF($W156="EMS",VLOOKUP($U156,料金表!$B$3:$H$52,6,1),""))),"")</f>
        <v>860</v>
      </c>
      <c r="Y156" s="28" t="n">
        <f aca="false">IFERROR(IF($W156="eパケライト",VLOOKUP($U156,料金表!$B$3:$H$52,3,1),IF($W156="eパケ",VLOOKUP($U156,料金表!$B$3:$H$52,5,1),IF($W156="EMS",VLOOKUP($U156,料金表!$B$3:$H$52,7,1),""))),"")</f>
        <v>860</v>
      </c>
      <c r="Z156" s="28" t="n">
        <f aca="false">$Z$1</f>
        <v>330</v>
      </c>
      <c r="AA156" s="64"/>
      <c r="AB156" s="65"/>
      <c r="AC156" s="66" t="s">
        <v>89</v>
      </c>
      <c r="AD156" s="65" t="n">
        <v>43943</v>
      </c>
      <c r="AE156" s="56"/>
      <c r="AF156" s="97"/>
      <c r="AH156" s="57" t="str">
        <f aca="false">"http://images.amazon.com/images/P/"&amp;D156&amp;".09.LZZZZZZZ"</f>
        <v>http://images.amazon.com/images/P/B07213YKXT.09.LZZZZZZZ</v>
      </c>
    </row>
    <row r="157" customFormat="false" ht="22.5" hidden="true" customHeight="true" outlineLevel="0" collapsed="false">
      <c r="A157" s="19" t="n">
        <v>150</v>
      </c>
      <c r="B157" s="67"/>
      <c r="C157" s="58" t="s">
        <v>503</v>
      </c>
      <c r="D157" s="37" t="s">
        <v>504</v>
      </c>
      <c r="E157" s="58" t="n">
        <v>2200630026731</v>
      </c>
      <c r="F157" s="38" t="str">
        <f aca="false">IF(D157="",,"http://mnsearch.com/item?kwd="&amp;D157)</f>
        <v>http://mnsearch.com/item?kwd=B06ZYNVD1L</v>
      </c>
      <c r="G157" s="60" t="n">
        <v>3000</v>
      </c>
      <c r="H157" s="39"/>
      <c r="I157" s="40" t="n">
        <v>200</v>
      </c>
      <c r="J157" s="41"/>
      <c r="K157" s="41"/>
      <c r="L157" s="41"/>
      <c r="M157" s="61" t="s">
        <v>505</v>
      </c>
      <c r="N157" s="62" t="n">
        <v>54.75</v>
      </c>
      <c r="O157" s="77" t="n">
        <f aca="false">N157-0.5</f>
        <v>54.25</v>
      </c>
      <c r="P157" s="78" t="n">
        <f aca="false">IF(ISERROR($P$1*O157),"",($P$1*O157))</f>
        <v>5743.99</v>
      </c>
      <c r="Q157" s="79" t="n">
        <f aca="false">P157-T157-X157-G157-H157-Z157</f>
        <v>691.99</v>
      </c>
      <c r="R157" s="80" t="n">
        <f aca="false">P157-T157-Y157-G157-H157-Z157</f>
        <v>691.99</v>
      </c>
      <c r="S157" s="81" t="n">
        <f aca="false">IF(ISERROR(Q157/P157),"",(Q157/P157))</f>
        <v>0.120472006392769</v>
      </c>
      <c r="T157" s="78" t="n">
        <f aca="false">ROUND(IF(ISERROR(P157*$T$1),"",P157*$T$1),0)</f>
        <v>862</v>
      </c>
      <c r="U157" s="82" t="n">
        <f aca="false">ROUNDUP(I157*1.2,0)</f>
        <v>240</v>
      </c>
      <c r="V157" s="83" t="n">
        <f aca="false">ROUNDUP(SUM(J157:L157)*1.1,0)</f>
        <v>0</v>
      </c>
      <c r="W157" s="84" t="s">
        <v>50</v>
      </c>
      <c r="X157" s="28" t="n">
        <f aca="false">IFERROR(IF($W157="eパケライト",VLOOKUP($U157,料金表!$B$3:$H$52,2,1),IF($W157="eパケ",VLOOKUP($U157,料金表!$B$3:$H$52,4,1),IF($W157="EMS",VLOOKUP($U157,料金表!$B$3:$H$52,6,1),""))),"")</f>
        <v>860</v>
      </c>
      <c r="Y157" s="28" t="n">
        <f aca="false">IFERROR(IF($W157="eパケライト",VLOOKUP($U157,料金表!$B$3:$H$52,3,1),IF($W157="eパケ",VLOOKUP($U157,料金表!$B$3:$H$52,5,1),IF($W157="EMS",VLOOKUP($U157,料金表!$B$3:$H$52,7,1),""))),"")</f>
        <v>860</v>
      </c>
      <c r="Z157" s="28" t="n">
        <f aca="false">$Z$1</f>
        <v>330</v>
      </c>
      <c r="AA157" s="64"/>
      <c r="AB157" s="65"/>
      <c r="AC157" s="66" t="s">
        <v>89</v>
      </c>
      <c r="AD157" s="65" t="n">
        <v>43943</v>
      </c>
      <c r="AE157" s="56"/>
      <c r="AF157" s="97"/>
      <c r="AH157" s="57" t="str">
        <f aca="false">"http://images.amazon.com/images/P/"&amp;D157&amp;".09.LZZZZZZZ"</f>
        <v>http://images.amazon.com/images/P/B06ZYNVD1L.09.LZZZZZZZ</v>
      </c>
    </row>
    <row r="158" customFormat="false" ht="22.5" hidden="true" customHeight="true" outlineLevel="0" collapsed="false">
      <c r="A158" s="19" t="n">
        <v>151</v>
      </c>
      <c r="B158" s="67"/>
      <c r="C158" s="58" t="s">
        <v>506</v>
      </c>
      <c r="D158" s="37" t="s">
        <v>507</v>
      </c>
      <c r="E158" s="58" t="n">
        <v>4988601009638</v>
      </c>
      <c r="F158" s="38" t="str">
        <f aca="false">IF(D158="",,"http://mnsearch.com/item?kwd="&amp;D158)</f>
        <v>http://mnsearch.com/item?kwd=B01LYS572Y</v>
      </c>
      <c r="G158" s="60" t="n">
        <v>4240</v>
      </c>
      <c r="H158" s="39"/>
      <c r="I158" s="40" t="n">
        <v>200</v>
      </c>
      <c r="J158" s="41"/>
      <c r="K158" s="41"/>
      <c r="L158" s="41"/>
      <c r="M158" s="61" t="s">
        <v>508</v>
      </c>
      <c r="N158" s="62" t="n">
        <v>62.49</v>
      </c>
      <c r="O158" s="77" t="n">
        <f aca="false">N158-0.5</f>
        <v>61.99</v>
      </c>
      <c r="P158" s="78" t="n">
        <f aca="false">IF(ISERROR($P$1*O158),"",($P$1*O158))</f>
        <v>6563.5012</v>
      </c>
      <c r="Q158" s="79" t="n">
        <f aca="false">P158-T158-X158-G158-H158-Z158</f>
        <v>148.5012</v>
      </c>
      <c r="R158" s="80" t="n">
        <f aca="false">P158-T158-Y158-G158-H158-Z158</f>
        <v>148.5012</v>
      </c>
      <c r="S158" s="81" t="n">
        <f aca="false">IF(ISERROR(Q158/P158),"",(Q158/P158))</f>
        <v>0.0226253024833757</v>
      </c>
      <c r="T158" s="78" t="n">
        <f aca="false">ROUND(IF(ISERROR(P158*$T$1),"",P158*$T$1),0)</f>
        <v>985</v>
      </c>
      <c r="U158" s="82" t="n">
        <f aca="false">ROUNDUP(I158*1.2,0)</f>
        <v>240</v>
      </c>
      <c r="V158" s="83" t="n">
        <f aca="false">ROUNDUP(SUM(J158:L158)*1.1,0)</f>
        <v>0</v>
      </c>
      <c r="W158" s="84" t="s">
        <v>50</v>
      </c>
      <c r="X158" s="28" t="n">
        <f aca="false">IFERROR(IF($W158="eパケライト",VLOOKUP($U158,料金表!$B$3:$H$52,2,1),IF($W158="eパケ",VLOOKUP($U158,料金表!$B$3:$H$52,4,1),IF($W158="EMS",VLOOKUP($U158,料金表!$B$3:$H$52,6,1),""))),"")</f>
        <v>860</v>
      </c>
      <c r="Y158" s="28" t="n">
        <f aca="false">IFERROR(IF($W158="eパケライト",VLOOKUP($U158,料金表!$B$3:$H$52,3,1),IF($W158="eパケ",VLOOKUP($U158,料金表!$B$3:$H$52,5,1),IF($W158="EMS",VLOOKUP($U158,料金表!$B$3:$H$52,7,1),""))),"")</f>
        <v>860</v>
      </c>
      <c r="Z158" s="28" t="n">
        <f aca="false">$Z$1</f>
        <v>330</v>
      </c>
      <c r="AA158" s="64"/>
      <c r="AB158" s="65"/>
      <c r="AC158" s="66" t="s">
        <v>45</v>
      </c>
      <c r="AD158" s="65" t="n">
        <v>43943</v>
      </c>
      <c r="AE158" s="56"/>
      <c r="AF158" s="97"/>
      <c r="AH158" s="57" t="str">
        <f aca="false">"http://images.amazon.com/images/P/"&amp;D158&amp;".09.LZZZZZZZ"</f>
        <v>http://images.amazon.com/images/P/B01LYS572Y.09.LZZZZZZZ</v>
      </c>
    </row>
    <row r="159" customFormat="false" ht="22.5" hidden="true" customHeight="true" outlineLevel="0" collapsed="false">
      <c r="A159" s="19" t="n">
        <v>152</v>
      </c>
      <c r="B159" s="67"/>
      <c r="C159" s="58" t="s">
        <v>509</v>
      </c>
      <c r="D159" s="37" t="s">
        <v>510</v>
      </c>
      <c r="E159" s="58" t="n">
        <v>4944445025081</v>
      </c>
      <c r="F159" s="38" t="str">
        <f aca="false">IF(D159="",,"http://mnsearch.com/item?kwd="&amp;D159)</f>
        <v>http://mnsearch.com/item?kwd=B010NDJZEA</v>
      </c>
      <c r="G159" s="60" t="n">
        <v>1980</v>
      </c>
      <c r="H159" s="60" t="n">
        <v>410</v>
      </c>
      <c r="I159" s="40" t="n">
        <v>200</v>
      </c>
      <c r="J159" s="41"/>
      <c r="K159" s="41"/>
      <c r="L159" s="41"/>
      <c r="M159" s="61" t="s">
        <v>511</v>
      </c>
      <c r="N159" s="62" t="n">
        <v>42.44</v>
      </c>
      <c r="O159" s="77" t="n">
        <f aca="false">N159-0.5</f>
        <v>41.94</v>
      </c>
      <c r="P159" s="78" t="n">
        <f aca="false">IF(ISERROR($P$1*O159),"",($P$1*O159))</f>
        <v>4440.6072</v>
      </c>
      <c r="Q159" s="79" t="n">
        <f aca="false">P159-T159-X159-G159-H159-Z159</f>
        <v>194.607199999999</v>
      </c>
      <c r="R159" s="80" t="n">
        <f aca="false">P159-T159-Y159-G159-H159-Z159</f>
        <v>194.607199999999</v>
      </c>
      <c r="S159" s="81" t="n">
        <f aca="false">IF(ISERROR(Q159/P159),"",(Q159/P159))</f>
        <v>0.0438244571598225</v>
      </c>
      <c r="T159" s="78" t="n">
        <f aca="false">ROUND(IF(ISERROR(P159*$T$1),"",P159*$T$1),0)</f>
        <v>666</v>
      </c>
      <c r="U159" s="82" t="n">
        <f aca="false">ROUNDUP(I159*1.2,0)</f>
        <v>240</v>
      </c>
      <c r="V159" s="83" t="n">
        <f aca="false">ROUNDUP(SUM(J159:L159)*1.1,0)</f>
        <v>0</v>
      </c>
      <c r="W159" s="84" t="s">
        <v>50</v>
      </c>
      <c r="X159" s="28" t="n">
        <f aca="false">IFERROR(IF($W159="eパケライト",VLOOKUP($U159,料金表!$B$3:$H$52,2,1),IF($W159="eパケ",VLOOKUP($U159,料金表!$B$3:$H$52,4,1),IF($W159="EMS",VLOOKUP($U159,料金表!$B$3:$H$52,6,1),""))),"")</f>
        <v>860</v>
      </c>
      <c r="Y159" s="28" t="n">
        <f aca="false">IFERROR(IF($W159="eパケライト",VLOOKUP($U159,料金表!$B$3:$H$52,3,1),IF($W159="eパケ",VLOOKUP($U159,料金表!$B$3:$H$52,5,1),IF($W159="EMS",VLOOKUP($U159,料金表!$B$3:$H$52,7,1),""))),"")</f>
        <v>860</v>
      </c>
      <c r="Z159" s="28" t="n">
        <f aca="false">$Z$1</f>
        <v>330</v>
      </c>
      <c r="AA159" s="64"/>
      <c r="AB159" s="65"/>
      <c r="AC159" s="66" t="s">
        <v>45</v>
      </c>
      <c r="AD159" s="65" t="n">
        <v>43943</v>
      </c>
      <c r="AE159" s="56"/>
      <c r="AF159" s="97"/>
      <c r="AH159" s="57" t="str">
        <f aca="false">"http://images.amazon.com/images/P/"&amp;D159&amp;".09.LZZZZZZZ"</f>
        <v>http://images.amazon.com/images/P/B010NDJZEA.09.LZZZZZZZ</v>
      </c>
    </row>
    <row r="160" customFormat="false" ht="22.5" hidden="true" customHeight="true" outlineLevel="0" collapsed="false">
      <c r="A160" s="19" t="n">
        <v>153</v>
      </c>
      <c r="B160" s="67"/>
      <c r="C160" s="58" t="s">
        <v>512</v>
      </c>
      <c r="D160" s="37" t="s">
        <v>513</v>
      </c>
      <c r="E160" s="58" t="n">
        <v>4907892010901</v>
      </c>
      <c r="F160" s="38" t="str">
        <f aca="false">IF(D160="",,"http://mnsearch.com/item?kwd="&amp;D160)</f>
        <v>http://mnsearch.com/item?kwd=B000069SA1</v>
      </c>
      <c r="G160" s="60" t="n">
        <v>3117</v>
      </c>
      <c r="H160" s="39"/>
      <c r="I160" s="40" t="n">
        <v>1500</v>
      </c>
      <c r="J160" s="41"/>
      <c r="K160" s="41"/>
      <c r="L160" s="41"/>
      <c r="M160" s="61" t="s">
        <v>514</v>
      </c>
      <c r="N160" s="62" t="n">
        <v>82.49</v>
      </c>
      <c r="O160" s="77" t="n">
        <f aca="false">N160-0.5</f>
        <v>81.99</v>
      </c>
      <c r="P160" s="78" t="n">
        <f aca="false">IF(ISERROR($P$1*O160),"",($P$1*O160))</f>
        <v>8681.1012</v>
      </c>
      <c r="Q160" s="79" t="n">
        <f aca="false">P160-T160-X160-G160-H160-Z160</f>
        <v>867.101199999999</v>
      </c>
      <c r="R160" s="80" t="n">
        <f aca="false">P160-T160-Y160-G160-H160-Z160</f>
        <v>867.101199999999</v>
      </c>
      <c r="S160" s="81" t="n">
        <f aca="false">IF(ISERROR(Q160/P160),"",(Q160/P160))</f>
        <v>0.0998837797214021</v>
      </c>
      <c r="T160" s="78" t="n">
        <f aca="false">ROUND(IF(ISERROR(P160*$T$1),"",P160*$T$1),0)</f>
        <v>1302</v>
      </c>
      <c r="U160" s="82" t="n">
        <f aca="false">ROUNDUP(I160*1.2,0)</f>
        <v>1800</v>
      </c>
      <c r="V160" s="83" t="n">
        <f aca="false">ROUNDUP(SUM(J160:L160)*1.1,0)</f>
        <v>0</v>
      </c>
      <c r="W160" s="84" t="s">
        <v>50</v>
      </c>
      <c r="X160" s="28" t="n">
        <f aca="false">IFERROR(IF($W160="eパケライト",VLOOKUP($U160,料金表!$B$3:$H$52,2,1),IF($W160="eパケ",VLOOKUP($U160,料金表!$B$3:$H$52,4,1),IF($W160="EMS",VLOOKUP($U160,料金表!$B$3:$H$52,6,1),""))),"")</f>
        <v>3065</v>
      </c>
      <c r="Y160" s="28" t="n">
        <f aca="false">IFERROR(IF($W160="eパケライト",VLOOKUP($U160,料金表!$B$3:$H$52,3,1),IF($W160="eパケ",VLOOKUP($U160,料金表!$B$3:$H$52,5,1),IF($W160="EMS",VLOOKUP($U160,料金表!$B$3:$H$52,7,1),""))),"")</f>
        <v>3065</v>
      </c>
      <c r="Z160" s="28" t="n">
        <f aca="false">$Z$1</f>
        <v>330</v>
      </c>
      <c r="AA160" s="64"/>
      <c r="AB160" s="65"/>
      <c r="AC160" s="66" t="s">
        <v>45</v>
      </c>
      <c r="AD160" s="65" t="n">
        <v>43943</v>
      </c>
      <c r="AE160" s="56"/>
      <c r="AF160" s="97"/>
      <c r="AH160" s="57" t="str">
        <f aca="false">"http://images.amazon.com/images/P/"&amp;D160&amp;".09.LZZZZZZZ"</f>
        <v>http://images.amazon.com/images/P/B000069SA1.09.LZZZZZZZ</v>
      </c>
    </row>
    <row r="161" customFormat="false" ht="22.5" hidden="true" customHeight="true" outlineLevel="0" collapsed="false">
      <c r="A161" s="19" t="n">
        <v>154</v>
      </c>
      <c r="B161" s="67"/>
      <c r="C161" s="58" t="s">
        <v>515</v>
      </c>
      <c r="D161" s="37" t="s">
        <v>516</v>
      </c>
      <c r="E161" s="58" t="n">
        <v>4984995110387</v>
      </c>
      <c r="F161" s="38" t="str">
        <f aca="false">IF(D161="",,"http://mnsearch.com/item?kwd="&amp;D161)</f>
        <v>http://mnsearch.com/item?kwd=B000069TKX</v>
      </c>
      <c r="G161" s="60" t="n">
        <v>3680</v>
      </c>
      <c r="H161" s="60" t="n">
        <v>430</v>
      </c>
      <c r="I161" s="40" t="n">
        <v>1650</v>
      </c>
      <c r="J161" s="41"/>
      <c r="K161" s="41"/>
      <c r="L161" s="41"/>
      <c r="M161" s="61" t="s">
        <v>517</v>
      </c>
      <c r="N161" s="62" t="n">
        <v>100.49</v>
      </c>
      <c r="O161" s="77" t="n">
        <f aca="false">N161-0.5</f>
        <v>99.99</v>
      </c>
      <c r="P161" s="78" t="n">
        <f aca="false">IF(ISERROR($P$1*O161),"",($P$1*O161))</f>
        <v>10586.9412</v>
      </c>
      <c r="Q161" s="79" t="n">
        <f aca="false">P161-T161-X161-G161-H161-Z161</f>
        <v>1493.9412</v>
      </c>
      <c r="R161" s="80" t="n">
        <f aca="false">P161-T161-Y161-G161-H161-Z161</f>
        <v>1493.9412</v>
      </c>
      <c r="S161" s="81" t="n">
        <f aca="false">IF(ISERROR(Q161/P161),"",(Q161/P161))</f>
        <v>0.141111693337826</v>
      </c>
      <c r="T161" s="78" t="n">
        <f aca="false">ROUND(IF(ISERROR(P161*$T$1),"",P161*$T$1),0)</f>
        <v>1588</v>
      </c>
      <c r="U161" s="82" t="n">
        <f aca="false">ROUNDUP(I161*1.2,0)</f>
        <v>1980</v>
      </c>
      <c r="V161" s="83" t="n">
        <f aca="false">ROUNDUP(SUM(J161:L161)*1.1,0)</f>
        <v>0</v>
      </c>
      <c r="W161" s="84" t="s">
        <v>50</v>
      </c>
      <c r="X161" s="28" t="n">
        <f aca="false">IFERROR(IF($W161="eパケライト",VLOOKUP($U161,料金表!$B$3:$H$52,2,1),IF($W161="eパケ",VLOOKUP($U161,料金表!$B$3:$H$52,4,1),IF($W161="EMS",VLOOKUP($U161,料金表!$B$3:$H$52,6,1),""))),"")</f>
        <v>3065</v>
      </c>
      <c r="Y161" s="28" t="n">
        <f aca="false">IFERROR(IF($W161="eパケライト",VLOOKUP($U161,料金表!$B$3:$H$52,3,1),IF($W161="eパケ",VLOOKUP($U161,料金表!$B$3:$H$52,5,1),IF($W161="EMS",VLOOKUP($U161,料金表!$B$3:$H$52,7,1),""))),"")</f>
        <v>3065</v>
      </c>
      <c r="Z161" s="28" t="n">
        <f aca="false">$Z$1</f>
        <v>330</v>
      </c>
      <c r="AA161" s="64"/>
      <c r="AB161" s="65"/>
      <c r="AC161" s="66" t="s">
        <v>45</v>
      </c>
      <c r="AD161" s="65" t="n">
        <v>43943</v>
      </c>
      <c r="AE161" s="56"/>
      <c r="AF161" s="97"/>
      <c r="AH161" s="57" t="str">
        <f aca="false">"http://images.amazon.com/images/P/"&amp;D161&amp;".09.LZZZZZZZ"</f>
        <v>http://images.amazon.com/images/P/B000069TKX.09.LZZZZZZZ</v>
      </c>
    </row>
    <row r="162" customFormat="false" ht="22.5" hidden="true" customHeight="true" outlineLevel="0" collapsed="false">
      <c r="A162" s="19" t="n">
        <v>155</v>
      </c>
      <c r="B162" s="67"/>
      <c r="C162" s="58" t="s">
        <v>518</v>
      </c>
      <c r="D162" s="37" t="s">
        <v>170</v>
      </c>
      <c r="E162" s="20"/>
      <c r="F162" s="38" t="str">
        <f aca="false">IF(D162="",,"http://mnsearch.com/item?kwd="&amp;D162)</f>
        <v>http://mnsearch.com/item?kwd=Hand-ON</v>
      </c>
      <c r="G162" s="60" t="n">
        <v>7500</v>
      </c>
      <c r="H162" s="60" t="n">
        <v>500</v>
      </c>
      <c r="I162" s="40" t="n">
        <v>200</v>
      </c>
      <c r="J162" s="41"/>
      <c r="K162" s="41"/>
      <c r="L162" s="41"/>
      <c r="M162" s="61" t="s">
        <v>519</v>
      </c>
      <c r="N162" s="62" t="n">
        <v>124.99</v>
      </c>
      <c r="O162" s="77" t="n">
        <f aca="false">N162-0.5</f>
        <v>124.49</v>
      </c>
      <c r="P162" s="78" t="n">
        <f aca="false">IF(ISERROR($P$1*O162),"",($P$1*O162))</f>
        <v>13181.0012</v>
      </c>
      <c r="Q162" s="79" t="n">
        <f aca="false">P162-T162-X162-G162-H162-Z162</f>
        <v>2014.0012</v>
      </c>
      <c r="R162" s="80" t="n">
        <f aca="false">P162-T162-Y162-G162-H162-Z162</f>
        <v>2014.0012</v>
      </c>
      <c r="S162" s="81" t="n">
        <f aca="false">IF(ISERROR(Q162/P162),"",(Q162/P162))</f>
        <v>0.152795767896599</v>
      </c>
      <c r="T162" s="78" t="n">
        <f aca="false">ROUND(IF(ISERROR(P162*$T$1),"",P162*$T$1),0)</f>
        <v>1977</v>
      </c>
      <c r="U162" s="82" t="n">
        <f aca="false">ROUNDUP(I162*1.2,0)</f>
        <v>240</v>
      </c>
      <c r="V162" s="83" t="n">
        <f aca="false">ROUNDUP(SUM(J162:L162)*1.1,0)</f>
        <v>0</v>
      </c>
      <c r="W162" s="84" t="s">
        <v>50</v>
      </c>
      <c r="X162" s="28" t="n">
        <f aca="false">IFERROR(IF($W162="eパケライト",VLOOKUP($U162,料金表!$B$3:$H$52,2,1),IF($W162="eパケ",VLOOKUP($U162,料金表!$B$3:$H$52,4,1),IF($W162="EMS",VLOOKUP($U162,料金表!$B$3:$H$52,6,1),""))),"")</f>
        <v>860</v>
      </c>
      <c r="Y162" s="28" t="n">
        <f aca="false">IFERROR(IF($W162="eパケライト",VLOOKUP($U162,料金表!$B$3:$H$52,3,1),IF($W162="eパケ",VLOOKUP($U162,料金表!$B$3:$H$52,5,1),IF($W162="EMS",VLOOKUP($U162,料金表!$B$3:$H$52,7,1),""))),"")</f>
        <v>860</v>
      </c>
      <c r="Z162" s="28" t="n">
        <f aca="false">$Z$1</f>
        <v>330</v>
      </c>
      <c r="AA162" s="64"/>
      <c r="AB162" s="65"/>
      <c r="AC162" s="66" t="s">
        <v>45</v>
      </c>
      <c r="AD162" s="65" t="n">
        <v>43943</v>
      </c>
      <c r="AE162" s="56"/>
      <c r="AF162" s="97"/>
      <c r="AH162" s="57" t="str">
        <f aca="false">"http://images.amazon.com/images/P/"&amp;D162&amp;".09.LZZZZZZZ"</f>
        <v>http://images.amazon.com/images/P/Hand-ON.09.LZZZZZZZ</v>
      </c>
    </row>
    <row r="163" customFormat="false" ht="22.5" hidden="true" customHeight="true" outlineLevel="0" collapsed="false">
      <c r="A163" s="19" t="n">
        <v>156</v>
      </c>
      <c r="B163" s="67"/>
      <c r="C163" s="58" t="s">
        <v>520</v>
      </c>
      <c r="D163" s="37" t="s">
        <v>521</v>
      </c>
      <c r="E163" s="58" t="n">
        <v>4988602569186</v>
      </c>
      <c r="F163" s="38" t="str">
        <f aca="false">IF(D163="",,"http://mnsearch.com/item?kwd="&amp;D163)</f>
        <v>http://mnsearch.com/item?kwd=B000068HYC</v>
      </c>
      <c r="G163" s="60" t="n">
        <v>6600</v>
      </c>
      <c r="H163" s="39"/>
      <c r="I163" s="40" t="n">
        <v>150</v>
      </c>
      <c r="J163" s="41"/>
      <c r="K163" s="41"/>
      <c r="L163" s="41"/>
      <c r="M163" s="61" t="s">
        <v>522</v>
      </c>
      <c r="N163" s="62" t="n">
        <v>87.25</v>
      </c>
      <c r="O163" s="77" t="n">
        <f aca="false">N163-0.5</f>
        <v>86.75</v>
      </c>
      <c r="P163" s="78" t="n">
        <f aca="false">IF(ISERROR($P$1*O163),"",($P$1*O163))</f>
        <v>9185.09</v>
      </c>
      <c r="Q163" s="79" t="n">
        <f aca="false">P163-T163-X163-G163-H163-Z163</f>
        <v>92.0900000000001</v>
      </c>
      <c r="R163" s="80" t="n">
        <f aca="false">P163-T163-Y163-G163-H163-Z163</f>
        <v>92.0900000000001</v>
      </c>
      <c r="S163" s="81" t="n">
        <f aca="false">IF(ISERROR(Q163/P163),"",(Q163/P163))</f>
        <v>0.0100260313181471</v>
      </c>
      <c r="T163" s="78" t="n">
        <f aca="false">ROUND(IF(ISERROR(P163*$T$1),"",P163*$T$1),0)</f>
        <v>1378</v>
      </c>
      <c r="U163" s="82" t="n">
        <f aca="false">ROUNDUP(I163*1.2,0)</f>
        <v>180</v>
      </c>
      <c r="V163" s="83" t="n">
        <f aca="false">ROUNDUP(SUM(J163:L163)*1.1,0)</f>
        <v>0</v>
      </c>
      <c r="W163" s="84" t="s">
        <v>50</v>
      </c>
      <c r="X163" s="28" t="n">
        <f aca="false">IFERROR(IF($W163="eパケライト",VLOOKUP($U163,料金表!$B$3:$H$52,2,1),IF($W163="eパケ",VLOOKUP($U163,料金表!$B$3:$H$52,4,1),IF($W163="EMS",VLOOKUP($U163,料金表!$B$3:$H$52,6,1),""))),"")</f>
        <v>785</v>
      </c>
      <c r="Y163" s="28" t="n">
        <f aca="false">IFERROR(IF($W163="eパケライト",VLOOKUP($U163,料金表!$B$3:$H$52,3,1),IF($W163="eパケ",VLOOKUP($U163,料金表!$B$3:$H$52,5,1),IF($W163="EMS",VLOOKUP($U163,料金表!$B$3:$H$52,7,1),""))),"")</f>
        <v>785</v>
      </c>
      <c r="Z163" s="28" t="n">
        <f aca="false">$Z$1</f>
        <v>330</v>
      </c>
      <c r="AA163" s="64"/>
      <c r="AB163" s="65"/>
      <c r="AC163" s="66" t="s">
        <v>45</v>
      </c>
      <c r="AD163" s="65" t="n">
        <v>43943</v>
      </c>
      <c r="AE163" s="56"/>
      <c r="AF163" s="97"/>
      <c r="AH163" s="57" t="str">
        <f aca="false">"http://images.amazon.com/images/P/"&amp;D163&amp;".09.LZZZZZZZ"</f>
        <v>http://images.amazon.com/images/P/B000068HYC.09.LZZZZZZZ</v>
      </c>
    </row>
    <row r="164" customFormat="false" ht="22.5" hidden="true" customHeight="true" outlineLevel="0" collapsed="false">
      <c r="A164" s="19" t="n">
        <v>157</v>
      </c>
      <c r="B164" s="67"/>
      <c r="C164" s="58" t="s">
        <v>523</v>
      </c>
      <c r="D164" s="37" t="s">
        <v>524</v>
      </c>
      <c r="E164" s="58" t="n">
        <v>4938833004284</v>
      </c>
      <c r="F164" s="38" t="str">
        <f aca="false">IF(D164="",,"http://mnsearch.com/item?kwd="&amp;D164)</f>
        <v>http://mnsearch.com/item?kwd=B000069SGO</v>
      </c>
      <c r="G164" s="60" t="n">
        <v>11230</v>
      </c>
      <c r="H164" s="60" t="n">
        <v>350</v>
      </c>
      <c r="I164" s="40" t="n">
        <v>200</v>
      </c>
      <c r="J164" s="41"/>
      <c r="K164" s="41"/>
      <c r="L164" s="41"/>
      <c r="M164" s="61" t="s">
        <v>525</v>
      </c>
      <c r="N164" s="62" t="n">
        <v>154.5</v>
      </c>
      <c r="O164" s="77" t="n">
        <f aca="false">N164-0.5</f>
        <v>154</v>
      </c>
      <c r="P164" s="78" t="n">
        <f aca="false">IF(ISERROR($P$1*O164),"",($P$1*O164))</f>
        <v>16305.52</v>
      </c>
      <c r="Q164" s="79" t="n">
        <f aca="false">P164-T164-X164-G164-H164-Z164</f>
        <v>1089.52</v>
      </c>
      <c r="R164" s="80" t="n">
        <f aca="false">P164-T164-Y164-G164-H164-Z164</f>
        <v>1089.52</v>
      </c>
      <c r="S164" s="81" t="n">
        <f aca="false">IF(ISERROR(Q164/P164),"",(Q164/P164))</f>
        <v>0.0668190894862598</v>
      </c>
      <c r="T164" s="78" t="n">
        <f aca="false">ROUND(IF(ISERROR(P164*$T$1),"",P164*$T$1),0)</f>
        <v>2446</v>
      </c>
      <c r="U164" s="82" t="n">
        <f aca="false">ROUNDUP(I164*1.2,0)</f>
        <v>240</v>
      </c>
      <c r="V164" s="83" t="n">
        <f aca="false">ROUNDUP(SUM(J164:L164)*1.1,0)</f>
        <v>0</v>
      </c>
      <c r="W164" s="84" t="s">
        <v>50</v>
      </c>
      <c r="X164" s="28" t="n">
        <f aca="false">IFERROR(IF($W164="eパケライト",VLOOKUP($U164,料金表!$B$3:$H$52,2,1),IF($W164="eパケ",VLOOKUP($U164,料金表!$B$3:$H$52,4,1),IF($W164="EMS",VLOOKUP($U164,料金表!$B$3:$H$52,6,1),""))),"")</f>
        <v>860</v>
      </c>
      <c r="Y164" s="28" t="n">
        <f aca="false">IFERROR(IF($W164="eパケライト",VLOOKUP($U164,料金表!$B$3:$H$52,3,1),IF($W164="eパケ",VLOOKUP($U164,料金表!$B$3:$H$52,5,1),IF($W164="EMS",VLOOKUP($U164,料金表!$B$3:$H$52,7,1),""))),"")</f>
        <v>860</v>
      </c>
      <c r="Z164" s="28" t="n">
        <f aca="false">$Z$1</f>
        <v>330</v>
      </c>
      <c r="AA164" s="64"/>
      <c r="AB164" s="65"/>
      <c r="AC164" s="66" t="s">
        <v>45</v>
      </c>
      <c r="AD164" s="65" t="n">
        <v>43943</v>
      </c>
      <c r="AE164" s="56"/>
      <c r="AF164" s="97"/>
      <c r="AH164" s="57" t="str">
        <f aca="false">"http://images.amazon.com/images/P/"&amp;D164&amp;".09.LZZZZZZZ"</f>
        <v>http://images.amazon.com/images/P/B000069SGO.09.LZZZZZZZ</v>
      </c>
    </row>
    <row r="165" customFormat="false" ht="22.5" hidden="true" customHeight="true" outlineLevel="0" collapsed="false">
      <c r="A165" s="19" t="n">
        <v>158</v>
      </c>
      <c r="B165" s="67"/>
      <c r="C165" s="58" t="s">
        <v>526</v>
      </c>
      <c r="D165" s="37" t="s">
        <v>527</v>
      </c>
      <c r="E165" s="58" t="n">
        <v>4964808200214</v>
      </c>
      <c r="F165" s="38" t="str">
        <f aca="false">IF(D165="",,"http://mnsearch.com/item?kwd="&amp;D165)</f>
        <v>http://mnsearch.com/item?kwd=B000092PBT</v>
      </c>
      <c r="G165" s="60" t="n">
        <v>7000</v>
      </c>
      <c r="H165" s="39"/>
      <c r="I165" s="40" t="n">
        <v>400</v>
      </c>
      <c r="J165" s="41"/>
      <c r="K165" s="41"/>
      <c r="L165" s="41"/>
      <c r="M165" s="61" t="s">
        <v>528</v>
      </c>
      <c r="N165" s="62" t="n">
        <v>105.49</v>
      </c>
      <c r="O165" s="77" t="n">
        <f aca="false">N165-0.5</f>
        <v>104.99</v>
      </c>
      <c r="P165" s="78" t="n">
        <f aca="false">IF(ISERROR($P$1*O165),"",($P$1*O165))</f>
        <v>11116.3412</v>
      </c>
      <c r="Q165" s="79" t="n">
        <f aca="false">P165-T165-X165-G165-H165-Z165</f>
        <v>884.341199999999</v>
      </c>
      <c r="R165" s="80" t="n">
        <f aca="false">P165-T165-Y165-G165-H165-Z165</f>
        <v>884.341199999999</v>
      </c>
      <c r="S165" s="81" t="n">
        <f aca="false">IF(ISERROR(Q165/P165),"",(Q165/P165))</f>
        <v>0.0795532616433183</v>
      </c>
      <c r="T165" s="78" t="n">
        <f aca="false">ROUND(IF(ISERROR(P165*$T$1),"",P165*$T$1),0)</f>
        <v>1667</v>
      </c>
      <c r="U165" s="82" t="n">
        <f aca="false">ROUNDUP(I165*1.2,0)</f>
        <v>480</v>
      </c>
      <c r="V165" s="83" t="n">
        <f aca="false">ROUNDUP(SUM(J165:L165)*1.1,0)</f>
        <v>0</v>
      </c>
      <c r="W165" s="84" t="s">
        <v>50</v>
      </c>
      <c r="X165" s="28" t="n">
        <f aca="false">IFERROR(IF($W165="eパケライト",VLOOKUP($U165,料金表!$B$3:$H$52,2,1),IF($W165="eパケ",VLOOKUP($U165,料金表!$B$3:$H$52,4,1),IF($W165="EMS",VLOOKUP($U165,料金表!$B$3:$H$52,6,1),""))),"")</f>
        <v>1235</v>
      </c>
      <c r="Y165" s="28" t="n">
        <f aca="false">IFERROR(IF($W165="eパケライト",VLOOKUP($U165,料金表!$B$3:$H$52,3,1),IF($W165="eパケ",VLOOKUP($U165,料金表!$B$3:$H$52,5,1),IF($W165="EMS",VLOOKUP($U165,料金表!$B$3:$H$52,7,1),""))),"")</f>
        <v>1235</v>
      </c>
      <c r="Z165" s="28" t="n">
        <f aca="false">$Z$1</f>
        <v>330</v>
      </c>
      <c r="AA165" s="64"/>
      <c r="AB165" s="65"/>
      <c r="AC165" s="66" t="s">
        <v>45</v>
      </c>
      <c r="AD165" s="65" t="n">
        <v>43943</v>
      </c>
      <c r="AE165" s="56"/>
      <c r="AF165" s="97"/>
      <c r="AH165" s="57" t="str">
        <f aca="false">"http://images.amazon.com/images/P/"&amp;D165&amp;".09.LZZZZZZZ"</f>
        <v>http://images.amazon.com/images/P/B000092PBT.09.LZZZZZZZ</v>
      </c>
    </row>
    <row r="166" customFormat="false" ht="22.5" hidden="true" customHeight="true" outlineLevel="0" collapsed="false">
      <c r="A166" s="19" t="n">
        <v>159</v>
      </c>
      <c r="B166" s="67"/>
      <c r="C166" s="58" t="s">
        <v>529</v>
      </c>
      <c r="D166" s="37" t="s">
        <v>530</v>
      </c>
      <c r="E166" s="58" t="n">
        <v>4974365541033</v>
      </c>
      <c r="F166" s="38" t="str">
        <f aca="false">IF(D166="",,"http://mnsearch.com/item?kwd="&amp;D166)</f>
        <v>http://mnsearch.com/item?kwd=B000147VUC</v>
      </c>
      <c r="G166" s="60" t="n">
        <v>5000</v>
      </c>
      <c r="H166" s="39"/>
      <c r="I166" s="40" t="n">
        <v>500</v>
      </c>
      <c r="J166" s="41"/>
      <c r="K166" s="41"/>
      <c r="L166" s="41"/>
      <c r="M166" s="61" t="s">
        <v>531</v>
      </c>
      <c r="N166" s="62" t="n">
        <v>79.99</v>
      </c>
      <c r="O166" s="77" t="n">
        <f aca="false">N166-0.5</f>
        <v>79.49</v>
      </c>
      <c r="P166" s="78" t="n">
        <f aca="false">IF(ISERROR($P$1*O166),"",($P$1*O166))</f>
        <v>8416.4012</v>
      </c>
      <c r="Q166" s="79" t="n">
        <f aca="false">P166-T166-X166-G166-H166-Z166</f>
        <v>439.401199999998</v>
      </c>
      <c r="R166" s="80" t="n">
        <f aca="false">P166-T166-Y166-G166-H166-Z166</f>
        <v>439.401199999998</v>
      </c>
      <c r="S166" s="81" t="n">
        <f aca="false">IF(ISERROR(Q166/P166),"",(Q166/P166))</f>
        <v>0.05220772983113</v>
      </c>
      <c r="T166" s="78" t="n">
        <f aca="false">ROUND(IF(ISERROR(P166*$T$1),"",P166*$T$1),0)</f>
        <v>1262</v>
      </c>
      <c r="U166" s="82" t="n">
        <f aca="false">ROUNDUP(I166*1.2,0)</f>
        <v>600</v>
      </c>
      <c r="V166" s="83" t="n">
        <f aca="false">ROUNDUP(SUM(J166:L166)*1.1,0)</f>
        <v>0</v>
      </c>
      <c r="W166" s="84" t="s">
        <v>50</v>
      </c>
      <c r="X166" s="28" t="n">
        <f aca="false">IFERROR(IF($W166="eパケライト",VLOOKUP($U166,料金表!$B$3:$H$52,2,1),IF($W166="eパケ",VLOOKUP($U166,料金表!$B$3:$H$52,4,1),IF($W166="EMS",VLOOKUP($U166,料金表!$B$3:$H$52,6,1),""))),"")</f>
        <v>1385</v>
      </c>
      <c r="Y166" s="28" t="n">
        <f aca="false">IFERROR(IF($W166="eパケライト",VLOOKUP($U166,料金表!$B$3:$H$52,3,1),IF($W166="eパケ",VLOOKUP($U166,料金表!$B$3:$H$52,5,1),IF($W166="EMS",VLOOKUP($U166,料金表!$B$3:$H$52,7,1),""))),"")</f>
        <v>1385</v>
      </c>
      <c r="Z166" s="28" t="n">
        <f aca="false">$Z$1</f>
        <v>330</v>
      </c>
      <c r="AA166" s="64"/>
      <c r="AB166" s="65"/>
      <c r="AC166" s="66" t="s">
        <v>45</v>
      </c>
      <c r="AD166" s="65" t="n">
        <v>43943</v>
      </c>
      <c r="AE166" s="56"/>
      <c r="AF166" s="97"/>
      <c r="AH166" s="57" t="str">
        <f aca="false">"http://images.amazon.com/images/P/"&amp;D166&amp;".09.LZZZZZZZ"</f>
        <v>http://images.amazon.com/images/P/B000147VUC.09.LZZZZZZZ</v>
      </c>
    </row>
    <row r="167" customFormat="false" ht="22.5" hidden="true" customHeight="true" outlineLevel="0" collapsed="false">
      <c r="A167" s="19" t="n">
        <v>160</v>
      </c>
      <c r="B167" s="67"/>
      <c r="C167" s="58" t="s">
        <v>532</v>
      </c>
      <c r="D167" s="37" t="s">
        <v>533</v>
      </c>
      <c r="E167" s="58" t="n">
        <v>4907859106050</v>
      </c>
      <c r="F167" s="38" t="str">
        <f aca="false">IF(D167="",,"http://mnsearch.com/item?kwd="&amp;D167)</f>
        <v>http://mnsearch.com/item?kwd=B000068H1Z</v>
      </c>
      <c r="G167" s="60" t="n">
        <v>3500</v>
      </c>
      <c r="H167" s="39"/>
      <c r="I167" s="40" t="n">
        <v>200</v>
      </c>
      <c r="J167" s="41"/>
      <c r="K167" s="41"/>
      <c r="L167" s="41"/>
      <c r="M167" s="61" t="s">
        <v>534</v>
      </c>
      <c r="N167" s="62" t="n">
        <v>59.99</v>
      </c>
      <c r="O167" s="77" t="n">
        <f aca="false">N167-0.5</f>
        <v>59.49</v>
      </c>
      <c r="P167" s="78" t="n">
        <f aca="false">IF(ISERROR($P$1*O167),"",($P$1*O167))</f>
        <v>6298.8012</v>
      </c>
      <c r="Q167" s="79" t="n">
        <f aca="false">P167-T167-X167-G167-H167-Z167</f>
        <v>663.8012</v>
      </c>
      <c r="R167" s="80" t="n">
        <f aca="false">P167-T167-Y167-G167-H167-Z167</f>
        <v>663.8012</v>
      </c>
      <c r="S167" s="81" t="n">
        <f aca="false">IF(ISERROR(Q167/P167),"",(Q167/P167))</f>
        <v>0.105385323162763</v>
      </c>
      <c r="T167" s="78" t="n">
        <f aca="false">ROUND(IF(ISERROR(P167*$T$1),"",P167*$T$1),0)</f>
        <v>945</v>
      </c>
      <c r="U167" s="82" t="n">
        <f aca="false">ROUNDUP(I167*1.2,0)</f>
        <v>240</v>
      </c>
      <c r="V167" s="83" t="n">
        <f aca="false">ROUNDUP(SUM(J167:L167)*1.1,0)</f>
        <v>0</v>
      </c>
      <c r="W167" s="84" t="s">
        <v>50</v>
      </c>
      <c r="X167" s="28" t="n">
        <f aca="false">IFERROR(IF($W167="eパケライト",VLOOKUP($U167,料金表!$B$3:$H$52,2,1),IF($W167="eパケ",VLOOKUP($U167,料金表!$B$3:$H$52,4,1),IF($W167="EMS",VLOOKUP($U167,料金表!$B$3:$H$52,6,1),""))),"")</f>
        <v>860</v>
      </c>
      <c r="Y167" s="28" t="n">
        <f aca="false">IFERROR(IF($W167="eパケライト",VLOOKUP($U167,料金表!$B$3:$H$52,3,1),IF($W167="eパケ",VLOOKUP($U167,料金表!$B$3:$H$52,5,1),IF($W167="EMS",VLOOKUP($U167,料金表!$B$3:$H$52,7,1),""))),"")</f>
        <v>860</v>
      </c>
      <c r="Z167" s="28" t="n">
        <f aca="false">$Z$1</f>
        <v>330</v>
      </c>
      <c r="AA167" s="64"/>
      <c r="AB167" s="65"/>
      <c r="AC167" s="66" t="s">
        <v>45</v>
      </c>
      <c r="AD167" s="65" t="n">
        <v>43943</v>
      </c>
      <c r="AE167" s="56"/>
      <c r="AF167" s="97"/>
      <c r="AH167" s="57" t="str">
        <f aca="false">"http://images.amazon.com/images/P/"&amp;D167&amp;".09.LZZZZZZZ"</f>
        <v>http://images.amazon.com/images/P/B000068H1Z.09.LZZZZZZZ</v>
      </c>
    </row>
    <row r="168" customFormat="false" ht="22.5" hidden="true" customHeight="true" outlineLevel="0" collapsed="false">
      <c r="A168" s="19" t="n">
        <v>161</v>
      </c>
      <c r="B168" s="67"/>
      <c r="C168" s="58" t="s">
        <v>535</v>
      </c>
      <c r="D168" s="37" t="s">
        <v>536</v>
      </c>
      <c r="E168" s="58" t="n">
        <v>4560126140432</v>
      </c>
      <c r="F168" s="38" t="str">
        <f aca="false">IF(D168="",,"http://mnsearch.com/item?kwd="&amp;D168)</f>
        <v>http://mnsearch.com/item?kwd=B0009MYVPY</v>
      </c>
      <c r="G168" s="60" t="n">
        <v>3000</v>
      </c>
      <c r="H168" s="39"/>
      <c r="I168" s="40" t="n">
        <v>200</v>
      </c>
      <c r="J168" s="41"/>
      <c r="K168" s="41"/>
      <c r="L168" s="41"/>
      <c r="M168" s="61" t="s">
        <v>537</v>
      </c>
      <c r="N168" s="62" t="n">
        <v>59</v>
      </c>
      <c r="O168" s="77" t="n">
        <f aca="false">N168-0.5</f>
        <v>58.5</v>
      </c>
      <c r="P168" s="78" t="n">
        <f aca="false">IF(ISERROR($P$1*O168),"",($P$1*O168))</f>
        <v>6193.98</v>
      </c>
      <c r="Q168" s="79" t="n">
        <f aca="false">P168-T168-X168-G168-H168-Z168</f>
        <v>1074.98</v>
      </c>
      <c r="R168" s="80" t="n">
        <f aca="false">P168-T168-Y168-G168-H168-Z168</f>
        <v>1074.98</v>
      </c>
      <c r="S168" s="81" t="n">
        <f aca="false">IF(ISERROR(Q168/P168),"",(Q168/P168))</f>
        <v>0.173552384734855</v>
      </c>
      <c r="T168" s="78" t="n">
        <f aca="false">ROUND(IF(ISERROR(P168*$T$1),"",P168*$T$1),0)</f>
        <v>929</v>
      </c>
      <c r="U168" s="82" t="n">
        <f aca="false">ROUNDUP(I168*1.2,0)</f>
        <v>240</v>
      </c>
      <c r="V168" s="83" t="n">
        <f aca="false">ROUNDUP(SUM(J168:L168)*1.1,0)</f>
        <v>0</v>
      </c>
      <c r="W168" s="84" t="s">
        <v>50</v>
      </c>
      <c r="X168" s="28" t="n">
        <f aca="false">IFERROR(IF($W168="eパケライト",VLOOKUP($U168,料金表!$B$3:$H$52,2,1),IF($W168="eパケ",VLOOKUP($U168,料金表!$B$3:$H$52,4,1),IF($W168="EMS",VLOOKUP($U168,料金表!$B$3:$H$52,6,1),""))),"")</f>
        <v>860</v>
      </c>
      <c r="Y168" s="28" t="n">
        <f aca="false">IFERROR(IF($W168="eパケライト",VLOOKUP($U168,料金表!$B$3:$H$52,3,1),IF($W168="eパケ",VLOOKUP($U168,料金表!$B$3:$H$52,5,1),IF($W168="EMS",VLOOKUP($U168,料金表!$B$3:$H$52,7,1),""))),"")</f>
        <v>860</v>
      </c>
      <c r="Z168" s="28" t="n">
        <f aca="false">$Z$1</f>
        <v>330</v>
      </c>
      <c r="AA168" s="64"/>
      <c r="AB168" s="65"/>
      <c r="AC168" s="66" t="s">
        <v>89</v>
      </c>
      <c r="AD168" s="65" t="n">
        <v>43945</v>
      </c>
      <c r="AE168" s="56"/>
      <c r="AF168" s="97"/>
      <c r="AH168" s="57" t="str">
        <f aca="false">"http://images.amazon.com/images/P/"&amp;D168&amp;".09.LZZZZZZZ"</f>
        <v>http://images.amazon.com/images/P/B0009MYVPY.09.LZZZZZZZ</v>
      </c>
    </row>
    <row r="169" customFormat="false" ht="22.5" hidden="true" customHeight="true" outlineLevel="0" collapsed="false">
      <c r="A169" s="19" t="n">
        <v>162</v>
      </c>
      <c r="B169" s="67"/>
      <c r="C169" s="58" t="s">
        <v>538</v>
      </c>
      <c r="D169" s="37" t="s">
        <v>539</v>
      </c>
      <c r="E169" s="58" t="n">
        <v>4521088002640</v>
      </c>
      <c r="F169" s="38" t="str">
        <f aca="false">IF(D169="",,"http://mnsearch.com/item?kwd="&amp;D169)</f>
        <v>http://mnsearch.com/item?kwd=B00006LJGS</v>
      </c>
      <c r="G169" s="60" t="n">
        <v>10000</v>
      </c>
      <c r="H169" s="39"/>
      <c r="I169" s="40" t="n">
        <v>200</v>
      </c>
      <c r="J169" s="41"/>
      <c r="K169" s="41"/>
      <c r="L169" s="41"/>
      <c r="M169" s="61" t="s">
        <v>540</v>
      </c>
      <c r="N169" s="62" t="n">
        <v>149.99</v>
      </c>
      <c r="O169" s="77" t="n">
        <f aca="false">N169-0.5</f>
        <v>149.49</v>
      </c>
      <c r="P169" s="78" t="n">
        <f aca="false">IF(ISERROR($P$1*O169),"",($P$1*O169))</f>
        <v>15828.0012</v>
      </c>
      <c r="Q169" s="79" t="n">
        <f aca="false">P169-T169-X169-G169-H169-Z169</f>
        <v>2264.0012</v>
      </c>
      <c r="R169" s="80" t="n">
        <f aca="false">P169-T169-Y169-G169-H169-Z169</f>
        <v>2264.0012</v>
      </c>
      <c r="S169" s="81" t="n">
        <f aca="false">IF(ISERROR(Q169/P169),"",(Q169/P169))</f>
        <v>0.143037719759587</v>
      </c>
      <c r="T169" s="78" t="n">
        <f aca="false">ROUND(IF(ISERROR(P169*$T$1),"",P169*$T$1),0)</f>
        <v>2374</v>
      </c>
      <c r="U169" s="82" t="n">
        <f aca="false">ROUNDUP(I169*1.2,0)</f>
        <v>240</v>
      </c>
      <c r="V169" s="83" t="n">
        <f aca="false">ROUNDUP(SUM(J169:L169)*1.1,0)</f>
        <v>0</v>
      </c>
      <c r="W169" s="84" t="s">
        <v>50</v>
      </c>
      <c r="X169" s="28" t="n">
        <f aca="false">IFERROR(IF($W169="eパケライト",VLOOKUP($U169,料金表!$B$3:$H$52,2,1),IF($W169="eパケ",VLOOKUP($U169,料金表!$B$3:$H$52,4,1),IF($W169="EMS",VLOOKUP($U169,料金表!$B$3:$H$52,6,1),""))),"")</f>
        <v>860</v>
      </c>
      <c r="Y169" s="28" t="n">
        <f aca="false">IFERROR(IF($W169="eパケライト",VLOOKUP($U169,料金表!$B$3:$H$52,3,1),IF($W169="eパケ",VLOOKUP($U169,料金表!$B$3:$H$52,5,1),IF($W169="EMS",VLOOKUP($U169,料金表!$B$3:$H$52,7,1),""))),"")</f>
        <v>860</v>
      </c>
      <c r="Z169" s="28" t="n">
        <f aca="false">$Z$1</f>
        <v>330</v>
      </c>
      <c r="AA169" s="64"/>
      <c r="AB169" s="65"/>
      <c r="AC169" s="66" t="s">
        <v>89</v>
      </c>
      <c r="AD169" s="65" t="n">
        <v>43945</v>
      </c>
      <c r="AE169" s="56"/>
      <c r="AF169" s="97"/>
      <c r="AH169" s="57" t="str">
        <f aca="false">"http://images.amazon.com/images/P/"&amp;D169&amp;".09.LZZZZZZZ"</f>
        <v>http://images.amazon.com/images/P/B00006LJGS.09.LZZZZZZZ</v>
      </c>
    </row>
    <row r="170" customFormat="false" ht="22.5" hidden="true" customHeight="true" outlineLevel="0" collapsed="false">
      <c r="A170" s="19" t="n">
        <v>163</v>
      </c>
      <c r="B170" s="67"/>
      <c r="C170" s="58" t="s">
        <v>541</v>
      </c>
      <c r="D170" s="37" t="s">
        <v>542</v>
      </c>
      <c r="E170" s="58" t="n">
        <v>4560126140135</v>
      </c>
      <c r="F170" s="38" t="str">
        <f aca="false">IF(D170="",,"http://mnsearch.com/item?kwd="&amp;D170)</f>
        <v>http://mnsearch.com/item?kwd=B0000DJUDW</v>
      </c>
      <c r="G170" s="60" t="n">
        <v>2500</v>
      </c>
      <c r="H170" s="39"/>
      <c r="I170" s="40" t="n">
        <v>200</v>
      </c>
      <c r="J170" s="41"/>
      <c r="K170" s="41"/>
      <c r="L170" s="41"/>
      <c r="M170" s="61" t="s">
        <v>543</v>
      </c>
      <c r="N170" s="62" t="n">
        <v>55.49</v>
      </c>
      <c r="O170" s="77" t="n">
        <f aca="false">N170-0.5</f>
        <v>54.99</v>
      </c>
      <c r="P170" s="78" t="n">
        <f aca="false">IF(ISERROR($P$1*O170),"",($P$1*O170))</f>
        <v>5822.3412</v>
      </c>
      <c r="Q170" s="79" t="n">
        <f aca="false">P170-T170-X170-G170-H170-Z170</f>
        <v>1259.3412</v>
      </c>
      <c r="R170" s="80" t="n">
        <f aca="false">P170-T170-Y170-G170-H170-Z170</f>
        <v>1259.3412</v>
      </c>
      <c r="S170" s="81" t="n">
        <f aca="false">IF(ISERROR(Q170/P170),"",(Q170/P170))</f>
        <v>0.216294641062946</v>
      </c>
      <c r="T170" s="78" t="n">
        <f aca="false">ROUND(IF(ISERROR(P170*$T$1),"",P170*$T$1),0)</f>
        <v>873</v>
      </c>
      <c r="U170" s="82" t="n">
        <f aca="false">ROUNDUP(I170*1.2,0)</f>
        <v>240</v>
      </c>
      <c r="V170" s="83" t="n">
        <f aca="false">ROUNDUP(SUM(J170:L170)*1.1,0)</f>
        <v>0</v>
      </c>
      <c r="W170" s="84" t="s">
        <v>50</v>
      </c>
      <c r="X170" s="28" t="n">
        <f aca="false">IFERROR(IF($W170="eパケライト",VLOOKUP($U170,料金表!$B$3:$H$52,2,1),IF($W170="eパケ",VLOOKUP($U170,料金表!$B$3:$H$52,4,1),IF($W170="EMS",VLOOKUP($U170,料金表!$B$3:$H$52,6,1),""))),"")</f>
        <v>860</v>
      </c>
      <c r="Y170" s="28" t="n">
        <f aca="false">IFERROR(IF($W170="eパケライト",VLOOKUP($U170,料金表!$B$3:$H$52,3,1),IF($W170="eパケ",VLOOKUP($U170,料金表!$B$3:$H$52,5,1),IF($W170="EMS",VLOOKUP($U170,料金表!$B$3:$H$52,7,1),""))),"")</f>
        <v>860</v>
      </c>
      <c r="Z170" s="28" t="n">
        <f aca="false">$Z$1</f>
        <v>330</v>
      </c>
      <c r="AA170" s="64"/>
      <c r="AB170" s="65"/>
      <c r="AC170" s="66" t="s">
        <v>89</v>
      </c>
      <c r="AD170" s="65" t="n">
        <v>43945</v>
      </c>
      <c r="AE170" s="56"/>
      <c r="AF170" s="97"/>
      <c r="AH170" s="57" t="str">
        <f aca="false">"http://images.amazon.com/images/P/"&amp;D170&amp;".09.LZZZZZZZ"</f>
        <v>http://images.amazon.com/images/P/B0000DJUDW.09.LZZZZZZZ</v>
      </c>
    </row>
    <row r="171" customFormat="false" ht="22.5" hidden="true" customHeight="true" outlineLevel="0" collapsed="false">
      <c r="A171" s="19" t="n">
        <v>164</v>
      </c>
      <c r="B171" s="67"/>
      <c r="C171" s="58" t="s">
        <v>544</v>
      </c>
      <c r="D171" s="37" t="s">
        <v>545</v>
      </c>
      <c r="E171" s="58" t="n">
        <v>4974365540371</v>
      </c>
      <c r="F171" s="38" t="str">
        <f aca="false">IF(D171="",,"http://mnsearch.com/item?kwd="&amp;D171)</f>
        <v>http://mnsearch.com/item?kwd=B0001488K4</v>
      </c>
      <c r="G171" s="60" t="n">
        <v>2500</v>
      </c>
      <c r="H171" s="39"/>
      <c r="I171" s="40" t="n">
        <v>500</v>
      </c>
      <c r="J171" s="41"/>
      <c r="K171" s="41"/>
      <c r="L171" s="41"/>
      <c r="M171" s="61" t="s">
        <v>546</v>
      </c>
      <c r="N171" s="62" t="n">
        <v>118.97</v>
      </c>
      <c r="O171" s="77" t="n">
        <f aca="false">N171-0.5</f>
        <v>118.47</v>
      </c>
      <c r="P171" s="78" t="n">
        <f aca="false">IF(ISERROR($P$1*O171),"",($P$1*O171))</f>
        <v>12543.6036</v>
      </c>
      <c r="Q171" s="79" t="n">
        <f aca="false">P171-T171-X171-G171-H171-Z171</f>
        <v>6446.6036</v>
      </c>
      <c r="R171" s="80" t="n">
        <f aca="false">P171-T171-Y171-G171-H171-Z171</f>
        <v>6446.6036</v>
      </c>
      <c r="S171" s="81" t="n">
        <f aca="false">IF(ISERROR(Q171/P171),"",(Q171/P171))</f>
        <v>0.513935532847993</v>
      </c>
      <c r="T171" s="78" t="n">
        <f aca="false">ROUND(IF(ISERROR(P171*$T$1),"",P171*$T$1),0)</f>
        <v>1882</v>
      </c>
      <c r="U171" s="82" t="n">
        <f aca="false">ROUNDUP(I171*1.2,0)</f>
        <v>600</v>
      </c>
      <c r="V171" s="83" t="n">
        <f aca="false">ROUNDUP(SUM(J171:L171)*1.1,0)</f>
        <v>0</v>
      </c>
      <c r="W171" s="84" t="s">
        <v>50</v>
      </c>
      <c r="X171" s="28" t="n">
        <f aca="false">IFERROR(IF($W171="eパケライト",VLOOKUP($U171,料金表!$B$3:$H$52,2,1),IF($W171="eパケ",VLOOKUP($U171,料金表!$B$3:$H$52,4,1),IF($W171="EMS",VLOOKUP($U171,料金表!$B$3:$H$52,6,1),""))),"")</f>
        <v>1385</v>
      </c>
      <c r="Y171" s="28" t="n">
        <f aca="false">IFERROR(IF($W171="eパケライト",VLOOKUP($U171,料金表!$B$3:$H$52,3,1),IF($W171="eパケ",VLOOKUP($U171,料金表!$B$3:$H$52,5,1),IF($W171="EMS",VLOOKUP($U171,料金表!$B$3:$H$52,7,1),""))),"")</f>
        <v>1385</v>
      </c>
      <c r="Z171" s="28" t="n">
        <f aca="false">$Z$1</f>
        <v>330</v>
      </c>
      <c r="AA171" s="64"/>
      <c r="AB171" s="65"/>
      <c r="AC171" s="66" t="s">
        <v>89</v>
      </c>
      <c r="AD171" s="65" t="n">
        <v>43945</v>
      </c>
      <c r="AE171" s="56"/>
      <c r="AF171" s="97"/>
      <c r="AH171" s="57" t="str">
        <f aca="false">"http://images.amazon.com/images/P/"&amp;D171&amp;".09.LZZZZZZZ"</f>
        <v>http://images.amazon.com/images/P/B0001488K4.09.LZZZZZZZ</v>
      </c>
    </row>
    <row r="172" customFormat="false" ht="22.5" hidden="true" customHeight="true" outlineLevel="0" collapsed="false">
      <c r="A172" s="19" t="n">
        <v>165</v>
      </c>
      <c r="B172" s="67"/>
      <c r="C172" s="58" t="s">
        <v>547</v>
      </c>
      <c r="D172" s="37" t="s">
        <v>548</v>
      </c>
      <c r="E172" s="58" t="n">
        <v>4988611205099</v>
      </c>
      <c r="F172" s="38" t="str">
        <f aca="false">IF(D172="",,"http://mnsearch.com/item?kwd="&amp;D172)</f>
        <v>http://mnsearch.com/item?kwd=B0007MSMG0</v>
      </c>
      <c r="G172" s="60" t="n">
        <v>13000</v>
      </c>
      <c r="H172" s="60" t="n">
        <v>340</v>
      </c>
      <c r="I172" s="40" t="n">
        <v>200</v>
      </c>
      <c r="J172" s="41"/>
      <c r="K172" s="41"/>
      <c r="L172" s="41"/>
      <c r="M172" s="61" t="s">
        <v>549</v>
      </c>
      <c r="N172" s="62" t="n">
        <v>199.99</v>
      </c>
      <c r="O172" s="77" t="n">
        <f aca="false">N172-0.5</f>
        <v>199.49</v>
      </c>
      <c r="P172" s="78" t="n">
        <f aca="false">IF(ISERROR($P$1*O172),"",($P$1*O172))</f>
        <v>21122.0012</v>
      </c>
      <c r="Q172" s="79" t="n">
        <f aca="false">P172-T172-X172-G172-H172-Z172</f>
        <v>3424.0012</v>
      </c>
      <c r="R172" s="80" t="n">
        <f aca="false">P172-T172-Y172-G172-H172-Z172</f>
        <v>3424.0012</v>
      </c>
      <c r="S172" s="81" t="n">
        <f aca="false">IF(ISERROR(Q172/P172),"",(Q172/P172))</f>
        <v>0.162105908790498</v>
      </c>
      <c r="T172" s="78" t="n">
        <f aca="false">ROUND(IF(ISERROR(P172*$T$1),"",P172*$T$1),0)</f>
        <v>3168</v>
      </c>
      <c r="U172" s="82" t="n">
        <f aca="false">ROUNDUP(I172*1.2,0)</f>
        <v>240</v>
      </c>
      <c r="V172" s="83" t="n">
        <f aca="false">ROUNDUP(SUM(J172:L172)*1.1,0)</f>
        <v>0</v>
      </c>
      <c r="W172" s="84" t="s">
        <v>50</v>
      </c>
      <c r="X172" s="28" t="n">
        <f aca="false">IFERROR(IF($W172="eパケライト",VLOOKUP($U172,料金表!$B$3:$H$52,2,1),IF($W172="eパケ",VLOOKUP($U172,料金表!$B$3:$H$52,4,1),IF($W172="EMS",VLOOKUP($U172,料金表!$B$3:$H$52,6,1),""))),"")</f>
        <v>860</v>
      </c>
      <c r="Y172" s="28" t="n">
        <f aca="false">IFERROR(IF($W172="eパケライト",VLOOKUP($U172,料金表!$B$3:$H$52,3,1),IF($W172="eパケ",VLOOKUP($U172,料金表!$B$3:$H$52,5,1),IF($W172="EMS",VLOOKUP($U172,料金表!$B$3:$H$52,7,1),""))),"")</f>
        <v>860</v>
      </c>
      <c r="Z172" s="28" t="n">
        <f aca="false">$Z$1</f>
        <v>330</v>
      </c>
      <c r="AA172" s="64"/>
      <c r="AB172" s="65"/>
      <c r="AC172" s="66" t="s">
        <v>89</v>
      </c>
      <c r="AD172" s="65" t="n">
        <v>43945</v>
      </c>
      <c r="AE172" s="56"/>
      <c r="AF172" s="97"/>
      <c r="AH172" s="57" t="str">
        <f aca="false">"http://images.amazon.com/images/P/"&amp;D172&amp;".09.LZZZZZZZ"</f>
        <v>http://images.amazon.com/images/P/B0007MSMG0.09.LZZZZZZZ</v>
      </c>
    </row>
    <row r="173" customFormat="false" ht="22.5" hidden="true" customHeight="true" outlineLevel="0" collapsed="false">
      <c r="A173" s="19" t="n">
        <v>166</v>
      </c>
      <c r="B173" s="67"/>
      <c r="C173" s="58" t="s">
        <v>550</v>
      </c>
      <c r="D173" s="37" t="s">
        <v>551</v>
      </c>
      <c r="E173" s="58" t="n">
        <v>4974365823276</v>
      </c>
      <c r="F173" s="38" t="str">
        <f aca="false">IF(D173="",,"http://mnsearch.com/item?kwd="&amp;D173)</f>
        <v>http://mnsearch.com/item?kwd=B01B73YVZ8</v>
      </c>
      <c r="G173" s="60" t="n">
        <v>3200</v>
      </c>
      <c r="H173" s="39"/>
      <c r="I173" s="40" t="n">
        <v>200</v>
      </c>
      <c r="J173" s="41"/>
      <c r="K173" s="41"/>
      <c r="L173" s="41"/>
      <c r="M173" s="61" t="s">
        <v>552</v>
      </c>
      <c r="N173" s="62" t="n">
        <v>55</v>
      </c>
      <c r="O173" s="77" t="n">
        <f aca="false">N173-0.5</f>
        <v>54.5</v>
      </c>
      <c r="P173" s="78" t="n">
        <f aca="false">IF(ISERROR($P$1*O173),"",($P$1*O173))</f>
        <v>5770.46</v>
      </c>
      <c r="Q173" s="79" t="n">
        <f aca="false">P173-T173-X173-G173-H173-Z173</f>
        <v>514.46</v>
      </c>
      <c r="R173" s="80" t="n">
        <f aca="false">P173-T173-Y173-G173-H173-Z173</f>
        <v>514.46</v>
      </c>
      <c r="S173" s="81" t="n">
        <f aca="false">IF(ISERROR(Q173/P173),"",(Q173/P173))</f>
        <v>0.089154070905959</v>
      </c>
      <c r="T173" s="78" t="n">
        <f aca="false">ROUND(IF(ISERROR(P173*$T$1),"",P173*$T$1),0)</f>
        <v>866</v>
      </c>
      <c r="U173" s="82" t="n">
        <f aca="false">ROUNDUP(I173*1.2,0)</f>
        <v>240</v>
      </c>
      <c r="V173" s="83" t="n">
        <f aca="false">ROUNDUP(SUM(J173:L173)*1.1,0)</f>
        <v>0</v>
      </c>
      <c r="W173" s="84" t="s">
        <v>50</v>
      </c>
      <c r="X173" s="28" t="n">
        <f aca="false">IFERROR(IF($W173="eパケライト",VLOOKUP($U173,料金表!$B$3:$H$52,2,1),IF($W173="eパケ",VLOOKUP($U173,料金表!$B$3:$H$52,4,1),IF($W173="EMS",VLOOKUP($U173,料金表!$B$3:$H$52,6,1),""))),"")</f>
        <v>860</v>
      </c>
      <c r="Y173" s="28" t="n">
        <f aca="false">IFERROR(IF($W173="eパケライト",VLOOKUP($U173,料金表!$B$3:$H$52,3,1),IF($W173="eパケ",VLOOKUP($U173,料金表!$B$3:$H$52,5,1),IF($W173="EMS",VLOOKUP($U173,料金表!$B$3:$H$52,7,1),""))),"")</f>
        <v>860</v>
      </c>
      <c r="Z173" s="28" t="n">
        <f aca="false">$Z$1</f>
        <v>330</v>
      </c>
      <c r="AA173" s="64"/>
      <c r="AB173" s="65"/>
      <c r="AC173" s="66" t="s">
        <v>89</v>
      </c>
      <c r="AD173" s="65" t="n">
        <v>43945</v>
      </c>
      <c r="AE173" s="56"/>
      <c r="AF173" s="97"/>
      <c r="AH173" s="57" t="str">
        <f aca="false">"http://images.amazon.com/images/P/"&amp;D173&amp;".09.LZZZZZZZ"</f>
        <v>http://images.amazon.com/images/P/B01B73YVZ8.09.LZZZZZZZ</v>
      </c>
    </row>
    <row r="174" customFormat="false" ht="22.5" hidden="true" customHeight="true" outlineLevel="0" collapsed="false">
      <c r="A174" s="19" t="n">
        <v>167</v>
      </c>
      <c r="B174" s="67"/>
      <c r="C174" s="58" t="s">
        <v>553</v>
      </c>
      <c r="D174" s="37" t="s">
        <v>554</v>
      </c>
      <c r="E174" s="58" t="n">
        <v>4953902900083</v>
      </c>
      <c r="F174" s="38" t="str">
        <f aca="false">IF(D174="",,"http://mnsearch.com/item?kwd="&amp;D174)</f>
        <v>http://mnsearch.com/item?kwd=B0000ZPOM4</v>
      </c>
      <c r="G174" s="60" t="n">
        <v>2500</v>
      </c>
      <c r="H174" s="39"/>
      <c r="I174" s="40" t="n">
        <v>200</v>
      </c>
      <c r="J174" s="41"/>
      <c r="K174" s="41"/>
      <c r="L174" s="41"/>
      <c r="M174" s="61" t="s">
        <v>555</v>
      </c>
      <c r="N174" s="62" t="n">
        <v>56.48</v>
      </c>
      <c r="O174" s="77" t="n">
        <f aca="false">N174-0.5</f>
        <v>55.98</v>
      </c>
      <c r="P174" s="78" t="n">
        <f aca="false">IF(ISERROR($P$1*O174),"",($P$1*O174))</f>
        <v>5927.1624</v>
      </c>
      <c r="Q174" s="79" t="n">
        <f aca="false">P174-T174-X174-G174-H174-Z174</f>
        <v>1348.1624</v>
      </c>
      <c r="R174" s="80" t="n">
        <f aca="false">P174-T174-Y174-G174-H174-Z174</f>
        <v>1348.1624</v>
      </c>
      <c r="S174" s="81" t="n">
        <f aca="false">IF(ISERROR(Q174/P174),"",(Q174/P174))</f>
        <v>0.22745494538837</v>
      </c>
      <c r="T174" s="78" t="n">
        <f aca="false">ROUND(IF(ISERROR(P174*$T$1),"",P174*$T$1),0)</f>
        <v>889</v>
      </c>
      <c r="U174" s="82" t="n">
        <f aca="false">ROUNDUP(I174*1.2,0)</f>
        <v>240</v>
      </c>
      <c r="V174" s="83" t="n">
        <f aca="false">ROUNDUP(SUM(J174:L174)*1.1,0)</f>
        <v>0</v>
      </c>
      <c r="W174" s="84" t="s">
        <v>50</v>
      </c>
      <c r="X174" s="28" t="n">
        <f aca="false">IFERROR(IF($W174="eパケライト",VLOOKUP($U174,料金表!$B$3:$H$52,2,1),IF($W174="eパケ",VLOOKUP($U174,料金表!$B$3:$H$52,4,1),IF($W174="EMS",VLOOKUP($U174,料金表!$B$3:$H$52,6,1),""))),"")</f>
        <v>860</v>
      </c>
      <c r="Y174" s="28" t="n">
        <f aca="false">IFERROR(IF($W174="eパケライト",VLOOKUP($U174,料金表!$B$3:$H$52,3,1),IF($W174="eパケ",VLOOKUP($U174,料金表!$B$3:$H$52,5,1),IF($W174="EMS",VLOOKUP($U174,料金表!$B$3:$H$52,7,1),""))),"")</f>
        <v>860</v>
      </c>
      <c r="Z174" s="28" t="n">
        <f aca="false">$Z$1</f>
        <v>330</v>
      </c>
      <c r="AA174" s="64"/>
      <c r="AB174" s="65"/>
      <c r="AC174" s="66" t="s">
        <v>89</v>
      </c>
      <c r="AD174" s="65" t="n">
        <v>43945</v>
      </c>
      <c r="AE174" s="56"/>
      <c r="AF174" s="97"/>
      <c r="AH174" s="57" t="str">
        <f aca="false">"http://images.amazon.com/images/P/"&amp;D174&amp;".09.LZZZZZZZ"</f>
        <v>http://images.amazon.com/images/P/B0000ZPOM4.09.LZZZZZZZ</v>
      </c>
    </row>
    <row r="175" customFormat="false" ht="22.5" hidden="true" customHeight="true" outlineLevel="0" collapsed="false">
      <c r="A175" s="19" t="n">
        <v>168</v>
      </c>
      <c r="B175" s="67"/>
      <c r="C175" s="58" t="s">
        <v>556</v>
      </c>
      <c r="D175" s="37" t="s">
        <v>557</v>
      </c>
      <c r="E175" s="58" t="n">
        <v>4573173316811</v>
      </c>
      <c r="F175" s="38" t="str">
        <f aca="false">IF(D175="",,"http://mnsearch.com/item?kwd="&amp;D175)</f>
        <v>http://mnsearch.com/item?kwd=B06Y1P4MHC</v>
      </c>
      <c r="G175" s="60" t="n">
        <v>2200</v>
      </c>
      <c r="H175" s="39"/>
      <c r="I175" s="40" t="n">
        <v>200</v>
      </c>
      <c r="J175" s="41"/>
      <c r="K175" s="41"/>
      <c r="L175" s="41"/>
      <c r="M175" s="61" t="s">
        <v>558</v>
      </c>
      <c r="N175" s="62" t="n">
        <v>51.49</v>
      </c>
      <c r="O175" s="77" t="n">
        <f aca="false">N175-0.5</f>
        <v>50.99</v>
      </c>
      <c r="P175" s="78" t="n">
        <f aca="false">IF(ISERROR($P$1*O175),"",($P$1*O175))</f>
        <v>5398.8212</v>
      </c>
      <c r="Q175" s="79" t="n">
        <f aca="false">P175-T175-X175-G175-H175-Z175</f>
        <v>1198.8212</v>
      </c>
      <c r="R175" s="80" t="n">
        <f aca="false">P175-T175-Y175-G175-H175-Z175</f>
        <v>1198.8212</v>
      </c>
      <c r="S175" s="81" t="n">
        <f aca="false">IF(ISERROR(Q175/P175),"",(Q175/P175))</f>
        <v>0.222052399142242</v>
      </c>
      <c r="T175" s="78" t="n">
        <f aca="false">ROUND(IF(ISERROR(P175*$T$1),"",P175*$T$1),0)</f>
        <v>810</v>
      </c>
      <c r="U175" s="82" t="n">
        <f aca="false">ROUNDUP(I175*1.2,0)</f>
        <v>240</v>
      </c>
      <c r="V175" s="83" t="n">
        <f aca="false">ROUNDUP(SUM(J175:L175)*1.1,0)</f>
        <v>0</v>
      </c>
      <c r="W175" s="84" t="s">
        <v>50</v>
      </c>
      <c r="X175" s="28" t="n">
        <f aca="false">IFERROR(IF($W175="eパケライト",VLOOKUP($U175,料金表!$B$3:$H$52,2,1),IF($W175="eパケ",VLOOKUP($U175,料金表!$B$3:$H$52,4,1),IF($W175="EMS",VLOOKUP($U175,料金表!$B$3:$H$52,6,1),""))),"")</f>
        <v>860</v>
      </c>
      <c r="Y175" s="28" t="n">
        <f aca="false">IFERROR(IF($W175="eパケライト",VLOOKUP($U175,料金表!$B$3:$H$52,3,1),IF($W175="eパケ",VLOOKUP($U175,料金表!$B$3:$H$52,5,1),IF($W175="EMS",VLOOKUP($U175,料金表!$B$3:$H$52,7,1),""))),"")</f>
        <v>860</v>
      </c>
      <c r="Z175" s="28" t="n">
        <f aca="false">$Z$1</f>
        <v>330</v>
      </c>
      <c r="AA175" s="64"/>
      <c r="AB175" s="65"/>
      <c r="AC175" s="66" t="s">
        <v>89</v>
      </c>
      <c r="AD175" s="65" t="n">
        <v>43945</v>
      </c>
      <c r="AE175" s="56"/>
      <c r="AF175" s="97"/>
      <c r="AH175" s="57" t="str">
        <f aca="false">"http://images.amazon.com/images/P/"&amp;D175&amp;".09.LZZZZZZZ"</f>
        <v>http://images.amazon.com/images/P/B06Y1P4MHC.09.LZZZZZZZ</v>
      </c>
    </row>
    <row r="176" customFormat="false" ht="22.5" hidden="true" customHeight="true" outlineLevel="0" collapsed="false">
      <c r="A176" s="19" t="n">
        <v>169</v>
      </c>
      <c r="B176" s="67"/>
      <c r="C176" s="58" t="s">
        <v>559</v>
      </c>
      <c r="D176" s="37" t="s">
        <v>560</v>
      </c>
      <c r="E176" s="58" t="n">
        <v>4995857094103</v>
      </c>
      <c r="F176" s="38" t="str">
        <f aca="false">IF(D176="",,"http://mnsearch.com/item?kwd="&amp;D176)</f>
        <v>http://mnsearch.com/item?kwd=B00ZW4D1F0</v>
      </c>
      <c r="G176" s="60" t="n">
        <v>1500</v>
      </c>
      <c r="H176" s="39"/>
      <c r="I176" s="40" t="n">
        <v>200</v>
      </c>
      <c r="J176" s="41"/>
      <c r="K176" s="41"/>
      <c r="L176" s="41"/>
      <c r="M176" s="61" t="s">
        <v>561</v>
      </c>
      <c r="N176" s="62" t="n">
        <v>57.49</v>
      </c>
      <c r="O176" s="77" t="n">
        <f aca="false">N176-0.5</f>
        <v>56.99</v>
      </c>
      <c r="P176" s="78" t="n">
        <f aca="false">IF(ISERROR($P$1*O176),"",($P$1*O176))</f>
        <v>6034.1012</v>
      </c>
      <c r="Q176" s="79" t="n">
        <f aca="false">P176-T176-X176-G176-H176-Z176</f>
        <v>2439.1012</v>
      </c>
      <c r="R176" s="80" t="n">
        <f aca="false">P176-T176-Y176-G176-H176-Z176</f>
        <v>2439.1012</v>
      </c>
      <c r="S176" s="81" t="n">
        <f aca="false">IF(ISERROR(Q176/P176),"",(Q176/P176))</f>
        <v>0.404219471824569</v>
      </c>
      <c r="T176" s="78" t="n">
        <f aca="false">ROUND(IF(ISERROR(P176*$T$1),"",P176*$T$1),0)</f>
        <v>905</v>
      </c>
      <c r="U176" s="82" t="n">
        <f aca="false">ROUNDUP(I176*1.2,0)</f>
        <v>240</v>
      </c>
      <c r="V176" s="83" t="n">
        <f aca="false">ROUNDUP(SUM(J176:L176)*1.1,0)</f>
        <v>0</v>
      </c>
      <c r="W176" s="84" t="s">
        <v>50</v>
      </c>
      <c r="X176" s="28" t="n">
        <f aca="false">IFERROR(IF($W176="eパケライト",VLOOKUP($U176,料金表!$B$3:$H$52,2,1),IF($W176="eパケ",VLOOKUP($U176,料金表!$B$3:$H$52,4,1),IF($W176="EMS",VLOOKUP($U176,料金表!$B$3:$H$52,6,1),""))),"")</f>
        <v>860</v>
      </c>
      <c r="Y176" s="28" t="n">
        <f aca="false">IFERROR(IF($W176="eパケライト",VLOOKUP($U176,料金表!$B$3:$H$52,3,1),IF($W176="eパケ",VLOOKUP($U176,料金表!$B$3:$H$52,5,1),IF($W176="EMS",VLOOKUP($U176,料金表!$B$3:$H$52,7,1),""))),"")</f>
        <v>860</v>
      </c>
      <c r="Z176" s="28" t="n">
        <f aca="false">$Z$1</f>
        <v>330</v>
      </c>
      <c r="AA176" s="64"/>
      <c r="AB176" s="65"/>
      <c r="AC176" s="66" t="s">
        <v>89</v>
      </c>
      <c r="AD176" s="65" t="n">
        <v>43945</v>
      </c>
      <c r="AE176" s="56"/>
      <c r="AF176" s="97"/>
      <c r="AH176" s="57" t="str">
        <f aca="false">"http://images.amazon.com/images/P/"&amp;D176&amp;".09.LZZZZZZZ"</f>
        <v>http://images.amazon.com/images/P/B00ZW4D1F0.09.LZZZZZZZ</v>
      </c>
    </row>
    <row r="177" customFormat="false" ht="22.5" hidden="true" customHeight="true" outlineLevel="0" collapsed="false">
      <c r="A177" s="19" t="n">
        <v>170</v>
      </c>
      <c r="B177" s="67"/>
      <c r="C177" s="58" t="s">
        <v>562</v>
      </c>
      <c r="D177" s="37" t="s">
        <v>563</v>
      </c>
      <c r="E177" s="58" t="n">
        <v>4560231121180</v>
      </c>
      <c r="F177" s="38" t="str">
        <f aca="false">IF(D177="",,"http://mnsearch.com/item?kwd="&amp;D177)</f>
        <v>http://mnsearch.com/item?kwd=B00BSOT652</v>
      </c>
      <c r="G177" s="60" t="n">
        <v>12980</v>
      </c>
      <c r="H177" s="39"/>
      <c r="I177" s="40" t="n">
        <v>1000</v>
      </c>
      <c r="J177" s="41"/>
      <c r="K177" s="41"/>
      <c r="L177" s="41"/>
      <c r="M177" s="61" t="s">
        <v>564</v>
      </c>
      <c r="N177" s="62" t="n">
        <v>294.49</v>
      </c>
      <c r="O177" s="77" t="n">
        <f aca="false">N177-0.5</f>
        <v>293.99</v>
      </c>
      <c r="P177" s="78" t="n">
        <f aca="false">IF(ISERROR($P$1*O177),"",($P$1*O177))</f>
        <v>31127.6612</v>
      </c>
      <c r="Q177" s="79" t="n">
        <f aca="false">P177-T177-X177-G177-H177-Z177</f>
        <v>10893.6612</v>
      </c>
      <c r="R177" s="80" t="n">
        <f aca="false">P177-T177-Y177-G177-H177-Z177</f>
        <v>10893.6612</v>
      </c>
      <c r="S177" s="81" t="n">
        <f aca="false">IF(ISERROR(Q177/P177),"",(Q177/P177))</f>
        <v>0.349967224649695</v>
      </c>
      <c r="T177" s="78" t="n">
        <f aca="false">ROUND(IF(ISERROR(P177*$T$1),"",P177*$T$1),0)</f>
        <v>4669</v>
      </c>
      <c r="U177" s="82" t="n">
        <f aca="false">ROUNDUP(I177*1.2,0)</f>
        <v>1200</v>
      </c>
      <c r="V177" s="83" t="n">
        <f aca="false">ROUNDUP(SUM(J177:L177)*1.1,0)</f>
        <v>0</v>
      </c>
      <c r="W177" s="84" t="s">
        <v>50</v>
      </c>
      <c r="X177" s="28" t="n">
        <f aca="false">IFERROR(IF($W177="eパケライト",VLOOKUP($U177,料金表!$B$3:$H$52,2,1),IF($W177="eパケ",VLOOKUP($U177,料金表!$B$3:$H$52,4,1),IF($W177="EMS",VLOOKUP($U177,料金表!$B$3:$H$52,6,1),""))),"")</f>
        <v>2255</v>
      </c>
      <c r="Y177" s="28" t="n">
        <f aca="false">IFERROR(IF($W177="eパケライト",VLOOKUP($U177,料金表!$B$3:$H$52,3,1),IF($W177="eパケ",VLOOKUP($U177,料金表!$B$3:$H$52,5,1),IF($W177="EMS",VLOOKUP($U177,料金表!$B$3:$H$52,7,1),""))),"")</f>
        <v>2255</v>
      </c>
      <c r="Z177" s="28" t="n">
        <f aca="false">$Z$1</f>
        <v>330</v>
      </c>
      <c r="AA177" s="64"/>
      <c r="AB177" s="65"/>
      <c r="AC177" s="66" t="s">
        <v>89</v>
      </c>
      <c r="AD177" s="65" t="n">
        <v>43945</v>
      </c>
      <c r="AE177" s="56"/>
      <c r="AF177" s="97"/>
      <c r="AH177" s="57" t="str">
        <f aca="false">"http://images.amazon.com/images/P/"&amp;D177&amp;".09.LZZZZZZZ"</f>
        <v>http://images.amazon.com/images/P/B00BSOT652.09.LZZZZZZZ</v>
      </c>
    </row>
    <row r="178" customFormat="false" ht="22.5" hidden="true" customHeight="true" outlineLevel="0" collapsed="false">
      <c r="A178" s="19" t="n">
        <v>171</v>
      </c>
      <c r="B178" s="67"/>
      <c r="C178" s="58" t="s">
        <v>565</v>
      </c>
      <c r="D178" s="37" t="s">
        <v>566</v>
      </c>
      <c r="E178" s="58" t="n">
        <v>4948872020114</v>
      </c>
      <c r="F178" s="38" t="str">
        <f aca="false">IF(D178="",,"http://mnsearch.com/item?kwd="&amp;D178)</f>
        <v>http://mnsearch.com/item?kwd=B00HEZCTBW</v>
      </c>
      <c r="G178" s="60" t="n">
        <v>1500</v>
      </c>
      <c r="H178" s="39"/>
      <c r="I178" s="40" t="n">
        <v>200</v>
      </c>
      <c r="J178" s="41"/>
      <c r="K178" s="41"/>
      <c r="L178" s="41"/>
      <c r="M178" s="61" t="s">
        <v>567</v>
      </c>
      <c r="N178" s="62" t="n">
        <v>64.49</v>
      </c>
      <c r="O178" s="77" t="n">
        <f aca="false">N178-0.5</f>
        <v>63.99</v>
      </c>
      <c r="P178" s="78" t="n">
        <f aca="false">IF(ISERROR($P$1*O178),"",($P$1*O178))</f>
        <v>6775.2612</v>
      </c>
      <c r="Q178" s="79" t="n">
        <f aca="false">P178-T178-X178-G178-H178-Z178</f>
        <v>3069.2612</v>
      </c>
      <c r="R178" s="80" t="n">
        <f aca="false">P178-T178-Y178-G178-H178-Z178</f>
        <v>3069.2612</v>
      </c>
      <c r="S178" s="81" t="n">
        <f aca="false">IF(ISERROR(Q178/P178),"",(Q178/P178))</f>
        <v>0.453010018270587</v>
      </c>
      <c r="T178" s="78" t="n">
        <f aca="false">ROUND(IF(ISERROR(P178*$T$1),"",P178*$T$1),0)</f>
        <v>1016</v>
      </c>
      <c r="U178" s="82" t="n">
        <f aca="false">ROUNDUP(I178*1.2,0)</f>
        <v>240</v>
      </c>
      <c r="V178" s="83" t="n">
        <f aca="false">ROUNDUP(SUM(J178:L178)*1.1,0)</f>
        <v>0</v>
      </c>
      <c r="W178" s="84" t="s">
        <v>50</v>
      </c>
      <c r="X178" s="28" t="n">
        <f aca="false">IFERROR(IF($W178="eパケライト",VLOOKUP($U178,料金表!$B$3:$H$52,2,1),IF($W178="eパケ",VLOOKUP($U178,料金表!$B$3:$H$52,4,1),IF($W178="EMS",VLOOKUP($U178,料金表!$B$3:$H$52,6,1),""))),"")</f>
        <v>860</v>
      </c>
      <c r="Y178" s="28" t="n">
        <f aca="false">IFERROR(IF($W178="eパケライト",VLOOKUP($U178,料金表!$B$3:$H$52,3,1),IF($W178="eパケ",VLOOKUP($U178,料金表!$B$3:$H$52,5,1),IF($W178="EMS",VLOOKUP($U178,料金表!$B$3:$H$52,7,1),""))),"")</f>
        <v>860</v>
      </c>
      <c r="Z178" s="28" t="n">
        <f aca="false">$Z$1</f>
        <v>330</v>
      </c>
      <c r="AA178" s="64"/>
      <c r="AB178" s="65"/>
      <c r="AC178" s="66" t="s">
        <v>45</v>
      </c>
      <c r="AD178" s="65" t="n">
        <v>43945</v>
      </c>
      <c r="AE178" s="56"/>
      <c r="AF178" s="97"/>
      <c r="AH178" s="57" t="str">
        <f aca="false">"http://images.amazon.com/images/P/"&amp;D178&amp;".09.LZZZZZZZ"</f>
        <v>http://images.amazon.com/images/P/B00HEZCTBW.09.LZZZZZZZ</v>
      </c>
    </row>
    <row r="179" customFormat="false" ht="22.5" hidden="true" customHeight="true" outlineLevel="0" collapsed="false">
      <c r="A179" s="19" t="n">
        <v>172</v>
      </c>
      <c r="B179" s="67"/>
      <c r="C179" s="58" t="s">
        <v>568</v>
      </c>
      <c r="D179" s="37" t="s">
        <v>569</v>
      </c>
      <c r="E179" s="58" t="n">
        <v>4976219043700</v>
      </c>
      <c r="F179" s="38" t="str">
        <f aca="false">IF(D179="",,"http://mnsearch.com/item?kwd="&amp;D179)</f>
        <v>http://mnsearch.com/item?kwd=B0081XMWKO</v>
      </c>
      <c r="G179" s="60" t="n">
        <v>800</v>
      </c>
      <c r="H179" s="39"/>
      <c r="I179" s="40" t="n">
        <v>200</v>
      </c>
      <c r="J179" s="41"/>
      <c r="K179" s="41"/>
      <c r="L179" s="41"/>
      <c r="M179" s="61" t="s">
        <v>570</v>
      </c>
      <c r="N179" s="62" t="n">
        <v>52.49</v>
      </c>
      <c r="O179" s="77" t="n">
        <f aca="false">N179-0.5</f>
        <v>51.99</v>
      </c>
      <c r="P179" s="78" t="n">
        <f aca="false">IF(ISERROR($P$1*O179),"",($P$1*O179))</f>
        <v>5504.7012</v>
      </c>
      <c r="Q179" s="79" t="n">
        <f aca="false">P179-T179-X179-G179-H179-Z179</f>
        <v>2688.7012</v>
      </c>
      <c r="R179" s="80" t="n">
        <f aca="false">P179-T179-Y179-G179-H179-Z179</f>
        <v>2688.7012</v>
      </c>
      <c r="S179" s="81" t="n">
        <f aca="false">IF(ISERROR(Q179/P179),"",(Q179/P179))</f>
        <v>0.488437265223406</v>
      </c>
      <c r="T179" s="78" t="n">
        <f aca="false">ROUND(IF(ISERROR(P179*$T$1),"",P179*$T$1),0)</f>
        <v>826</v>
      </c>
      <c r="U179" s="82" t="n">
        <f aca="false">ROUNDUP(I179*1.2,0)</f>
        <v>240</v>
      </c>
      <c r="V179" s="83" t="n">
        <f aca="false">ROUNDUP(SUM(J179:L179)*1.1,0)</f>
        <v>0</v>
      </c>
      <c r="W179" s="84" t="s">
        <v>50</v>
      </c>
      <c r="X179" s="28" t="n">
        <f aca="false">IFERROR(IF($W179="eパケライト",VLOOKUP($U179,料金表!$B$3:$H$52,2,1),IF($W179="eパケ",VLOOKUP($U179,料金表!$B$3:$H$52,4,1),IF($W179="EMS",VLOOKUP($U179,料金表!$B$3:$H$52,6,1),""))),"")</f>
        <v>860</v>
      </c>
      <c r="Y179" s="28" t="n">
        <f aca="false">IFERROR(IF($W179="eパケライト",VLOOKUP($U179,料金表!$B$3:$H$52,3,1),IF($W179="eパケ",VLOOKUP($U179,料金表!$B$3:$H$52,5,1),IF($W179="EMS",VLOOKUP($U179,料金表!$B$3:$H$52,7,1),""))),"")</f>
        <v>860</v>
      </c>
      <c r="Z179" s="28" t="n">
        <f aca="false">$Z$1</f>
        <v>330</v>
      </c>
      <c r="AA179" s="64"/>
      <c r="AB179" s="65"/>
      <c r="AC179" s="66" t="s">
        <v>45</v>
      </c>
      <c r="AD179" s="65" t="n">
        <v>43945</v>
      </c>
      <c r="AE179" s="56"/>
      <c r="AF179" s="97"/>
      <c r="AH179" s="57" t="str">
        <f aca="false">"http://images.amazon.com/images/P/"&amp;D179&amp;".09.LZZZZZZZ"</f>
        <v>http://images.amazon.com/images/P/B0081XMWKO.09.LZZZZZZZ</v>
      </c>
    </row>
    <row r="180" customFormat="false" ht="22.5" hidden="true" customHeight="true" outlineLevel="0" collapsed="false">
      <c r="A180" s="19" t="n">
        <v>173</v>
      </c>
      <c r="B180" s="67"/>
      <c r="C180" s="58" t="s">
        <v>571</v>
      </c>
      <c r="D180" s="37" t="s">
        <v>572</v>
      </c>
      <c r="E180" s="58" t="n">
        <v>4944076003748</v>
      </c>
      <c r="F180" s="38" t="str">
        <f aca="false">IF(D180="",,"http://mnsearch.com/item?kwd="&amp;D180)</f>
        <v>http://mnsearch.com/item?kwd=B0003H2RA6</v>
      </c>
      <c r="G180" s="60" t="n">
        <v>4400</v>
      </c>
      <c r="H180" s="39"/>
      <c r="I180" s="40" t="n">
        <v>200</v>
      </c>
      <c r="J180" s="41"/>
      <c r="K180" s="41"/>
      <c r="L180" s="41"/>
      <c r="M180" s="61" t="s">
        <v>573</v>
      </c>
      <c r="N180" s="62" t="n">
        <v>148.65</v>
      </c>
      <c r="O180" s="77" t="n">
        <f aca="false">N180-0.5</f>
        <v>148.15</v>
      </c>
      <c r="P180" s="78" t="n">
        <f aca="false">IF(ISERROR($P$1*O180),"",($P$1*O180))</f>
        <v>15686.122</v>
      </c>
      <c r="Q180" s="79" t="n">
        <f aca="false">P180-T180-X180-G180-H180-Z180</f>
        <v>7743.122</v>
      </c>
      <c r="R180" s="80" t="n">
        <f aca="false">P180-T180-Y180-G180-H180-Z180</f>
        <v>7743.122</v>
      </c>
      <c r="S180" s="81" t="n">
        <f aca="false">IF(ISERROR(Q180/P180),"",(Q180/P180))</f>
        <v>0.493628826806269</v>
      </c>
      <c r="T180" s="78" t="n">
        <f aca="false">ROUND(IF(ISERROR(P180*$T$1),"",P180*$T$1),0)</f>
        <v>2353</v>
      </c>
      <c r="U180" s="82" t="n">
        <f aca="false">ROUNDUP(I180*1.2,0)</f>
        <v>240</v>
      </c>
      <c r="V180" s="83" t="n">
        <f aca="false">ROUNDUP(SUM(J180:L180)*1.1,0)</f>
        <v>0</v>
      </c>
      <c r="W180" s="84" t="s">
        <v>50</v>
      </c>
      <c r="X180" s="28" t="n">
        <f aca="false">IFERROR(IF($W180="eパケライト",VLOOKUP($U180,料金表!$B$3:$H$52,2,1),IF($W180="eパケ",VLOOKUP($U180,料金表!$B$3:$H$52,4,1),IF($W180="EMS",VLOOKUP($U180,料金表!$B$3:$H$52,6,1),""))),"")</f>
        <v>860</v>
      </c>
      <c r="Y180" s="28" t="n">
        <f aca="false">IFERROR(IF($W180="eパケライト",VLOOKUP($U180,料金表!$B$3:$H$52,3,1),IF($W180="eパケ",VLOOKUP($U180,料金表!$B$3:$H$52,5,1),IF($W180="EMS",VLOOKUP($U180,料金表!$B$3:$H$52,7,1),""))),"")</f>
        <v>860</v>
      </c>
      <c r="Z180" s="28" t="n">
        <f aca="false">$Z$1</f>
        <v>330</v>
      </c>
      <c r="AA180" s="64"/>
      <c r="AB180" s="65"/>
      <c r="AC180" s="66" t="s">
        <v>45</v>
      </c>
      <c r="AD180" s="65" t="n">
        <v>43945</v>
      </c>
      <c r="AE180" s="56"/>
      <c r="AF180" s="97"/>
      <c r="AH180" s="57" t="str">
        <f aca="false">"http://images.amazon.com/images/P/"&amp;D180&amp;".09.LZZZZZZZ"</f>
        <v>http://images.amazon.com/images/P/B0003H2RA6.09.LZZZZZZZ</v>
      </c>
    </row>
    <row r="181" customFormat="false" ht="22.5" hidden="true" customHeight="true" outlineLevel="0" collapsed="false">
      <c r="A181" s="19" t="n">
        <v>174</v>
      </c>
      <c r="B181" s="67"/>
      <c r="C181" s="58" t="s">
        <v>574</v>
      </c>
      <c r="D181" s="37" t="s">
        <v>575</v>
      </c>
      <c r="E181" s="58" t="n">
        <v>4974365910907</v>
      </c>
      <c r="F181" s="38" t="str">
        <f aca="false">IF(D181="",,"http://mnsearch.com/item?kwd="&amp;D181)</f>
        <v>http://mnsearch.com/item?kwd=B005MWBUZA</v>
      </c>
      <c r="G181" s="60" t="n">
        <v>1200</v>
      </c>
      <c r="H181" s="39"/>
      <c r="I181" s="40" t="n">
        <v>200</v>
      </c>
      <c r="J181" s="41"/>
      <c r="K181" s="41"/>
      <c r="L181" s="41"/>
      <c r="M181" s="61" t="s">
        <v>576</v>
      </c>
      <c r="N181" s="62" t="n">
        <v>72.81</v>
      </c>
      <c r="O181" s="77" t="n">
        <f aca="false">N181-0.5</f>
        <v>72.31</v>
      </c>
      <c r="P181" s="78" t="n">
        <f aca="false">IF(ISERROR($P$1*O181),"",($P$1*O181))</f>
        <v>7656.1828</v>
      </c>
      <c r="Q181" s="79" t="n">
        <f aca="false">P181-T181-X181-G181-H181-Z181</f>
        <v>4118.1828</v>
      </c>
      <c r="R181" s="80" t="n">
        <f aca="false">P181-T181-Y181-G181-H181-Z181</f>
        <v>4118.1828</v>
      </c>
      <c r="S181" s="81" t="n">
        <f aca="false">IF(ISERROR(Q181/P181),"",(Q181/P181))</f>
        <v>0.537889821543968</v>
      </c>
      <c r="T181" s="78" t="n">
        <f aca="false">ROUND(IF(ISERROR(P181*$T$1),"",P181*$T$1),0)</f>
        <v>1148</v>
      </c>
      <c r="U181" s="82" t="n">
        <f aca="false">ROUNDUP(I181*1.2,0)</f>
        <v>240</v>
      </c>
      <c r="V181" s="83" t="n">
        <f aca="false">ROUNDUP(SUM(J181:L181)*1.1,0)</f>
        <v>0</v>
      </c>
      <c r="W181" s="84" t="s">
        <v>50</v>
      </c>
      <c r="X181" s="28" t="n">
        <f aca="false">IFERROR(IF($W181="eパケライト",VLOOKUP($U181,料金表!$B$3:$H$52,2,1),IF($W181="eパケ",VLOOKUP($U181,料金表!$B$3:$H$52,4,1),IF($W181="EMS",VLOOKUP($U181,料金表!$B$3:$H$52,6,1),""))),"")</f>
        <v>860</v>
      </c>
      <c r="Y181" s="28" t="n">
        <f aca="false">IFERROR(IF($W181="eパケライト",VLOOKUP($U181,料金表!$B$3:$H$52,3,1),IF($W181="eパケ",VLOOKUP($U181,料金表!$B$3:$H$52,5,1),IF($W181="EMS",VLOOKUP($U181,料金表!$B$3:$H$52,7,1),""))),"")</f>
        <v>860</v>
      </c>
      <c r="Z181" s="28" t="n">
        <f aca="false">$Z$1</f>
        <v>330</v>
      </c>
      <c r="AA181" s="64"/>
      <c r="AB181" s="65"/>
      <c r="AC181" s="66" t="s">
        <v>45</v>
      </c>
      <c r="AD181" s="65" t="n">
        <v>43945</v>
      </c>
      <c r="AE181" s="56"/>
      <c r="AF181" s="97"/>
      <c r="AH181" s="57" t="str">
        <f aca="false">"http://images.amazon.com/images/P/"&amp;D181&amp;".09.LZZZZZZZ"</f>
        <v>http://images.amazon.com/images/P/B005MWBUZA.09.LZZZZZZZ</v>
      </c>
    </row>
    <row r="182" customFormat="false" ht="22.5" hidden="true" customHeight="true" outlineLevel="0" collapsed="false">
      <c r="A182" s="19" t="n">
        <v>175</v>
      </c>
      <c r="B182" s="67"/>
      <c r="C182" s="58" t="s">
        <v>577</v>
      </c>
      <c r="D182" s="37" t="s">
        <v>578</v>
      </c>
      <c r="E182" s="58" t="n">
        <v>4520644400197</v>
      </c>
      <c r="F182" s="38" t="str">
        <f aca="false">IF(D182="",,"http://mnsearch.com/item?kwd="&amp;D182)</f>
        <v>http://mnsearch.com/item?kwd=B00509CK9K</v>
      </c>
      <c r="G182" s="60" t="n">
        <v>1500</v>
      </c>
      <c r="H182" s="39"/>
      <c r="I182" s="40" t="n">
        <v>200</v>
      </c>
      <c r="J182" s="41"/>
      <c r="K182" s="41"/>
      <c r="L182" s="41"/>
      <c r="M182" s="61" t="s">
        <v>579</v>
      </c>
      <c r="N182" s="62" t="n">
        <v>60.49</v>
      </c>
      <c r="O182" s="77" t="n">
        <f aca="false">N182-0.5</f>
        <v>59.99</v>
      </c>
      <c r="P182" s="78" t="n">
        <f aca="false">IF(ISERROR($P$1*O182),"",($P$1*O182))</f>
        <v>6351.7412</v>
      </c>
      <c r="Q182" s="79" t="n">
        <f aca="false">P182-T182-X182-G182-H182-Z182</f>
        <v>2708.7412</v>
      </c>
      <c r="R182" s="80" t="n">
        <f aca="false">P182-T182-Y182-G182-H182-Z182</f>
        <v>2708.7412</v>
      </c>
      <c r="S182" s="81" t="n">
        <f aca="false">IF(ISERROR(Q182/P182),"",(Q182/P182))</f>
        <v>0.426456480941006</v>
      </c>
      <c r="T182" s="78" t="n">
        <f aca="false">ROUND(IF(ISERROR(P182*$T$1),"",P182*$T$1),0)</f>
        <v>953</v>
      </c>
      <c r="U182" s="82" t="n">
        <f aca="false">ROUNDUP(I182*1.2,0)</f>
        <v>240</v>
      </c>
      <c r="V182" s="83" t="n">
        <f aca="false">ROUNDUP(SUM(J182:L182)*1.1,0)</f>
        <v>0</v>
      </c>
      <c r="W182" s="84" t="s">
        <v>50</v>
      </c>
      <c r="X182" s="28" t="n">
        <f aca="false">IFERROR(IF($W182="eパケライト",VLOOKUP($U182,料金表!$B$3:$H$52,2,1),IF($W182="eパケ",VLOOKUP($U182,料金表!$B$3:$H$52,4,1),IF($W182="EMS",VLOOKUP($U182,料金表!$B$3:$H$52,6,1),""))),"")</f>
        <v>860</v>
      </c>
      <c r="Y182" s="28" t="n">
        <f aca="false">IFERROR(IF($W182="eパケライト",VLOOKUP($U182,料金表!$B$3:$H$52,3,1),IF($W182="eパケ",VLOOKUP($U182,料金表!$B$3:$H$52,5,1),IF($W182="EMS",VLOOKUP($U182,料金表!$B$3:$H$52,7,1),""))),"")</f>
        <v>860</v>
      </c>
      <c r="Z182" s="28" t="n">
        <f aca="false">$Z$1</f>
        <v>330</v>
      </c>
      <c r="AA182" s="64"/>
      <c r="AB182" s="65"/>
      <c r="AC182" s="66" t="s">
        <v>45</v>
      </c>
      <c r="AD182" s="65" t="n">
        <v>43945</v>
      </c>
      <c r="AE182" s="56"/>
      <c r="AF182" s="97"/>
      <c r="AH182" s="57" t="str">
        <f aca="false">"http://images.amazon.com/images/P/"&amp;D182&amp;".09.LZZZZZZZ"</f>
        <v>http://images.amazon.com/images/P/B00509CK9K.09.LZZZZZZZ</v>
      </c>
    </row>
    <row r="183" customFormat="false" ht="22.5" hidden="true" customHeight="true" outlineLevel="0" collapsed="false">
      <c r="A183" s="19" t="n">
        <v>176</v>
      </c>
      <c r="B183" s="67"/>
      <c r="C183" s="58" t="s">
        <v>580</v>
      </c>
      <c r="D183" s="37" t="s">
        <v>581</v>
      </c>
      <c r="E183" s="58" t="n">
        <v>4988601007443</v>
      </c>
      <c r="F183" s="38" t="str">
        <f aca="false">IF(D183="",,"http://mnsearch.com/item?kwd="&amp;D183)</f>
        <v>http://mnsearch.com/item?kwd=B008AS6ZGM</v>
      </c>
      <c r="G183" s="60" t="n">
        <v>2448</v>
      </c>
      <c r="H183" s="60" t="n">
        <v>340</v>
      </c>
      <c r="I183" s="40" t="n">
        <v>200</v>
      </c>
      <c r="J183" s="41"/>
      <c r="K183" s="41"/>
      <c r="L183" s="41"/>
      <c r="M183" s="61" t="s">
        <v>582</v>
      </c>
      <c r="N183" s="62" t="n">
        <v>59.99</v>
      </c>
      <c r="O183" s="77" t="n">
        <f aca="false">N183-0.5</f>
        <v>59.49</v>
      </c>
      <c r="P183" s="78" t="n">
        <f aca="false">IF(ISERROR($P$1*O183),"",($P$1*O183))</f>
        <v>6298.8012</v>
      </c>
      <c r="Q183" s="79" t="n">
        <f aca="false">P183-T183-X183-G183-H183-Z183</f>
        <v>1375.8012</v>
      </c>
      <c r="R183" s="80" t="n">
        <f aca="false">P183-T183-Y183-G183-H183-Z183</f>
        <v>1375.8012</v>
      </c>
      <c r="S183" s="81" t="n">
        <f aca="false">IF(ISERROR(Q183/P183),"",(Q183/P183))</f>
        <v>0.21842270557769</v>
      </c>
      <c r="T183" s="78" t="n">
        <f aca="false">ROUND(IF(ISERROR(P183*$T$1),"",P183*$T$1),0)</f>
        <v>945</v>
      </c>
      <c r="U183" s="82" t="n">
        <f aca="false">ROUNDUP(I183*1.2,0)</f>
        <v>240</v>
      </c>
      <c r="V183" s="83" t="n">
        <f aca="false">ROUNDUP(SUM(J183:L183)*1.1,0)</f>
        <v>0</v>
      </c>
      <c r="W183" s="84" t="s">
        <v>50</v>
      </c>
      <c r="X183" s="28" t="n">
        <f aca="false">IFERROR(IF($W183="eパケライト",VLOOKUP($U183,料金表!$B$3:$H$52,2,1),IF($W183="eパケ",VLOOKUP($U183,料金表!$B$3:$H$52,4,1),IF($W183="EMS",VLOOKUP($U183,料金表!$B$3:$H$52,6,1),""))),"")</f>
        <v>860</v>
      </c>
      <c r="Y183" s="28" t="n">
        <f aca="false">IFERROR(IF($W183="eパケライト",VLOOKUP($U183,料金表!$B$3:$H$52,3,1),IF($W183="eパケ",VLOOKUP($U183,料金表!$B$3:$H$52,5,1),IF($W183="EMS",VLOOKUP($U183,料金表!$B$3:$H$52,7,1),""))),"")</f>
        <v>860</v>
      </c>
      <c r="Z183" s="28" t="n">
        <f aca="false">$Z$1</f>
        <v>330</v>
      </c>
      <c r="AA183" s="64"/>
      <c r="AB183" s="65"/>
      <c r="AC183" s="66" t="s">
        <v>45</v>
      </c>
      <c r="AD183" s="65" t="n">
        <v>43945</v>
      </c>
      <c r="AE183" s="56"/>
      <c r="AF183" s="97"/>
      <c r="AH183" s="57" t="str">
        <f aca="false">"http://images.amazon.com/images/P/"&amp;D183&amp;".09.LZZZZZZZ"</f>
        <v>http://images.amazon.com/images/P/B008AS6ZGM.09.LZZZZZZZ</v>
      </c>
    </row>
    <row r="184" customFormat="false" ht="22.5" hidden="true" customHeight="true" outlineLevel="0" collapsed="false">
      <c r="A184" s="19" t="n">
        <v>177</v>
      </c>
      <c r="B184" s="67"/>
      <c r="C184" s="58" t="s">
        <v>583</v>
      </c>
      <c r="D184" s="37" t="s">
        <v>584</v>
      </c>
      <c r="E184" s="58" t="n">
        <v>4983164738261</v>
      </c>
      <c r="F184" s="38" t="str">
        <f aca="false">IF(D184="",,"http://mnsearch.com/item?kwd="&amp;D184)</f>
        <v>http://mnsearch.com/item?kwd=B000069TJJ</v>
      </c>
      <c r="G184" s="60" t="n">
        <v>3447</v>
      </c>
      <c r="H184" s="39"/>
      <c r="I184" s="40" t="n">
        <v>200</v>
      </c>
      <c r="J184" s="41"/>
      <c r="K184" s="41"/>
      <c r="L184" s="41"/>
      <c r="M184" s="61" t="s">
        <v>585</v>
      </c>
      <c r="N184" s="62" t="n">
        <v>60.99</v>
      </c>
      <c r="O184" s="77" t="n">
        <f aca="false">N184-0.5</f>
        <v>60.49</v>
      </c>
      <c r="P184" s="78" t="n">
        <f aca="false">IF(ISERROR($P$1*O184),"",($P$1*O184))</f>
        <v>6404.6812</v>
      </c>
      <c r="Q184" s="79" t="n">
        <f aca="false">P184-T184-X184-G184-H184-Z184</f>
        <v>806.6812</v>
      </c>
      <c r="R184" s="80" t="n">
        <f aca="false">P184-T184-Y184-G184-H184-Z184</f>
        <v>806.6812</v>
      </c>
      <c r="S184" s="81" t="n">
        <f aca="false">IF(ISERROR(Q184/P184),"",(Q184/P184))</f>
        <v>0.125951811621787</v>
      </c>
      <c r="T184" s="78" t="n">
        <f aca="false">ROUND(IF(ISERROR(P184*$T$1),"",P184*$T$1),0)</f>
        <v>961</v>
      </c>
      <c r="U184" s="82" t="n">
        <f aca="false">ROUNDUP(I184*1.2,0)</f>
        <v>240</v>
      </c>
      <c r="V184" s="83" t="n">
        <f aca="false">ROUNDUP(SUM(J184:L184)*1.1,0)</f>
        <v>0</v>
      </c>
      <c r="W184" s="84" t="s">
        <v>50</v>
      </c>
      <c r="X184" s="28" t="n">
        <f aca="false">IFERROR(IF($W184="eパケライト",VLOOKUP($U184,料金表!$B$3:$H$52,2,1),IF($W184="eパケ",VLOOKUP($U184,料金表!$B$3:$H$52,4,1),IF($W184="EMS",VLOOKUP($U184,料金表!$B$3:$H$52,6,1),""))),"")</f>
        <v>860</v>
      </c>
      <c r="Y184" s="28" t="n">
        <f aca="false">IFERROR(IF($W184="eパケライト",VLOOKUP($U184,料金表!$B$3:$H$52,3,1),IF($W184="eパケ",VLOOKUP($U184,料金表!$B$3:$H$52,5,1),IF($W184="EMS",VLOOKUP($U184,料金表!$B$3:$H$52,7,1),""))),"")</f>
        <v>860</v>
      </c>
      <c r="Z184" s="28" t="n">
        <f aca="false">$Z$1</f>
        <v>330</v>
      </c>
      <c r="AA184" s="64"/>
      <c r="AB184" s="65"/>
      <c r="AC184" s="66" t="s">
        <v>45</v>
      </c>
      <c r="AD184" s="65" t="n">
        <v>43945</v>
      </c>
      <c r="AE184" s="56"/>
      <c r="AF184" s="97"/>
      <c r="AH184" s="57" t="str">
        <f aca="false">"http://images.amazon.com/images/P/"&amp;D184&amp;".09.LZZZZZZZ"</f>
        <v>http://images.amazon.com/images/P/B000069TJJ.09.LZZZZZZZ</v>
      </c>
    </row>
    <row r="185" customFormat="false" ht="22.5" hidden="true" customHeight="true" outlineLevel="0" collapsed="false">
      <c r="A185" s="19" t="n">
        <v>178</v>
      </c>
      <c r="B185" s="67"/>
      <c r="C185" s="58" t="s">
        <v>586</v>
      </c>
      <c r="D185" s="37" t="s">
        <v>587</v>
      </c>
      <c r="E185" s="58" t="n">
        <v>4976219650984</v>
      </c>
      <c r="F185" s="38" t="str">
        <f aca="false">IF(D185="",,"http://mnsearch.com/item?kwd="&amp;D185)</f>
        <v>http://mnsearch.com/item?kwd=B00007GZAZ</v>
      </c>
      <c r="G185" s="60" t="n">
        <v>4400</v>
      </c>
      <c r="H185" s="39"/>
      <c r="I185" s="40" t="n">
        <v>300</v>
      </c>
      <c r="J185" s="41"/>
      <c r="K185" s="41"/>
      <c r="L185" s="41"/>
      <c r="M185" s="61" t="s">
        <v>588</v>
      </c>
      <c r="N185" s="62" t="n">
        <v>94.49</v>
      </c>
      <c r="O185" s="77" t="n">
        <f aca="false">N185-0.5</f>
        <v>93.99</v>
      </c>
      <c r="P185" s="78" t="n">
        <f aca="false">IF(ISERROR($P$1*O185),"",($P$1*O185))</f>
        <v>9951.6612</v>
      </c>
      <c r="Q185" s="79" t="n">
        <f aca="false">P185-T185-X185-G185-H185-Z185</f>
        <v>2643.6612</v>
      </c>
      <c r="R185" s="80" t="n">
        <f aca="false">P185-T185-Y185-G185-H185-Z185</f>
        <v>2643.6612</v>
      </c>
      <c r="S185" s="81" t="n">
        <f aca="false">IF(ISERROR(Q185/P185),"",(Q185/P185))</f>
        <v>0.265650241388845</v>
      </c>
      <c r="T185" s="78" t="n">
        <f aca="false">ROUND(IF(ISERROR(P185*$T$1),"",P185*$T$1),0)</f>
        <v>1493</v>
      </c>
      <c r="U185" s="82" t="n">
        <f aca="false">ROUNDUP(I185*1.2,0)</f>
        <v>360</v>
      </c>
      <c r="V185" s="83" t="n">
        <f aca="false">ROUNDUP(SUM(J185:L185)*1.1,0)</f>
        <v>0</v>
      </c>
      <c r="W185" s="84" t="s">
        <v>50</v>
      </c>
      <c r="X185" s="28" t="n">
        <f aca="false">IFERROR(IF($W185="eパケライト",VLOOKUP($U185,料金表!$B$3:$H$52,2,1),IF($W185="eパケ",VLOOKUP($U185,料金表!$B$3:$H$52,4,1),IF($W185="EMS",VLOOKUP($U185,料金表!$B$3:$H$52,6,1),""))),"")</f>
        <v>1085</v>
      </c>
      <c r="Y185" s="28" t="n">
        <f aca="false">IFERROR(IF($W185="eパケライト",VLOOKUP($U185,料金表!$B$3:$H$52,3,1),IF($W185="eパケ",VLOOKUP($U185,料金表!$B$3:$H$52,5,1),IF($W185="EMS",VLOOKUP($U185,料金表!$B$3:$H$52,7,1),""))),"")</f>
        <v>1085</v>
      </c>
      <c r="Z185" s="28" t="n">
        <f aca="false">$Z$1</f>
        <v>330</v>
      </c>
      <c r="AA185" s="64"/>
      <c r="AB185" s="65"/>
      <c r="AC185" s="66" t="s">
        <v>45</v>
      </c>
      <c r="AD185" s="65" t="n">
        <v>43945</v>
      </c>
      <c r="AE185" s="56"/>
      <c r="AF185" s="97"/>
      <c r="AH185" s="57" t="str">
        <f aca="false">"http://images.amazon.com/images/P/"&amp;D185&amp;".09.LZZZZZZZ"</f>
        <v>http://images.amazon.com/images/P/B00007GZAZ.09.LZZZZZZZ</v>
      </c>
    </row>
    <row r="186" customFormat="false" ht="22.5" hidden="true" customHeight="true" outlineLevel="0" collapsed="false">
      <c r="A186" s="19" t="n">
        <v>179</v>
      </c>
      <c r="B186" s="67"/>
      <c r="C186" s="58" t="s">
        <v>589</v>
      </c>
      <c r="D186" s="37" t="s">
        <v>590</v>
      </c>
      <c r="E186" s="58" t="n">
        <v>4571237660849</v>
      </c>
      <c r="F186" s="38" t="str">
        <f aca="false">IF(D186="",,"http://mnsearch.com/item?kwd="&amp;D186)</f>
        <v>http://mnsearch.com/item?kwd=B01N9ELY7W</v>
      </c>
      <c r="G186" s="60" t="n">
        <v>1500</v>
      </c>
      <c r="H186" s="39"/>
      <c r="I186" s="40" t="n">
        <v>200</v>
      </c>
      <c r="J186" s="41"/>
      <c r="K186" s="41"/>
      <c r="L186" s="41"/>
      <c r="M186" s="61" t="s">
        <v>591</v>
      </c>
      <c r="N186" s="62" t="n">
        <v>55.99</v>
      </c>
      <c r="O186" s="77" t="n">
        <f aca="false">N186-0.5</f>
        <v>55.49</v>
      </c>
      <c r="P186" s="78" t="n">
        <f aca="false">IF(ISERROR($P$1*O186),"",($P$1*O186))</f>
        <v>5875.2812</v>
      </c>
      <c r="Q186" s="79" t="n">
        <f aca="false">P186-T186-X186-G186-H186-Z186</f>
        <v>2304.2812</v>
      </c>
      <c r="R186" s="80" t="n">
        <f aca="false">P186-T186-Y186-G186-H186-Z186</f>
        <v>2304.2812</v>
      </c>
      <c r="S186" s="81" t="n">
        <f aca="false">IF(ISERROR(Q186/P186),"",(Q186/P186))</f>
        <v>0.392199304434995</v>
      </c>
      <c r="T186" s="78" t="n">
        <f aca="false">ROUND(IF(ISERROR(P186*$T$1),"",P186*$T$1),0)</f>
        <v>881</v>
      </c>
      <c r="U186" s="82" t="n">
        <f aca="false">ROUNDUP(I186*1.2,0)</f>
        <v>240</v>
      </c>
      <c r="V186" s="83" t="n">
        <f aca="false">ROUNDUP(SUM(J186:L186)*1.1,0)</f>
        <v>0</v>
      </c>
      <c r="W186" s="84" t="s">
        <v>50</v>
      </c>
      <c r="X186" s="28" t="n">
        <f aca="false">IFERROR(IF($W186="eパケライト",VLOOKUP($U186,料金表!$B$3:$H$52,2,1),IF($W186="eパケ",VLOOKUP($U186,料金表!$B$3:$H$52,4,1),IF($W186="EMS",VLOOKUP($U186,料金表!$B$3:$H$52,6,1),""))),"")</f>
        <v>860</v>
      </c>
      <c r="Y186" s="28" t="n">
        <f aca="false">IFERROR(IF($W186="eパケライト",VLOOKUP($U186,料金表!$B$3:$H$52,3,1),IF($W186="eパケ",VLOOKUP($U186,料金表!$B$3:$H$52,5,1),IF($W186="EMS",VLOOKUP($U186,料金表!$B$3:$H$52,7,1),""))),"")</f>
        <v>860</v>
      </c>
      <c r="Z186" s="28" t="n">
        <f aca="false">$Z$1</f>
        <v>330</v>
      </c>
      <c r="AA186" s="64"/>
      <c r="AB186" s="65"/>
      <c r="AC186" s="66" t="s">
        <v>45</v>
      </c>
      <c r="AD186" s="65" t="n">
        <v>43945</v>
      </c>
      <c r="AE186" s="56"/>
      <c r="AF186" s="97"/>
      <c r="AH186" s="57" t="str">
        <f aca="false">"http://images.amazon.com/images/P/"&amp;D186&amp;".09.LZZZZZZZ"</f>
        <v>http://images.amazon.com/images/P/B01N9ELY7W.09.LZZZZZZZ</v>
      </c>
    </row>
    <row r="187" customFormat="false" ht="22.5" hidden="true" customHeight="true" outlineLevel="0" collapsed="false">
      <c r="A187" s="19" t="n">
        <v>180</v>
      </c>
      <c r="B187" s="67"/>
      <c r="C187" s="58" t="s">
        <v>592</v>
      </c>
      <c r="D187" s="37" t="s">
        <v>593</v>
      </c>
      <c r="E187" s="58" t="n">
        <v>4573173308489</v>
      </c>
      <c r="F187" s="38" t="str">
        <f aca="false">IF(D187="",,"http://mnsearch.com/item?kwd="&amp;D187)</f>
        <v>http://mnsearch.com/item?kwd=B01LZR9S8L</v>
      </c>
      <c r="G187" s="60" t="n">
        <v>4400</v>
      </c>
      <c r="H187" s="39"/>
      <c r="I187" s="40" t="n">
        <v>200</v>
      </c>
      <c r="J187" s="41"/>
      <c r="K187" s="41"/>
      <c r="L187" s="41"/>
      <c r="M187" s="61" t="s">
        <v>594</v>
      </c>
      <c r="N187" s="62" t="n">
        <v>73.49</v>
      </c>
      <c r="O187" s="77" t="n">
        <f aca="false">N187-0.5</f>
        <v>72.99</v>
      </c>
      <c r="P187" s="78" t="n">
        <f aca="false">IF(ISERROR($P$1*O187),"",($P$1*O187))</f>
        <v>7728.1812</v>
      </c>
      <c r="Q187" s="79" t="n">
        <f aca="false">P187-T187-X187-G187-H187-Z187</f>
        <v>979.181199999999</v>
      </c>
      <c r="R187" s="80" t="n">
        <f aca="false">P187-T187-Y187-G187-H187-Z187</f>
        <v>979.181199999999</v>
      </c>
      <c r="S187" s="81" t="n">
        <f aca="false">IF(ISERROR(Q187/P187),"",(Q187/P187))</f>
        <v>0.126702670998449</v>
      </c>
      <c r="T187" s="78" t="n">
        <f aca="false">ROUND(IF(ISERROR(P187*$T$1),"",P187*$T$1),0)</f>
        <v>1159</v>
      </c>
      <c r="U187" s="82" t="n">
        <f aca="false">ROUNDUP(I187*1.2,0)</f>
        <v>240</v>
      </c>
      <c r="V187" s="83" t="n">
        <f aca="false">ROUNDUP(SUM(J187:L187)*1.1,0)</f>
        <v>0</v>
      </c>
      <c r="W187" s="84" t="s">
        <v>50</v>
      </c>
      <c r="X187" s="28" t="n">
        <f aca="false">IFERROR(IF($W187="eパケライト",VLOOKUP($U187,料金表!$B$3:$H$52,2,1),IF($W187="eパケ",VLOOKUP($U187,料金表!$B$3:$H$52,4,1),IF($W187="EMS",VLOOKUP($U187,料金表!$B$3:$H$52,6,1),""))),"")</f>
        <v>860</v>
      </c>
      <c r="Y187" s="28" t="n">
        <f aca="false">IFERROR(IF($W187="eパケライト",VLOOKUP($U187,料金表!$B$3:$H$52,3,1),IF($W187="eパケ",VLOOKUP($U187,料金表!$B$3:$H$52,5,1),IF($W187="EMS",VLOOKUP($U187,料金表!$B$3:$H$52,7,1),""))),"")</f>
        <v>860</v>
      </c>
      <c r="Z187" s="28" t="n">
        <f aca="false">$Z$1</f>
        <v>330</v>
      </c>
      <c r="AA187" s="64"/>
      <c r="AB187" s="65"/>
      <c r="AC187" s="66" t="s">
        <v>45</v>
      </c>
      <c r="AD187" s="65" t="n">
        <v>43945</v>
      </c>
      <c r="AE187" s="56"/>
      <c r="AF187" s="97"/>
      <c r="AH187" s="57" t="str">
        <f aca="false">"http://images.amazon.com/images/P/"&amp;D187&amp;".09.LZZZZZZZ"</f>
        <v>http://images.amazon.com/images/P/B01LZR9S8L.09.LZZZZZZZ</v>
      </c>
    </row>
    <row r="188" customFormat="false" ht="22.5" hidden="true" customHeight="true" outlineLevel="0" collapsed="false">
      <c r="A188" s="19" t="n">
        <v>181</v>
      </c>
      <c r="B188" s="67"/>
      <c r="C188" s="58" t="s">
        <v>595</v>
      </c>
      <c r="D188" s="37" t="s">
        <v>596</v>
      </c>
      <c r="E188" s="58" t="n">
        <v>4562240236367</v>
      </c>
      <c r="F188" s="38" t="str">
        <f aca="false">IF(D188="",,"http://mnsearch.com/item?kwd="&amp;D188)</f>
        <v>http://mnsearch.com/item?kwd=B010NGZXMU</v>
      </c>
      <c r="G188" s="60" t="n">
        <v>3106</v>
      </c>
      <c r="H188" s="39"/>
      <c r="I188" s="40" t="n">
        <v>200</v>
      </c>
      <c r="J188" s="41"/>
      <c r="K188" s="41"/>
      <c r="L188" s="41"/>
      <c r="M188" s="61" t="s">
        <v>597</v>
      </c>
      <c r="N188" s="62" t="n">
        <v>50.47</v>
      </c>
      <c r="O188" s="77" t="n">
        <f aca="false">N188-0.5</f>
        <v>49.97</v>
      </c>
      <c r="P188" s="78" t="n">
        <f aca="false">IF(ISERROR($P$1*O188),"",($P$1*O188))</f>
        <v>5290.8236</v>
      </c>
      <c r="Q188" s="79" t="n">
        <f aca="false">P188-T188-X188-G188-H188-Z188</f>
        <v>200.8236</v>
      </c>
      <c r="R188" s="80" t="n">
        <f aca="false">P188-T188-Y188-G188-H188-Z188</f>
        <v>200.8236</v>
      </c>
      <c r="S188" s="81" t="n">
        <f aca="false">IF(ISERROR(Q188/P188),"",(Q188/P188))</f>
        <v>0.037956963826955</v>
      </c>
      <c r="T188" s="78" t="n">
        <f aca="false">ROUND(IF(ISERROR(P188*$T$1),"",P188*$T$1),0)</f>
        <v>794</v>
      </c>
      <c r="U188" s="82" t="n">
        <f aca="false">ROUNDUP(I188*1.2,0)</f>
        <v>240</v>
      </c>
      <c r="V188" s="83" t="n">
        <f aca="false">ROUNDUP(SUM(J188:L188)*1.1,0)</f>
        <v>0</v>
      </c>
      <c r="W188" s="84" t="s">
        <v>50</v>
      </c>
      <c r="X188" s="28" t="n">
        <f aca="false">IFERROR(IF($W188="eパケライト",VLOOKUP($U188,料金表!$B$3:$H$52,2,1),IF($W188="eパケ",VLOOKUP($U188,料金表!$B$3:$H$52,4,1),IF($W188="EMS",VLOOKUP($U188,料金表!$B$3:$H$52,6,1),""))),"")</f>
        <v>860</v>
      </c>
      <c r="Y188" s="28" t="n">
        <f aca="false">IFERROR(IF($W188="eパケライト",VLOOKUP($U188,料金表!$B$3:$H$52,3,1),IF($W188="eパケ",VLOOKUP($U188,料金表!$B$3:$H$52,5,1),IF($W188="EMS",VLOOKUP($U188,料金表!$B$3:$H$52,7,1),""))),"")</f>
        <v>860</v>
      </c>
      <c r="Z188" s="28" t="n">
        <f aca="false">$Z$1</f>
        <v>330</v>
      </c>
      <c r="AA188" s="64"/>
      <c r="AB188" s="65"/>
      <c r="AC188" s="66" t="s">
        <v>45</v>
      </c>
      <c r="AD188" s="65" t="n">
        <v>43946</v>
      </c>
      <c r="AE188" s="56"/>
      <c r="AF188" s="97"/>
      <c r="AH188" s="57" t="str">
        <f aca="false">"http://images.amazon.com/images/P/"&amp;D188&amp;".09.LZZZZZZZ"</f>
        <v>http://images.amazon.com/images/P/B010NGZXMU.09.LZZZZZZZ</v>
      </c>
    </row>
    <row r="189" customFormat="false" ht="22.5" hidden="true" customHeight="true" outlineLevel="0" collapsed="false">
      <c r="A189" s="19" t="n">
        <v>182</v>
      </c>
      <c r="B189" s="67"/>
      <c r="C189" s="58" t="s">
        <v>598</v>
      </c>
      <c r="D189" s="37" t="s">
        <v>599</v>
      </c>
      <c r="E189" s="58" t="n">
        <v>4535506301963</v>
      </c>
      <c r="F189" s="38" t="str">
        <f aca="false">IF(D189="",,"http://mnsearch.com/item?kwd="&amp;D189)</f>
        <v>http://mnsearch.com/item?kwd=B007VM3Z70</v>
      </c>
      <c r="G189" s="60" t="n">
        <v>780</v>
      </c>
      <c r="H189" s="60" t="n">
        <v>370</v>
      </c>
      <c r="I189" s="40" t="n">
        <v>150</v>
      </c>
      <c r="J189" s="41"/>
      <c r="K189" s="41"/>
      <c r="L189" s="41"/>
      <c r="M189" s="61" t="s">
        <v>600</v>
      </c>
      <c r="N189" s="62" t="n">
        <v>44.29</v>
      </c>
      <c r="O189" s="77" t="n">
        <f aca="false">N189-0.5</f>
        <v>43.79</v>
      </c>
      <c r="P189" s="78" t="n">
        <f aca="false">IF(ISERROR($P$1*O189),"",($P$1*O189))</f>
        <v>4636.4852</v>
      </c>
      <c r="Q189" s="79" t="n">
        <f aca="false">P189-T189-X189-G189-H189-Z189</f>
        <v>1676.4852</v>
      </c>
      <c r="R189" s="80" t="n">
        <f aca="false">P189-T189-Y189-G189-H189-Z189</f>
        <v>1676.4852</v>
      </c>
      <c r="S189" s="81" t="n">
        <f aca="false">IF(ISERROR(Q189/P189),"",(Q189/P189))</f>
        <v>0.361585366432314</v>
      </c>
      <c r="T189" s="78" t="n">
        <f aca="false">ROUND(IF(ISERROR(P189*$T$1),"",P189*$T$1),0)</f>
        <v>695</v>
      </c>
      <c r="U189" s="82" t="n">
        <f aca="false">ROUNDUP(I189*1.2,0)</f>
        <v>180</v>
      </c>
      <c r="V189" s="83" t="n">
        <f aca="false">ROUNDUP(SUM(J189:L189)*1.1,0)</f>
        <v>0</v>
      </c>
      <c r="W189" s="84" t="s">
        <v>50</v>
      </c>
      <c r="X189" s="28" t="n">
        <f aca="false">IFERROR(IF($W189="eパケライト",VLOOKUP($U189,料金表!$B$3:$H$52,2,1),IF($W189="eパケ",VLOOKUP($U189,料金表!$B$3:$H$52,4,1),IF($W189="EMS",VLOOKUP($U189,料金表!$B$3:$H$52,6,1),""))),"")</f>
        <v>785</v>
      </c>
      <c r="Y189" s="28" t="n">
        <f aca="false">IFERROR(IF($W189="eパケライト",VLOOKUP($U189,料金表!$B$3:$H$52,3,1),IF($W189="eパケ",VLOOKUP($U189,料金表!$B$3:$H$52,5,1),IF($W189="EMS",VLOOKUP($U189,料金表!$B$3:$H$52,7,1),""))),"")</f>
        <v>785</v>
      </c>
      <c r="Z189" s="28" t="n">
        <f aca="false">$Z$1</f>
        <v>330</v>
      </c>
      <c r="AA189" s="64"/>
      <c r="AB189" s="65"/>
      <c r="AC189" s="66" t="s">
        <v>45</v>
      </c>
      <c r="AD189" s="65" t="n">
        <v>43946</v>
      </c>
      <c r="AE189" s="56"/>
      <c r="AF189" s="97"/>
      <c r="AH189" s="57" t="str">
        <f aca="false">"http://images.amazon.com/images/P/"&amp;D189&amp;".09.LZZZZZZZ"</f>
        <v>http://images.amazon.com/images/P/B007VM3Z70.09.LZZZZZZZ</v>
      </c>
    </row>
    <row r="190" customFormat="false" ht="22.5" hidden="true" customHeight="true" outlineLevel="0" collapsed="false">
      <c r="A190" s="19" t="n">
        <v>183</v>
      </c>
      <c r="B190" s="67"/>
      <c r="C190" s="58" t="s">
        <v>601</v>
      </c>
      <c r="D190" s="37" t="s">
        <v>602</v>
      </c>
      <c r="E190" s="58" t="n">
        <v>4995857094561</v>
      </c>
      <c r="F190" s="38" t="str">
        <f aca="false">IF(D190="",,"http://mnsearch.com/item?kwd="&amp;D190)</f>
        <v>http://mnsearch.com/item?kwd=B01E75VS3G</v>
      </c>
      <c r="G190" s="60" t="n">
        <v>1320</v>
      </c>
      <c r="H190" s="39"/>
      <c r="I190" s="40" t="n">
        <v>200</v>
      </c>
      <c r="J190" s="41"/>
      <c r="K190" s="41"/>
      <c r="L190" s="41"/>
      <c r="M190" s="61" t="s">
        <v>603</v>
      </c>
      <c r="N190" s="62" t="n">
        <v>39.87</v>
      </c>
      <c r="O190" s="77" t="n">
        <f aca="false">N190-0.5</f>
        <v>39.37</v>
      </c>
      <c r="P190" s="78" t="n">
        <f aca="false">IF(ISERROR($P$1*O190),"",($P$1*O190))</f>
        <v>4168.4956</v>
      </c>
      <c r="Q190" s="79" t="n">
        <f aca="false">P190-T190-X190-G190-H190-Z190</f>
        <v>1033.4956</v>
      </c>
      <c r="R190" s="80" t="n">
        <f aca="false">P190-T190-Y190-G190-H190-Z190</f>
        <v>1033.4956</v>
      </c>
      <c r="S190" s="81" t="n">
        <f aca="false">IF(ISERROR(Q190/P190),"",(Q190/P190))</f>
        <v>0.247930116562915</v>
      </c>
      <c r="T190" s="78" t="n">
        <f aca="false">ROUND(IF(ISERROR(P190*$T$1),"",P190*$T$1),0)</f>
        <v>625</v>
      </c>
      <c r="U190" s="82" t="n">
        <f aca="false">ROUNDUP(I190*1.2,0)</f>
        <v>240</v>
      </c>
      <c r="V190" s="83" t="n">
        <f aca="false">ROUNDUP(SUM(J190:L190)*1.1,0)</f>
        <v>0</v>
      </c>
      <c r="W190" s="84" t="s">
        <v>50</v>
      </c>
      <c r="X190" s="28" t="n">
        <f aca="false">IFERROR(IF($W190="eパケライト",VLOOKUP($U190,料金表!$B$3:$H$52,2,1),IF($W190="eパケ",VLOOKUP($U190,料金表!$B$3:$H$52,4,1),IF($W190="EMS",VLOOKUP($U190,料金表!$B$3:$H$52,6,1),""))),"")</f>
        <v>860</v>
      </c>
      <c r="Y190" s="28" t="n">
        <f aca="false">IFERROR(IF($W190="eパケライト",VLOOKUP($U190,料金表!$B$3:$H$52,3,1),IF($W190="eパケ",VLOOKUP($U190,料金表!$B$3:$H$52,5,1),IF($W190="EMS",VLOOKUP($U190,料金表!$B$3:$H$52,7,1),""))),"")</f>
        <v>860</v>
      </c>
      <c r="Z190" s="28" t="n">
        <f aca="false">$Z$1</f>
        <v>330</v>
      </c>
      <c r="AA190" s="64"/>
      <c r="AB190" s="65"/>
      <c r="AC190" s="66" t="s">
        <v>45</v>
      </c>
      <c r="AD190" s="65" t="n">
        <v>43946</v>
      </c>
      <c r="AE190" s="56"/>
      <c r="AF190" s="97"/>
      <c r="AH190" s="57" t="str">
        <f aca="false">"http://images.amazon.com/images/P/"&amp;D190&amp;".09.LZZZZZZZ"</f>
        <v>http://images.amazon.com/images/P/B01E75VS3G.09.LZZZZZZZ</v>
      </c>
    </row>
    <row r="191" customFormat="false" ht="22.5" hidden="true" customHeight="true" outlineLevel="0" collapsed="false">
      <c r="A191" s="19" t="n">
        <v>184</v>
      </c>
      <c r="B191" s="67"/>
      <c r="C191" s="58" t="s">
        <v>604</v>
      </c>
      <c r="D191" s="37" t="s">
        <v>605</v>
      </c>
      <c r="E191" s="58" t="n">
        <v>4995857092994</v>
      </c>
      <c r="F191" s="38" t="str">
        <f aca="false">IF(D191="",,"http://mnsearch.com/item?kwd="&amp;D191)</f>
        <v>http://mnsearch.com/item?kwd=B00D41P548</v>
      </c>
      <c r="G191" s="60" t="n">
        <v>1303</v>
      </c>
      <c r="H191" s="60" t="n">
        <v>430</v>
      </c>
      <c r="I191" s="40" t="n">
        <v>1000</v>
      </c>
      <c r="J191" s="41"/>
      <c r="K191" s="41"/>
      <c r="L191" s="41"/>
      <c r="M191" s="61" t="s">
        <v>606</v>
      </c>
      <c r="N191" s="62" t="n">
        <v>69.99</v>
      </c>
      <c r="O191" s="77" t="n">
        <f aca="false">N191-0.5</f>
        <v>69.49</v>
      </c>
      <c r="P191" s="78" t="n">
        <f aca="false">IF(ISERROR($P$1*O191),"",($P$1*O191))</f>
        <v>7357.6012</v>
      </c>
      <c r="Q191" s="79" t="n">
        <f aca="false">P191-T191-X191-G191-H191-Z191</f>
        <v>1935.6012</v>
      </c>
      <c r="R191" s="80" t="n">
        <f aca="false">P191-T191-Y191-G191-H191-Z191</f>
        <v>1935.6012</v>
      </c>
      <c r="S191" s="81" t="n">
        <f aca="false">IF(ISERROR(Q191/P191),"",(Q191/P191))</f>
        <v>0.263075035923393</v>
      </c>
      <c r="T191" s="78" t="n">
        <f aca="false">ROUND(IF(ISERROR(P191*$T$1),"",P191*$T$1),0)</f>
        <v>1104</v>
      </c>
      <c r="U191" s="82" t="n">
        <f aca="false">ROUNDUP(I191*1.2,0)</f>
        <v>1200</v>
      </c>
      <c r="V191" s="83" t="n">
        <f aca="false">ROUNDUP(SUM(J191:L191)*1.1,0)</f>
        <v>0</v>
      </c>
      <c r="W191" s="84" t="s">
        <v>50</v>
      </c>
      <c r="X191" s="28" t="n">
        <f aca="false">IFERROR(IF($W191="eパケライト",VLOOKUP($U191,料金表!$B$3:$H$52,2,1),IF($W191="eパケ",VLOOKUP($U191,料金表!$B$3:$H$52,4,1),IF($W191="EMS",VLOOKUP($U191,料金表!$B$3:$H$52,6,1),""))),"")</f>
        <v>2255</v>
      </c>
      <c r="Y191" s="28" t="n">
        <f aca="false">IFERROR(IF($W191="eパケライト",VLOOKUP($U191,料金表!$B$3:$H$52,3,1),IF($W191="eパケ",VLOOKUP($U191,料金表!$B$3:$H$52,5,1),IF($W191="EMS",VLOOKUP($U191,料金表!$B$3:$H$52,7,1),""))),"")</f>
        <v>2255</v>
      </c>
      <c r="Z191" s="28" t="n">
        <f aca="false">$Z$1</f>
        <v>330</v>
      </c>
      <c r="AA191" s="64"/>
      <c r="AB191" s="65"/>
      <c r="AC191" s="66" t="s">
        <v>45</v>
      </c>
      <c r="AD191" s="65" t="n">
        <v>43946</v>
      </c>
      <c r="AE191" s="56"/>
      <c r="AF191" s="97"/>
      <c r="AH191" s="57" t="str">
        <f aca="false">"http://images.amazon.com/images/P/"&amp;D191&amp;".09.LZZZZZZZ"</f>
        <v>http://images.amazon.com/images/P/B00D41P548.09.LZZZZZZZ</v>
      </c>
    </row>
    <row r="192" customFormat="false" ht="22.5" hidden="true" customHeight="true" outlineLevel="0" collapsed="false">
      <c r="A192" s="19" t="n">
        <v>185</v>
      </c>
      <c r="B192" s="67"/>
      <c r="C192" s="58" t="s">
        <v>607</v>
      </c>
      <c r="D192" s="37" t="s">
        <v>608</v>
      </c>
      <c r="E192" s="58" t="n">
        <v>4995506002336</v>
      </c>
      <c r="F192" s="38" t="str">
        <f aca="false">IF(D192="",,"http://mnsearch.com/item?kwd="&amp;D192)</f>
        <v>http://mnsearch.com/item?kwd=B01292L4MY</v>
      </c>
      <c r="G192" s="60" t="n">
        <v>1080</v>
      </c>
      <c r="H192" s="60" t="n">
        <v>350</v>
      </c>
      <c r="I192" s="40" t="n">
        <v>400</v>
      </c>
      <c r="J192" s="41"/>
      <c r="K192" s="41"/>
      <c r="L192" s="41"/>
      <c r="M192" s="61" t="s">
        <v>609</v>
      </c>
      <c r="N192" s="62" t="n">
        <v>42.99</v>
      </c>
      <c r="O192" s="77" t="n">
        <f aca="false">N192-0.5</f>
        <v>42.49</v>
      </c>
      <c r="P192" s="78" t="n">
        <f aca="false">IF(ISERROR($P$1*O192),"",($P$1*O192))</f>
        <v>4498.8412</v>
      </c>
      <c r="Q192" s="79" t="n">
        <f aca="false">P192-T192-X192-G192-H192-Z192</f>
        <v>828.8412</v>
      </c>
      <c r="R192" s="80" t="n">
        <f aca="false">P192-T192-Y192-G192-H192-Z192</f>
        <v>828.8412</v>
      </c>
      <c r="S192" s="81" t="n">
        <f aca="false">IF(ISERROR(Q192/P192),"",(Q192/P192))</f>
        <v>0.184234375732133</v>
      </c>
      <c r="T192" s="78" t="n">
        <f aca="false">ROUND(IF(ISERROR(P192*$T$1),"",P192*$T$1),0)</f>
        <v>675</v>
      </c>
      <c r="U192" s="82" t="n">
        <f aca="false">ROUNDUP(I192*1.2,0)</f>
        <v>480</v>
      </c>
      <c r="V192" s="83" t="n">
        <f aca="false">ROUNDUP(SUM(J192:L192)*1.1,0)</f>
        <v>0</v>
      </c>
      <c r="W192" s="84" t="s">
        <v>50</v>
      </c>
      <c r="X192" s="28" t="n">
        <f aca="false">IFERROR(IF($W192="eパケライト",VLOOKUP($U192,料金表!$B$3:$H$52,2,1),IF($W192="eパケ",VLOOKUP($U192,料金表!$B$3:$H$52,4,1),IF($W192="EMS",VLOOKUP($U192,料金表!$B$3:$H$52,6,1),""))),"")</f>
        <v>1235</v>
      </c>
      <c r="Y192" s="28" t="n">
        <f aca="false">IFERROR(IF($W192="eパケライト",VLOOKUP($U192,料金表!$B$3:$H$52,3,1),IF($W192="eパケ",VLOOKUP($U192,料金表!$B$3:$H$52,5,1),IF($W192="EMS",VLOOKUP($U192,料金表!$B$3:$H$52,7,1),""))),"")</f>
        <v>1235</v>
      </c>
      <c r="Z192" s="28" t="n">
        <f aca="false">$Z$1</f>
        <v>330</v>
      </c>
      <c r="AA192" s="64"/>
      <c r="AB192" s="65"/>
      <c r="AC192" s="66" t="s">
        <v>45</v>
      </c>
      <c r="AD192" s="65" t="n">
        <v>43946</v>
      </c>
      <c r="AE192" s="56"/>
      <c r="AF192" s="97"/>
      <c r="AH192" s="57" t="str">
        <f aca="false">"http://images.amazon.com/images/P/"&amp;D192&amp;".09.LZZZZZZZ"</f>
        <v>http://images.amazon.com/images/P/B01292L4MY.09.LZZZZZZZ</v>
      </c>
    </row>
    <row r="193" customFormat="false" ht="22.5" hidden="true" customHeight="true" outlineLevel="0" collapsed="false">
      <c r="A193" s="19" t="n">
        <v>186</v>
      </c>
      <c r="B193" s="67"/>
      <c r="C193" s="58" t="s">
        <v>610</v>
      </c>
      <c r="D193" s="37" t="s">
        <v>611</v>
      </c>
      <c r="E193" s="58" t="n">
        <v>4948872150460</v>
      </c>
      <c r="F193" s="38" t="str">
        <f aca="false">IF(D193="",,"http://mnsearch.com/item?kwd="&amp;D193)</f>
        <v>http://mnsearch.com/item?kwd=B00009N2K0</v>
      </c>
      <c r="G193" s="60" t="n">
        <v>1140</v>
      </c>
      <c r="H193" s="39"/>
      <c r="I193" s="40" t="n">
        <v>200</v>
      </c>
      <c r="J193" s="41"/>
      <c r="K193" s="41"/>
      <c r="L193" s="41"/>
      <c r="M193" s="61" t="s">
        <v>612</v>
      </c>
      <c r="N193" s="62" t="n">
        <v>45.49</v>
      </c>
      <c r="O193" s="77" t="n">
        <f aca="false">N193-0.5</f>
        <v>44.99</v>
      </c>
      <c r="P193" s="78" t="n">
        <f aca="false">IF(ISERROR($P$1*O193),"",($P$1*O193))</f>
        <v>4763.5412</v>
      </c>
      <c r="Q193" s="79" t="n">
        <f aca="false">P193-T193-X193-G193-H193-Z193</f>
        <v>1718.5412</v>
      </c>
      <c r="R193" s="80" t="n">
        <f aca="false">P193-T193-Y193-G193-H193-Z193</f>
        <v>1718.5412</v>
      </c>
      <c r="S193" s="81" t="n">
        <f aca="false">IF(ISERROR(Q193/P193),"",(Q193/P193))</f>
        <v>0.36076967278041</v>
      </c>
      <c r="T193" s="78" t="n">
        <f aca="false">ROUND(IF(ISERROR(P193*$T$1),"",P193*$T$1),0)</f>
        <v>715</v>
      </c>
      <c r="U193" s="82" t="n">
        <f aca="false">ROUNDUP(I193*1.2,0)</f>
        <v>240</v>
      </c>
      <c r="V193" s="83" t="n">
        <f aca="false">ROUNDUP(SUM(J193:L193)*1.1,0)</f>
        <v>0</v>
      </c>
      <c r="W193" s="84" t="s">
        <v>50</v>
      </c>
      <c r="X193" s="28" t="n">
        <f aca="false">IFERROR(IF($W193="eパケライト",VLOOKUP($U193,料金表!$B$3:$H$52,2,1),IF($W193="eパケ",VLOOKUP($U193,料金表!$B$3:$H$52,4,1),IF($W193="EMS",VLOOKUP($U193,料金表!$B$3:$H$52,6,1),""))),"")</f>
        <v>860</v>
      </c>
      <c r="Y193" s="28" t="n">
        <f aca="false">IFERROR(IF($W193="eパケライト",VLOOKUP($U193,料金表!$B$3:$H$52,3,1),IF($W193="eパケ",VLOOKUP($U193,料金表!$B$3:$H$52,5,1),IF($W193="EMS",VLOOKUP($U193,料金表!$B$3:$H$52,7,1),""))),"")</f>
        <v>860</v>
      </c>
      <c r="Z193" s="28" t="n">
        <f aca="false">$Z$1</f>
        <v>330</v>
      </c>
      <c r="AA193" s="64"/>
      <c r="AB193" s="65"/>
      <c r="AC193" s="66" t="s">
        <v>45</v>
      </c>
      <c r="AD193" s="65" t="n">
        <v>43946</v>
      </c>
      <c r="AE193" s="56"/>
      <c r="AF193" s="97"/>
      <c r="AH193" s="57" t="str">
        <f aca="false">"http://images.amazon.com/images/P/"&amp;D193&amp;".09.LZZZZZZZ"</f>
        <v>http://images.amazon.com/images/P/B00009N2K0.09.LZZZZZZZ</v>
      </c>
    </row>
    <row r="194" customFormat="false" ht="22.5" hidden="true" customHeight="true" outlineLevel="0" collapsed="false">
      <c r="A194" s="19" t="n">
        <v>187</v>
      </c>
      <c r="B194" s="67"/>
      <c r="C194" s="58" t="s">
        <v>613</v>
      </c>
      <c r="D194" s="37" t="s">
        <v>614</v>
      </c>
      <c r="E194" s="58" t="n">
        <v>4973393000031</v>
      </c>
      <c r="F194" s="38" t="str">
        <f aca="false">IF(D194="",,"http://mnsearch.com/item?kwd="&amp;D194)</f>
        <v>http://mnsearch.com/item?kwd=B000069T5U</v>
      </c>
      <c r="G194" s="60" t="n">
        <v>2000</v>
      </c>
      <c r="H194" s="39"/>
      <c r="I194" s="40" t="n">
        <v>200</v>
      </c>
      <c r="J194" s="41"/>
      <c r="K194" s="41"/>
      <c r="L194" s="41"/>
      <c r="M194" s="61" t="s">
        <v>615</v>
      </c>
      <c r="N194" s="62" t="n">
        <v>42.5</v>
      </c>
      <c r="O194" s="77" t="n">
        <f aca="false">N194-0.5</f>
        <v>42</v>
      </c>
      <c r="P194" s="78" t="n">
        <f aca="false">IF(ISERROR($P$1*O194),"",($P$1*O194))</f>
        <v>4446.96</v>
      </c>
      <c r="Q194" s="79" t="n">
        <f aca="false">P194-T194-X194-G194-H194-Z194</f>
        <v>589.96</v>
      </c>
      <c r="R194" s="80" t="n">
        <f aca="false">P194-T194-Y194-G194-H194-Z194</f>
        <v>589.96</v>
      </c>
      <c r="S194" s="81" t="n">
        <f aca="false">IF(ISERROR(Q194/P194),"",(Q194/P194))</f>
        <v>0.132665911094321</v>
      </c>
      <c r="T194" s="78" t="n">
        <f aca="false">ROUND(IF(ISERROR(P194*$T$1),"",P194*$T$1),0)</f>
        <v>667</v>
      </c>
      <c r="U194" s="82" t="n">
        <f aca="false">ROUNDUP(I194*1.2,0)</f>
        <v>240</v>
      </c>
      <c r="V194" s="83" t="n">
        <f aca="false">ROUNDUP(SUM(J194:L194)*1.1,0)</f>
        <v>0</v>
      </c>
      <c r="W194" s="84" t="s">
        <v>50</v>
      </c>
      <c r="X194" s="28" t="n">
        <f aca="false">IFERROR(IF($W194="eパケライト",VLOOKUP($U194,料金表!$B$3:$H$52,2,1),IF($W194="eパケ",VLOOKUP($U194,料金表!$B$3:$H$52,4,1),IF($W194="EMS",VLOOKUP($U194,料金表!$B$3:$H$52,6,1),""))),"")</f>
        <v>860</v>
      </c>
      <c r="Y194" s="28" t="n">
        <f aca="false">IFERROR(IF($W194="eパケライト",VLOOKUP($U194,料金表!$B$3:$H$52,3,1),IF($W194="eパケ",VLOOKUP($U194,料金表!$B$3:$H$52,5,1),IF($W194="EMS",VLOOKUP($U194,料金表!$B$3:$H$52,7,1),""))),"")</f>
        <v>860</v>
      </c>
      <c r="Z194" s="28" t="n">
        <f aca="false">$Z$1</f>
        <v>330</v>
      </c>
      <c r="AA194" s="64"/>
      <c r="AB194" s="65"/>
      <c r="AC194" s="66" t="s">
        <v>45</v>
      </c>
      <c r="AD194" s="65" t="n">
        <v>43946</v>
      </c>
      <c r="AE194" s="56"/>
      <c r="AF194" s="97"/>
      <c r="AH194" s="57" t="str">
        <f aca="false">"http://images.amazon.com/images/P/"&amp;D194&amp;".09.LZZZZZZZ"</f>
        <v>http://images.amazon.com/images/P/B000069T5U.09.LZZZZZZZ</v>
      </c>
    </row>
    <row r="195" customFormat="false" ht="22.5" hidden="true" customHeight="true" outlineLevel="0" collapsed="false">
      <c r="A195" s="19" t="n">
        <v>188</v>
      </c>
      <c r="B195" s="67"/>
      <c r="C195" s="58" t="s">
        <v>616</v>
      </c>
      <c r="D195" s="37" t="s">
        <v>617</v>
      </c>
      <c r="E195" s="58" t="n">
        <v>4988607050689</v>
      </c>
      <c r="F195" s="38" t="str">
        <f aca="false">IF(D195="",,"http://mnsearch.com/item?kwd="&amp;D195)</f>
        <v>http://mnsearch.com/item?kwd=B0000DG182</v>
      </c>
      <c r="G195" s="60" t="n">
        <v>2400</v>
      </c>
      <c r="H195" s="39"/>
      <c r="I195" s="40" t="n">
        <v>200</v>
      </c>
      <c r="J195" s="41"/>
      <c r="K195" s="41"/>
      <c r="L195" s="41"/>
      <c r="M195" s="61" t="s">
        <v>618</v>
      </c>
      <c r="N195" s="62" t="n">
        <v>50.49</v>
      </c>
      <c r="O195" s="77" t="n">
        <f aca="false">N195-0.5</f>
        <v>49.99</v>
      </c>
      <c r="P195" s="78" t="n">
        <f aca="false">IF(ISERROR($P$1*O195),"",($P$1*O195))</f>
        <v>5292.9412</v>
      </c>
      <c r="Q195" s="79" t="n">
        <f aca="false">P195-T195-X195-G195-H195-Z195</f>
        <v>908.9412</v>
      </c>
      <c r="R195" s="80" t="n">
        <f aca="false">P195-T195-Y195-G195-H195-Z195</f>
        <v>908.9412</v>
      </c>
      <c r="S195" s="81" t="n">
        <f aca="false">IF(ISERROR(Q195/P195),"",(Q195/P195))</f>
        <v>0.171727054137688</v>
      </c>
      <c r="T195" s="78" t="n">
        <f aca="false">ROUND(IF(ISERROR(P195*$T$1),"",P195*$T$1),0)</f>
        <v>794</v>
      </c>
      <c r="U195" s="82" t="n">
        <f aca="false">ROUNDUP(I195*1.2,0)</f>
        <v>240</v>
      </c>
      <c r="V195" s="83" t="n">
        <f aca="false">ROUNDUP(SUM(J195:L195)*1.1,0)</f>
        <v>0</v>
      </c>
      <c r="W195" s="84" t="s">
        <v>50</v>
      </c>
      <c r="X195" s="28" t="n">
        <f aca="false">IFERROR(IF($W195="eパケライト",VLOOKUP($U195,料金表!$B$3:$H$52,2,1),IF($W195="eパケ",VLOOKUP($U195,料金表!$B$3:$H$52,4,1),IF($W195="EMS",VLOOKUP($U195,料金表!$B$3:$H$52,6,1),""))),"")</f>
        <v>860</v>
      </c>
      <c r="Y195" s="28" t="n">
        <f aca="false">IFERROR(IF($W195="eパケライト",VLOOKUP($U195,料金表!$B$3:$H$52,3,1),IF($W195="eパケ",VLOOKUP($U195,料金表!$B$3:$H$52,5,1),IF($W195="EMS",VLOOKUP($U195,料金表!$B$3:$H$52,7,1),""))),"")</f>
        <v>860</v>
      </c>
      <c r="Z195" s="28" t="n">
        <f aca="false">$Z$1</f>
        <v>330</v>
      </c>
      <c r="AA195" s="64"/>
      <c r="AB195" s="65"/>
      <c r="AC195" s="66" t="s">
        <v>45</v>
      </c>
      <c r="AD195" s="65" t="n">
        <v>43946</v>
      </c>
      <c r="AE195" s="56"/>
      <c r="AF195" s="97"/>
      <c r="AH195" s="57" t="str">
        <f aca="false">"http://images.amazon.com/images/P/"&amp;D195&amp;".09.LZZZZZZZ"</f>
        <v>http://images.amazon.com/images/P/B0000DG182.09.LZZZZZZZ</v>
      </c>
    </row>
    <row r="196" customFormat="false" ht="22.5" hidden="true" customHeight="true" outlineLevel="0" collapsed="false">
      <c r="A196" s="19" t="n">
        <v>189</v>
      </c>
      <c r="B196" s="67"/>
      <c r="C196" s="58" t="s">
        <v>619</v>
      </c>
      <c r="D196" s="37" t="s">
        <v>620</v>
      </c>
      <c r="E196" s="58" t="n">
        <v>4974365501037</v>
      </c>
      <c r="F196" s="38" t="str">
        <f aca="false">IF(D196="",,"http://mnsearch.com/item?kwd="&amp;D196)</f>
        <v>http://mnsearch.com/item?kwd=B000069TAM</v>
      </c>
      <c r="G196" s="60" t="n">
        <v>1620</v>
      </c>
      <c r="H196" s="60" t="n">
        <v>350</v>
      </c>
      <c r="I196" s="40" t="n">
        <v>200</v>
      </c>
      <c r="J196" s="41"/>
      <c r="K196" s="41"/>
      <c r="L196" s="41"/>
      <c r="M196" s="61" t="s">
        <v>621</v>
      </c>
      <c r="N196" s="62" t="n">
        <v>45.49</v>
      </c>
      <c r="O196" s="77" t="n">
        <f aca="false">N196-0.5</f>
        <v>44.99</v>
      </c>
      <c r="P196" s="78" t="n">
        <f aca="false">IF(ISERROR($P$1*O196),"",($P$1*O196))</f>
        <v>4763.5412</v>
      </c>
      <c r="Q196" s="79" t="n">
        <f aca="false">P196-T196-X196-G196-H196-Z196</f>
        <v>888.5412</v>
      </c>
      <c r="R196" s="80" t="n">
        <f aca="false">P196-T196-Y196-G196-H196-Z196</f>
        <v>888.5412</v>
      </c>
      <c r="S196" s="81" t="n">
        <f aca="false">IF(ISERROR(Q196/P196),"",(Q196/P196))</f>
        <v>0.186529550746827</v>
      </c>
      <c r="T196" s="78" t="n">
        <f aca="false">ROUND(IF(ISERROR(P196*$T$1),"",P196*$T$1),0)</f>
        <v>715</v>
      </c>
      <c r="U196" s="82" t="n">
        <f aca="false">ROUNDUP(I196*1.2,0)</f>
        <v>240</v>
      </c>
      <c r="V196" s="83" t="n">
        <f aca="false">ROUNDUP(SUM(J196:L196)*1.1,0)</f>
        <v>0</v>
      </c>
      <c r="W196" s="84" t="s">
        <v>50</v>
      </c>
      <c r="X196" s="28" t="n">
        <f aca="false">IFERROR(IF($W196="eパケライト",VLOOKUP($U196,料金表!$B$3:$H$52,2,1),IF($W196="eパケ",VLOOKUP($U196,料金表!$B$3:$H$52,4,1),IF($W196="EMS",VLOOKUP($U196,料金表!$B$3:$H$52,6,1),""))),"")</f>
        <v>860</v>
      </c>
      <c r="Y196" s="28" t="n">
        <f aca="false">IFERROR(IF($W196="eパケライト",VLOOKUP($U196,料金表!$B$3:$H$52,3,1),IF($W196="eパケ",VLOOKUP($U196,料金表!$B$3:$H$52,5,1),IF($W196="EMS",VLOOKUP($U196,料金表!$B$3:$H$52,7,1),""))),"")</f>
        <v>860</v>
      </c>
      <c r="Z196" s="28" t="n">
        <f aca="false">$Z$1</f>
        <v>330</v>
      </c>
      <c r="AA196" s="64"/>
      <c r="AB196" s="65"/>
      <c r="AC196" s="66" t="s">
        <v>45</v>
      </c>
      <c r="AD196" s="65" t="n">
        <v>43946</v>
      </c>
      <c r="AE196" s="56"/>
      <c r="AF196" s="97"/>
      <c r="AH196" s="57" t="str">
        <f aca="false">"http://images.amazon.com/images/P/"&amp;D196&amp;".09.LZZZZZZZ"</f>
        <v>http://images.amazon.com/images/P/B000069TAM.09.LZZZZZZZ</v>
      </c>
    </row>
    <row r="197" customFormat="false" ht="22.5" hidden="true" customHeight="true" outlineLevel="0" collapsed="false">
      <c r="A197" s="19" t="n">
        <v>190</v>
      </c>
      <c r="B197" s="67"/>
      <c r="C197" s="58" t="s">
        <v>622</v>
      </c>
      <c r="D197" s="37" t="s">
        <v>623</v>
      </c>
      <c r="E197" s="58" t="n">
        <v>4988602124637</v>
      </c>
      <c r="F197" s="38" t="str">
        <f aca="false">IF(D197="",,"http://mnsearch.com/item?kwd="&amp;D197)</f>
        <v>http://mnsearch.com/item?kwd=B000B8IR8I</v>
      </c>
      <c r="G197" s="60" t="n">
        <v>1800</v>
      </c>
      <c r="H197" s="60" t="n">
        <v>200</v>
      </c>
      <c r="I197" s="40" t="n">
        <v>200</v>
      </c>
      <c r="J197" s="41"/>
      <c r="K197" s="41"/>
      <c r="L197" s="41"/>
      <c r="M197" s="61" t="s">
        <v>624</v>
      </c>
      <c r="N197" s="62" t="n">
        <v>50.49</v>
      </c>
      <c r="O197" s="77" t="n">
        <f aca="false">N197-0.5</f>
        <v>49.99</v>
      </c>
      <c r="P197" s="78" t="n">
        <f aca="false">IF(ISERROR($P$1*O197),"",($P$1*O197))</f>
        <v>5292.9412</v>
      </c>
      <c r="Q197" s="79" t="n">
        <f aca="false">P197-T197-X197-G197-H197-Z197</f>
        <v>1308.9412</v>
      </c>
      <c r="R197" s="80" t="n">
        <f aca="false">P197-T197-Y197-G197-H197-Z197</f>
        <v>1308.9412</v>
      </c>
      <c r="S197" s="81" t="n">
        <f aca="false">IF(ISERROR(Q197/P197),"",(Q197/P197))</f>
        <v>0.247299403212717</v>
      </c>
      <c r="T197" s="78" t="n">
        <f aca="false">ROUND(IF(ISERROR(P197*$T$1),"",P197*$T$1),0)</f>
        <v>794</v>
      </c>
      <c r="U197" s="82" t="n">
        <f aca="false">ROUNDUP(I197*1.2,0)</f>
        <v>240</v>
      </c>
      <c r="V197" s="83" t="n">
        <f aca="false">ROUNDUP(SUM(J197:L197)*1.1,0)</f>
        <v>0</v>
      </c>
      <c r="W197" s="84" t="s">
        <v>50</v>
      </c>
      <c r="X197" s="28" t="n">
        <f aca="false">IFERROR(IF($W197="eパケライト",VLOOKUP($U197,料金表!$B$3:$H$52,2,1),IF($W197="eパケ",VLOOKUP($U197,料金表!$B$3:$H$52,4,1),IF($W197="EMS",VLOOKUP($U197,料金表!$B$3:$H$52,6,1),""))),"")</f>
        <v>860</v>
      </c>
      <c r="Y197" s="28" t="n">
        <f aca="false">IFERROR(IF($W197="eパケライト",VLOOKUP($U197,料金表!$B$3:$H$52,3,1),IF($W197="eパケ",VLOOKUP($U197,料金表!$B$3:$H$52,5,1),IF($W197="EMS",VLOOKUP($U197,料金表!$B$3:$H$52,7,1),""))),"")</f>
        <v>860</v>
      </c>
      <c r="Z197" s="28" t="n">
        <f aca="false">$Z$1</f>
        <v>330</v>
      </c>
      <c r="AA197" s="64"/>
      <c r="AB197" s="65"/>
      <c r="AC197" s="66" t="s">
        <v>45</v>
      </c>
      <c r="AD197" s="65" t="n">
        <v>43946</v>
      </c>
      <c r="AE197" s="56"/>
      <c r="AF197" s="97"/>
      <c r="AH197" s="57" t="str">
        <f aca="false">"http://images.amazon.com/images/P/"&amp;D197&amp;".09.LZZZZZZZ"</f>
        <v>http://images.amazon.com/images/P/B000B8IR8I.09.LZZZZZZZ</v>
      </c>
    </row>
    <row r="198" customFormat="false" ht="22.5" hidden="true" customHeight="true" outlineLevel="0" collapsed="false">
      <c r="A198" s="19" t="n">
        <v>191</v>
      </c>
      <c r="B198" s="67"/>
      <c r="C198" s="58" t="s">
        <v>625</v>
      </c>
      <c r="D198" s="37" t="s">
        <v>626</v>
      </c>
      <c r="E198" s="58" t="n">
        <v>4963919880100</v>
      </c>
      <c r="F198" s="38" t="str">
        <f aca="false">IF(D198="",,"http://mnsearch.com/item?kwd="&amp;D198)</f>
        <v>http://mnsearch.com/item?kwd=B000069T01</v>
      </c>
      <c r="G198" s="60" t="n">
        <v>4000</v>
      </c>
      <c r="H198" s="39"/>
      <c r="I198" s="40" t="n">
        <v>300</v>
      </c>
      <c r="J198" s="41"/>
      <c r="K198" s="41"/>
      <c r="L198" s="41"/>
      <c r="M198" s="61" t="s">
        <v>627</v>
      </c>
      <c r="N198" s="62" t="n">
        <v>69.99</v>
      </c>
      <c r="O198" s="77" t="n">
        <f aca="false">N198-0.5</f>
        <v>69.49</v>
      </c>
      <c r="P198" s="78" t="n">
        <f aca="false">IF(ISERROR($P$1*O198),"",($P$1*O198))</f>
        <v>7357.6012</v>
      </c>
      <c r="Q198" s="79" t="n">
        <f aca="false">P198-T198-X198-G198-H198-Z198</f>
        <v>838.601199999999</v>
      </c>
      <c r="R198" s="80" t="n">
        <f aca="false">P198-T198-Y198-G198-H198-Z198</f>
        <v>838.601199999999</v>
      </c>
      <c r="S198" s="81" t="n">
        <f aca="false">IF(ISERROR(Q198/P198),"",(Q198/P198))</f>
        <v>0.11397752843685</v>
      </c>
      <c r="T198" s="78" t="n">
        <f aca="false">ROUND(IF(ISERROR(P198*$T$1),"",P198*$T$1),0)</f>
        <v>1104</v>
      </c>
      <c r="U198" s="82" t="n">
        <f aca="false">ROUNDUP(I198*1.2,0)</f>
        <v>360</v>
      </c>
      <c r="V198" s="83" t="n">
        <f aca="false">ROUNDUP(SUM(J198:L198)*1.1,0)</f>
        <v>0</v>
      </c>
      <c r="W198" s="84" t="s">
        <v>50</v>
      </c>
      <c r="X198" s="28" t="n">
        <f aca="false">IFERROR(IF($W198="eパケライト",VLOOKUP($U198,料金表!$B$3:$H$52,2,1),IF($W198="eパケ",VLOOKUP($U198,料金表!$B$3:$H$52,4,1),IF($W198="EMS",VLOOKUP($U198,料金表!$B$3:$H$52,6,1),""))),"")</f>
        <v>1085</v>
      </c>
      <c r="Y198" s="28" t="n">
        <f aca="false">IFERROR(IF($W198="eパケライト",VLOOKUP($U198,料金表!$B$3:$H$52,3,1),IF($W198="eパケ",VLOOKUP($U198,料金表!$B$3:$H$52,5,1),IF($W198="EMS",VLOOKUP($U198,料金表!$B$3:$H$52,7,1),""))),"")</f>
        <v>1085</v>
      </c>
      <c r="Z198" s="28" t="n">
        <f aca="false">$Z$1</f>
        <v>330</v>
      </c>
      <c r="AA198" s="64"/>
      <c r="AB198" s="65"/>
      <c r="AC198" s="66" t="s">
        <v>89</v>
      </c>
      <c r="AD198" s="65" t="n">
        <v>43946</v>
      </c>
      <c r="AE198" s="56"/>
      <c r="AF198" s="97"/>
      <c r="AH198" s="57" t="str">
        <f aca="false">"http://images.amazon.com/images/P/"&amp;D198&amp;".09.LZZZZZZZ"</f>
        <v>http://images.amazon.com/images/P/B000069T01.09.LZZZZZZZ</v>
      </c>
    </row>
    <row r="199" customFormat="false" ht="22.5" hidden="true" customHeight="true" outlineLevel="0" collapsed="false">
      <c r="A199" s="19" t="n">
        <v>192</v>
      </c>
      <c r="B199" s="67"/>
      <c r="C199" s="58" t="s">
        <v>628</v>
      </c>
      <c r="D199" s="37" t="s">
        <v>629</v>
      </c>
      <c r="E199" s="58" t="n">
        <v>4943015040295</v>
      </c>
      <c r="F199" s="38" t="str">
        <f aca="false">IF(D199="",,"http://mnsearch.com/item?kwd="&amp;D199)</f>
        <v>http://mnsearch.com/item?kwd=B00007L4X0</v>
      </c>
      <c r="G199" s="60" t="n">
        <v>1238</v>
      </c>
      <c r="H199" s="39"/>
      <c r="I199" s="40" t="n">
        <v>200</v>
      </c>
      <c r="J199" s="41"/>
      <c r="K199" s="41"/>
      <c r="L199" s="41"/>
      <c r="M199" s="61" t="s">
        <v>630</v>
      </c>
      <c r="N199" s="62" t="n">
        <v>50.49</v>
      </c>
      <c r="O199" s="77" t="n">
        <f aca="false">N199-0.5</f>
        <v>49.99</v>
      </c>
      <c r="P199" s="78" t="n">
        <f aca="false">IF(ISERROR($P$1*O199),"",($P$1*O199))</f>
        <v>5292.9412</v>
      </c>
      <c r="Q199" s="79" t="n">
        <f aca="false">P199-T199-X199-G199-H199-Z199</f>
        <v>2070.9412</v>
      </c>
      <c r="R199" s="80" t="n">
        <f aca="false">P199-T199-Y199-G199-H199-Z199</f>
        <v>2070.9412</v>
      </c>
      <c r="S199" s="81" t="n">
        <f aca="false">IF(ISERROR(Q199/P199),"",(Q199/P199))</f>
        <v>0.391264728200646</v>
      </c>
      <c r="T199" s="78" t="n">
        <f aca="false">ROUND(IF(ISERROR(P199*$T$1),"",P199*$T$1),0)</f>
        <v>794</v>
      </c>
      <c r="U199" s="82" t="n">
        <f aca="false">ROUNDUP(I199*1.2,0)</f>
        <v>240</v>
      </c>
      <c r="V199" s="83" t="n">
        <f aca="false">ROUNDUP(SUM(J199:L199)*1.1,0)</f>
        <v>0</v>
      </c>
      <c r="W199" s="84" t="s">
        <v>50</v>
      </c>
      <c r="X199" s="28" t="n">
        <f aca="false">IFERROR(IF($W199="eパケライト",VLOOKUP($U199,料金表!$B$3:$H$52,2,1),IF($W199="eパケ",VLOOKUP($U199,料金表!$B$3:$H$52,4,1),IF($W199="EMS",VLOOKUP($U199,料金表!$B$3:$H$52,6,1),""))),"")</f>
        <v>860</v>
      </c>
      <c r="Y199" s="28" t="n">
        <f aca="false">IFERROR(IF($W199="eパケライト",VLOOKUP($U199,料金表!$B$3:$H$52,3,1),IF($W199="eパケ",VLOOKUP($U199,料金表!$B$3:$H$52,5,1),IF($W199="EMS",VLOOKUP($U199,料金表!$B$3:$H$52,7,1),""))),"")</f>
        <v>860</v>
      </c>
      <c r="Z199" s="28" t="n">
        <f aca="false">$Z$1</f>
        <v>330</v>
      </c>
      <c r="AA199" s="64"/>
      <c r="AB199" s="65"/>
      <c r="AC199" s="66" t="s">
        <v>89</v>
      </c>
      <c r="AD199" s="65" t="n">
        <v>43946</v>
      </c>
      <c r="AE199" s="56"/>
      <c r="AF199" s="97"/>
      <c r="AH199" s="57" t="str">
        <f aca="false">"http://images.amazon.com/images/P/"&amp;D199&amp;".09.LZZZZZZZ"</f>
        <v>http://images.amazon.com/images/P/B00007L4X0.09.LZZZZZZZ</v>
      </c>
    </row>
    <row r="200" customFormat="false" ht="22.5" hidden="true" customHeight="true" outlineLevel="0" collapsed="false">
      <c r="A200" s="19" t="n">
        <v>193</v>
      </c>
      <c r="B200" s="67"/>
      <c r="C200" s="58" t="s">
        <v>631</v>
      </c>
      <c r="D200" s="37" t="s">
        <v>632</v>
      </c>
      <c r="E200" s="58" t="n">
        <v>4956027126710</v>
      </c>
      <c r="F200" s="38" t="str">
        <f aca="false">IF(D200="",,"http://mnsearch.com/item?kwd="&amp;D200)</f>
        <v>http://mnsearch.com/item?kwd=B071VL2PF7</v>
      </c>
      <c r="G200" s="60" t="n">
        <v>3060</v>
      </c>
      <c r="H200" s="60"/>
      <c r="I200" s="40" t="n">
        <v>200</v>
      </c>
      <c r="J200" s="41"/>
      <c r="K200" s="41"/>
      <c r="L200" s="41"/>
      <c r="M200" s="61" t="s">
        <v>633</v>
      </c>
      <c r="N200" s="62" t="n">
        <v>55.49</v>
      </c>
      <c r="O200" s="77" t="n">
        <f aca="false">N200-0.5</f>
        <v>54.99</v>
      </c>
      <c r="P200" s="78" t="n">
        <f aca="false">IF(ISERROR($P$1*O200),"",($P$1*O200))</f>
        <v>5822.3412</v>
      </c>
      <c r="Q200" s="79" t="n">
        <f aca="false">P200-T200-X200-G200-H200-Z200</f>
        <v>699.3412</v>
      </c>
      <c r="R200" s="80" t="n">
        <f aca="false">P200-T200-Y200-G200-H200-Z200</f>
        <v>699.3412</v>
      </c>
      <c r="S200" s="81" t="n">
        <f aca="false">IF(ISERROR(Q200/P200),"",(Q200/P200))</f>
        <v>0.120113400430741</v>
      </c>
      <c r="T200" s="78" t="n">
        <f aca="false">ROUND(IF(ISERROR(P200*$T$1),"",P200*$T$1),0)</f>
        <v>873</v>
      </c>
      <c r="U200" s="82" t="n">
        <f aca="false">ROUNDUP(I200*1.2,0)</f>
        <v>240</v>
      </c>
      <c r="V200" s="83" t="n">
        <f aca="false">ROUNDUP(SUM(J200:L200)*1.1,0)</f>
        <v>0</v>
      </c>
      <c r="W200" s="84" t="s">
        <v>50</v>
      </c>
      <c r="X200" s="28" t="n">
        <f aca="false">IFERROR(IF($W200="eパケライト",VLOOKUP($U200,料金表!$B$3:$H$52,2,1),IF($W200="eパケ",VLOOKUP($U200,料金表!$B$3:$H$52,4,1),IF($W200="EMS",VLOOKUP($U200,料金表!$B$3:$H$52,6,1),""))),"")</f>
        <v>860</v>
      </c>
      <c r="Y200" s="28" t="n">
        <f aca="false">IFERROR(IF($W200="eパケライト",VLOOKUP($U200,料金表!$B$3:$H$52,3,1),IF($W200="eパケ",VLOOKUP($U200,料金表!$B$3:$H$52,5,1),IF($W200="EMS",VLOOKUP($U200,料金表!$B$3:$H$52,7,1),""))),"")</f>
        <v>860</v>
      </c>
      <c r="Z200" s="28" t="n">
        <f aca="false">$Z$1</f>
        <v>330</v>
      </c>
      <c r="AA200" s="64"/>
      <c r="AB200" s="65"/>
      <c r="AC200" s="66" t="s">
        <v>89</v>
      </c>
      <c r="AD200" s="65" t="n">
        <v>43946</v>
      </c>
      <c r="AE200" s="56"/>
      <c r="AF200" s="97"/>
      <c r="AH200" s="57" t="str">
        <f aca="false">"http://images.amazon.com/images/P/"&amp;D200&amp;".09.LZZZZZZZ"</f>
        <v>http://images.amazon.com/images/P/B071VL2PF7.09.LZZZZZZZ</v>
      </c>
    </row>
    <row r="201" customFormat="false" ht="22.5" hidden="true" customHeight="true" outlineLevel="0" collapsed="false">
      <c r="A201" s="19" t="n">
        <v>194</v>
      </c>
      <c r="B201" s="67"/>
      <c r="C201" s="58" t="s">
        <v>634</v>
      </c>
      <c r="D201" s="37" t="s">
        <v>635</v>
      </c>
      <c r="E201" s="58" t="n">
        <v>4902370503845</v>
      </c>
      <c r="F201" s="38" t="str">
        <f aca="false">IF(D201="",,"http://mnsearch.com/item?kwd="&amp;D201)</f>
        <v>http://mnsearch.com/item?kwd=B00005QHNZ</v>
      </c>
      <c r="G201" s="60" t="n">
        <v>2000</v>
      </c>
      <c r="H201" s="39"/>
      <c r="I201" s="40" t="n">
        <v>200</v>
      </c>
      <c r="J201" s="41"/>
      <c r="K201" s="41"/>
      <c r="L201" s="41"/>
      <c r="M201" s="61" t="s">
        <v>636</v>
      </c>
      <c r="N201" s="62" t="n">
        <v>46.99</v>
      </c>
      <c r="O201" s="77" t="n">
        <f aca="false">N201-0.5</f>
        <v>46.49</v>
      </c>
      <c r="P201" s="78" t="n">
        <f aca="false">IF(ISERROR($P$1*O201),"",($P$1*O201))</f>
        <v>4922.3612</v>
      </c>
      <c r="Q201" s="79" t="n">
        <f aca="false">P201-T201-X201-G201-H201-Z201</f>
        <v>994.3612</v>
      </c>
      <c r="R201" s="80" t="n">
        <f aca="false">P201-T201-Y201-G201-H201-Z201</f>
        <v>994.3612</v>
      </c>
      <c r="S201" s="81" t="n">
        <f aca="false">IF(ISERROR(Q201/P201),"",(Q201/P201))</f>
        <v>0.202008987069051</v>
      </c>
      <c r="T201" s="78" t="n">
        <f aca="false">ROUND(IF(ISERROR(P201*$T$1),"",P201*$T$1),0)</f>
        <v>738</v>
      </c>
      <c r="U201" s="82" t="n">
        <f aca="false">ROUNDUP(I201*1.2,0)</f>
        <v>240</v>
      </c>
      <c r="V201" s="83" t="n">
        <f aca="false">ROUNDUP(SUM(J201:L201)*1.1,0)</f>
        <v>0</v>
      </c>
      <c r="W201" s="84" t="s">
        <v>50</v>
      </c>
      <c r="X201" s="28" t="n">
        <f aca="false">IFERROR(IF($W201="eパケライト",VLOOKUP($U201,料金表!$B$3:$H$52,2,1),IF($W201="eパケ",VLOOKUP($U201,料金表!$B$3:$H$52,4,1),IF($W201="EMS",VLOOKUP($U201,料金表!$B$3:$H$52,6,1),""))),"")</f>
        <v>860</v>
      </c>
      <c r="Y201" s="28" t="n">
        <f aca="false">IFERROR(IF($W201="eパケライト",VLOOKUP($U201,料金表!$B$3:$H$52,3,1),IF($W201="eパケ",VLOOKUP($U201,料金表!$B$3:$H$52,5,1),IF($W201="EMS",VLOOKUP($U201,料金表!$B$3:$H$52,7,1),""))),"")</f>
        <v>860</v>
      </c>
      <c r="Z201" s="28" t="n">
        <f aca="false">$Z$1</f>
        <v>330</v>
      </c>
      <c r="AA201" s="64"/>
      <c r="AB201" s="65"/>
      <c r="AC201" s="66" t="s">
        <v>89</v>
      </c>
      <c r="AD201" s="65" t="n">
        <v>43946</v>
      </c>
      <c r="AE201" s="56"/>
      <c r="AF201" s="97"/>
      <c r="AH201" s="57" t="str">
        <f aca="false">"http://images.amazon.com/images/P/"&amp;D201&amp;".09.LZZZZZZZ"</f>
        <v>http://images.amazon.com/images/P/B00005QHNZ.09.LZZZZZZZ</v>
      </c>
    </row>
    <row r="202" customFormat="false" ht="22.5" hidden="true" customHeight="true" outlineLevel="0" collapsed="false">
      <c r="A202" s="19" t="n">
        <v>195</v>
      </c>
      <c r="B202" s="67"/>
      <c r="C202" s="58" t="s">
        <v>637</v>
      </c>
      <c r="D202" s="37" t="s">
        <v>638</v>
      </c>
      <c r="E202" s="58" t="n">
        <v>4974365091224</v>
      </c>
      <c r="F202" s="38" t="str">
        <f aca="false">IF(D202="",,"http://mnsearch.com/item?kwd="&amp;D202)</f>
        <v>http://mnsearch.com/item?kwd=B000069T89</v>
      </c>
      <c r="G202" s="60" t="n">
        <v>1900</v>
      </c>
      <c r="H202" s="60" t="n">
        <v>356</v>
      </c>
      <c r="I202" s="40" t="n">
        <v>200</v>
      </c>
      <c r="J202" s="41"/>
      <c r="K202" s="41"/>
      <c r="L202" s="41"/>
      <c r="M202" s="61" t="s">
        <v>639</v>
      </c>
      <c r="N202" s="62" t="n">
        <v>50.49</v>
      </c>
      <c r="O202" s="77" t="n">
        <f aca="false">N202-0.5</f>
        <v>49.99</v>
      </c>
      <c r="P202" s="78" t="n">
        <f aca="false">IF(ISERROR($P$1*O202),"",($P$1*O202))</f>
        <v>5292.9412</v>
      </c>
      <c r="Q202" s="79" t="n">
        <f aca="false">P202-T202-X202-G202-H202-Z202</f>
        <v>1052.9412</v>
      </c>
      <c r="R202" s="80" t="n">
        <f aca="false">P202-T202-Y202-G202-H202-Z202</f>
        <v>1052.9412</v>
      </c>
      <c r="S202" s="81" t="n">
        <f aca="false">IF(ISERROR(Q202/P202),"",(Q202/P202))</f>
        <v>0.198933099804698</v>
      </c>
      <c r="T202" s="78" t="n">
        <f aca="false">ROUND(IF(ISERROR(P202*$T$1),"",P202*$T$1),0)</f>
        <v>794</v>
      </c>
      <c r="U202" s="82" t="n">
        <f aca="false">ROUNDUP(I202*1.2,0)</f>
        <v>240</v>
      </c>
      <c r="V202" s="83" t="n">
        <f aca="false">ROUNDUP(SUM(J202:L202)*1.1,0)</f>
        <v>0</v>
      </c>
      <c r="W202" s="84" t="s">
        <v>50</v>
      </c>
      <c r="X202" s="28" t="n">
        <f aca="false">IFERROR(IF($W202="eパケライト",VLOOKUP($U202,料金表!$B$3:$H$52,2,1),IF($W202="eパケ",VLOOKUP($U202,料金表!$B$3:$H$52,4,1),IF($W202="EMS",VLOOKUP($U202,料金表!$B$3:$H$52,6,1),""))),"")</f>
        <v>860</v>
      </c>
      <c r="Y202" s="28" t="n">
        <f aca="false">IFERROR(IF($W202="eパケライト",VLOOKUP($U202,料金表!$B$3:$H$52,3,1),IF($W202="eパケ",VLOOKUP($U202,料金表!$B$3:$H$52,5,1),IF($W202="EMS",VLOOKUP($U202,料金表!$B$3:$H$52,7,1),""))),"")</f>
        <v>860</v>
      </c>
      <c r="Z202" s="28" t="n">
        <f aca="false">$Z$1</f>
        <v>330</v>
      </c>
      <c r="AA202" s="64"/>
      <c r="AB202" s="65"/>
      <c r="AC202" s="66" t="s">
        <v>89</v>
      </c>
      <c r="AD202" s="65" t="n">
        <v>43946</v>
      </c>
      <c r="AE202" s="56"/>
      <c r="AF202" s="97"/>
      <c r="AH202" s="57" t="str">
        <f aca="false">"http://images.amazon.com/images/P/"&amp;D202&amp;".09.LZZZZZZZ"</f>
        <v>http://images.amazon.com/images/P/B000069T89.09.LZZZZZZZ</v>
      </c>
    </row>
    <row r="203" customFormat="false" ht="22.5" hidden="true" customHeight="true" outlineLevel="0" collapsed="false">
      <c r="A203" s="19" t="n">
        <v>196</v>
      </c>
      <c r="B203" s="67"/>
      <c r="C203" s="58" t="s">
        <v>640</v>
      </c>
      <c r="D203" s="37" t="s">
        <v>641</v>
      </c>
      <c r="E203" s="58" t="n">
        <v>4562252051002</v>
      </c>
      <c r="F203" s="38" t="str">
        <f aca="false">IF(D203="",,"http://mnsearch.com/item?kwd="&amp;D203)</f>
        <v>http://mnsearch.com/item?kwd=B00ITIR1CK</v>
      </c>
      <c r="G203" s="60" t="n">
        <v>5000</v>
      </c>
      <c r="H203" s="39"/>
      <c r="I203" s="40" t="n">
        <v>200</v>
      </c>
      <c r="J203" s="41"/>
      <c r="K203" s="41"/>
      <c r="L203" s="41"/>
      <c r="M203" s="61" t="s">
        <v>642</v>
      </c>
      <c r="N203" s="62" t="n">
        <v>79.49</v>
      </c>
      <c r="O203" s="77" t="n">
        <f aca="false">N203-0.5</f>
        <v>78.99</v>
      </c>
      <c r="P203" s="78" t="n">
        <f aca="false">IF(ISERROR($P$1*O203),"",($P$1*O203))</f>
        <v>8363.4612</v>
      </c>
      <c r="Q203" s="79" t="n">
        <f aca="false">P203-T203-X203-G203-H203-Z203</f>
        <v>918.4612</v>
      </c>
      <c r="R203" s="80" t="n">
        <f aca="false">P203-T203-Y203-G203-H203-Z203</f>
        <v>918.4612</v>
      </c>
      <c r="S203" s="81" t="n">
        <f aca="false">IF(ISERROR(Q203/P203),"",(Q203/P203))</f>
        <v>0.10981831302093</v>
      </c>
      <c r="T203" s="78" t="n">
        <f aca="false">ROUND(IF(ISERROR(P203*$T$1),"",P203*$T$1),0)</f>
        <v>1255</v>
      </c>
      <c r="U203" s="82" t="n">
        <f aca="false">ROUNDUP(I203*1.2,0)</f>
        <v>240</v>
      </c>
      <c r="V203" s="83" t="n">
        <f aca="false">ROUNDUP(SUM(J203:L203)*1.1,0)</f>
        <v>0</v>
      </c>
      <c r="W203" s="84" t="s">
        <v>50</v>
      </c>
      <c r="X203" s="28" t="n">
        <f aca="false">IFERROR(IF($W203="eパケライト",VLOOKUP($U203,料金表!$B$3:$H$52,2,1),IF($W203="eパケ",VLOOKUP($U203,料金表!$B$3:$H$52,4,1),IF($W203="EMS",VLOOKUP($U203,料金表!$B$3:$H$52,6,1),""))),"")</f>
        <v>860</v>
      </c>
      <c r="Y203" s="28" t="n">
        <f aca="false">IFERROR(IF($W203="eパケライト",VLOOKUP($U203,料金表!$B$3:$H$52,3,1),IF($W203="eパケ",VLOOKUP($U203,料金表!$B$3:$H$52,5,1),IF($W203="EMS",VLOOKUP($U203,料金表!$B$3:$H$52,7,1),""))),"")</f>
        <v>860</v>
      </c>
      <c r="Z203" s="28" t="n">
        <f aca="false">$Z$1</f>
        <v>330</v>
      </c>
      <c r="AA203" s="64"/>
      <c r="AB203" s="65"/>
      <c r="AC203" s="66" t="s">
        <v>89</v>
      </c>
      <c r="AD203" s="65" t="n">
        <v>43946</v>
      </c>
      <c r="AE203" s="56"/>
      <c r="AF203" s="97"/>
      <c r="AH203" s="57" t="str">
        <f aca="false">"http://images.amazon.com/images/P/"&amp;D203&amp;".09.LZZZZZZZ"</f>
        <v>http://images.amazon.com/images/P/B00ITIR1CK.09.LZZZZZZZ</v>
      </c>
    </row>
    <row r="204" customFormat="false" ht="22.5" hidden="true" customHeight="true" outlineLevel="0" collapsed="false">
      <c r="A204" s="19" t="n">
        <v>197</v>
      </c>
      <c r="B204" s="67"/>
      <c r="C204" s="58" t="s">
        <v>643</v>
      </c>
      <c r="D204" s="37" t="s">
        <v>644</v>
      </c>
      <c r="E204" s="58" t="n">
        <v>4535506302403</v>
      </c>
      <c r="F204" s="38" t="str">
        <f aca="false">IF(D204="",,"http://mnsearch.com/item?kwd="&amp;D204)</f>
        <v>http://mnsearch.com/item?kwd=B01193F78Q</v>
      </c>
      <c r="G204" s="60" t="n">
        <v>1037</v>
      </c>
      <c r="H204" s="39"/>
      <c r="I204" s="40" t="n">
        <v>200</v>
      </c>
      <c r="J204" s="41"/>
      <c r="K204" s="41"/>
      <c r="L204" s="41"/>
      <c r="M204" s="61" t="s">
        <v>645</v>
      </c>
      <c r="N204" s="62" t="n">
        <v>30.99</v>
      </c>
      <c r="O204" s="77" t="n">
        <f aca="false">N204-0.5</f>
        <v>30.49</v>
      </c>
      <c r="P204" s="78" t="n">
        <f aca="false">IF(ISERROR($P$1*O204),"",($P$1*O204))</f>
        <v>3228.2812</v>
      </c>
      <c r="Q204" s="79" t="n">
        <f aca="false">P204-T204-X204-G204-H204-Z204</f>
        <v>517.2812</v>
      </c>
      <c r="R204" s="80" t="n">
        <f aca="false">P204-T204-Y204-G204-H204-Z204</f>
        <v>517.2812</v>
      </c>
      <c r="S204" s="81" t="n">
        <f aca="false">IF(ISERROR(Q204/P204),"",(Q204/P204))</f>
        <v>0.160234244773968</v>
      </c>
      <c r="T204" s="78" t="n">
        <f aca="false">ROUND(IF(ISERROR(P204*$T$1),"",P204*$T$1),0)</f>
        <v>484</v>
      </c>
      <c r="U204" s="82" t="n">
        <f aca="false">ROUNDUP(I204*1.2,0)</f>
        <v>240</v>
      </c>
      <c r="V204" s="83" t="n">
        <f aca="false">ROUNDUP(SUM(J204:L204)*1.1,0)</f>
        <v>0</v>
      </c>
      <c r="W204" s="84" t="s">
        <v>50</v>
      </c>
      <c r="X204" s="28" t="n">
        <f aca="false">IFERROR(IF($W204="eパケライト",VLOOKUP($U204,料金表!$B$3:$H$52,2,1),IF($W204="eパケ",VLOOKUP($U204,料金表!$B$3:$H$52,4,1),IF($W204="EMS",VLOOKUP($U204,料金表!$B$3:$H$52,6,1),""))),"")</f>
        <v>860</v>
      </c>
      <c r="Y204" s="28" t="n">
        <f aca="false">IFERROR(IF($W204="eパケライト",VLOOKUP($U204,料金表!$B$3:$H$52,3,1),IF($W204="eパケ",VLOOKUP($U204,料金表!$B$3:$H$52,5,1),IF($W204="EMS",VLOOKUP($U204,料金表!$B$3:$H$52,7,1),""))),"")</f>
        <v>860</v>
      </c>
      <c r="Z204" s="28" t="n">
        <f aca="false">$Z$1</f>
        <v>330</v>
      </c>
      <c r="AA204" s="64"/>
      <c r="AB204" s="65"/>
      <c r="AC204" s="66" t="s">
        <v>89</v>
      </c>
      <c r="AD204" s="65" t="n">
        <v>43946</v>
      </c>
      <c r="AE204" s="56"/>
      <c r="AF204" s="97"/>
      <c r="AH204" s="57" t="str">
        <f aca="false">"http://images.amazon.com/images/P/"&amp;D204&amp;".09.LZZZZZZZ"</f>
        <v>http://images.amazon.com/images/P/B01193F78Q.09.LZZZZZZZ</v>
      </c>
    </row>
    <row r="205" customFormat="false" ht="22.5" hidden="true" customHeight="true" outlineLevel="0" collapsed="false">
      <c r="A205" s="19" t="n">
        <v>198</v>
      </c>
      <c r="B205" s="67"/>
      <c r="C205" s="58" t="s">
        <v>646</v>
      </c>
      <c r="D205" s="37" t="s">
        <v>647</v>
      </c>
      <c r="E205" s="58" t="n">
        <v>4976219652957</v>
      </c>
      <c r="F205" s="38" t="str">
        <f aca="false">IF(D205="",,"http://mnsearch.com/item?kwd="&amp;D205)</f>
        <v>http://mnsearch.com/item?kwd=B0009Q0DKM</v>
      </c>
      <c r="G205" s="60" t="n">
        <v>4500</v>
      </c>
      <c r="H205" s="39"/>
      <c r="I205" s="40" t="n">
        <v>200</v>
      </c>
      <c r="J205" s="41"/>
      <c r="K205" s="41"/>
      <c r="L205" s="41"/>
      <c r="M205" s="61" t="s">
        <v>648</v>
      </c>
      <c r="N205" s="62" t="n">
        <v>65.49</v>
      </c>
      <c r="O205" s="77" t="n">
        <f aca="false">N205-0.5</f>
        <v>64.99</v>
      </c>
      <c r="P205" s="78" t="n">
        <f aca="false">IF(ISERROR($P$1*O205),"",($P$1*O205))</f>
        <v>6881.1412</v>
      </c>
      <c r="Q205" s="79" t="n">
        <f aca="false">P205-T205-X205-G205-H205-Z205</f>
        <v>159.141199999999</v>
      </c>
      <c r="R205" s="80" t="n">
        <f aca="false">P205-T205-Y205-G205-H205-Z205</f>
        <v>159.141199999999</v>
      </c>
      <c r="S205" s="81" t="n">
        <f aca="false">IF(ISERROR(Q205/P205),"",(Q205/P205))</f>
        <v>0.023127152222948</v>
      </c>
      <c r="T205" s="78" t="n">
        <f aca="false">ROUND(IF(ISERROR(P205*$T$1),"",P205*$T$1),0)</f>
        <v>1032</v>
      </c>
      <c r="U205" s="82" t="n">
        <f aca="false">ROUNDUP(I205*1.2,0)</f>
        <v>240</v>
      </c>
      <c r="V205" s="83" t="n">
        <f aca="false">ROUNDUP(SUM(J205:L205)*1.1,0)</f>
        <v>0</v>
      </c>
      <c r="W205" s="84" t="s">
        <v>50</v>
      </c>
      <c r="X205" s="28" t="n">
        <f aca="false">IFERROR(IF($W205="eパケライト",VLOOKUP($U205,料金表!$B$3:$H$52,2,1),IF($W205="eパケ",VLOOKUP($U205,料金表!$B$3:$H$52,4,1),IF($W205="EMS",VLOOKUP($U205,料金表!$B$3:$H$52,6,1),""))),"")</f>
        <v>860</v>
      </c>
      <c r="Y205" s="28" t="n">
        <f aca="false">IFERROR(IF($W205="eパケライト",VLOOKUP($U205,料金表!$B$3:$H$52,3,1),IF($W205="eパケ",VLOOKUP($U205,料金表!$B$3:$H$52,5,1),IF($W205="EMS",VLOOKUP($U205,料金表!$B$3:$H$52,7,1),""))),"")</f>
        <v>860</v>
      </c>
      <c r="Z205" s="28" t="n">
        <f aca="false">$Z$1</f>
        <v>330</v>
      </c>
      <c r="AA205" s="64"/>
      <c r="AB205" s="65"/>
      <c r="AC205" s="66" t="s">
        <v>89</v>
      </c>
      <c r="AD205" s="65" t="n">
        <v>43946</v>
      </c>
      <c r="AE205" s="56"/>
      <c r="AF205" s="97"/>
      <c r="AH205" s="57" t="str">
        <f aca="false">"http://images.amazon.com/images/P/"&amp;D205&amp;".09.LZZZZZZZ"</f>
        <v>http://images.amazon.com/images/P/B0009Q0DKM.09.LZZZZZZZ</v>
      </c>
    </row>
    <row r="206" customFormat="false" ht="22.5" hidden="true" customHeight="true" outlineLevel="0" collapsed="false">
      <c r="A206" s="19" t="n">
        <v>199</v>
      </c>
      <c r="B206" s="67"/>
      <c r="C206" s="58" t="s">
        <v>649</v>
      </c>
      <c r="D206" s="37" t="s">
        <v>650</v>
      </c>
      <c r="E206" s="58" t="n">
        <v>4988611203101</v>
      </c>
      <c r="F206" s="38" t="str">
        <f aca="false">IF(D206="",,"http://mnsearch.com/item?kwd="&amp;D206)</f>
        <v>http://mnsearch.com/item?kwd=B0000E5SET</v>
      </c>
      <c r="G206" s="60" t="n">
        <v>4380</v>
      </c>
      <c r="H206" s="60" t="n">
        <v>450</v>
      </c>
      <c r="I206" s="40" t="n">
        <v>200</v>
      </c>
      <c r="J206" s="41"/>
      <c r="K206" s="41"/>
      <c r="L206" s="41"/>
      <c r="M206" s="61" t="s">
        <v>651</v>
      </c>
      <c r="N206" s="62" t="n">
        <v>80.45</v>
      </c>
      <c r="O206" s="77" t="n">
        <f aca="false">N206-0.5</f>
        <v>79.95</v>
      </c>
      <c r="P206" s="78" t="n">
        <f aca="false">IF(ISERROR($P$1*O206),"",($P$1*O206))</f>
        <v>8465.106</v>
      </c>
      <c r="Q206" s="79" t="n">
        <f aca="false">P206-T206-X206-G206-H206-Z206</f>
        <v>1175.106</v>
      </c>
      <c r="R206" s="80" t="n">
        <f aca="false">P206-T206-Y206-G206-H206-Z206</f>
        <v>1175.106</v>
      </c>
      <c r="S206" s="81" t="n">
        <f aca="false">IF(ISERROR(Q206/P206),"",(Q206/P206))</f>
        <v>0.138817635597239</v>
      </c>
      <c r="T206" s="78" t="n">
        <f aca="false">ROUND(IF(ISERROR(P206*$T$1),"",P206*$T$1),0)</f>
        <v>1270</v>
      </c>
      <c r="U206" s="82" t="n">
        <f aca="false">ROUNDUP(I206*1.2,0)</f>
        <v>240</v>
      </c>
      <c r="V206" s="83" t="n">
        <f aca="false">ROUNDUP(SUM(J206:L206)*1.1,0)</f>
        <v>0</v>
      </c>
      <c r="W206" s="84" t="s">
        <v>50</v>
      </c>
      <c r="X206" s="28" t="n">
        <f aca="false">IFERROR(IF($W206="eパケライト",VLOOKUP($U206,料金表!$B$3:$H$52,2,1),IF($W206="eパケ",VLOOKUP($U206,料金表!$B$3:$H$52,4,1),IF($W206="EMS",VLOOKUP($U206,料金表!$B$3:$H$52,6,1),""))),"")</f>
        <v>860</v>
      </c>
      <c r="Y206" s="28" t="n">
        <f aca="false">IFERROR(IF($W206="eパケライト",VLOOKUP($U206,料金表!$B$3:$H$52,3,1),IF($W206="eパケ",VLOOKUP($U206,料金表!$B$3:$H$52,5,1),IF($W206="EMS",VLOOKUP($U206,料金表!$B$3:$H$52,7,1),""))),"")</f>
        <v>860</v>
      </c>
      <c r="Z206" s="28" t="n">
        <f aca="false">$Z$1</f>
        <v>330</v>
      </c>
      <c r="AA206" s="64"/>
      <c r="AB206" s="65"/>
      <c r="AC206" s="66" t="s">
        <v>89</v>
      </c>
      <c r="AD206" s="65" t="n">
        <v>43947</v>
      </c>
      <c r="AE206" s="56"/>
      <c r="AF206" s="97"/>
      <c r="AH206" s="57" t="str">
        <f aca="false">"http://images.amazon.com/images/P/"&amp;D206&amp;".09.LZZZZZZZ"</f>
        <v>http://images.amazon.com/images/P/B0000E5SET.09.LZZZZZZZ</v>
      </c>
    </row>
    <row r="207" customFormat="false" ht="22.5" hidden="true" customHeight="true" outlineLevel="0" collapsed="false">
      <c r="A207" s="19" t="n">
        <v>200</v>
      </c>
      <c r="B207" s="67"/>
      <c r="C207" s="58" t="s">
        <v>652</v>
      </c>
      <c r="D207" s="37" t="s">
        <v>653</v>
      </c>
      <c r="E207" s="58" t="n">
        <v>4949244003858</v>
      </c>
      <c r="F207" s="38" t="str">
        <f aca="false">IF(D207="",,"http://mnsearch.com/item?kwd="&amp;D207)</f>
        <v>http://mnsearch.com/item?kwd=B01AKXWRLG</v>
      </c>
      <c r="G207" s="60" t="n">
        <v>1191</v>
      </c>
      <c r="H207" s="39"/>
      <c r="I207" s="40" t="n">
        <v>200</v>
      </c>
      <c r="J207" s="41"/>
      <c r="K207" s="41"/>
      <c r="L207" s="41"/>
      <c r="M207" s="61" t="s">
        <v>654</v>
      </c>
      <c r="N207" s="62" t="n">
        <v>47.47</v>
      </c>
      <c r="O207" s="77" t="n">
        <f aca="false">N207-0.5</f>
        <v>46.97</v>
      </c>
      <c r="P207" s="78" t="n">
        <f aca="false">IF(ISERROR($P$1*O207),"",($P$1*O207))</f>
        <v>4973.1836</v>
      </c>
      <c r="Q207" s="79" t="n">
        <f aca="false">P207-T207-X207-G207-H207-Z207</f>
        <v>1846.1836</v>
      </c>
      <c r="R207" s="80" t="n">
        <f aca="false">P207-T207-Y207-G207-H207-Z207</f>
        <v>1846.1836</v>
      </c>
      <c r="S207" s="81" t="n">
        <f aca="false">IF(ISERROR(Q207/P207),"",(Q207/P207))</f>
        <v>0.371227718196449</v>
      </c>
      <c r="T207" s="78" t="n">
        <f aca="false">ROUND(IF(ISERROR(P207*$T$1),"",P207*$T$1),0)</f>
        <v>746</v>
      </c>
      <c r="U207" s="82" t="n">
        <f aca="false">ROUNDUP(I207*1.2,0)</f>
        <v>240</v>
      </c>
      <c r="V207" s="83" t="n">
        <f aca="false">ROUNDUP(SUM(J207:L207)*1.1,0)</f>
        <v>0</v>
      </c>
      <c r="W207" s="84" t="s">
        <v>50</v>
      </c>
      <c r="X207" s="28" t="n">
        <f aca="false">IFERROR(IF($W207="eパケライト",VLOOKUP($U207,料金表!$B$3:$H$52,2,1),IF($W207="eパケ",VLOOKUP($U207,料金表!$B$3:$H$52,4,1),IF($W207="EMS",VLOOKUP($U207,料金表!$B$3:$H$52,6,1),""))),"")</f>
        <v>860</v>
      </c>
      <c r="Y207" s="28" t="n">
        <f aca="false">IFERROR(IF($W207="eパケライト",VLOOKUP($U207,料金表!$B$3:$H$52,3,1),IF($W207="eパケ",VLOOKUP($U207,料金表!$B$3:$H$52,5,1),IF($W207="EMS",VLOOKUP($U207,料金表!$B$3:$H$52,7,1),""))),"")</f>
        <v>860</v>
      </c>
      <c r="Z207" s="28" t="n">
        <f aca="false">$Z$1</f>
        <v>330</v>
      </c>
      <c r="AA207" s="64"/>
      <c r="AB207" s="65"/>
      <c r="AC207" s="66" t="s">
        <v>89</v>
      </c>
      <c r="AD207" s="65" t="n">
        <v>43946</v>
      </c>
      <c r="AE207" s="56"/>
      <c r="AF207" s="97"/>
      <c r="AH207" s="57" t="str">
        <f aca="false">"http://images.amazon.com/images/P/"&amp;D207&amp;".09.LZZZZZZZ"</f>
        <v>http://images.amazon.com/images/P/B01AKXWRLG.09.LZZZZZZZ</v>
      </c>
    </row>
    <row r="208" customFormat="false" ht="22.5" hidden="true" customHeight="true" outlineLevel="0" collapsed="false">
      <c r="A208" s="19" t="n">
        <v>201</v>
      </c>
      <c r="B208" s="67"/>
      <c r="C208" s="58" t="s">
        <v>655</v>
      </c>
      <c r="D208" s="37" t="s">
        <v>656</v>
      </c>
      <c r="E208" s="58" t="n">
        <v>4988615067624</v>
      </c>
      <c r="F208" s="38" t="str">
        <f aca="false">IF(D208="",,"http://mnsearch.com/item?kwd="&amp;D208)</f>
        <v>http://mnsearch.com/item?kwd=B00OKC5ZEA</v>
      </c>
      <c r="G208" s="60" t="n">
        <v>1980</v>
      </c>
      <c r="H208" s="39"/>
      <c r="I208" s="40" t="n">
        <v>200</v>
      </c>
      <c r="J208" s="41"/>
      <c r="K208" s="41"/>
      <c r="L208" s="41"/>
      <c r="M208" s="61" t="s">
        <v>657</v>
      </c>
      <c r="N208" s="62" t="n">
        <v>53.39</v>
      </c>
      <c r="O208" s="77" t="n">
        <f aca="false">N208-0.5</f>
        <v>52.89</v>
      </c>
      <c r="P208" s="78" t="n">
        <f aca="false">IF(ISERROR($P$1*O208),"",($P$1*O208))</f>
        <v>5599.9932</v>
      </c>
      <c r="Q208" s="79" t="n">
        <f aca="false">P208-T208-X208-G208-H208-Z208</f>
        <v>1589.9932</v>
      </c>
      <c r="R208" s="80" t="n">
        <f aca="false">P208-T208-Y208-G208-H208-Z208</f>
        <v>1589.9932</v>
      </c>
      <c r="S208" s="81" t="n">
        <f aca="false">IF(ISERROR(Q208/P208),"",(Q208/P208))</f>
        <v>0.283927701912209</v>
      </c>
      <c r="T208" s="78" t="n">
        <f aca="false">ROUND(IF(ISERROR(P208*$T$1),"",P208*$T$1),0)</f>
        <v>840</v>
      </c>
      <c r="U208" s="82" t="n">
        <f aca="false">ROUNDUP(I208*1.2,0)</f>
        <v>240</v>
      </c>
      <c r="V208" s="83" t="n">
        <f aca="false">ROUNDUP(SUM(J208:L208)*1.1,0)</f>
        <v>0</v>
      </c>
      <c r="W208" s="84" t="s">
        <v>50</v>
      </c>
      <c r="X208" s="28" t="n">
        <f aca="false">IFERROR(IF($W208="eパケライト",VLOOKUP($U208,料金表!$B$3:$H$52,2,1),IF($W208="eパケ",VLOOKUP($U208,料金表!$B$3:$H$52,4,1),IF($W208="EMS",VLOOKUP($U208,料金表!$B$3:$H$52,6,1),""))),"")</f>
        <v>860</v>
      </c>
      <c r="Y208" s="28" t="n">
        <f aca="false">IFERROR(IF($W208="eパケライト",VLOOKUP($U208,料金表!$B$3:$H$52,3,1),IF($W208="eパケ",VLOOKUP($U208,料金表!$B$3:$H$52,5,1),IF($W208="EMS",VLOOKUP($U208,料金表!$B$3:$H$52,7,1),""))),"")</f>
        <v>860</v>
      </c>
      <c r="Z208" s="28" t="n">
        <f aca="false">$Z$1</f>
        <v>330</v>
      </c>
      <c r="AA208" s="64"/>
      <c r="AB208" s="65"/>
      <c r="AC208" s="66" t="s">
        <v>89</v>
      </c>
      <c r="AD208" s="65" t="n">
        <v>43947</v>
      </c>
      <c r="AE208" s="56"/>
      <c r="AF208" s="97"/>
      <c r="AH208" s="57" t="str">
        <f aca="false">"http://images.amazon.com/images/P/"&amp;D208&amp;".09.LZZZZZZZ"</f>
        <v>http://images.amazon.com/images/P/B00OKC5ZEA.09.LZZZZZZZ</v>
      </c>
    </row>
    <row r="209" customFormat="false" ht="22.5" hidden="true" customHeight="true" outlineLevel="0" collapsed="false">
      <c r="A209" s="19" t="n">
        <v>202</v>
      </c>
      <c r="B209" s="67"/>
      <c r="C209" s="58" t="s">
        <v>658</v>
      </c>
      <c r="D209" s="37" t="s">
        <v>659</v>
      </c>
      <c r="E209" s="58" t="n">
        <v>4580206270262</v>
      </c>
      <c r="F209" s="38" t="str">
        <f aca="false">IF(D209="",,"http://mnsearch.com/item?kwd="&amp;D209)</f>
        <v>http://mnsearch.com/item?kwd=B008W19MIK</v>
      </c>
      <c r="G209" s="60" t="n">
        <v>4000</v>
      </c>
      <c r="H209" s="39"/>
      <c r="I209" s="40" t="n">
        <v>200</v>
      </c>
      <c r="J209" s="41"/>
      <c r="K209" s="41"/>
      <c r="L209" s="41"/>
      <c r="M209" s="61" t="s">
        <v>660</v>
      </c>
      <c r="N209" s="62" t="n">
        <v>64.49</v>
      </c>
      <c r="O209" s="77" t="n">
        <f aca="false">N209-0.5</f>
        <v>63.99</v>
      </c>
      <c r="P209" s="78" t="n">
        <f aca="false">IF(ISERROR($P$1*O209),"",($P$1*O209))</f>
        <v>6775.2612</v>
      </c>
      <c r="Q209" s="79" t="n">
        <f aca="false">P209-T209-X209-G209-H209-Z209</f>
        <v>569.261199999999</v>
      </c>
      <c r="R209" s="80" t="n">
        <f aca="false">P209-T209-Y209-G209-H209-Z209</f>
        <v>569.261199999999</v>
      </c>
      <c r="S209" s="81" t="n">
        <f aca="false">IF(ISERROR(Q209/P209),"",(Q209/P209))</f>
        <v>0.084020554071037</v>
      </c>
      <c r="T209" s="78" t="n">
        <f aca="false">ROUND(IF(ISERROR(P209*$T$1),"",P209*$T$1),0)</f>
        <v>1016</v>
      </c>
      <c r="U209" s="82" t="n">
        <f aca="false">ROUNDUP(I209*1.2,0)</f>
        <v>240</v>
      </c>
      <c r="V209" s="83" t="n">
        <f aca="false">ROUNDUP(SUM(J209:L209)*1.1,0)</f>
        <v>0</v>
      </c>
      <c r="W209" s="84" t="s">
        <v>50</v>
      </c>
      <c r="X209" s="28" t="n">
        <f aca="false">IFERROR(IF($W209="eパケライト",VLOOKUP($U209,料金表!$B$3:$H$52,2,1),IF($W209="eパケ",VLOOKUP($U209,料金表!$B$3:$H$52,4,1),IF($W209="EMS",VLOOKUP($U209,料金表!$B$3:$H$52,6,1),""))),"")</f>
        <v>860</v>
      </c>
      <c r="Y209" s="28" t="n">
        <f aca="false">IFERROR(IF($W209="eパケライト",VLOOKUP($U209,料金表!$B$3:$H$52,3,1),IF($W209="eパケ",VLOOKUP($U209,料金表!$B$3:$H$52,5,1),IF($W209="EMS",VLOOKUP($U209,料金表!$B$3:$H$52,7,1),""))),"")</f>
        <v>860</v>
      </c>
      <c r="Z209" s="28" t="n">
        <f aca="false">$Z$1</f>
        <v>330</v>
      </c>
      <c r="AA209" s="64"/>
      <c r="AB209" s="65"/>
      <c r="AC209" s="66" t="s">
        <v>89</v>
      </c>
      <c r="AD209" s="65" t="n">
        <v>43947</v>
      </c>
      <c r="AE209" s="56"/>
      <c r="AF209" s="97"/>
      <c r="AH209" s="57" t="str">
        <f aca="false">"http://images.amazon.com/images/P/"&amp;D209&amp;".09.LZZZZZZZ"</f>
        <v>http://images.amazon.com/images/P/B008W19MIK.09.LZZZZZZZ</v>
      </c>
    </row>
    <row r="210" customFormat="false" ht="22.5" hidden="true" customHeight="true" outlineLevel="0" collapsed="false">
      <c r="A210" s="19" t="n">
        <v>203</v>
      </c>
      <c r="B210" s="67"/>
      <c r="C210" s="58" t="s">
        <v>661</v>
      </c>
      <c r="D210" s="37" t="s">
        <v>662</v>
      </c>
      <c r="E210" s="58" t="n">
        <v>4589886950013</v>
      </c>
      <c r="F210" s="38" t="str">
        <f aca="false">IF(D210="",,"http://mnsearch.com/item?kwd="&amp;D210)</f>
        <v>http://mnsearch.com/item?kwd=B077DBTL6Q</v>
      </c>
      <c r="G210" s="60" t="n">
        <v>2362</v>
      </c>
      <c r="H210" s="60" t="n">
        <v>550</v>
      </c>
      <c r="I210" s="40" t="n">
        <v>200</v>
      </c>
      <c r="J210" s="41"/>
      <c r="K210" s="41"/>
      <c r="L210" s="41"/>
      <c r="M210" s="61" t="s">
        <v>663</v>
      </c>
      <c r="N210" s="62" t="n">
        <v>51.49</v>
      </c>
      <c r="O210" s="77" t="n">
        <f aca="false">N210-0.5</f>
        <v>50.99</v>
      </c>
      <c r="P210" s="78" t="n">
        <f aca="false">IF(ISERROR($P$1*O210),"",($P$1*O210))</f>
        <v>5398.8212</v>
      </c>
      <c r="Q210" s="79" t="n">
        <f aca="false">P210-T210-X210-G210-H210-Z210</f>
        <v>486.8212</v>
      </c>
      <c r="R210" s="80" t="n">
        <f aca="false">P210-T210-Y210-G210-H210-Z210</f>
        <v>486.8212</v>
      </c>
      <c r="S210" s="81" t="n">
        <f aca="false">IF(ISERROR(Q210/P210),"",(Q210/P210))</f>
        <v>0.0901717582349273</v>
      </c>
      <c r="T210" s="78" t="n">
        <f aca="false">ROUND(IF(ISERROR(P210*$T$1),"",P210*$T$1),0)</f>
        <v>810</v>
      </c>
      <c r="U210" s="82" t="n">
        <f aca="false">ROUNDUP(I210*1.2,0)</f>
        <v>240</v>
      </c>
      <c r="V210" s="83" t="n">
        <f aca="false">ROUNDUP(SUM(J210:L210)*1.1,0)</f>
        <v>0</v>
      </c>
      <c r="W210" s="84" t="s">
        <v>50</v>
      </c>
      <c r="X210" s="28" t="n">
        <f aca="false">IFERROR(IF($W210="eパケライト",VLOOKUP($U210,料金表!$B$3:$H$52,2,1),IF($W210="eパケ",VLOOKUP($U210,料金表!$B$3:$H$52,4,1),IF($W210="EMS",VLOOKUP($U210,料金表!$B$3:$H$52,6,1),""))),"")</f>
        <v>860</v>
      </c>
      <c r="Y210" s="28" t="n">
        <f aca="false">IFERROR(IF($W210="eパケライト",VLOOKUP($U210,料金表!$B$3:$H$52,3,1),IF($W210="eパケ",VLOOKUP($U210,料金表!$B$3:$H$52,5,1),IF($W210="EMS",VLOOKUP($U210,料金表!$B$3:$H$52,7,1),""))),"")</f>
        <v>860</v>
      </c>
      <c r="Z210" s="28" t="n">
        <f aca="false">$Z$1</f>
        <v>330</v>
      </c>
      <c r="AA210" s="64"/>
      <c r="AB210" s="65"/>
      <c r="AC210" s="66" t="s">
        <v>89</v>
      </c>
      <c r="AD210" s="65" t="n">
        <v>43947</v>
      </c>
      <c r="AE210" s="56"/>
      <c r="AF210" s="97"/>
      <c r="AH210" s="57" t="str">
        <f aca="false">"http://images.amazon.com/images/P/"&amp;D210&amp;".09.LZZZZZZZ"</f>
        <v>http://images.amazon.com/images/P/B077DBTL6Q.09.LZZZZZZZ</v>
      </c>
    </row>
    <row r="211" customFormat="false" ht="22.5" hidden="true" customHeight="true" outlineLevel="0" collapsed="false">
      <c r="A211" s="19" t="n">
        <v>204</v>
      </c>
      <c r="B211" s="67"/>
      <c r="C211" s="58" t="s">
        <v>664</v>
      </c>
      <c r="D211" s="37" t="s">
        <v>665</v>
      </c>
      <c r="E211" s="58" t="n">
        <v>4995857094172</v>
      </c>
      <c r="F211" s="38" t="str">
        <f aca="false">IF(D211="",,"http://mnsearch.com/item?kwd="&amp;D211)</f>
        <v>http://mnsearch.com/item?kwd=B019GUXLFU</v>
      </c>
      <c r="G211" s="60" t="n">
        <v>4000</v>
      </c>
      <c r="H211" s="39"/>
      <c r="I211" s="40" t="n">
        <v>200</v>
      </c>
      <c r="J211" s="41"/>
      <c r="K211" s="41"/>
      <c r="L211" s="41"/>
      <c r="M211" s="61" t="s">
        <v>666</v>
      </c>
      <c r="N211" s="62" t="n">
        <v>70.49</v>
      </c>
      <c r="O211" s="77" t="n">
        <f aca="false">N211-0.5</f>
        <v>69.99</v>
      </c>
      <c r="P211" s="78" t="n">
        <f aca="false">IF(ISERROR($P$1*O211),"",($P$1*O211))</f>
        <v>7410.5412</v>
      </c>
      <c r="Q211" s="79" t="n">
        <f aca="false">P211-T211-X211-G211-H211-Z211</f>
        <v>1108.5412</v>
      </c>
      <c r="R211" s="80" t="n">
        <f aca="false">P211-T211-Y211-G211-H211-Z211</f>
        <v>1108.5412</v>
      </c>
      <c r="S211" s="81" t="n">
        <f aca="false">IF(ISERROR(Q211/P211),"",(Q211/P211))</f>
        <v>0.14958977625008</v>
      </c>
      <c r="T211" s="78" t="n">
        <f aca="false">ROUND(IF(ISERROR(P211*$T$1),"",P211*$T$1),0)</f>
        <v>1112</v>
      </c>
      <c r="U211" s="82" t="n">
        <f aca="false">ROUNDUP(I211*1.2,0)</f>
        <v>240</v>
      </c>
      <c r="V211" s="83" t="n">
        <f aca="false">ROUNDUP(SUM(J211:L211)*1.1,0)</f>
        <v>0</v>
      </c>
      <c r="W211" s="84" t="s">
        <v>50</v>
      </c>
      <c r="X211" s="28" t="n">
        <f aca="false">IFERROR(IF($W211="eパケライト",VLOOKUP($U211,料金表!$B$3:$H$52,2,1),IF($W211="eパケ",VLOOKUP($U211,料金表!$B$3:$H$52,4,1),IF($W211="EMS",VLOOKUP($U211,料金表!$B$3:$H$52,6,1),""))),"")</f>
        <v>860</v>
      </c>
      <c r="Y211" s="28" t="n">
        <f aca="false">IFERROR(IF($W211="eパケライト",VLOOKUP($U211,料金表!$B$3:$H$52,3,1),IF($W211="eパケ",VLOOKUP($U211,料金表!$B$3:$H$52,5,1),IF($W211="EMS",VLOOKUP($U211,料金表!$B$3:$H$52,7,1),""))),"")</f>
        <v>860</v>
      </c>
      <c r="Z211" s="28" t="n">
        <f aca="false">$Z$1</f>
        <v>330</v>
      </c>
      <c r="AA211" s="64"/>
      <c r="AB211" s="65"/>
      <c r="AC211" s="66" t="s">
        <v>89</v>
      </c>
      <c r="AD211" s="65" t="n">
        <v>43947</v>
      </c>
      <c r="AE211" s="56"/>
      <c r="AF211" s="97"/>
      <c r="AH211" s="57" t="str">
        <f aca="false">"http://images.amazon.com/images/P/"&amp;D211&amp;".09.LZZZZZZZ"</f>
        <v>http://images.amazon.com/images/P/B019GUXLFU.09.LZZZZZZZ</v>
      </c>
    </row>
    <row r="212" customFormat="false" ht="22.5" hidden="true" customHeight="true" outlineLevel="0" collapsed="false">
      <c r="A212" s="19" t="n">
        <v>205</v>
      </c>
      <c r="B212" s="67"/>
      <c r="C212" s="58" t="s">
        <v>667</v>
      </c>
      <c r="D212" s="37" t="s">
        <v>668</v>
      </c>
      <c r="E212" s="58" t="n">
        <v>4994934000037</v>
      </c>
      <c r="F212" s="38" t="str">
        <f aca="false">IF(D212="",,"http://mnsearch.com/item?kwd="&amp;D212)</f>
        <v>http://mnsearch.com/item?kwd=B001951QJY</v>
      </c>
      <c r="G212" s="60" t="n">
        <v>2390</v>
      </c>
      <c r="H212" s="39"/>
      <c r="I212" s="40" t="n">
        <v>200</v>
      </c>
      <c r="J212" s="41"/>
      <c r="K212" s="41"/>
      <c r="L212" s="41"/>
      <c r="M212" s="61" t="s">
        <v>669</v>
      </c>
      <c r="N212" s="62" t="n">
        <v>45.99</v>
      </c>
      <c r="O212" s="77" t="n">
        <f aca="false">N212-0.5</f>
        <v>45.49</v>
      </c>
      <c r="P212" s="78" t="n">
        <f aca="false">IF(ISERROR($P$1*O212),"",($P$1*O212))</f>
        <v>4816.4812</v>
      </c>
      <c r="Q212" s="79" t="n">
        <f aca="false">P212-T212-X212-G212-H212-Z212</f>
        <v>514.4812</v>
      </c>
      <c r="R212" s="80" t="n">
        <f aca="false">P212-T212-Y212-G212-H212-Z212</f>
        <v>514.4812</v>
      </c>
      <c r="S212" s="81" t="n">
        <f aca="false">IF(ISERROR(Q212/P212),"",(Q212/P212))</f>
        <v>0.106816818884293</v>
      </c>
      <c r="T212" s="78" t="n">
        <f aca="false">ROUND(IF(ISERROR(P212*$T$1),"",P212*$T$1),0)</f>
        <v>722</v>
      </c>
      <c r="U212" s="82" t="n">
        <f aca="false">ROUNDUP(I212*1.2,0)</f>
        <v>240</v>
      </c>
      <c r="V212" s="83" t="n">
        <f aca="false">ROUNDUP(SUM(J212:L212)*1.1,0)</f>
        <v>0</v>
      </c>
      <c r="W212" s="84" t="s">
        <v>50</v>
      </c>
      <c r="X212" s="28" t="n">
        <f aca="false">IFERROR(IF($W212="eパケライト",VLOOKUP($U212,料金表!$B$3:$H$52,2,1),IF($W212="eパケ",VLOOKUP($U212,料金表!$B$3:$H$52,4,1),IF($W212="EMS",VLOOKUP($U212,料金表!$B$3:$H$52,6,1),""))),"")</f>
        <v>860</v>
      </c>
      <c r="Y212" s="28" t="n">
        <f aca="false">IFERROR(IF($W212="eパケライト",VLOOKUP($U212,料金表!$B$3:$H$52,3,1),IF($W212="eパケ",VLOOKUP($U212,料金表!$B$3:$H$52,5,1),IF($W212="EMS",VLOOKUP($U212,料金表!$B$3:$H$52,7,1),""))),"")</f>
        <v>860</v>
      </c>
      <c r="Z212" s="28" t="n">
        <f aca="false">$Z$1</f>
        <v>330</v>
      </c>
      <c r="AA212" s="64"/>
      <c r="AB212" s="65"/>
      <c r="AC212" s="66" t="s">
        <v>89</v>
      </c>
      <c r="AD212" s="65" t="n">
        <v>43947</v>
      </c>
      <c r="AE212" s="56"/>
      <c r="AF212" s="97"/>
      <c r="AH212" s="57" t="str">
        <f aca="false">"http://images.amazon.com/images/P/"&amp;D212&amp;".09.LZZZZZZZ"</f>
        <v>http://images.amazon.com/images/P/B001951QJY.09.LZZZZZZZ</v>
      </c>
    </row>
    <row r="213" customFormat="false" ht="22.5" hidden="true" customHeight="true" outlineLevel="0" collapsed="false">
      <c r="A213" s="19" t="n">
        <v>206</v>
      </c>
      <c r="B213" s="67"/>
      <c r="C213" s="58" t="s">
        <v>670</v>
      </c>
      <c r="D213" s="37" t="s">
        <v>671</v>
      </c>
      <c r="E213" s="58" t="n">
        <v>4988615104312</v>
      </c>
      <c r="F213" s="38" t="str">
        <f aca="false">IF(D213="",,"http://mnsearch.com/item?kwd="&amp;D213)</f>
        <v>http://mnsearch.com/item?kwd=B077YPHQHK</v>
      </c>
      <c r="G213" s="60" t="n">
        <v>4500</v>
      </c>
      <c r="H213" s="39"/>
      <c r="I213" s="40" t="n">
        <v>200</v>
      </c>
      <c r="J213" s="41"/>
      <c r="K213" s="41"/>
      <c r="L213" s="41"/>
      <c r="M213" s="61" t="s">
        <v>672</v>
      </c>
      <c r="N213" s="62" t="n">
        <v>70.45</v>
      </c>
      <c r="O213" s="77" t="n">
        <f aca="false">N213-0.5</f>
        <v>69.95</v>
      </c>
      <c r="P213" s="78" t="n">
        <f aca="false">IF(ISERROR($P$1*O213),"",($P$1*O213))</f>
        <v>7406.306</v>
      </c>
      <c r="Q213" s="79" t="n">
        <f aca="false">P213-T213-X213-G213-H213-Z213</f>
        <v>605.306</v>
      </c>
      <c r="R213" s="80" t="n">
        <f aca="false">P213-T213-Y213-G213-H213-Z213</f>
        <v>605.306</v>
      </c>
      <c r="S213" s="81" t="n">
        <f aca="false">IF(ISERROR(Q213/P213),"",(Q213/P213))</f>
        <v>0.0817284622050452</v>
      </c>
      <c r="T213" s="78" t="n">
        <f aca="false">ROUND(IF(ISERROR(P213*$T$1),"",P213*$T$1),0)</f>
        <v>1111</v>
      </c>
      <c r="U213" s="82" t="n">
        <f aca="false">ROUNDUP(I213*1.2,0)</f>
        <v>240</v>
      </c>
      <c r="V213" s="83" t="n">
        <f aca="false">ROUNDUP(SUM(J213:L213)*1.1,0)</f>
        <v>0</v>
      </c>
      <c r="W213" s="84" t="s">
        <v>50</v>
      </c>
      <c r="X213" s="28" t="n">
        <f aca="false">IFERROR(IF($W213="eパケライト",VLOOKUP($U213,料金表!$B$3:$H$52,2,1),IF($W213="eパケ",VLOOKUP($U213,料金表!$B$3:$H$52,4,1),IF($W213="EMS",VLOOKUP($U213,料金表!$B$3:$H$52,6,1),""))),"")</f>
        <v>860</v>
      </c>
      <c r="Y213" s="28" t="n">
        <f aca="false">IFERROR(IF($W213="eパケライト",VLOOKUP($U213,料金表!$B$3:$H$52,3,1),IF($W213="eパケ",VLOOKUP($U213,料金表!$B$3:$H$52,5,1),IF($W213="EMS",VLOOKUP($U213,料金表!$B$3:$H$52,7,1),""))),"")</f>
        <v>860</v>
      </c>
      <c r="Z213" s="28" t="n">
        <f aca="false">$Z$1</f>
        <v>330</v>
      </c>
      <c r="AA213" s="64"/>
      <c r="AB213" s="65"/>
      <c r="AC213" s="66" t="s">
        <v>89</v>
      </c>
      <c r="AD213" s="65" t="n">
        <v>43947</v>
      </c>
      <c r="AE213" s="56"/>
      <c r="AF213" s="97"/>
      <c r="AH213" s="57" t="str">
        <f aca="false">"http://images.amazon.com/images/P/"&amp;D213&amp;".09.LZZZZZZZ"</f>
        <v>http://images.amazon.com/images/P/B077YPHQHK.09.LZZZZZZZ</v>
      </c>
    </row>
    <row r="214" customFormat="false" ht="22.5" hidden="true" customHeight="true" outlineLevel="0" collapsed="false">
      <c r="A214" s="19" t="n">
        <v>207</v>
      </c>
      <c r="B214" s="67"/>
      <c r="C214" s="58" t="s">
        <v>673</v>
      </c>
      <c r="D214" s="37" t="s">
        <v>674</v>
      </c>
      <c r="E214" s="58" t="n">
        <v>4549576041643</v>
      </c>
      <c r="F214" s="38" t="str">
        <f aca="false">IF(D214="",,"http://mnsearch.com/item?kwd="&amp;D214)</f>
        <v>http://mnsearch.com/item?kwd=B0160LVNQC</v>
      </c>
      <c r="G214" s="60" t="n">
        <v>4100</v>
      </c>
      <c r="H214" s="39"/>
      <c r="I214" s="40" t="n">
        <v>200</v>
      </c>
      <c r="J214" s="41"/>
      <c r="K214" s="41"/>
      <c r="L214" s="41"/>
      <c r="M214" s="61" t="s">
        <v>675</v>
      </c>
      <c r="N214" s="62" t="n">
        <v>80.49</v>
      </c>
      <c r="O214" s="77" t="n">
        <f aca="false">N214-0.5</f>
        <v>79.99</v>
      </c>
      <c r="P214" s="78" t="n">
        <f aca="false">IF(ISERROR($P$1*O214),"",($P$1*O214))</f>
        <v>8469.3412</v>
      </c>
      <c r="Q214" s="79" t="n">
        <f aca="false">P214-T214-X214-G214-H214-Z214</f>
        <v>1909.3412</v>
      </c>
      <c r="R214" s="80" t="n">
        <f aca="false">P214-T214-Y214-G214-H214-Z214</f>
        <v>1909.3412</v>
      </c>
      <c r="S214" s="81" t="n">
        <f aca="false">IF(ISERROR(Q214/P214),"",(Q214/P214))</f>
        <v>0.225441525487248</v>
      </c>
      <c r="T214" s="78" t="n">
        <f aca="false">ROUND(IF(ISERROR(P214*$T$1),"",P214*$T$1),0)</f>
        <v>1270</v>
      </c>
      <c r="U214" s="82" t="n">
        <f aca="false">ROUNDUP(I214*1.2,0)</f>
        <v>240</v>
      </c>
      <c r="V214" s="83" t="n">
        <f aca="false">ROUNDUP(SUM(J214:L214)*1.1,0)</f>
        <v>0</v>
      </c>
      <c r="W214" s="84" t="s">
        <v>50</v>
      </c>
      <c r="X214" s="28" t="n">
        <f aca="false">IFERROR(IF($W214="eパケライト",VLOOKUP($U214,料金表!$B$3:$H$52,2,1),IF($W214="eパケ",VLOOKUP($U214,料金表!$B$3:$H$52,4,1),IF($W214="EMS",VLOOKUP($U214,料金表!$B$3:$H$52,6,1),""))),"")</f>
        <v>860</v>
      </c>
      <c r="Y214" s="28" t="n">
        <f aca="false">IFERROR(IF($W214="eパケライト",VLOOKUP($U214,料金表!$B$3:$H$52,3,1),IF($W214="eパケ",VLOOKUP($U214,料金表!$B$3:$H$52,5,1),IF($W214="EMS",VLOOKUP($U214,料金表!$B$3:$H$52,7,1),""))),"")</f>
        <v>860</v>
      </c>
      <c r="Z214" s="28" t="n">
        <f aca="false">$Z$1</f>
        <v>330</v>
      </c>
      <c r="AA214" s="64"/>
      <c r="AB214" s="65"/>
      <c r="AC214" s="66" t="s">
        <v>89</v>
      </c>
      <c r="AD214" s="65" t="n">
        <v>43947</v>
      </c>
      <c r="AE214" s="56"/>
      <c r="AF214" s="97"/>
      <c r="AH214" s="57" t="str">
        <f aca="false">"http://images.amazon.com/images/P/"&amp;D214&amp;".09.LZZZZZZZ"</f>
        <v>http://images.amazon.com/images/P/B0160LVNQC.09.LZZZZZZZ</v>
      </c>
    </row>
    <row r="215" customFormat="false" ht="22.5" hidden="true" customHeight="true" outlineLevel="0" collapsed="false">
      <c r="A215" s="19" t="n">
        <v>208</v>
      </c>
      <c r="B215" s="67"/>
      <c r="C215" s="58" t="s">
        <v>676</v>
      </c>
      <c r="D215" s="37" t="s">
        <v>677</v>
      </c>
      <c r="E215" s="58" t="n">
        <v>4546098085643</v>
      </c>
      <c r="F215" s="38" t="str">
        <f aca="false">IF(D215="",,"http://mnsearch.com/item?kwd="&amp;D215)</f>
        <v>http://mnsearch.com/item?kwd=B07GYWBNV3</v>
      </c>
      <c r="G215" s="60" t="n">
        <v>3500</v>
      </c>
      <c r="H215" s="39"/>
      <c r="I215" s="40" t="n">
        <v>200</v>
      </c>
      <c r="J215" s="41"/>
      <c r="K215" s="41"/>
      <c r="L215" s="41"/>
      <c r="M215" s="61" t="s">
        <v>678</v>
      </c>
      <c r="N215" s="62" t="n">
        <v>60.49</v>
      </c>
      <c r="O215" s="77" t="n">
        <f aca="false">N215-0.5</f>
        <v>59.99</v>
      </c>
      <c r="P215" s="78" t="n">
        <f aca="false">IF(ISERROR($P$1*O215),"",($P$1*O215))</f>
        <v>6351.7412</v>
      </c>
      <c r="Q215" s="79" t="n">
        <f aca="false">P215-T215-X215-G215-H215-Z215</f>
        <v>708.7412</v>
      </c>
      <c r="R215" s="80" t="n">
        <f aca="false">P215-T215-Y215-G215-H215-Z215</f>
        <v>708.7412</v>
      </c>
      <c r="S215" s="81" t="n">
        <f aca="false">IF(ISERROR(Q215/P215),"",(Q215/P215))</f>
        <v>0.111582191037632</v>
      </c>
      <c r="T215" s="78" t="n">
        <f aca="false">ROUND(IF(ISERROR(P215*$T$1),"",P215*$T$1),0)</f>
        <v>953</v>
      </c>
      <c r="U215" s="82" t="n">
        <f aca="false">ROUNDUP(I215*1.2,0)</f>
        <v>240</v>
      </c>
      <c r="V215" s="83" t="n">
        <f aca="false">ROUNDUP(SUM(J215:L215)*1.1,0)</f>
        <v>0</v>
      </c>
      <c r="W215" s="84" t="s">
        <v>50</v>
      </c>
      <c r="X215" s="28" t="n">
        <f aca="false">IFERROR(IF($W215="eパケライト",VLOOKUP($U215,料金表!$B$3:$H$52,2,1),IF($W215="eパケ",VLOOKUP($U215,料金表!$B$3:$H$52,4,1),IF($W215="EMS",VLOOKUP($U215,料金表!$B$3:$H$52,6,1),""))),"")</f>
        <v>860</v>
      </c>
      <c r="Y215" s="28" t="n">
        <f aca="false">IFERROR(IF($W215="eパケライト",VLOOKUP($U215,料金表!$B$3:$H$52,3,1),IF($W215="eパケ",VLOOKUP($U215,料金表!$B$3:$H$52,5,1),IF($W215="EMS",VLOOKUP($U215,料金表!$B$3:$H$52,7,1),""))),"")</f>
        <v>860</v>
      </c>
      <c r="Z215" s="28" t="n">
        <f aca="false">$Z$1</f>
        <v>330</v>
      </c>
      <c r="AA215" s="64"/>
      <c r="AB215" s="65"/>
      <c r="AC215" s="66" t="s">
        <v>89</v>
      </c>
      <c r="AD215" s="65" t="n">
        <v>43947</v>
      </c>
      <c r="AE215" s="56"/>
      <c r="AF215" s="97"/>
      <c r="AH215" s="57" t="str">
        <f aca="false">"http://images.amazon.com/images/P/"&amp;D215&amp;".09.LZZZZZZZ"</f>
        <v>http://images.amazon.com/images/P/B07GYWBNV3.09.LZZZZZZZ</v>
      </c>
    </row>
    <row r="216" customFormat="false" ht="22.5" hidden="true" customHeight="true" outlineLevel="0" collapsed="false">
      <c r="A216" s="19" t="n">
        <v>209</v>
      </c>
      <c r="B216" s="67"/>
      <c r="C216" s="58" t="s">
        <v>679</v>
      </c>
      <c r="D216" s="37" t="s">
        <v>680</v>
      </c>
      <c r="E216" s="58" t="n">
        <v>4997766201610</v>
      </c>
      <c r="F216" s="38" t="str">
        <f aca="false">IF(D216="",,"http://mnsearch.com/item?kwd="&amp;D216)</f>
        <v>http://mnsearch.com/item?kwd=B00DS5TNWU</v>
      </c>
      <c r="G216" s="60" t="n">
        <v>2500</v>
      </c>
      <c r="H216" s="39"/>
      <c r="I216" s="40" t="n">
        <v>200</v>
      </c>
      <c r="J216" s="41"/>
      <c r="K216" s="41"/>
      <c r="L216" s="41"/>
      <c r="M216" s="61" t="s">
        <v>681</v>
      </c>
      <c r="N216" s="62" t="n">
        <v>45.47</v>
      </c>
      <c r="O216" s="77" t="n">
        <f aca="false">N216-0.5</f>
        <v>44.97</v>
      </c>
      <c r="P216" s="78" t="n">
        <f aca="false">IF(ISERROR($P$1*O216),"",($P$1*O216))</f>
        <v>4761.4236</v>
      </c>
      <c r="Q216" s="79" t="n">
        <f aca="false">P216-T216-X216-G216-H216-Z216</f>
        <v>357.4236</v>
      </c>
      <c r="R216" s="80" t="n">
        <f aca="false">P216-T216-Y216-G216-H216-Z216</f>
        <v>357.4236</v>
      </c>
      <c r="S216" s="81" t="n">
        <f aca="false">IF(ISERROR(Q216/P216),"",(Q216/P216))</f>
        <v>0.0750665410235712</v>
      </c>
      <c r="T216" s="78" t="n">
        <f aca="false">ROUND(IF(ISERROR(P216*$T$1),"",P216*$T$1),0)</f>
        <v>714</v>
      </c>
      <c r="U216" s="82" t="n">
        <f aca="false">ROUNDUP(I216*1.2,0)</f>
        <v>240</v>
      </c>
      <c r="V216" s="83" t="n">
        <f aca="false">ROUNDUP(SUM(J216:L216)*1.1,0)</f>
        <v>0</v>
      </c>
      <c r="W216" s="84" t="s">
        <v>50</v>
      </c>
      <c r="X216" s="28" t="n">
        <f aca="false">IFERROR(IF($W216="eパケライト",VLOOKUP($U216,料金表!$B$3:$H$52,2,1),IF($W216="eパケ",VLOOKUP($U216,料金表!$B$3:$H$52,4,1),IF($W216="EMS",VLOOKUP($U216,料金表!$B$3:$H$52,6,1),""))),"")</f>
        <v>860</v>
      </c>
      <c r="Y216" s="28" t="n">
        <f aca="false">IFERROR(IF($W216="eパケライト",VLOOKUP($U216,料金表!$B$3:$H$52,3,1),IF($W216="eパケ",VLOOKUP($U216,料金表!$B$3:$H$52,5,1),IF($W216="EMS",VLOOKUP($U216,料金表!$B$3:$H$52,7,1),""))),"")</f>
        <v>860</v>
      </c>
      <c r="Z216" s="28" t="n">
        <f aca="false">$Z$1</f>
        <v>330</v>
      </c>
      <c r="AA216" s="64"/>
      <c r="AB216" s="65"/>
      <c r="AC216" s="66" t="s">
        <v>89</v>
      </c>
      <c r="AD216" s="65" t="n">
        <v>43947</v>
      </c>
      <c r="AE216" s="56"/>
      <c r="AF216" s="97"/>
      <c r="AH216" s="57" t="str">
        <f aca="false">"http://images.amazon.com/images/P/"&amp;D216&amp;".09.LZZZZZZZ"</f>
        <v>http://images.amazon.com/images/P/B00DS5TNWU.09.LZZZZZZZ</v>
      </c>
    </row>
    <row r="217" customFormat="false" ht="24" hidden="true" customHeight="true" outlineLevel="0" collapsed="false">
      <c r="A217" s="19" t="n">
        <v>210</v>
      </c>
      <c r="B217" s="67"/>
      <c r="C217" s="58" t="s">
        <v>682</v>
      </c>
      <c r="D217" s="37" t="s">
        <v>683</v>
      </c>
      <c r="E217" s="58" t="n">
        <v>4902370538847</v>
      </c>
      <c r="F217" s="38" t="str">
        <f aca="false">IF(D217="",,"http://mnsearch.com/item?kwd="&amp;D217)</f>
        <v>http://mnsearch.com/item?kwd=B0785FM1PD</v>
      </c>
      <c r="G217" s="60" t="n">
        <v>5000</v>
      </c>
      <c r="H217" s="39"/>
      <c r="I217" s="40" t="n">
        <v>200</v>
      </c>
      <c r="J217" s="41"/>
      <c r="K217" s="41"/>
      <c r="L217" s="41"/>
      <c r="M217" s="61" t="s">
        <v>684</v>
      </c>
      <c r="N217" s="62" t="n">
        <v>70.49</v>
      </c>
      <c r="O217" s="77" t="n">
        <f aca="false">N217-0.5</f>
        <v>69.99</v>
      </c>
      <c r="P217" s="78" t="n">
        <f aca="false">IF(ISERROR($P$1*O217),"",($P$1*O217))</f>
        <v>7410.5412</v>
      </c>
      <c r="Q217" s="79" t="n">
        <f aca="false">P217-T217-X217-G217-H217-Z217</f>
        <v>108.541199999999</v>
      </c>
      <c r="R217" s="80" t="n">
        <f aca="false">P217-T217-Y217-G217-H217-Z217</f>
        <v>108.541199999999</v>
      </c>
      <c r="S217" s="81" t="n">
        <f aca="false">IF(ISERROR(Q217/P217),"",(Q217/P217))</f>
        <v>0.0146468654678013</v>
      </c>
      <c r="T217" s="78" t="n">
        <f aca="false">ROUND(IF(ISERROR(P217*$T$1),"",P217*$T$1),0)</f>
        <v>1112</v>
      </c>
      <c r="U217" s="82" t="n">
        <f aca="false">ROUNDUP(I217*1.2,0)</f>
        <v>240</v>
      </c>
      <c r="V217" s="83" t="n">
        <f aca="false">ROUNDUP(SUM(J217:L217)*1.1,0)</f>
        <v>0</v>
      </c>
      <c r="W217" s="84" t="s">
        <v>50</v>
      </c>
      <c r="X217" s="28" t="n">
        <f aca="false">IFERROR(IF($W217="eパケライト",VLOOKUP($U217,料金表!$B$3:$H$52,2,1),IF($W217="eパケ",VLOOKUP($U217,料金表!$B$3:$H$52,4,1),IF($W217="EMS",VLOOKUP($U217,料金表!$B$3:$H$52,6,1),""))),"")</f>
        <v>860</v>
      </c>
      <c r="Y217" s="28" t="n">
        <f aca="false">IFERROR(IF($W217="eパケライト",VLOOKUP($U217,料金表!$B$3:$H$52,3,1),IF($W217="eパケ",VLOOKUP($U217,料金表!$B$3:$H$52,5,1),IF($W217="EMS",VLOOKUP($U217,料金表!$B$3:$H$52,7,1),""))),"")</f>
        <v>860</v>
      </c>
      <c r="Z217" s="28" t="n">
        <f aca="false">$Z$1</f>
        <v>330</v>
      </c>
      <c r="AA217" s="64"/>
      <c r="AB217" s="65"/>
      <c r="AC217" s="66" t="s">
        <v>89</v>
      </c>
      <c r="AD217" s="65" t="n">
        <v>43947</v>
      </c>
      <c r="AE217" s="56"/>
      <c r="AF217" s="97"/>
      <c r="AH217" s="57" t="str">
        <f aca="false">"http://images.amazon.com/images/P/"&amp;D217&amp;".09.LZZZZZZZ"</f>
        <v>http://images.amazon.com/images/P/B0785FM1PD.09.LZZZZZZZ</v>
      </c>
    </row>
    <row r="218" customFormat="false" ht="26.25" hidden="true" customHeight="true" outlineLevel="0" collapsed="false">
      <c r="A218" s="19" t="n">
        <v>211</v>
      </c>
      <c r="B218" s="67"/>
      <c r="C218" s="58" t="s">
        <v>685</v>
      </c>
      <c r="D218" s="37" t="s">
        <v>686</v>
      </c>
      <c r="E218" s="58" t="n">
        <v>4988615081262</v>
      </c>
      <c r="F218" s="38" t="str">
        <f aca="false">IF(D218="",,"http://mnsearch.com/item?kwd="&amp;D218)</f>
        <v>http://mnsearch.com/item?kwd=B018I2LHXU</v>
      </c>
      <c r="G218" s="60" t="n">
        <v>1800</v>
      </c>
      <c r="H218" s="39"/>
      <c r="I218" s="40" t="n">
        <v>200</v>
      </c>
      <c r="J218" s="41"/>
      <c r="K218" s="41"/>
      <c r="L218" s="41"/>
      <c r="M218" s="61" t="s">
        <v>687</v>
      </c>
      <c r="N218" s="62" t="n">
        <v>47.39</v>
      </c>
      <c r="O218" s="77" t="n">
        <f aca="false">N218-0.5</f>
        <v>46.89</v>
      </c>
      <c r="P218" s="78" t="n">
        <f aca="false">IF(ISERROR($P$1*O218),"",($P$1*O218))</f>
        <v>4964.7132</v>
      </c>
      <c r="Q218" s="79" t="n">
        <f aca="false">P218-T218-X218-G218-H218-Z218</f>
        <v>1229.7132</v>
      </c>
      <c r="R218" s="80" t="n">
        <f aca="false">P218-T218-Y218-G218-H218-Z218</f>
        <v>1229.7132</v>
      </c>
      <c r="S218" s="81" t="n">
        <f aca="false">IF(ISERROR(Q218/P218),"",(Q218/P218))</f>
        <v>0.247690682313734</v>
      </c>
      <c r="T218" s="78" t="n">
        <f aca="false">ROUND(IF(ISERROR(P218*$T$1),"",P218*$T$1),0)</f>
        <v>745</v>
      </c>
      <c r="U218" s="82" t="n">
        <f aca="false">ROUNDUP(I218*1.2,0)</f>
        <v>240</v>
      </c>
      <c r="V218" s="83" t="n">
        <f aca="false">ROUNDUP(SUM(J218:L218)*1.1,0)</f>
        <v>0</v>
      </c>
      <c r="W218" s="84" t="s">
        <v>50</v>
      </c>
      <c r="X218" s="28" t="n">
        <f aca="false">IFERROR(IF($W218="eパケライト",VLOOKUP($U218,料金表!$B$3:$H$52,2,1),IF($W218="eパケ",VLOOKUP($U218,料金表!$B$3:$H$52,4,1),IF($W218="EMS",VLOOKUP($U218,料金表!$B$3:$H$52,6,1),""))),"")</f>
        <v>860</v>
      </c>
      <c r="Y218" s="28" t="n">
        <f aca="false">IFERROR(IF($W218="eパケライト",VLOOKUP($U218,料金表!$B$3:$H$52,3,1),IF($W218="eパケ",VLOOKUP($U218,料金表!$B$3:$H$52,5,1),IF($W218="EMS",VLOOKUP($U218,料金表!$B$3:$H$52,7,1),""))),"")</f>
        <v>860</v>
      </c>
      <c r="Z218" s="28" t="n">
        <f aca="false">$Z$1</f>
        <v>330</v>
      </c>
      <c r="AA218" s="64"/>
      <c r="AB218" s="65"/>
      <c r="AC218" s="66" t="s">
        <v>45</v>
      </c>
      <c r="AD218" s="65" t="n">
        <v>43947</v>
      </c>
      <c r="AE218" s="56"/>
      <c r="AF218" s="97"/>
      <c r="AH218" s="57" t="str">
        <f aca="false">"http://images.amazon.com/images/P/"&amp;D218&amp;".09.LZZZZZZZ"</f>
        <v>http://images.amazon.com/images/P/B018I2LHXU.09.LZZZZZZZ</v>
      </c>
    </row>
    <row r="219" customFormat="false" ht="24" hidden="true" customHeight="true" outlineLevel="0" collapsed="false">
      <c r="A219" s="19" t="n">
        <v>212</v>
      </c>
      <c r="B219" s="67"/>
      <c r="C219" s="58" t="s">
        <v>688</v>
      </c>
      <c r="D219" s="37" t="s">
        <v>689</v>
      </c>
      <c r="E219" s="58" t="n">
        <v>4988601009669</v>
      </c>
      <c r="F219" s="38" t="str">
        <f aca="false">IF(D219="",,"http://mnsearch.com/item?kwd="&amp;D219)</f>
        <v>http://mnsearch.com/item?kwd=B01M72H6WZ</v>
      </c>
      <c r="G219" s="60" t="n">
        <v>4500</v>
      </c>
      <c r="H219" s="39"/>
      <c r="I219" s="40" t="n">
        <v>200</v>
      </c>
      <c r="J219" s="41"/>
      <c r="K219" s="41"/>
      <c r="L219" s="41"/>
      <c r="M219" s="61" t="s">
        <v>690</v>
      </c>
      <c r="N219" s="62" t="n">
        <v>70.49</v>
      </c>
      <c r="O219" s="77" t="n">
        <f aca="false">N219-0.5</f>
        <v>69.99</v>
      </c>
      <c r="P219" s="78" t="n">
        <f aca="false">IF(ISERROR($P$1*O219),"",($P$1*O219))</f>
        <v>7410.5412</v>
      </c>
      <c r="Q219" s="79" t="n">
        <f aca="false">P219-T219-X219-G219-H219-Z219</f>
        <v>608.541199999999</v>
      </c>
      <c r="R219" s="80" t="n">
        <f aca="false">P219-T219-Y219-G219-H219-Z219</f>
        <v>608.541199999999</v>
      </c>
      <c r="S219" s="81" t="n">
        <f aca="false">IF(ISERROR(Q219/P219),"",(Q219/P219))</f>
        <v>0.0821183208589406</v>
      </c>
      <c r="T219" s="78" t="n">
        <f aca="false">ROUND(IF(ISERROR(P219*$T$1),"",P219*$T$1),0)</f>
        <v>1112</v>
      </c>
      <c r="U219" s="82" t="n">
        <f aca="false">ROUNDUP(I219*1.2,0)</f>
        <v>240</v>
      </c>
      <c r="V219" s="83" t="n">
        <f aca="false">ROUNDUP(SUM(J219:L219)*1.1,0)</f>
        <v>0</v>
      </c>
      <c r="W219" s="84" t="s">
        <v>50</v>
      </c>
      <c r="X219" s="28" t="n">
        <f aca="false">IFERROR(IF($W219="eパケライト",VLOOKUP($U219,料金表!$B$3:$H$52,2,1),IF($W219="eパケ",VLOOKUP($U219,料金表!$B$3:$H$52,4,1),IF($W219="EMS",VLOOKUP($U219,料金表!$B$3:$H$52,6,1),""))),"")</f>
        <v>860</v>
      </c>
      <c r="Y219" s="28" t="n">
        <f aca="false">IFERROR(IF($W219="eパケライト",VLOOKUP($U219,料金表!$B$3:$H$52,3,1),IF($W219="eパケ",VLOOKUP($U219,料金表!$B$3:$H$52,5,1),IF($W219="EMS",VLOOKUP($U219,料金表!$B$3:$H$52,7,1),""))),"")</f>
        <v>860</v>
      </c>
      <c r="Z219" s="28" t="n">
        <f aca="false">$Z$1</f>
        <v>330</v>
      </c>
      <c r="AA219" s="64"/>
      <c r="AB219" s="65"/>
      <c r="AC219" s="66" t="s">
        <v>45</v>
      </c>
      <c r="AD219" s="65" t="n">
        <v>43947</v>
      </c>
      <c r="AE219" s="56"/>
      <c r="AF219" s="97"/>
      <c r="AH219" s="57" t="str">
        <f aca="false">"http://images.amazon.com/images/P/"&amp;D219&amp;".09.LZZZZZZZ"</f>
        <v>http://images.amazon.com/images/P/B01M72H6WZ.09.LZZZZZZZ</v>
      </c>
    </row>
    <row r="220" customFormat="false" ht="24" hidden="true" customHeight="true" outlineLevel="0" collapsed="false">
      <c r="A220" s="19" t="n">
        <v>213</v>
      </c>
      <c r="B220" s="67"/>
      <c r="C220" s="58" t="s">
        <v>691</v>
      </c>
      <c r="D220" s="37" t="s">
        <v>692</v>
      </c>
      <c r="E220" s="58" t="n">
        <v>4582350665086</v>
      </c>
      <c r="F220" s="38" t="str">
        <f aca="false">IF(D220="",,"http://mnsearch.com/item?kwd="&amp;D220)</f>
        <v>http://mnsearch.com/item?kwd=B015SXH6HS</v>
      </c>
      <c r="G220" s="60" t="n">
        <v>3500</v>
      </c>
      <c r="H220" s="39"/>
      <c r="I220" s="40" t="n">
        <v>200</v>
      </c>
      <c r="J220" s="41"/>
      <c r="K220" s="41"/>
      <c r="L220" s="41"/>
      <c r="M220" s="61" t="s">
        <v>693</v>
      </c>
      <c r="N220" s="62" t="n">
        <v>60.99</v>
      </c>
      <c r="O220" s="77" t="n">
        <f aca="false">N220-0.5</f>
        <v>60.49</v>
      </c>
      <c r="P220" s="78" t="n">
        <f aca="false">IF(ISERROR($P$1*O220),"",($P$1*O220))</f>
        <v>6404.6812</v>
      </c>
      <c r="Q220" s="79" t="n">
        <f aca="false">P220-T220-X220-G220-H220-Z220</f>
        <v>753.6812</v>
      </c>
      <c r="R220" s="80" t="n">
        <f aca="false">P220-T220-Y220-G220-H220-Z220</f>
        <v>753.6812</v>
      </c>
      <c r="S220" s="81" t="n">
        <f aca="false">IF(ISERROR(Q220/P220),"",(Q220/P220))</f>
        <v>0.117676614411347</v>
      </c>
      <c r="T220" s="78" t="n">
        <f aca="false">ROUND(IF(ISERROR(P220*$T$1),"",P220*$T$1),0)</f>
        <v>961</v>
      </c>
      <c r="U220" s="82" t="n">
        <f aca="false">ROUNDUP(I220*1.2,0)</f>
        <v>240</v>
      </c>
      <c r="V220" s="83" t="n">
        <f aca="false">ROUNDUP(SUM(J220:L220)*1.1,0)</f>
        <v>0</v>
      </c>
      <c r="W220" s="84" t="s">
        <v>50</v>
      </c>
      <c r="X220" s="28" t="n">
        <f aca="false">IFERROR(IF($W220="eパケライト",VLOOKUP($U220,料金表!$B$3:$H$52,2,1),IF($W220="eパケ",VLOOKUP($U220,料金表!$B$3:$H$52,4,1),IF($W220="EMS",VLOOKUP($U220,料金表!$B$3:$H$52,6,1),""))),"")</f>
        <v>860</v>
      </c>
      <c r="Y220" s="28" t="n">
        <f aca="false">IFERROR(IF($W220="eパケライト",VLOOKUP($U220,料金表!$B$3:$H$52,3,1),IF($W220="eパケ",VLOOKUP($U220,料金表!$B$3:$H$52,5,1),IF($W220="EMS",VLOOKUP($U220,料金表!$B$3:$H$52,7,1),""))),"")</f>
        <v>860</v>
      </c>
      <c r="Z220" s="28" t="n">
        <f aca="false">$Z$1</f>
        <v>330</v>
      </c>
      <c r="AA220" s="64"/>
      <c r="AB220" s="65"/>
      <c r="AC220" s="66" t="s">
        <v>45</v>
      </c>
      <c r="AD220" s="65" t="n">
        <v>43947</v>
      </c>
      <c r="AE220" s="56"/>
      <c r="AF220" s="97"/>
      <c r="AH220" s="57" t="str">
        <f aca="false">"http://images.amazon.com/images/P/"&amp;D220&amp;".09.LZZZZZZZ"</f>
        <v>http://images.amazon.com/images/P/B015SXH6HS.09.LZZZZZZZ</v>
      </c>
    </row>
    <row r="221" customFormat="false" ht="24.75" hidden="true" customHeight="true" outlineLevel="0" collapsed="false">
      <c r="A221" s="19" t="n">
        <v>214</v>
      </c>
      <c r="B221" s="67"/>
      <c r="C221" s="58" t="s">
        <v>694</v>
      </c>
      <c r="D221" s="37" t="s">
        <v>695</v>
      </c>
      <c r="E221" s="58" t="n">
        <v>4573173322584</v>
      </c>
      <c r="F221" s="38" t="str">
        <f aca="false">IF(D221="",,"http://mnsearch.com/item?kwd="&amp;D221)</f>
        <v>http://mnsearch.com/item?kwd=B075WQBXPG</v>
      </c>
      <c r="G221" s="60" t="n">
        <v>2006</v>
      </c>
      <c r="H221" s="39"/>
      <c r="I221" s="40" t="n">
        <v>200</v>
      </c>
      <c r="J221" s="41"/>
      <c r="K221" s="41"/>
      <c r="L221" s="41"/>
      <c r="M221" s="61" t="s">
        <v>696</v>
      </c>
      <c r="N221" s="62" t="n">
        <v>39.75</v>
      </c>
      <c r="O221" s="77" t="n">
        <f aca="false">N221-0.5</f>
        <v>39.25</v>
      </c>
      <c r="P221" s="78" t="n">
        <f aca="false">IF(ISERROR($P$1*O221),"",($P$1*O221))</f>
        <v>4155.79</v>
      </c>
      <c r="Q221" s="79" t="n">
        <f aca="false">P221-T221-X221-G221-H221-Z221</f>
        <v>336.79</v>
      </c>
      <c r="R221" s="80" t="n">
        <f aca="false">P221-T221-Y221-G221-H221-Z221</f>
        <v>336.79</v>
      </c>
      <c r="S221" s="81" t="n">
        <f aca="false">IF(ISERROR(Q221/P221),"",(Q221/P221))</f>
        <v>0.0810411498174835</v>
      </c>
      <c r="T221" s="78" t="n">
        <f aca="false">ROUND(IF(ISERROR(P221*$T$1),"",P221*$T$1),0)</f>
        <v>623</v>
      </c>
      <c r="U221" s="82" t="n">
        <f aca="false">ROUNDUP(I221*1.2,0)</f>
        <v>240</v>
      </c>
      <c r="V221" s="83" t="n">
        <f aca="false">ROUNDUP(SUM(J221:L221)*1.1,0)</f>
        <v>0</v>
      </c>
      <c r="W221" s="84" t="s">
        <v>50</v>
      </c>
      <c r="X221" s="28" t="n">
        <f aca="false">IFERROR(IF($W221="eパケライト",VLOOKUP($U221,料金表!$B$3:$H$52,2,1),IF($W221="eパケ",VLOOKUP($U221,料金表!$B$3:$H$52,4,1),IF($W221="EMS",VLOOKUP($U221,料金表!$B$3:$H$52,6,1),""))),"")</f>
        <v>860</v>
      </c>
      <c r="Y221" s="28" t="n">
        <f aca="false">IFERROR(IF($W221="eパケライト",VLOOKUP($U221,料金表!$B$3:$H$52,3,1),IF($W221="eパケ",VLOOKUP($U221,料金表!$B$3:$H$52,5,1),IF($W221="EMS",VLOOKUP($U221,料金表!$B$3:$H$52,7,1),""))),"")</f>
        <v>860</v>
      </c>
      <c r="Z221" s="28" t="n">
        <f aca="false">$Z$1</f>
        <v>330</v>
      </c>
      <c r="AA221" s="64"/>
      <c r="AB221" s="65"/>
      <c r="AC221" s="66" t="s">
        <v>45</v>
      </c>
      <c r="AD221" s="65" t="n">
        <v>43947</v>
      </c>
      <c r="AE221" s="56"/>
      <c r="AF221" s="97"/>
      <c r="AH221" s="57" t="str">
        <f aca="false">"http://images.amazon.com/images/P/"&amp;D221&amp;".09.LZZZZZZZ"</f>
        <v>http://images.amazon.com/images/P/B075WQBXPG.09.LZZZZZZZ</v>
      </c>
    </row>
    <row r="222" customFormat="false" ht="24" hidden="true" customHeight="true" outlineLevel="0" collapsed="false">
      <c r="A222" s="19" t="n">
        <v>215</v>
      </c>
      <c r="B222" s="67"/>
      <c r="C222" s="58" t="s">
        <v>697</v>
      </c>
      <c r="D222" s="37" t="s">
        <v>698</v>
      </c>
      <c r="E222" s="58" t="n">
        <v>4562412130202</v>
      </c>
      <c r="F222" s="38" t="str">
        <f aca="false">IF(D222="",,"http://mnsearch.com/item?kwd="&amp;D222)</f>
        <v>http://mnsearch.com/item?kwd=B073RN2BLD</v>
      </c>
      <c r="G222" s="60" t="n">
        <v>6700</v>
      </c>
      <c r="H222" s="39"/>
      <c r="I222" s="40" t="n">
        <v>200</v>
      </c>
      <c r="J222" s="41"/>
      <c r="K222" s="41"/>
      <c r="L222" s="41"/>
      <c r="M222" s="61" t="s">
        <v>699</v>
      </c>
      <c r="N222" s="62" t="n">
        <v>93.45</v>
      </c>
      <c r="O222" s="77" t="n">
        <f aca="false">N222-0.5</f>
        <v>92.95</v>
      </c>
      <c r="P222" s="78" t="n">
        <f aca="false">IF(ISERROR($P$1*O222),"",($P$1*O222))</f>
        <v>9841.546</v>
      </c>
      <c r="Q222" s="79" t="n">
        <f aca="false">P222-T222-X222-G222-H222-Z222</f>
        <v>475.546</v>
      </c>
      <c r="R222" s="80" t="n">
        <f aca="false">P222-T222-Y222-G222-H222-Z222</f>
        <v>475.546</v>
      </c>
      <c r="S222" s="81" t="n">
        <f aca="false">IF(ISERROR(Q222/P222),"",(Q222/P222))</f>
        <v>0.0483202537487505</v>
      </c>
      <c r="T222" s="78" t="n">
        <f aca="false">ROUND(IF(ISERROR(P222*$T$1),"",P222*$T$1),0)</f>
        <v>1476</v>
      </c>
      <c r="U222" s="82" t="n">
        <f aca="false">ROUNDUP(I222*1.2,0)</f>
        <v>240</v>
      </c>
      <c r="V222" s="83" t="n">
        <f aca="false">ROUNDUP(SUM(J222:L222)*1.1,0)</f>
        <v>0</v>
      </c>
      <c r="W222" s="84" t="s">
        <v>50</v>
      </c>
      <c r="X222" s="28" t="n">
        <f aca="false">IFERROR(IF($W222="eパケライト",VLOOKUP($U222,料金表!$B$3:$H$52,2,1),IF($W222="eパケ",VLOOKUP($U222,料金表!$B$3:$H$52,4,1),IF($W222="EMS",VLOOKUP($U222,料金表!$B$3:$H$52,6,1),""))),"")</f>
        <v>860</v>
      </c>
      <c r="Y222" s="28" t="n">
        <f aca="false">IFERROR(IF($W222="eパケライト",VLOOKUP($U222,料金表!$B$3:$H$52,3,1),IF($W222="eパケ",VLOOKUP($U222,料金表!$B$3:$H$52,5,1),IF($W222="EMS",VLOOKUP($U222,料金表!$B$3:$H$52,7,1),""))),"")</f>
        <v>860</v>
      </c>
      <c r="Z222" s="28" t="n">
        <f aca="false">$Z$1</f>
        <v>330</v>
      </c>
      <c r="AA222" s="64"/>
      <c r="AB222" s="65"/>
      <c r="AC222" s="66" t="s">
        <v>45</v>
      </c>
      <c r="AD222" s="65" t="n">
        <v>43947</v>
      </c>
      <c r="AE222" s="56"/>
      <c r="AF222" s="97"/>
      <c r="AH222" s="57" t="str">
        <f aca="false">"http://images.amazon.com/images/P/"&amp;D222&amp;".09.LZZZZZZZ"</f>
        <v>http://images.amazon.com/images/P/B073RN2BLD.09.LZZZZZZZ</v>
      </c>
    </row>
    <row r="223" customFormat="false" ht="24" hidden="true" customHeight="true" outlineLevel="0" collapsed="false">
      <c r="A223" s="19" t="n">
        <v>216</v>
      </c>
      <c r="B223" s="67"/>
      <c r="C223" s="58" t="s">
        <v>700</v>
      </c>
      <c r="D223" s="37" t="s">
        <v>701</v>
      </c>
      <c r="E223" s="58" t="n">
        <v>4573173300025</v>
      </c>
      <c r="F223" s="38" t="str">
        <f aca="false">IF(D223="",,"http://mnsearch.com/item?kwd="&amp;D223)</f>
        <v>http://mnsearch.com/item?kwd=B012A722LU</v>
      </c>
      <c r="G223" s="60" t="n">
        <v>868</v>
      </c>
      <c r="H223" s="39"/>
      <c r="I223" s="40" t="n">
        <v>200</v>
      </c>
      <c r="J223" s="41"/>
      <c r="K223" s="41"/>
      <c r="L223" s="41"/>
      <c r="M223" s="61" t="s">
        <v>702</v>
      </c>
      <c r="N223" s="62" t="n">
        <v>38.45</v>
      </c>
      <c r="O223" s="77" t="n">
        <f aca="false">N223-0.5</f>
        <v>37.95</v>
      </c>
      <c r="P223" s="78" t="n">
        <f aca="false">IF(ISERROR($P$1*O223),"",($P$1*O223))</f>
        <v>4018.146</v>
      </c>
      <c r="Q223" s="79" t="n">
        <f aca="false">P223-T223-X223-G223-H223-Z223</f>
        <v>1357.146</v>
      </c>
      <c r="R223" s="80" t="n">
        <f aca="false">P223-T223-Y223-G223-H223-Z223</f>
        <v>1357.146</v>
      </c>
      <c r="S223" s="81" t="n">
        <f aca="false">IF(ISERROR(Q223/P223),"",(Q223/P223))</f>
        <v>0.337754277719127</v>
      </c>
      <c r="T223" s="78" t="n">
        <f aca="false">ROUND(IF(ISERROR(P223*$T$1),"",P223*$T$1),0)</f>
        <v>603</v>
      </c>
      <c r="U223" s="82" t="n">
        <f aca="false">ROUNDUP(I223*1.2,0)</f>
        <v>240</v>
      </c>
      <c r="V223" s="83" t="n">
        <f aca="false">ROUNDUP(SUM(J223:L223)*1.1,0)</f>
        <v>0</v>
      </c>
      <c r="W223" s="84" t="s">
        <v>50</v>
      </c>
      <c r="X223" s="28" t="n">
        <f aca="false">IFERROR(IF($W223="eパケライト",VLOOKUP($U223,料金表!$B$3:$H$52,2,1),IF($W223="eパケ",VLOOKUP($U223,料金表!$B$3:$H$52,4,1),IF($W223="EMS",VLOOKUP($U223,料金表!$B$3:$H$52,6,1),""))),"")</f>
        <v>860</v>
      </c>
      <c r="Y223" s="28" t="n">
        <f aca="false">IFERROR(IF($W223="eパケライト",VLOOKUP($U223,料金表!$B$3:$H$52,3,1),IF($W223="eパケ",VLOOKUP($U223,料金表!$B$3:$H$52,5,1),IF($W223="EMS",VLOOKUP($U223,料金表!$B$3:$H$52,7,1),""))),"")</f>
        <v>860</v>
      </c>
      <c r="Z223" s="28" t="n">
        <f aca="false">$Z$1</f>
        <v>330</v>
      </c>
      <c r="AA223" s="64"/>
      <c r="AB223" s="65"/>
      <c r="AC223" s="66" t="s">
        <v>45</v>
      </c>
      <c r="AD223" s="65" t="n">
        <v>43947</v>
      </c>
      <c r="AE223" s="56"/>
      <c r="AF223" s="97"/>
      <c r="AH223" s="57" t="str">
        <f aca="false">"http://images.amazon.com/images/P/"&amp;D223&amp;".09.LZZZZZZZ"</f>
        <v>http://images.amazon.com/images/P/B012A722LU.09.LZZZZZZZ</v>
      </c>
    </row>
    <row r="224" customFormat="false" ht="23.25" hidden="true" customHeight="true" outlineLevel="0" collapsed="false">
      <c r="A224" s="19" t="n">
        <v>217</v>
      </c>
      <c r="B224" s="67"/>
      <c r="C224" s="58" t="s">
        <v>703</v>
      </c>
      <c r="D224" s="37" t="s">
        <v>704</v>
      </c>
      <c r="E224" s="58" t="n">
        <v>4510772170062</v>
      </c>
      <c r="F224" s="38" t="str">
        <f aca="false">IF(D224="",,"http://mnsearch.com/item?kwd="&amp;D224)</f>
        <v>http://mnsearch.com/item?kwd=B0718YPDVG</v>
      </c>
      <c r="G224" s="60" t="n">
        <v>2080</v>
      </c>
      <c r="H224" s="60" t="n">
        <v>350</v>
      </c>
      <c r="I224" s="40" t="n">
        <v>200</v>
      </c>
      <c r="J224" s="41"/>
      <c r="K224" s="41"/>
      <c r="L224" s="41"/>
      <c r="M224" s="61" t="s">
        <v>705</v>
      </c>
      <c r="N224" s="62" t="n">
        <v>46.7</v>
      </c>
      <c r="O224" s="77" t="n">
        <f aca="false">N224-0.5</f>
        <v>46.2</v>
      </c>
      <c r="P224" s="78" t="n">
        <f aca="false">IF(ISERROR($P$1*O224),"",($P$1*O224))</f>
        <v>4891.656</v>
      </c>
      <c r="Q224" s="79" t="n">
        <f aca="false">P224-T224-X224-G224-H224-Z224</f>
        <v>537.656</v>
      </c>
      <c r="R224" s="80" t="n">
        <f aca="false">P224-T224-Y224-G224-H224-Z224</f>
        <v>537.656</v>
      </c>
      <c r="S224" s="81" t="n">
        <f aca="false">IF(ISERROR(Q224/P224),"",(Q224/P224))</f>
        <v>0.109912880218887</v>
      </c>
      <c r="T224" s="78" t="n">
        <f aca="false">ROUND(IF(ISERROR(P224*$T$1),"",P224*$T$1),0)</f>
        <v>734</v>
      </c>
      <c r="U224" s="82" t="n">
        <f aca="false">ROUNDUP(I224*1.2,0)</f>
        <v>240</v>
      </c>
      <c r="V224" s="83" t="n">
        <f aca="false">ROUNDUP(SUM(J224:L224)*1.1,0)</f>
        <v>0</v>
      </c>
      <c r="W224" s="84" t="s">
        <v>50</v>
      </c>
      <c r="X224" s="28" t="n">
        <f aca="false">IFERROR(IF($W224="eパケライト",VLOOKUP($U224,料金表!$B$3:$H$52,2,1),IF($W224="eパケ",VLOOKUP($U224,料金表!$B$3:$H$52,4,1),IF($W224="EMS",VLOOKUP($U224,料金表!$B$3:$H$52,6,1),""))),"")</f>
        <v>860</v>
      </c>
      <c r="Y224" s="28" t="n">
        <f aca="false">IFERROR(IF($W224="eパケライト",VLOOKUP($U224,料金表!$B$3:$H$52,3,1),IF($W224="eパケ",VLOOKUP($U224,料金表!$B$3:$H$52,5,1),IF($W224="EMS",VLOOKUP($U224,料金表!$B$3:$H$52,7,1),""))),"")</f>
        <v>860</v>
      </c>
      <c r="Z224" s="28" t="n">
        <f aca="false">$Z$1</f>
        <v>330</v>
      </c>
      <c r="AA224" s="64"/>
      <c r="AB224" s="65"/>
      <c r="AC224" s="66" t="s">
        <v>45</v>
      </c>
      <c r="AD224" s="65" t="n">
        <v>43947</v>
      </c>
      <c r="AE224" s="56"/>
      <c r="AF224" s="97"/>
      <c r="AH224" s="57" t="str">
        <f aca="false">"http://images.amazon.com/images/P/"&amp;D224&amp;".09.LZZZZZZZ"</f>
        <v>http://images.amazon.com/images/P/B0718YPDVG.09.LZZZZZZZ</v>
      </c>
    </row>
    <row r="225" customFormat="false" ht="22.5" hidden="true" customHeight="true" outlineLevel="0" collapsed="false">
      <c r="A225" s="19" t="n">
        <v>218</v>
      </c>
      <c r="B225" s="67"/>
      <c r="C225" s="58" t="s">
        <v>706</v>
      </c>
      <c r="D225" s="37" t="s">
        <v>707</v>
      </c>
      <c r="E225" s="58" t="n">
        <v>4560467049715</v>
      </c>
      <c r="F225" s="38" t="str">
        <f aca="false">IF(D225="",,"http://mnsearch.com/item?kwd="&amp;D225)</f>
        <v>http://mnsearch.com/item?kwd=B010AZE5VE</v>
      </c>
      <c r="G225" s="60" t="n">
        <v>2400</v>
      </c>
      <c r="H225" s="39"/>
      <c r="I225" s="40" t="n">
        <v>200</v>
      </c>
      <c r="J225" s="41"/>
      <c r="K225" s="41"/>
      <c r="L225" s="41"/>
      <c r="M225" s="61" t="s">
        <v>708</v>
      </c>
      <c r="N225" s="62" t="n">
        <v>44.4</v>
      </c>
      <c r="O225" s="77" t="n">
        <f aca="false">N225-0.5</f>
        <v>43.9</v>
      </c>
      <c r="P225" s="78" t="n">
        <f aca="false">IF(ISERROR($P$1*O225),"",($P$1*O225))</f>
        <v>4648.132</v>
      </c>
      <c r="Q225" s="79" t="n">
        <f aca="false">P225-T225-X225-G225-H225-Z225</f>
        <v>361.132</v>
      </c>
      <c r="R225" s="80" t="n">
        <f aca="false">P225-T225-Y225-G225-H225-Z225</f>
        <v>361.132</v>
      </c>
      <c r="S225" s="81" t="n">
        <f aca="false">IF(ISERROR(Q225/P225),"",(Q225/P225))</f>
        <v>0.077694006968821</v>
      </c>
      <c r="T225" s="78" t="n">
        <f aca="false">ROUND(IF(ISERROR(P225*$T$1),"",P225*$T$1),0)</f>
        <v>697</v>
      </c>
      <c r="U225" s="82" t="n">
        <f aca="false">ROUNDUP(I225*1.2,0)</f>
        <v>240</v>
      </c>
      <c r="V225" s="83" t="n">
        <f aca="false">ROUNDUP(SUM(J225:L225)*1.1,0)</f>
        <v>0</v>
      </c>
      <c r="W225" s="84" t="s">
        <v>50</v>
      </c>
      <c r="X225" s="28" t="n">
        <f aca="false">IFERROR(IF($W225="eパケライト",VLOOKUP($U225,料金表!$B$3:$H$52,2,1),IF($W225="eパケ",VLOOKUP($U225,料金表!$B$3:$H$52,4,1),IF($W225="EMS",VLOOKUP($U225,料金表!$B$3:$H$52,6,1),""))),"")</f>
        <v>860</v>
      </c>
      <c r="Y225" s="28" t="n">
        <f aca="false">IFERROR(IF($W225="eパケライト",VLOOKUP($U225,料金表!$B$3:$H$52,3,1),IF($W225="eパケ",VLOOKUP($U225,料金表!$B$3:$H$52,5,1),IF($W225="EMS",VLOOKUP($U225,料金表!$B$3:$H$52,7,1),""))),"")</f>
        <v>860</v>
      </c>
      <c r="Z225" s="28" t="n">
        <f aca="false">$Z$1</f>
        <v>330</v>
      </c>
      <c r="AA225" s="64"/>
      <c r="AB225" s="65"/>
      <c r="AC225" s="66" t="s">
        <v>45</v>
      </c>
      <c r="AD225" s="65" t="n">
        <v>43947</v>
      </c>
      <c r="AE225" s="56"/>
      <c r="AF225" s="97"/>
      <c r="AH225" s="57" t="str">
        <f aca="false">"http://images.amazon.com/images/P/"&amp;D225&amp;".09.LZZZZZZZ"</f>
        <v>http://images.amazon.com/images/P/B010AZE5VE.09.LZZZZZZZ</v>
      </c>
    </row>
    <row r="226" customFormat="false" ht="23.25" hidden="true" customHeight="true" outlineLevel="0" collapsed="false">
      <c r="A226" s="19" t="n">
        <v>219</v>
      </c>
      <c r="B226" s="67"/>
      <c r="C226" s="58" t="s">
        <v>709</v>
      </c>
      <c r="D226" s="37" t="s">
        <v>710</v>
      </c>
      <c r="E226" s="58" t="n">
        <v>4907892070288</v>
      </c>
      <c r="F226" s="38" t="str">
        <f aca="false">IF(D226="",,"http://mnsearch.com/item?kwd="&amp;D226)</f>
        <v>http://mnsearch.com/item?kwd=B000068H51</v>
      </c>
      <c r="G226" s="60" t="n">
        <v>3289</v>
      </c>
      <c r="H226" s="39"/>
      <c r="I226" s="40" t="n">
        <v>200</v>
      </c>
      <c r="J226" s="41"/>
      <c r="K226" s="41"/>
      <c r="L226" s="41"/>
      <c r="M226" s="61" t="s">
        <v>711</v>
      </c>
      <c r="N226" s="62" t="n">
        <v>59.99</v>
      </c>
      <c r="O226" s="77" t="n">
        <f aca="false">N226-0.5</f>
        <v>59.49</v>
      </c>
      <c r="P226" s="78" t="n">
        <f aca="false">IF(ISERROR($P$1*O226),"",($P$1*O226))</f>
        <v>6298.8012</v>
      </c>
      <c r="Q226" s="79" t="n">
        <f aca="false">P226-T226-X226-G226-H226-Z226</f>
        <v>874.8012</v>
      </c>
      <c r="R226" s="80" t="n">
        <f aca="false">P226-T226-Y226-G226-H226-Z226</f>
        <v>874.8012</v>
      </c>
      <c r="S226" s="81" t="n">
        <f aca="false">IF(ISERROR(Q226/P226),"",(Q226/P226))</f>
        <v>0.138883760928984</v>
      </c>
      <c r="T226" s="78" t="n">
        <f aca="false">ROUND(IF(ISERROR(P226*$T$1),"",P226*$T$1),0)</f>
        <v>945</v>
      </c>
      <c r="U226" s="82" t="n">
        <f aca="false">ROUNDUP(I226*1.2,0)</f>
        <v>240</v>
      </c>
      <c r="V226" s="83" t="n">
        <f aca="false">ROUNDUP(SUM(J226:L226)*1.1,0)</f>
        <v>0</v>
      </c>
      <c r="W226" s="84" t="s">
        <v>50</v>
      </c>
      <c r="X226" s="28" t="n">
        <f aca="false">IFERROR(IF($W226="eパケライト",VLOOKUP($U226,料金表!$B$3:$H$52,2,1),IF($W226="eパケ",VLOOKUP($U226,料金表!$B$3:$H$52,4,1),IF($W226="EMS",VLOOKUP($U226,料金表!$B$3:$H$52,6,1),""))),"")</f>
        <v>860</v>
      </c>
      <c r="Y226" s="28" t="n">
        <f aca="false">IFERROR(IF($W226="eパケライト",VLOOKUP($U226,料金表!$B$3:$H$52,3,1),IF($W226="eパケ",VLOOKUP($U226,料金表!$B$3:$H$52,5,1),IF($W226="EMS",VLOOKUP($U226,料金表!$B$3:$H$52,7,1),""))),"")</f>
        <v>860</v>
      </c>
      <c r="Z226" s="28" t="n">
        <f aca="false">$Z$1</f>
        <v>330</v>
      </c>
      <c r="AA226" s="64"/>
      <c r="AB226" s="65"/>
      <c r="AC226" s="66" t="s">
        <v>45</v>
      </c>
      <c r="AD226" s="65" t="n">
        <v>43947</v>
      </c>
      <c r="AE226" s="56"/>
      <c r="AF226" s="97"/>
      <c r="AH226" s="57" t="str">
        <f aca="false">"http://images.amazon.com/images/P/"&amp;D226&amp;".09.LZZZZZZZ"</f>
        <v>http://images.amazon.com/images/P/B000068H51.09.LZZZZZZZ</v>
      </c>
    </row>
    <row r="227" customFormat="false" ht="21.75" hidden="true" customHeight="true" outlineLevel="0" collapsed="false">
      <c r="A227" s="19" t="n">
        <v>220</v>
      </c>
      <c r="B227" s="67"/>
      <c r="C227" s="58" t="s">
        <v>712</v>
      </c>
      <c r="D227" s="37" t="s">
        <v>713</v>
      </c>
      <c r="E227" s="58" t="n">
        <v>4991694000963</v>
      </c>
      <c r="F227" s="38" t="str">
        <f aca="false">IF(D227="",,"http://mnsearch.com/item?kwd="&amp;D227)</f>
        <v>http://mnsearch.com/item?kwd=B0002TB698</v>
      </c>
      <c r="G227" s="60" t="n">
        <v>1100</v>
      </c>
      <c r="H227" s="60"/>
      <c r="I227" s="40" t="n">
        <v>200</v>
      </c>
      <c r="J227" s="41"/>
      <c r="K227" s="41"/>
      <c r="L227" s="41"/>
      <c r="M227" s="61" t="s">
        <v>714</v>
      </c>
      <c r="N227" s="62" t="n">
        <v>27.89</v>
      </c>
      <c r="O227" s="77" t="n">
        <f aca="false">N227-0.5</f>
        <v>27.39</v>
      </c>
      <c r="P227" s="78" t="n">
        <f aca="false">IF(ISERROR($P$1*O227),"",($P$1*O227))</f>
        <v>2900.0532</v>
      </c>
      <c r="Q227" s="79" t="n">
        <f aca="false">P227-T227-X227-G227-H227-Z227</f>
        <v>175.0532</v>
      </c>
      <c r="R227" s="80" t="n">
        <f aca="false">P227-T227-Y227-G227-H227-Z227</f>
        <v>175.0532</v>
      </c>
      <c r="S227" s="81" t="n">
        <f aca="false">IF(ISERROR(Q227/P227),"",(Q227/P227))</f>
        <v>0.0603620650821164</v>
      </c>
      <c r="T227" s="78" t="n">
        <f aca="false">ROUND(IF(ISERROR(P227*$T$1),"",P227*$T$1),0)</f>
        <v>435</v>
      </c>
      <c r="U227" s="82" t="n">
        <f aca="false">ROUNDUP(I227*1.2,0)</f>
        <v>240</v>
      </c>
      <c r="V227" s="83" t="n">
        <f aca="false">ROUNDUP(SUM(J227:L227)*1.1,0)</f>
        <v>0</v>
      </c>
      <c r="W227" s="84" t="s">
        <v>50</v>
      </c>
      <c r="X227" s="28" t="n">
        <f aca="false">IFERROR(IF($W227="eパケライト",VLOOKUP($U227,料金表!$B$3:$H$52,2,1),IF($W227="eパケ",VLOOKUP($U227,料金表!$B$3:$H$52,4,1),IF($W227="EMS",VLOOKUP($U227,料金表!$B$3:$H$52,6,1),""))),"")</f>
        <v>860</v>
      </c>
      <c r="Y227" s="28" t="n">
        <f aca="false">IFERROR(IF($W227="eパケライト",VLOOKUP($U227,料金表!$B$3:$H$52,3,1),IF($W227="eパケ",VLOOKUP($U227,料金表!$B$3:$H$52,5,1),IF($W227="EMS",VLOOKUP($U227,料金表!$B$3:$H$52,7,1),""))),"")</f>
        <v>860</v>
      </c>
      <c r="Z227" s="28" t="n">
        <f aca="false">$Z$1</f>
        <v>330</v>
      </c>
      <c r="AA227" s="64"/>
      <c r="AB227" s="65"/>
      <c r="AC227" s="66" t="s">
        <v>45</v>
      </c>
      <c r="AD227" s="65" t="n">
        <v>43947</v>
      </c>
      <c r="AE227" s="56"/>
      <c r="AF227" s="97"/>
      <c r="AH227" s="57" t="str">
        <f aca="false">"http://images.amazon.com/images/P/"&amp;D227&amp;".09.LZZZZZZZ"</f>
        <v>http://images.amazon.com/images/P/B0002TB698.09.LZZZZZZZ</v>
      </c>
    </row>
    <row r="228" customFormat="false" ht="24" hidden="true" customHeight="true" outlineLevel="0" collapsed="false">
      <c r="A228" s="19" t="n">
        <v>221</v>
      </c>
      <c r="B228" s="67"/>
      <c r="C228" s="58" t="s">
        <v>715</v>
      </c>
      <c r="D228" s="37" t="s">
        <v>716</v>
      </c>
      <c r="E228" s="58" t="n">
        <v>4964808301102</v>
      </c>
      <c r="F228" s="38" t="str">
        <f aca="false">IF(D228="",,"http://mnsearch.com/item?kwd="&amp;D228)</f>
        <v>http://mnsearch.com/item?kwd=B0018TNQEE</v>
      </c>
      <c r="G228" s="60" t="n">
        <v>4845</v>
      </c>
      <c r="H228" s="39"/>
      <c r="I228" s="40" t="n">
        <v>200</v>
      </c>
      <c r="J228" s="41"/>
      <c r="K228" s="41"/>
      <c r="L228" s="41"/>
      <c r="M228" s="61" t="s">
        <v>717</v>
      </c>
      <c r="N228" s="62" t="n">
        <v>80.49</v>
      </c>
      <c r="O228" s="77" t="n">
        <f aca="false">N228-0.5</f>
        <v>79.99</v>
      </c>
      <c r="P228" s="78" t="n">
        <f aca="false">IF(ISERROR($P$1*O228),"",($P$1*O228))</f>
        <v>8469.3412</v>
      </c>
      <c r="Q228" s="79" t="n">
        <f aca="false">P228-T228-X228-G228-H228-Z228</f>
        <v>1164.3412</v>
      </c>
      <c r="R228" s="80" t="n">
        <f aca="false">P228-T228-Y228-G228-H228-Z228</f>
        <v>1164.3412</v>
      </c>
      <c r="S228" s="81" t="n">
        <f aca="false">IF(ISERROR(Q228/P228),"",(Q228/P228))</f>
        <v>0.137477186537248</v>
      </c>
      <c r="T228" s="78" t="n">
        <f aca="false">ROUND(IF(ISERROR(P228*$T$1),"",P228*$T$1),0)</f>
        <v>1270</v>
      </c>
      <c r="U228" s="82" t="n">
        <f aca="false">ROUNDUP(I228*1.2,0)</f>
        <v>240</v>
      </c>
      <c r="V228" s="83" t="n">
        <f aca="false">ROUNDUP(SUM(J228:L228)*1.1,0)</f>
        <v>0</v>
      </c>
      <c r="W228" s="84" t="s">
        <v>50</v>
      </c>
      <c r="X228" s="28" t="n">
        <f aca="false">IFERROR(IF($W228="eパケライト",VLOOKUP($U228,料金表!$B$3:$H$52,2,1),IF($W228="eパケ",VLOOKUP($U228,料金表!$B$3:$H$52,4,1),IF($W228="EMS",VLOOKUP($U228,料金表!$B$3:$H$52,6,1),""))),"")</f>
        <v>860</v>
      </c>
      <c r="Y228" s="28" t="n">
        <f aca="false">IFERROR(IF($W228="eパケライト",VLOOKUP($U228,料金表!$B$3:$H$52,3,1),IF($W228="eパケ",VLOOKUP($U228,料金表!$B$3:$H$52,5,1),IF($W228="EMS",VLOOKUP($U228,料金表!$B$3:$H$52,7,1),""))),"")</f>
        <v>860</v>
      </c>
      <c r="Z228" s="28" t="n">
        <f aca="false">$Z$1</f>
        <v>330</v>
      </c>
      <c r="AA228" s="64"/>
      <c r="AB228" s="65"/>
      <c r="AC228" s="66" t="s">
        <v>89</v>
      </c>
      <c r="AD228" s="65" t="n">
        <v>43949</v>
      </c>
      <c r="AE228" s="56"/>
      <c r="AF228" s="97"/>
      <c r="AH228" s="57" t="str">
        <f aca="false">"http://images.amazon.com/images/P/"&amp;D228&amp;".09.LZZZZZZZ"</f>
        <v>http://images.amazon.com/images/P/B0018TNQEE.09.LZZZZZZZ</v>
      </c>
    </row>
    <row r="229" customFormat="false" ht="24.75" hidden="true" customHeight="true" outlineLevel="0" collapsed="false">
      <c r="A229" s="19" t="n">
        <v>222</v>
      </c>
      <c r="B229" s="67"/>
      <c r="C229" s="58" t="s">
        <v>718</v>
      </c>
      <c r="D229" s="37" t="s">
        <v>719</v>
      </c>
      <c r="E229" s="58" t="n">
        <v>4582325378683</v>
      </c>
      <c r="F229" s="38" t="str">
        <f aca="false">IF(D229="",,"http://mnsearch.com/item?kwd="&amp;D229)</f>
        <v>http://mnsearch.com/item?kwd=B00DS5WJEE</v>
      </c>
      <c r="G229" s="60" t="n">
        <v>3117</v>
      </c>
      <c r="H229" s="39"/>
      <c r="I229" s="40" t="n">
        <v>500</v>
      </c>
      <c r="J229" s="41"/>
      <c r="K229" s="41"/>
      <c r="L229" s="41"/>
      <c r="M229" s="61" t="s">
        <v>720</v>
      </c>
      <c r="N229" s="62" t="n">
        <v>73.48</v>
      </c>
      <c r="O229" s="77" t="n">
        <f aca="false">N229-0.5</f>
        <v>72.98</v>
      </c>
      <c r="P229" s="78" t="n">
        <f aca="false">IF(ISERROR($P$1*O229),"",($P$1*O229))</f>
        <v>7727.1224</v>
      </c>
      <c r="Q229" s="79" t="n">
        <f aca="false">P229-T229-X229-G229-H229-Z229</f>
        <v>1736.1224</v>
      </c>
      <c r="R229" s="80" t="n">
        <f aca="false">P229-T229-Y229-G229-H229-Z229</f>
        <v>1736.1224</v>
      </c>
      <c r="S229" s="81" t="n">
        <f aca="false">IF(ISERROR(Q229/P229),"",(Q229/P229))</f>
        <v>0.224679034461781</v>
      </c>
      <c r="T229" s="78" t="n">
        <f aca="false">ROUND(IF(ISERROR(P229*$T$1),"",P229*$T$1),0)</f>
        <v>1159</v>
      </c>
      <c r="U229" s="82" t="n">
        <f aca="false">ROUNDUP(I229*1.2,0)</f>
        <v>600</v>
      </c>
      <c r="V229" s="83" t="n">
        <f aca="false">ROUNDUP(SUM(J229:L229)*1.1,0)</f>
        <v>0</v>
      </c>
      <c r="W229" s="84" t="s">
        <v>50</v>
      </c>
      <c r="X229" s="28" t="n">
        <f aca="false">IFERROR(IF($W229="eパケライト",VLOOKUP($U229,料金表!$B$3:$H$52,2,1),IF($W229="eパケ",VLOOKUP($U229,料金表!$B$3:$H$52,4,1),IF($W229="EMS",VLOOKUP($U229,料金表!$B$3:$H$52,6,1),""))),"")</f>
        <v>1385</v>
      </c>
      <c r="Y229" s="28" t="n">
        <f aca="false">IFERROR(IF($W229="eパケライト",VLOOKUP($U229,料金表!$B$3:$H$52,3,1),IF($W229="eパケ",VLOOKUP($U229,料金表!$B$3:$H$52,5,1),IF($W229="EMS",VLOOKUP($U229,料金表!$B$3:$H$52,7,1),""))),"")</f>
        <v>1385</v>
      </c>
      <c r="Z229" s="28" t="n">
        <f aca="false">$Z$1</f>
        <v>330</v>
      </c>
      <c r="AA229" s="64"/>
      <c r="AB229" s="65"/>
      <c r="AC229" s="66" t="s">
        <v>89</v>
      </c>
      <c r="AD229" s="65" t="n">
        <v>43949</v>
      </c>
      <c r="AE229" s="56"/>
      <c r="AF229" s="97"/>
      <c r="AH229" s="57" t="str">
        <f aca="false">"http://images.amazon.com/images/P/"&amp;D229&amp;".09.LZZZZZZZ"</f>
        <v>http://images.amazon.com/images/P/B00DS5WJEE.09.LZZZZZZZ</v>
      </c>
    </row>
    <row r="230" customFormat="false" ht="20.25" hidden="true" customHeight="true" outlineLevel="0" collapsed="false">
      <c r="A230" s="19" t="n">
        <v>223</v>
      </c>
      <c r="B230" s="67"/>
      <c r="C230" s="58" t="s">
        <v>721</v>
      </c>
      <c r="D230" s="37" t="s">
        <v>722</v>
      </c>
      <c r="E230" s="58" t="n">
        <v>4560467042754</v>
      </c>
      <c r="F230" s="38" t="str">
        <f aca="false">IF(D230="",,"http://mnsearch.com/item?kwd="&amp;D230)</f>
        <v>http://mnsearch.com/item?kwd=B00GD8PO3G</v>
      </c>
      <c r="G230" s="60" t="n">
        <v>981</v>
      </c>
      <c r="H230" s="39"/>
      <c r="I230" s="40" t="n">
        <v>200</v>
      </c>
      <c r="J230" s="41"/>
      <c r="K230" s="41"/>
      <c r="L230" s="41"/>
      <c r="M230" s="61" t="s">
        <v>723</v>
      </c>
      <c r="N230" s="62" t="n">
        <v>34.37</v>
      </c>
      <c r="O230" s="77" t="n">
        <f aca="false">N230-0.5</f>
        <v>33.87</v>
      </c>
      <c r="P230" s="78" t="n">
        <f aca="false">IF(ISERROR($P$1*O230),"",($P$1*O230))</f>
        <v>3586.1556</v>
      </c>
      <c r="Q230" s="79" t="n">
        <f aca="false">P230-T230-X230-G230-H230-Z230</f>
        <v>877.1556</v>
      </c>
      <c r="R230" s="80" t="n">
        <f aca="false">P230-T230-Y230-G230-H230-Z230</f>
        <v>877.1556</v>
      </c>
      <c r="S230" s="81" t="n">
        <f aca="false">IF(ISERROR(Q230/P230),"",(Q230/P230))</f>
        <v>0.244594964033351</v>
      </c>
      <c r="T230" s="78" t="n">
        <f aca="false">ROUND(IF(ISERROR(P230*$T$1),"",P230*$T$1),0)</f>
        <v>538</v>
      </c>
      <c r="U230" s="82" t="n">
        <f aca="false">ROUNDUP(I230*1.2,0)</f>
        <v>240</v>
      </c>
      <c r="V230" s="83" t="n">
        <f aca="false">ROUNDUP(SUM(J230:L230)*1.1,0)</f>
        <v>0</v>
      </c>
      <c r="W230" s="84" t="s">
        <v>50</v>
      </c>
      <c r="X230" s="28" t="n">
        <f aca="false">IFERROR(IF($W230="eパケライト",VLOOKUP($U230,料金表!$B$3:$H$52,2,1),IF($W230="eパケ",VLOOKUP($U230,料金表!$B$3:$H$52,4,1),IF($W230="EMS",VLOOKUP($U230,料金表!$B$3:$H$52,6,1),""))),"")</f>
        <v>860</v>
      </c>
      <c r="Y230" s="28" t="n">
        <f aca="false">IFERROR(IF($W230="eパケライト",VLOOKUP($U230,料金表!$B$3:$H$52,3,1),IF($W230="eパケ",VLOOKUP($U230,料金表!$B$3:$H$52,5,1),IF($W230="EMS",VLOOKUP($U230,料金表!$B$3:$H$52,7,1),""))),"")</f>
        <v>860</v>
      </c>
      <c r="Z230" s="28" t="n">
        <f aca="false">$Z$1</f>
        <v>330</v>
      </c>
      <c r="AA230" s="64"/>
      <c r="AB230" s="65"/>
      <c r="AC230" s="66" t="s">
        <v>89</v>
      </c>
      <c r="AD230" s="65" t="n">
        <v>43949</v>
      </c>
      <c r="AE230" s="56"/>
      <c r="AF230" s="97"/>
      <c r="AH230" s="57" t="str">
        <f aca="false">"http://images.amazon.com/images/P/"&amp;D230&amp;".09.LZZZZZZZ"</f>
        <v>http://images.amazon.com/images/P/B00GD8PO3G.09.LZZZZZZZ</v>
      </c>
    </row>
    <row r="231" customFormat="false" ht="24.75" hidden="true" customHeight="true" outlineLevel="0" collapsed="false">
      <c r="A231" s="19" t="n">
        <v>224</v>
      </c>
      <c r="B231" s="67"/>
      <c r="C231" s="58" t="s">
        <v>724</v>
      </c>
      <c r="D231" s="37" t="s">
        <v>725</v>
      </c>
      <c r="E231" s="58" t="n">
        <v>4535506302373</v>
      </c>
      <c r="F231" s="38" t="str">
        <f aca="false">IF(D231="",,"http://mnsearch.com/item?kwd="&amp;D231)</f>
        <v>http://mnsearch.com/item?kwd=B00VJSCNXO</v>
      </c>
      <c r="G231" s="60" t="n">
        <v>780</v>
      </c>
      <c r="H231" s="39"/>
      <c r="I231" s="40" t="n">
        <v>200</v>
      </c>
      <c r="J231" s="41"/>
      <c r="K231" s="41"/>
      <c r="L231" s="41"/>
      <c r="M231" s="61" t="s">
        <v>726</v>
      </c>
      <c r="N231" s="62" t="n">
        <v>22.45</v>
      </c>
      <c r="O231" s="77" t="n">
        <f aca="false">N231-0.5</f>
        <v>21.95</v>
      </c>
      <c r="P231" s="78" t="n">
        <f aca="false">IF(ISERROR($P$1*O231),"",($P$1*O231))</f>
        <v>2324.066</v>
      </c>
      <c r="Q231" s="79" t="n">
        <f aca="false">P231-T231-X231-G231-H231-Z231</f>
        <v>5.0659999999998</v>
      </c>
      <c r="R231" s="80" t="n">
        <f aca="false">P231-T231-Y231-G231-H231-Z231</f>
        <v>5.0659999999998</v>
      </c>
      <c r="S231" s="81" t="n">
        <f aca="false">IF(ISERROR(Q231/P231),"",(Q231/P231))</f>
        <v>0.00217980040153757</v>
      </c>
      <c r="T231" s="78" t="n">
        <f aca="false">ROUND(IF(ISERROR(P231*$T$1),"",P231*$T$1),0)</f>
        <v>349</v>
      </c>
      <c r="U231" s="82" t="n">
        <f aca="false">ROUNDUP(I231*1.2,0)</f>
        <v>240</v>
      </c>
      <c r="V231" s="83" t="n">
        <f aca="false">ROUNDUP(SUM(J231:L231)*1.1,0)</f>
        <v>0</v>
      </c>
      <c r="W231" s="84" t="s">
        <v>50</v>
      </c>
      <c r="X231" s="28" t="n">
        <f aca="false">IFERROR(IF($W231="eパケライト",VLOOKUP($U231,料金表!$B$3:$H$52,2,1),IF($W231="eパケ",VLOOKUP($U231,料金表!$B$3:$H$52,4,1),IF($W231="EMS",VLOOKUP($U231,料金表!$B$3:$H$52,6,1),""))),"")</f>
        <v>860</v>
      </c>
      <c r="Y231" s="28" t="n">
        <f aca="false">IFERROR(IF($W231="eパケライト",VLOOKUP($U231,料金表!$B$3:$H$52,3,1),IF($W231="eパケ",VLOOKUP($U231,料金表!$B$3:$H$52,5,1),IF($W231="EMS",VLOOKUP($U231,料金表!$B$3:$H$52,7,1),""))),"")</f>
        <v>860</v>
      </c>
      <c r="Z231" s="96" t="n">
        <v>330</v>
      </c>
      <c r="AA231" s="64"/>
      <c r="AB231" s="65"/>
      <c r="AC231" s="66" t="s">
        <v>89</v>
      </c>
      <c r="AD231" s="65" t="n">
        <v>43949</v>
      </c>
      <c r="AE231" s="56"/>
      <c r="AF231" s="97"/>
      <c r="AH231" s="57" t="str">
        <f aca="false">"http://images.amazon.com/images/P/"&amp;D231&amp;".09.LZZZZZZZ"</f>
        <v>http://images.amazon.com/images/P/B00VJSCNXO.09.LZZZZZZZ</v>
      </c>
    </row>
    <row r="232" customFormat="false" ht="21.75" hidden="true" customHeight="true" outlineLevel="0" collapsed="false">
      <c r="A232" s="19" t="n">
        <v>225</v>
      </c>
      <c r="B232" s="67"/>
      <c r="C232" s="58" t="s">
        <v>727</v>
      </c>
      <c r="D232" s="37" t="s">
        <v>728</v>
      </c>
      <c r="E232" s="58" t="n">
        <v>4562168541628</v>
      </c>
      <c r="F232" s="38" t="str">
        <f aca="false">IF(D232="",,"http://mnsearch.com/item?kwd="&amp;D232)</f>
        <v>http://mnsearch.com/item?kwd=B002YK587O</v>
      </c>
      <c r="G232" s="60" t="n">
        <v>4000</v>
      </c>
      <c r="H232" s="39"/>
      <c r="I232" s="40" t="n">
        <v>600</v>
      </c>
      <c r="J232" s="41"/>
      <c r="K232" s="41"/>
      <c r="L232" s="41"/>
      <c r="M232" s="61" t="s">
        <v>729</v>
      </c>
      <c r="N232" s="62" t="n">
        <v>100.49</v>
      </c>
      <c r="O232" s="77" t="n">
        <f aca="false">N232-0.5</f>
        <v>99.99</v>
      </c>
      <c r="P232" s="78" t="n">
        <f aca="false">IF(ISERROR($P$1*O232),"",($P$1*O232))</f>
        <v>10586.9412</v>
      </c>
      <c r="Q232" s="79" t="n">
        <f aca="false">P232-T232-X232-G232-H232-Z232</f>
        <v>2983.9412</v>
      </c>
      <c r="R232" s="80" t="n">
        <f aca="false">P232-T232-Y232-G232-H232-Z232</f>
        <v>2983.9412</v>
      </c>
      <c r="S232" s="81" t="n">
        <f aca="false">IF(ISERROR(Q232/P232),"",(Q232/P232))</f>
        <v>0.281851116732376</v>
      </c>
      <c r="T232" s="78" t="n">
        <f aca="false">ROUND(IF(ISERROR(P232*$T$1),"",P232*$T$1),0)</f>
        <v>1588</v>
      </c>
      <c r="U232" s="82" t="n">
        <f aca="false">ROUNDUP(I232*1.2,0)</f>
        <v>720</v>
      </c>
      <c r="V232" s="83" t="n">
        <f aca="false">ROUNDUP(SUM(J232:L232)*1.1,0)</f>
        <v>0</v>
      </c>
      <c r="W232" s="84" t="s">
        <v>50</v>
      </c>
      <c r="X232" s="28" t="n">
        <f aca="false">IFERROR(IF($W232="eパケライト",VLOOKUP($U232,料金表!$B$3:$H$52,2,1),IF($W232="eパケ",VLOOKUP($U232,料金表!$B$3:$H$52,4,1),IF($W232="EMS",VLOOKUP($U232,料金表!$B$3:$H$52,6,1),""))),"")</f>
        <v>1685</v>
      </c>
      <c r="Y232" s="28" t="n">
        <f aca="false">IFERROR(IF($W232="eパケライト",VLOOKUP($U232,料金表!$B$3:$H$52,3,1),IF($W232="eパケ",VLOOKUP($U232,料金表!$B$3:$H$52,5,1),IF($W232="EMS",VLOOKUP($U232,料金表!$B$3:$H$52,7,1),""))),"")</f>
        <v>1685</v>
      </c>
      <c r="Z232" s="28" t="n">
        <f aca="false">$Z$1</f>
        <v>330</v>
      </c>
      <c r="AA232" s="64"/>
      <c r="AB232" s="65"/>
      <c r="AC232" s="66" t="s">
        <v>89</v>
      </c>
      <c r="AD232" s="65" t="n">
        <v>43949</v>
      </c>
      <c r="AE232" s="56"/>
      <c r="AF232" s="97"/>
      <c r="AH232" s="57" t="str">
        <f aca="false">"http://images.amazon.com/images/P/"&amp;D232&amp;".09.LZZZZZZZ"</f>
        <v>http://images.amazon.com/images/P/B002YK587O.09.LZZZZZZZ</v>
      </c>
    </row>
    <row r="233" customFormat="false" ht="22.5" hidden="true" customHeight="true" outlineLevel="0" collapsed="false">
      <c r="A233" s="19" t="n">
        <v>226</v>
      </c>
      <c r="B233" s="67"/>
      <c r="C233" s="58" t="s">
        <v>730</v>
      </c>
      <c r="D233" s="37" t="s">
        <v>731</v>
      </c>
      <c r="E233" s="58" t="n">
        <v>4938838097229</v>
      </c>
      <c r="F233" s="38" t="str">
        <f aca="false">IF(D233="",,"http://mnsearch.com/item?kwd="&amp;D233)</f>
        <v>http://mnsearch.com/item?kwd=B000092P91</v>
      </c>
      <c r="G233" s="60" t="n">
        <v>2000</v>
      </c>
      <c r="H233" s="60"/>
      <c r="I233" s="40" t="n">
        <v>200</v>
      </c>
      <c r="J233" s="41"/>
      <c r="K233" s="41"/>
      <c r="L233" s="41"/>
      <c r="M233" s="61" t="s">
        <v>732</v>
      </c>
      <c r="N233" s="62" t="n">
        <v>40.39</v>
      </c>
      <c r="O233" s="77" t="n">
        <f aca="false">N233-0.5</f>
        <v>39.89</v>
      </c>
      <c r="P233" s="78" t="n">
        <f aca="false">IF(ISERROR($P$1*O233),"",($P$1*O233))</f>
        <v>4223.5532</v>
      </c>
      <c r="Q233" s="79" t="n">
        <f aca="false">P233-T233-X233-G233-H233-Z233</f>
        <v>399.5532</v>
      </c>
      <c r="R233" s="80" t="n">
        <f aca="false">P233-T233-Y233-G233-H233-Z233</f>
        <v>399.5532</v>
      </c>
      <c r="S233" s="81" t="n">
        <f aca="false">IF(ISERROR(Q233/P233),"",(Q233/P233))</f>
        <v>0.0946011997670588</v>
      </c>
      <c r="T233" s="78" t="n">
        <f aca="false">ROUND(IF(ISERROR(P233*$T$1),"",P233*$T$1),0)</f>
        <v>634</v>
      </c>
      <c r="U233" s="82" t="n">
        <f aca="false">ROUNDUP(I233*1.2,0)</f>
        <v>240</v>
      </c>
      <c r="V233" s="83" t="n">
        <f aca="false">ROUNDUP(SUM(J233:L233)*1.1,0)</f>
        <v>0</v>
      </c>
      <c r="W233" s="84" t="s">
        <v>50</v>
      </c>
      <c r="X233" s="28" t="n">
        <f aca="false">IFERROR(IF($W233="eパケライト",VLOOKUP($U233,料金表!$B$3:$H$52,2,1),IF($W233="eパケ",VLOOKUP($U233,料金表!$B$3:$H$52,4,1),IF($W233="EMS",VLOOKUP($U233,料金表!$B$3:$H$52,6,1),""))),"")</f>
        <v>860</v>
      </c>
      <c r="Y233" s="28" t="n">
        <f aca="false">IFERROR(IF($W233="eパケライト",VLOOKUP($U233,料金表!$B$3:$H$52,3,1),IF($W233="eパケ",VLOOKUP($U233,料金表!$B$3:$H$52,5,1),IF($W233="EMS",VLOOKUP($U233,料金表!$B$3:$H$52,7,1),""))),"")</f>
        <v>860</v>
      </c>
      <c r="Z233" s="28" t="n">
        <f aca="false">$Z$1</f>
        <v>330</v>
      </c>
      <c r="AA233" s="64"/>
      <c r="AB233" s="65"/>
      <c r="AC233" s="66" t="s">
        <v>89</v>
      </c>
      <c r="AD233" s="65" t="n">
        <v>43949</v>
      </c>
      <c r="AE233" s="56"/>
      <c r="AF233" s="97"/>
      <c r="AH233" s="57" t="str">
        <f aca="false">"http://images.amazon.com/images/P/"&amp;D233&amp;".09.LZZZZZZZ"</f>
        <v>http://images.amazon.com/images/P/B000092P91.09.LZZZZZZZ</v>
      </c>
    </row>
    <row r="234" customFormat="false" ht="18.75" hidden="true" customHeight="true" outlineLevel="0" collapsed="false">
      <c r="A234" s="19" t="n">
        <v>227</v>
      </c>
      <c r="B234" s="67"/>
      <c r="C234" s="58" t="s">
        <v>733</v>
      </c>
      <c r="D234" s="37" t="s">
        <v>734</v>
      </c>
      <c r="E234" s="58" t="n">
        <v>4968798000076</v>
      </c>
      <c r="F234" s="38" t="str">
        <f aca="false">IF(D234="",,"http://mnsearch.com/item?kwd="&amp;D234)</f>
        <v>http://mnsearch.com/item?kwd=B0000ZPPMS</v>
      </c>
      <c r="G234" s="60" t="n">
        <v>8000</v>
      </c>
      <c r="H234" s="39"/>
      <c r="I234" s="40" t="n">
        <v>200</v>
      </c>
      <c r="J234" s="41"/>
      <c r="K234" s="41"/>
      <c r="L234" s="41"/>
      <c r="M234" s="61" t="s">
        <v>735</v>
      </c>
      <c r="N234" s="62" t="n">
        <v>110.49</v>
      </c>
      <c r="O234" s="77" t="n">
        <f aca="false">N234-0.5</f>
        <v>109.99</v>
      </c>
      <c r="P234" s="78" t="n">
        <f aca="false">IF(ISERROR($P$1*O234),"",($P$1*O234))</f>
        <v>11645.7412</v>
      </c>
      <c r="Q234" s="79" t="n">
        <f aca="false">P234-T234-X234-G234-H234-Z234</f>
        <v>708.741199999999</v>
      </c>
      <c r="R234" s="80" t="n">
        <f aca="false">P234-T234-Y234-G234-H234-Z234</f>
        <v>708.741199999999</v>
      </c>
      <c r="S234" s="81" t="n">
        <f aca="false">IF(ISERROR(Q234/P234),"",(Q234/P234))</f>
        <v>0.0608584020397086</v>
      </c>
      <c r="T234" s="78" t="n">
        <f aca="false">ROUND(IF(ISERROR(P234*$T$1),"",P234*$T$1),0)</f>
        <v>1747</v>
      </c>
      <c r="U234" s="82" t="n">
        <f aca="false">ROUNDUP(I234*1.2,0)</f>
        <v>240</v>
      </c>
      <c r="V234" s="83" t="n">
        <f aca="false">ROUNDUP(SUM(J234:L234)*1.1,0)</f>
        <v>0</v>
      </c>
      <c r="W234" s="84" t="s">
        <v>50</v>
      </c>
      <c r="X234" s="28" t="n">
        <f aca="false">IFERROR(IF($W234="eパケライト",VLOOKUP($U234,料金表!$B$3:$H$52,2,1),IF($W234="eパケ",VLOOKUP($U234,料金表!$B$3:$H$52,4,1),IF($W234="EMS",VLOOKUP($U234,料金表!$B$3:$H$52,6,1),""))),"")</f>
        <v>860</v>
      </c>
      <c r="Y234" s="28" t="n">
        <f aca="false">IFERROR(IF($W234="eパケライト",VLOOKUP($U234,料金表!$B$3:$H$52,3,1),IF($W234="eパケ",VLOOKUP($U234,料金表!$B$3:$H$52,5,1),IF($W234="EMS",VLOOKUP($U234,料金表!$B$3:$H$52,7,1),""))),"")</f>
        <v>860</v>
      </c>
      <c r="Z234" s="28" t="n">
        <f aca="false">$Z$1</f>
        <v>330</v>
      </c>
      <c r="AA234" s="64"/>
      <c r="AB234" s="65"/>
      <c r="AC234" s="66" t="s">
        <v>89</v>
      </c>
      <c r="AD234" s="65" t="n">
        <v>43949</v>
      </c>
      <c r="AE234" s="56"/>
      <c r="AF234" s="97"/>
      <c r="AH234" s="57" t="str">
        <f aca="false">"http://images.amazon.com/images/P/"&amp;D234&amp;".09.LZZZZZZZ"</f>
        <v>http://images.amazon.com/images/P/B0000ZPPMS.09.LZZZZZZZ</v>
      </c>
    </row>
    <row r="235" customFormat="false" ht="23.25" hidden="true" customHeight="true" outlineLevel="0" collapsed="false">
      <c r="A235" s="19" t="n">
        <v>228</v>
      </c>
      <c r="B235" s="67"/>
      <c r="C235" s="58" t="s">
        <v>736</v>
      </c>
      <c r="D235" s="37" t="s">
        <v>737</v>
      </c>
      <c r="E235" s="58" t="n">
        <v>4976219351904</v>
      </c>
      <c r="F235" s="38" t="str">
        <f aca="false">IF(D235="",,"http://mnsearch.com/item?kwd="&amp;D235)</f>
        <v>http://mnsearch.com/item?kwd=B000069TDW</v>
      </c>
      <c r="G235" s="60" t="n">
        <v>4100</v>
      </c>
      <c r="H235" s="39"/>
      <c r="I235" s="40" t="n">
        <v>200</v>
      </c>
      <c r="J235" s="41"/>
      <c r="K235" s="41"/>
      <c r="L235" s="41"/>
      <c r="M235" s="61" t="s">
        <v>738</v>
      </c>
      <c r="N235" s="62" t="n">
        <v>74.49</v>
      </c>
      <c r="O235" s="77" t="n">
        <f aca="false">N235-0.5</f>
        <v>73.99</v>
      </c>
      <c r="P235" s="78" t="n">
        <f aca="false">IF(ISERROR($P$1*O235),"",($P$1*O235))</f>
        <v>7834.0612</v>
      </c>
      <c r="Q235" s="79" t="n">
        <f aca="false">P235-T235-X235-G235-H235-Z235</f>
        <v>1369.0612</v>
      </c>
      <c r="R235" s="80" t="n">
        <f aca="false">P235-T235-Y235-G235-H235-Z235</f>
        <v>1369.0612</v>
      </c>
      <c r="S235" s="81" t="n">
        <f aca="false">IF(ISERROR(Q235/P235),"",(Q235/P235))</f>
        <v>0.174757531891632</v>
      </c>
      <c r="T235" s="78" t="n">
        <f aca="false">ROUND(IF(ISERROR(P235*$T$1),"",P235*$T$1),0)</f>
        <v>1175</v>
      </c>
      <c r="U235" s="82" t="n">
        <f aca="false">ROUNDUP(I235*1.2,0)</f>
        <v>240</v>
      </c>
      <c r="V235" s="83" t="n">
        <f aca="false">ROUNDUP(SUM(J235:L235)*1.1,0)</f>
        <v>0</v>
      </c>
      <c r="W235" s="84" t="s">
        <v>50</v>
      </c>
      <c r="X235" s="28" t="n">
        <f aca="false">IFERROR(IF($W235="eパケライト",VLOOKUP($U235,料金表!$B$3:$H$52,2,1),IF($W235="eパケ",VLOOKUP($U235,料金表!$B$3:$H$52,4,1),IF($W235="EMS",VLOOKUP($U235,料金表!$B$3:$H$52,6,1),""))),"")</f>
        <v>860</v>
      </c>
      <c r="Y235" s="28" t="n">
        <f aca="false">IFERROR(IF($W235="eパケライト",VLOOKUP($U235,料金表!$B$3:$H$52,3,1),IF($W235="eパケ",VLOOKUP($U235,料金表!$B$3:$H$52,5,1),IF($W235="EMS",VLOOKUP($U235,料金表!$B$3:$H$52,7,1),""))),"")</f>
        <v>860</v>
      </c>
      <c r="Z235" s="28" t="n">
        <f aca="false">$Z$1</f>
        <v>330</v>
      </c>
      <c r="AA235" s="64"/>
      <c r="AB235" s="65"/>
      <c r="AC235" s="66" t="s">
        <v>89</v>
      </c>
      <c r="AD235" s="65" t="n">
        <v>43949</v>
      </c>
      <c r="AE235" s="56"/>
      <c r="AF235" s="97"/>
      <c r="AH235" s="57" t="str">
        <f aca="false">"http://images.amazon.com/images/P/"&amp;D235&amp;".09.LZZZZZZZ"</f>
        <v>http://images.amazon.com/images/P/B000069TDW.09.LZZZZZZZ</v>
      </c>
    </row>
    <row r="236" customFormat="false" ht="26.25" hidden="true" customHeight="true" outlineLevel="0" collapsed="false">
      <c r="A236" s="19" t="n">
        <v>229</v>
      </c>
      <c r="B236" s="67"/>
      <c r="C236" s="58" t="s">
        <v>739</v>
      </c>
      <c r="D236" s="37" t="s">
        <v>740</v>
      </c>
      <c r="E236" s="58" t="n">
        <v>4962891500037</v>
      </c>
      <c r="F236" s="38" t="str">
        <f aca="false">IF(D236="",,"http://mnsearch.com/item?kwd="&amp;D236)</f>
        <v>http://mnsearch.com/item?kwd=B0000ZPP46</v>
      </c>
      <c r="G236" s="60" t="n">
        <v>2000</v>
      </c>
      <c r="H236" s="39"/>
      <c r="I236" s="40" t="n">
        <v>200</v>
      </c>
      <c r="J236" s="41"/>
      <c r="K236" s="41"/>
      <c r="L236" s="41"/>
      <c r="M236" s="61" t="s">
        <v>741</v>
      </c>
      <c r="N236" s="62" t="n">
        <v>45.49</v>
      </c>
      <c r="O236" s="77" t="n">
        <f aca="false">N236-0.5</f>
        <v>44.99</v>
      </c>
      <c r="P236" s="78" t="n">
        <f aca="false">IF(ISERROR($P$1*O236),"",($P$1*O236))</f>
        <v>4763.5412</v>
      </c>
      <c r="Q236" s="79" t="n">
        <f aca="false">P236-T236-X236-G236-H236-Z236</f>
        <v>858.5412</v>
      </c>
      <c r="R236" s="80" t="n">
        <f aca="false">P236-T236-Y236-G236-H236-Z236</f>
        <v>858.5412</v>
      </c>
      <c r="S236" s="81" t="n">
        <f aca="false">IF(ISERROR(Q236/P236),"",(Q236/P236))</f>
        <v>0.180231715010673</v>
      </c>
      <c r="T236" s="78" t="n">
        <f aca="false">ROUND(IF(ISERROR(P236*$T$1),"",P236*$T$1),0)</f>
        <v>715</v>
      </c>
      <c r="U236" s="82" t="n">
        <f aca="false">ROUNDUP(I236*1.2,0)</f>
        <v>240</v>
      </c>
      <c r="V236" s="83" t="n">
        <f aca="false">ROUNDUP(SUM(J236:L236)*1.1,0)</f>
        <v>0</v>
      </c>
      <c r="W236" s="84" t="s">
        <v>50</v>
      </c>
      <c r="X236" s="28" t="n">
        <f aca="false">IFERROR(IF($W236="eパケライト",VLOOKUP($U236,料金表!$B$3:$H$52,2,1),IF($W236="eパケ",VLOOKUP($U236,料金表!$B$3:$H$52,4,1),IF($W236="EMS",VLOOKUP($U236,料金表!$B$3:$H$52,6,1),""))),"")</f>
        <v>860</v>
      </c>
      <c r="Y236" s="28" t="n">
        <f aca="false">IFERROR(IF($W236="eパケライト",VLOOKUP($U236,料金表!$B$3:$H$52,3,1),IF($W236="eパケ",VLOOKUP($U236,料金表!$B$3:$H$52,5,1),IF($W236="EMS",VLOOKUP($U236,料金表!$B$3:$H$52,7,1),""))),"")</f>
        <v>860</v>
      </c>
      <c r="Z236" s="28" t="n">
        <f aca="false">$Z$1</f>
        <v>330</v>
      </c>
      <c r="AA236" s="64"/>
      <c r="AB236" s="65"/>
      <c r="AC236" s="66" t="s">
        <v>89</v>
      </c>
      <c r="AD236" s="65" t="n">
        <v>43949</v>
      </c>
      <c r="AE236" s="56"/>
      <c r="AF236" s="97"/>
      <c r="AH236" s="57" t="str">
        <f aca="false">"http://images.amazon.com/images/P/"&amp;D236&amp;".09.LZZZZZZZ"</f>
        <v>http://images.amazon.com/images/P/B0000ZPP46.09.LZZZZZZZ</v>
      </c>
    </row>
    <row r="237" customFormat="false" ht="22.5" hidden="true" customHeight="true" outlineLevel="0" collapsed="false">
      <c r="A237" s="19" t="n">
        <v>230</v>
      </c>
      <c r="B237" s="67"/>
      <c r="C237" s="58" t="s">
        <v>742</v>
      </c>
      <c r="D237" s="37" t="s">
        <v>743</v>
      </c>
      <c r="E237" s="58" t="n">
        <v>4976219354738</v>
      </c>
      <c r="F237" s="38" t="str">
        <f aca="false">IF(D237="",,"http://mnsearch.com/item?kwd="&amp;D237)</f>
        <v>http://mnsearch.com/item?kwd=B00005OUKX</v>
      </c>
      <c r="G237" s="60" t="n">
        <v>2000</v>
      </c>
      <c r="H237" s="39"/>
      <c r="I237" s="40" t="n">
        <v>200</v>
      </c>
      <c r="J237" s="41"/>
      <c r="K237" s="41"/>
      <c r="L237" s="41"/>
      <c r="M237" s="61" t="s">
        <v>744</v>
      </c>
      <c r="N237" s="62" t="n">
        <v>40</v>
      </c>
      <c r="O237" s="77" t="n">
        <f aca="false">N237-0.5</f>
        <v>39.5</v>
      </c>
      <c r="P237" s="78" t="n">
        <f aca="false">IF(ISERROR($P$1*O237),"",($P$1*O237))</f>
        <v>4182.26</v>
      </c>
      <c r="Q237" s="79" t="n">
        <f aca="false">P237-T237-X237-G237-H237-Z237</f>
        <v>365.26</v>
      </c>
      <c r="R237" s="80" t="n">
        <f aca="false">P237-T237-Y237-G237-H237-Z237</f>
        <v>365.26</v>
      </c>
      <c r="S237" s="81" t="n">
        <f aca="false">IF(ISERROR(Q237/P237),"",(Q237/P237))</f>
        <v>0.0873355554174059</v>
      </c>
      <c r="T237" s="78" t="n">
        <f aca="false">ROUND(IF(ISERROR(P237*$T$1),"",P237*$T$1),0)</f>
        <v>627</v>
      </c>
      <c r="U237" s="82" t="n">
        <f aca="false">ROUNDUP(I237*1.2,0)</f>
        <v>240</v>
      </c>
      <c r="V237" s="83" t="n">
        <f aca="false">ROUNDUP(SUM(J237:L237)*1.1,0)</f>
        <v>0</v>
      </c>
      <c r="W237" s="84" t="s">
        <v>50</v>
      </c>
      <c r="X237" s="28" t="n">
        <f aca="false">IFERROR(IF($W237="eパケライト",VLOOKUP($U237,料金表!$B$3:$H$52,2,1),IF($W237="eパケ",VLOOKUP($U237,料金表!$B$3:$H$52,4,1),IF($W237="EMS",VLOOKUP($U237,料金表!$B$3:$H$52,6,1),""))),"")</f>
        <v>860</v>
      </c>
      <c r="Y237" s="28" t="n">
        <f aca="false">IFERROR(IF($W237="eパケライト",VLOOKUP($U237,料金表!$B$3:$H$52,3,1),IF($W237="eパケ",VLOOKUP($U237,料金表!$B$3:$H$52,5,1),IF($W237="EMS",VLOOKUP($U237,料金表!$B$3:$H$52,7,1),""))),"")</f>
        <v>860</v>
      </c>
      <c r="Z237" s="28" t="n">
        <f aca="false">$Z$1</f>
        <v>330</v>
      </c>
      <c r="AA237" s="64"/>
      <c r="AB237" s="65"/>
      <c r="AC237" s="66" t="s">
        <v>89</v>
      </c>
      <c r="AD237" s="65" t="n">
        <v>43949</v>
      </c>
      <c r="AE237" s="56"/>
      <c r="AF237" s="97"/>
      <c r="AH237" s="57" t="str">
        <f aca="false">"http://images.amazon.com/images/P/"&amp;D237&amp;".09.LZZZZZZZ"</f>
        <v>http://images.amazon.com/images/P/B00005OUKX.09.LZZZZZZZ</v>
      </c>
    </row>
    <row r="238" customFormat="false" ht="23.25" hidden="true" customHeight="true" outlineLevel="0" collapsed="false">
      <c r="A238" s="19" t="n">
        <v>231</v>
      </c>
      <c r="B238" s="67"/>
      <c r="C238" s="58" t="s">
        <v>745</v>
      </c>
      <c r="D238" s="37" t="s">
        <v>746</v>
      </c>
      <c r="E238" s="58" t="n">
        <v>4902370503609</v>
      </c>
      <c r="F238" s="38" t="str">
        <f aca="false">IF(D238="",,"http://mnsearch.com/item?kwd="&amp;D238)</f>
        <v>http://mnsearch.com/item?kwd=B00003L9KV</v>
      </c>
      <c r="G238" s="60" t="n">
        <v>1500</v>
      </c>
      <c r="H238" s="39"/>
      <c r="I238" s="40" t="n">
        <v>200</v>
      </c>
      <c r="J238" s="41"/>
      <c r="K238" s="41"/>
      <c r="L238" s="41"/>
      <c r="M238" s="61" t="s">
        <v>747</v>
      </c>
      <c r="N238" s="62" t="n">
        <v>35</v>
      </c>
      <c r="O238" s="77" t="n">
        <f aca="false">N238-0.5</f>
        <v>34.5</v>
      </c>
      <c r="P238" s="78" t="n">
        <f aca="false">IF(ISERROR($P$1*O238),"",($P$1*O238))</f>
        <v>3652.86</v>
      </c>
      <c r="Q238" s="79" t="n">
        <f aca="false">P238-T238-X238-G238-H238-Z238</f>
        <v>414.86</v>
      </c>
      <c r="R238" s="80" t="n">
        <f aca="false">P238-T238-Y238-G238-H238-Z238</f>
        <v>414.86</v>
      </c>
      <c r="S238" s="81" t="n">
        <f aca="false">IF(ISERROR(Q238/P238),"",(Q238/P238))</f>
        <v>0.11357128387072</v>
      </c>
      <c r="T238" s="78" t="n">
        <f aca="false">ROUND(IF(ISERROR(P238*$T$1),"",P238*$T$1),0)</f>
        <v>548</v>
      </c>
      <c r="U238" s="82" t="n">
        <f aca="false">ROUNDUP(I238*1.2,0)</f>
        <v>240</v>
      </c>
      <c r="V238" s="83" t="n">
        <f aca="false">ROUNDUP(SUM(J238:L238)*1.1,0)</f>
        <v>0</v>
      </c>
      <c r="W238" s="84" t="s">
        <v>50</v>
      </c>
      <c r="X238" s="28" t="n">
        <f aca="false">IFERROR(IF($W238="eパケライト",VLOOKUP($U238,料金表!$B$3:$H$52,2,1),IF($W238="eパケ",VLOOKUP($U238,料金表!$B$3:$H$52,4,1),IF($W238="EMS",VLOOKUP($U238,料金表!$B$3:$H$52,6,1),""))),"")</f>
        <v>860</v>
      </c>
      <c r="Y238" s="28" t="n">
        <f aca="false">IFERROR(IF($W238="eパケライト",VLOOKUP($U238,料金表!$B$3:$H$52,3,1),IF($W238="eパケ",VLOOKUP($U238,料金表!$B$3:$H$52,5,1),IF($W238="EMS",VLOOKUP($U238,料金表!$B$3:$H$52,7,1),""))),"")</f>
        <v>860</v>
      </c>
      <c r="Z238" s="28" t="n">
        <f aca="false">$Z$1</f>
        <v>330</v>
      </c>
      <c r="AA238" s="64"/>
      <c r="AB238" s="65"/>
      <c r="AC238" s="66" t="s">
        <v>45</v>
      </c>
      <c r="AD238" s="65" t="n">
        <v>43949</v>
      </c>
      <c r="AE238" s="56"/>
      <c r="AF238" s="97"/>
      <c r="AH238" s="57" t="str">
        <f aca="false">"http://images.amazon.com/images/P/"&amp;D238&amp;".09.LZZZZZZZ"</f>
        <v>http://images.amazon.com/images/P/B00003L9KV.09.LZZZZZZZ</v>
      </c>
    </row>
    <row r="239" customFormat="false" ht="22.5" hidden="true" customHeight="true" outlineLevel="0" collapsed="false">
      <c r="A239" s="19" t="n">
        <v>232</v>
      </c>
      <c r="B239" s="67"/>
      <c r="C239" s="58" t="s">
        <v>748</v>
      </c>
      <c r="D239" s="37" t="s">
        <v>749</v>
      </c>
      <c r="E239" s="58" t="n">
        <v>4988616008015</v>
      </c>
      <c r="F239" s="38" t="str">
        <f aca="false">IF(D239="",,"http://mnsearch.com/item?kwd="&amp;D239)</f>
        <v>http://mnsearch.com/item?kwd=B000068I5I</v>
      </c>
      <c r="G239" s="60" t="n">
        <v>3300</v>
      </c>
      <c r="H239" s="39"/>
      <c r="I239" s="40" t="n">
        <v>200</v>
      </c>
      <c r="J239" s="41"/>
      <c r="K239" s="41"/>
      <c r="L239" s="41"/>
      <c r="M239" s="61" t="s">
        <v>750</v>
      </c>
      <c r="N239" s="62" t="n">
        <v>64.99</v>
      </c>
      <c r="O239" s="77" t="n">
        <f aca="false">N239-0.5</f>
        <v>64.49</v>
      </c>
      <c r="P239" s="78" t="n">
        <f aca="false">IF(ISERROR($P$1*O239),"",($P$1*O239))</f>
        <v>6828.2012</v>
      </c>
      <c r="Q239" s="79" t="n">
        <f aca="false">P239-T239-X239-G239-H239-Z239</f>
        <v>1314.2012</v>
      </c>
      <c r="R239" s="80" t="n">
        <f aca="false">P239-T239-Y239-G239-H239-Z239</f>
        <v>1314.2012</v>
      </c>
      <c r="S239" s="81" t="n">
        <f aca="false">IF(ISERROR(Q239/P239),"",(Q239/P239))</f>
        <v>0.192466677754018</v>
      </c>
      <c r="T239" s="78" t="n">
        <f aca="false">ROUND(IF(ISERROR(P239*$T$1),"",P239*$T$1),0)</f>
        <v>1024</v>
      </c>
      <c r="U239" s="82" t="n">
        <f aca="false">ROUNDUP(I239*1.2,0)</f>
        <v>240</v>
      </c>
      <c r="V239" s="83" t="n">
        <f aca="false">ROUNDUP(SUM(J239:L239)*1.1,0)</f>
        <v>0</v>
      </c>
      <c r="W239" s="84" t="s">
        <v>50</v>
      </c>
      <c r="X239" s="28" t="n">
        <f aca="false">IFERROR(IF($W239="eパケライト",VLOOKUP($U239,料金表!$B$3:$H$52,2,1),IF($W239="eパケ",VLOOKUP($U239,料金表!$B$3:$H$52,4,1),IF($W239="EMS",VLOOKUP($U239,料金表!$B$3:$H$52,6,1),""))),"")</f>
        <v>860</v>
      </c>
      <c r="Y239" s="28" t="n">
        <f aca="false">IFERROR(IF($W239="eパケライト",VLOOKUP($U239,料金表!$B$3:$H$52,3,1),IF($W239="eパケ",VLOOKUP($U239,料金表!$B$3:$H$52,5,1),IF($W239="EMS",VLOOKUP($U239,料金表!$B$3:$H$52,7,1),""))),"")</f>
        <v>860</v>
      </c>
      <c r="Z239" s="28" t="n">
        <f aca="false">$Z$1</f>
        <v>330</v>
      </c>
      <c r="AA239" s="64"/>
      <c r="AB239" s="65"/>
      <c r="AC239" s="66" t="s">
        <v>45</v>
      </c>
      <c r="AD239" s="65" t="n">
        <v>43949</v>
      </c>
      <c r="AE239" s="56"/>
      <c r="AF239" s="97"/>
      <c r="AH239" s="57" t="str">
        <f aca="false">"http://images.amazon.com/images/P/"&amp;D239&amp;".09.LZZZZZZZ"</f>
        <v>http://images.amazon.com/images/P/B000068I5I.09.LZZZZZZZ</v>
      </c>
    </row>
    <row r="240" customFormat="false" ht="23.25" hidden="true" customHeight="true" outlineLevel="0" collapsed="false">
      <c r="A240" s="19" t="n">
        <v>233</v>
      </c>
      <c r="B240" s="67"/>
      <c r="C240" s="58" t="s">
        <v>751</v>
      </c>
      <c r="D240" s="37" t="s">
        <v>752</v>
      </c>
      <c r="E240" s="58" t="n">
        <v>4964808500277</v>
      </c>
      <c r="F240" s="38" t="str">
        <f aca="false">IF(D240="",,"http://mnsearch.com/item?kwd="&amp;D240)</f>
        <v>http://mnsearch.com/item?kwd=B00014B0EU</v>
      </c>
      <c r="G240" s="60" t="n">
        <v>3000</v>
      </c>
      <c r="H240" s="39"/>
      <c r="I240" s="40" t="n">
        <v>200</v>
      </c>
      <c r="J240" s="41"/>
      <c r="K240" s="41"/>
      <c r="L240" s="41"/>
      <c r="M240" s="61" t="s">
        <v>753</v>
      </c>
      <c r="N240" s="62" t="n">
        <v>60.49</v>
      </c>
      <c r="O240" s="77" t="n">
        <f aca="false">N240-0.5</f>
        <v>59.99</v>
      </c>
      <c r="P240" s="78" t="n">
        <f aca="false">IF(ISERROR($P$1*O240),"",($P$1*O240))</f>
        <v>6351.7412</v>
      </c>
      <c r="Q240" s="79" t="n">
        <f aca="false">P240-T240-X240-G240-H240-Z240</f>
        <v>1208.7412</v>
      </c>
      <c r="R240" s="80" t="n">
        <f aca="false">P240-T240-Y240-G240-H240-Z240</f>
        <v>1208.7412</v>
      </c>
      <c r="S240" s="81" t="n">
        <f aca="false">IF(ISERROR(Q240/P240),"",(Q240/P240))</f>
        <v>0.190300763513476</v>
      </c>
      <c r="T240" s="78" t="n">
        <f aca="false">ROUND(IF(ISERROR(P240*$T$1),"",P240*$T$1),0)</f>
        <v>953</v>
      </c>
      <c r="U240" s="82" t="n">
        <f aca="false">ROUNDUP(I240*1.2,0)</f>
        <v>240</v>
      </c>
      <c r="V240" s="83" t="n">
        <f aca="false">ROUNDUP(SUM(J240:L240)*1.1,0)</f>
        <v>0</v>
      </c>
      <c r="W240" s="84" t="s">
        <v>50</v>
      </c>
      <c r="X240" s="28" t="n">
        <f aca="false">IFERROR(IF($W240="eパケライト",VLOOKUP($U240,料金表!$B$3:$H$52,2,1),IF($W240="eパケ",VLOOKUP($U240,料金表!$B$3:$H$52,4,1),IF($W240="EMS",VLOOKUP($U240,料金表!$B$3:$H$52,6,1),""))),"")</f>
        <v>860</v>
      </c>
      <c r="Y240" s="28" t="n">
        <f aca="false">IFERROR(IF($W240="eパケライト",VLOOKUP($U240,料金表!$B$3:$H$52,3,1),IF($W240="eパケ",VLOOKUP($U240,料金表!$B$3:$H$52,5,1),IF($W240="EMS",VLOOKUP($U240,料金表!$B$3:$H$52,7,1),""))),"")</f>
        <v>860</v>
      </c>
      <c r="Z240" s="28" t="n">
        <f aca="false">$Z$1</f>
        <v>330</v>
      </c>
      <c r="AA240" s="64"/>
      <c r="AB240" s="65"/>
      <c r="AC240" s="66" t="s">
        <v>45</v>
      </c>
      <c r="AD240" s="65" t="n">
        <v>43949</v>
      </c>
      <c r="AE240" s="56"/>
      <c r="AF240" s="97"/>
      <c r="AH240" s="57" t="str">
        <f aca="false">"http://images.amazon.com/images/P/"&amp;D240&amp;".09.LZZZZZZZ"</f>
        <v>http://images.amazon.com/images/P/B00014B0EU.09.LZZZZZZZ</v>
      </c>
    </row>
    <row r="241" customFormat="false" ht="23.25" hidden="true" customHeight="true" outlineLevel="0" collapsed="false">
      <c r="A241" s="19" t="n">
        <v>234</v>
      </c>
      <c r="B241" s="67"/>
      <c r="C241" s="58" t="s">
        <v>754</v>
      </c>
      <c r="D241" s="37" t="s">
        <v>755</v>
      </c>
      <c r="E241" s="20"/>
      <c r="F241" s="38" t="str">
        <f aca="false">IF(D241="",,"http://mnsearch.com/item?kwd="&amp;D241)</f>
        <v>http://mnsearch.com/item?kwd=B07SLWMB52</v>
      </c>
      <c r="G241" s="60" t="n">
        <v>3000</v>
      </c>
      <c r="H241" s="39"/>
      <c r="I241" s="40" t="n">
        <v>200</v>
      </c>
      <c r="J241" s="41"/>
      <c r="K241" s="41"/>
      <c r="L241" s="41"/>
      <c r="M241" s="61" t="s">
        <v>756</v>
      </c>
      <c r="N241" s="62" t="n">
        <v>48.53</v>
      </c>
      <c r="O241" s="77" t="n">
        <f aca="false">N241-0.5</f>
        <v>48.03</v>
      </c>
      <c r="P241" s="78" t="n">
        <f aca="false">IF(ISERROR($P$1*O241),"",($P$1*O241))</f>
        <v>5085.4164</v>
      </c>
      <c r="Q241" s="79" t="n">
        <f aca="false">P241-T241-X241-G241-H241-Z241</f>
        <v>132.4164</v>
      </c>
      <c r="R241" s="80" t="n">
        <f aca="false">P241-T241-Y241-G241-H241-Z241</f>
        <v>132.4164</v>
      </c>
      <c r="S241" s="81" t="n">
        <f aca="false">IF(ISERROR(Q241/P241),"",(Q241/P241))</f>
        <v>0.0260384577357323</v>
      </c>
      <c r="T241" s="78" t="n">
        <f aca="false">ROUND(IF(ISERROR(P241*$T$1),"",P241*$T$1),0)</f>
        <v>763</v>
      </c>
      <c r="U241" s="82" t="n">
        <f aca="false">ROUNDUP(I241*1.2,0)</f>
        <v>240</v>
      </c>
      <c r="V241" s="83" t="n">
        <f aca="false">ROUNDUP(SUM(J241:L241)*1.1,0)</f>
        <v>0</v>
      </c>
      <c r="W241" s="84" t="s">
        <v>50</v>
      </c>
      <c r="X241" s="28" t="n">
        <f aca="false">IFERROR(IF($W241="eパケライト",VLOOKUP($U241,料金表!$B$3:$H$52,2,1),IF($W241="eパケ",VLOOKUP($U241,料金表!$B$3:$H$52,4,1),IF($W241="EMS",VLOOKUP($U241,料金表!$B$3:$H$52,6,1),""))),"")</f>
        <v>860</v>
      </c>
      <c r="Y241" s="28" t="n">
        <f aca="false">IFERROR(IF($W241="eパケライト",VLOOKUP($U241,料金表!$B$3:$H$52,3,1),IF($W241="eパケ",VLOOKUP($U241,料金表!$B$3:$H$52,5,1),IF($W241="EMS",VLOOKUP($U241,料金表!$B$3:$H$52,7,1),""))),"")</f>
        <v>860</v>
      </c>
      <c r="Z241" s="28" t="n">
        <f aca="false">$Z$1</f>
        <v>330</v>
      </c>
      <c r="AA241" s="64"/>
      <c r="AB241" s="65"/>
      <c r="AC241" s="66" t="s">
        <v>45</v>
      </c>
      <c r="AD241" s="65" t="n">
        <v>43949</v>
      </c>
      <c r="AE241" s="56"/>
      <c r="AF241" s="97"/>
      <c r="AH241" s="57" t="str">
        <f aca="false">"http://images.amazon.com/images/P/"&amp;D241&amp;".09.LZZZZZZZ"</f>
        <v>http://images.amazon.com/images/P/B07SLWMB52.09.LZZZZZZZ</v>
      </c>
    </row>
    <row r="242" customFormat="false" ht="22.5" hidden="true" customHeight="true" outlineLevel="0" collapsed="false">
      <c r="A242" s="19" t="n">
        <v>235</v>
      </c>
      <c r="B242" s="67"/>
      <c r="C242" s="58" t="s">
        <v>757</v>
      </c>
      <c r="D242" s="37" t="s">
        <v>758</v>
      </c>
      <c r="E242" s="58" t="n">
        <v>4549576046990</v>
      </c>
      <c r="F242" s="38" t="str">
        <f aca="false">IF(D242="",,"http://mnsearch.com/item?kwd="&amp;D242)</f>
        <v>http://mnsearch.com/item?kwd=B01ABDPP4G</v>
      </c>
      <c r="G242" s="60" t="n">
        <v>2800</v>
      </c>
      <c r="H242" s="39"/>
      <c r="I242" s="40" t="n">
        <v>200</v>
      </c>
      <c r="J242" s="41"/>
      <c r="K242" s="41"/>
      <c r="L242" s="41"/>
      <c r="M242" s="61" t="s">
        <v>759</v>
      </c>
      <c r="N242" s="62" t="n">
        <v>57.49</v>
      </c>
      <c r="O242" s="77" t="n">
        <f aca="false">N242-0.5</f>
        <v>56.99</v>
      </c>
      <c r="P242" s="78" t="n">
        <f aca="false">IF(ISERROR($P$1*O242),"",($P$1*O242))</f>
        <v>6034.1012</v>
      </c>
      <c r="Q242" s="79" t="n">
        <f aca="false">P242-T242-X242-G242-H242-Z242</f>
        <v>1139.1012</v>
      </c>
      <c r="R242" s="80" t="n">
        <f aca="false">P242-T242-Y242-G242-H242-Z242</f>
        <v>1139.1012</v>
      </c>
      <c r="S242" s="81" t="n">
        <f aca="false">IF(ISERROR(Q242/P242),"",(Q242/P242))</f>
        <v>0.18877727804764</v>
      </c>
      <c r="T242" s="78" t="n">
        <f aca="false">ROUND(IF(ISERROR(P242*$T$1),"",P242*$T$1),0)</f>
        <v>905</v>
      </c>
      <c r="U242" s="82" t="n">
        <f aca="false">ROUNDUP(I242*1.2,0)</f>
        <v>240</v>
      </c>
      <c r="V242" s="83" t="n">
        <f aca="false">ROUNDUP(SUM(J242:L242)*1.1,0)</f>
        <v>0</v>
      </c>
      <c r="W242" s="84" t="s">
        <v>50</v>
      </c>
      <c r="X242" s="28" t="n">
        <f aca="false">IFERROR(IF($W242="eパケライト",VLOOKUP($U242,料金表!$B$3:$H$52,2,1),IF($W242="eパケ",VLOOKUP($U242,料金表!$B$3:$H$52,4,1),IF($W242="EMS",VLOOKUP($U242,料金表!$B$3:$H$52,6,1),""))),"")</f>
        <v>860</v>
      </c>
      <c r="Y242" s="28" t="n">
        <f aca="false">IFERROR(IF($W242="eパケライト",VLOOKUP($U242,料金表!$B$3:$H$52,3,1),IF($W242="eパケ",VLOOKUP($U242,料金表!$B$3:$H$52,5,1),IF($W242="EMS",VLOOKUP($U242,料金表!$B$3:$H$52,7,1),""))),"")</f>
        <v>860</v>
      </c>
      <c r="Z242" s="28" t="n">
        <f aca="false">$Z$1</f>
        <v>330</v>
      </c>
      <c r="AA242" s="64"/>
      <c r="AB242" s="65"/>
      <c r="AC242" s="66" t="s">
        <v>45</v>
      </c>
      <c r="AD242" s="65" t="n">
        <v>43949</v>
      </c>
      <c r="AE242" s="56"/>
      <c r="AF242" s="97"/>
      <c r="AH242" s="57" t="str">
        <f aca="false">"http://images.amazon.com/images/P/"&amp;D242&amp;".09.LZZZZZZZ"</f>
        <v>http://images.amazon.com/images/P/B01ABDPP4G.09.LZZZZZZZ</v>
      </c>
    </row>
    <row r="243" customFormat="false" ht="21" hidden="true" customHeight="true" outlineLevel="0" collapsed="false">
      <c r="A243" s="19" t="n">
        <v>236</v>
      </c>
      <c r="B243" s="67"/>
      <c r="C243" s="58" t="s">
        <v>760</v>
      </c>
      <c r="D243" s="37" t="s">
        <v>761</v>
      </c>
      <c r="E243" s="58" t="n">
        <v>4974365540937</v>
      </c>
      <c r="F243" s="38" t="str">
        <f aca="false">IF(D243="",,"http://mnsearch.com/item?kwd="&amp;D243)</f>
        <v>http://mnsearch.com/item?kwd=B000147Z7Q</v>
      </c>
      <c r="G243" s="60" t="n">
        <v>8500</v>
      </c>
      <c r="H243" s="39"/>
      <c r="I243" s="40" t="n">
        <v>600</v>
      </c>
      <c r="J243" s="41"/>
      <c r="K243" s="41"/>
      <c r="L243" s="41"/>
      <c r="M243" s="61" t="s">
        <v>762</v>
      </c>
      <c r="N243" s="62" t="n">
        <v>125.39</v>
      </c>
      <c r="O243" s="77" t="n">
        <f aca="false">N243-0.5</f>
        <v>124.89</v>
      </c>
      <c r="P243" s="78" t="n">
        <f aca="false">IF(ISERROR($P$1*O243),"",($P$1*O243))</f>
        <v>13223.3532</v>
      </c>
      <c r="Q243" s="79" t="n">
        <f aca="false">P243-T243-X243-G243-H243-Z243</f>
        <v>724.3532</v>
      </c>
      <c r="R243" s="80" t="n">
        <f aca="false">P243-T243-Y243-G243-H243-Z243</f>
        <v>724.3532</v>
      </c>
      <c r="S243" s="81" t="n">
        <f aca="false">IF(ISERROR(Q243/P243),"",(Q243/P243))</f>
        <v>0.0547783295994846</v>
      </c>
      <c r="T243" s="78" t="n">
        <f aca="false">ROUND(IF(ISERROR(P243*$T$1),"",P243*$T$1),0)</f>
        <v>1984</v>
      </c>
      <c r="U243" s="82" t="n">
        <f aca="false">ROUNDUP(I243*1.2,0)</f>
        <v>720</v>
      </c>
      <c r="V243" s="83" t="n">
        <f aca="false">ROUNDUP(SUM(J243:L243)*1.1,0)</f>
        <v>0</v>
      </c>
      <c r="W243" s="84" t="s">
        <v>50</v>
      </c>
      <c r="X243" s="28" t="n">
        <f aca="false">IFERROR(IF($W243="eパケライト",VLOOKUP($U243,料金表!$B$3:$H$52,2,1),IF($W243="eパケ",VLOOKUP($U243,料金表!$B$3:$H$52,4,1),IF($W243="EMS",VLOOKUP($U243,料金表!$B$3:$H$52,6,1),""))),"")</f>
        <v>1685</v>
      </c>
      <c r="Y243" s="28" t="n">
        <f aca="false">IFERROR(IF($W243="eパケライト",VLOOKUP($U243,料金表!$B$3:$H$52,3,1),IF($W243="eパケ",VLOOKUP($U243,料金表!$B$3:$H$52,5,1),IF($W243="EMS",VLOOKUP($U243,料金表!$B$3:$H$52,7,1),""))),"")</f>
        <v>1685</v>
      </c>
      <c r="Z243" s="28" t="n">
        <f aca="false">$Z$1</f>
        <v>330</v>
      </c>
      <c r="AA243" s="64"/>
      <c r="AB243" s="65"/>
      <c r="AC243" s="66" t="s">
        <v>45</v>
      </c>
      <c r="AD243" s="65" t="n">
        <v>43949</v>
      </c>
      <c r="AE243" s="56"/>
      <c r="AF243" s="97"/>
      <c r="AH243" s="57" t="str">
        <f aca="false">"http://images.amazon.com/images/P/"&amp;D243&amp;".09.LZZZZZZZ"</f>
        <v>http://images.amazon.com/images/P/B000147Z7Q.09.LZZZZZZZ</v>
      </c>
    </row>
    <row r="244" customFormat="false" ht="21.75" hidden="true" customHeight="true" outlineLevel="0" collapsed="false">
      <c r="A244" s="19" t="n">
        <v>237</v>
      </c>
      <c r="B244" s="67"/>
      <c r="C244" s="58" t="s">
        <v>763</v>
      </c>
      <c r="D244" s="37" t="s">
        <v>764</v>
      </c>
      <c r="E244" s="58" t="n">
        <v>4904323296019</v>
      </c>
      <c r="F244" s="38" t="str">
        <f aca="false">IF(D244="",,"http://mnsearch.com/item?kwd="&amp;D244)</f>
        <v>http://mnsearch.com/item?kwd=B00006LJJS</v>
      </c>
      <c r="G244" s="60" t="n">
        <v>1100</v>
      </c>
      <c r="H244" s="39"/>
      <c r="I244" s="40" t="n">
        <v>200</v>
      </c>
      <c r="J244" s="41"/>
      <c r="K244" s="41"/>
      <c r="L244" s="41"/>
      <c r="M244" s="61" t="s">
        <v>765</v>
      </c>
      <c r="N244" s="62" t="n">
        <v>30.49</v>
      </c>
      <c r="O244" s="77" t="n">
        <f aca="false">N244-0.5</f>
        <v>29.99</v>
      </c>
      <c r="P244" s="78" t="n">
        <f aca="false">IF(ISERROR($P$1*O244),"",($P$1*O244))</f>
        <v>3175.3412</v>
      </c>
      <c r="Q244" s="79" t="n">
        <f aca="false">P244-T244-X244-G244-H244-Z244</f>
        <v>409.3412</v>
      </c>
      <c r="R244" s="80" t="n">
        <f aca="false">P244-T244-Y244-G244-H244-Z244</f>
        <v>409.3412</v>
      </c>
      <c r="S244" s="81" t="n">
        <f aca="false">IF(ISERROR(Q244/P244),"",(Q244/P244))</f>
        <v>0.128912508677808</v>
      </c>
      <c r="T244" s="78" t="n">
        <f aca="false">ROUND(IF(ISERROR(P244*$T$1),"",P244*$T$1),0)</f>
        <v>476</v>
      </c>
      <c r="U244" s="82" t="n">
        <f aca="false">ROUNDUP(I244*1.2,0)</f>
        <v>240</v>
      </c>
      <c r="V244" s="83" t="n">
        <f aca="false">ROUNDUP(SUM(J244:L244)*1.1,0)</f>
        <v>0</v>
      </c>
      <c r="W244" s="84" t="s">
        <v>50</v>
      </c>
      <c r="X244" s="28" t="n">
        <f aca="false">IFERROR(IF($W244="eパケライト",VLOOKUP($U244,料金表!$B$3:$H$52,2,1),IF($W244="eパケ",VLOOKUP($U244,料金表!$B$3:$H$52,4,1),IF($W244="EMS",VLOOKUP($U244,料金表!$B$3:$H$52,6,1),""))),"")</f>
        <v>860</v>
      </c>
      <c r="Y244" s="28" t="n">
        <f aca="false">IFERROR(IF($W244="eパケライト",VLOOKUP($U244,料金表!$B$3:$H$52,3,1),IF($W244="eパケ",VLOOKUP($U244,料金表!$B$3:$H$52,5,1),IF($W244="EMS",VLOOKUP($U244,料金表!$B$3:$H$52,7,1),""))),"")</f>
        <v>860</v>
      </c>
      <c r="Z244" s="28" t="n">
        <f aca="false">$Z$1</f>
        <v>330</v>
      </c>
      <c r="AA244" s="64"/>
      <c r="AB244" s="65"/>
      <c r="AC244" s="66" t="s">
        <v>45</v>
      </c>
      <c r="AD244" s="65" t="n">
        <v>43949</v>
      </c>
      <c r="AE244" s="56"/>
      <c r="AF244" s="97"/>
      <c r="AH244" s="57" t="str">
        <f aca="false">"http://images.amazon.com/images/P/"&amp;D244&amp;".09.LZZZZZZZ"</f>
        <v>http://images.amazon.com/images/P/B00006LJJS.09.LZZZZZZZ</v>
      </c>
    </row>
    <row r="245" customFormat="false" ht="23.25" hidden="true" customHeight="true" outlineLevel="0" collapsed="false">
      <c r="A245" s="19" t="n">
        <v>238</v>
      </c>
      <c r="B245" s="67"/>
      <c r="C245" s="58" t="s">
        <v>766</v>
      </c>
      <c r="D245" s="37" t="s">
        <v>767</v>
      </c>
      <c r="E245" s="58" t="n">
        <v>4988624990456</v>
      </c>
      <c r="F245" s="38" t="str">
        <f aca="false">IF(D245="",,"http://mnsearch.com/item?kwd="&amp;D245)</f>
        <v>http://mnsearch.com/item?kwd=B000147OM2</v>
      </c>
      <c r="G245" s="60" t="n">
        <v>8000</v>
      </c>
      <c r="H245" s="39"/>
      <c r="I245" s="40" t="n">
        <v>500</v>
      </c>
      <c r="J245" s="41"/>
      <c r="K245" s="41"/>
      <c r="L245" s="41"/>
      <c r="M245" s="61" t="s">
        <v>768</v>
      </c>
      <c r="N245" s="62" t="n">
        <v>111.49</v>
      </c>
      <c r="O245" s="77" t="n">
        <f aca="false">N245-0.5</f>
        <v>110.99</v>
      </c>
      <c r="P245" s="78" t="n">
        <f aca="false">IF(ISERROR($P$1*O245),"",($P$1*O245))</f>
        <v>11751.6212</v>
      </c>
      <c r="Q245" s="79" t="n">
        <f aca="false">P245-T245-X245-G245-H245-Z245</f>
        <v>273.6212</v>
      </c>
      <c r="R245" s="80" t="n">
        <f aca="false">P245-T245-Y245-G245-H245-Z245</f>
        <v>273.6212</v>
      </c>
      <c r="S245" s="81" t="n">
        <f aca="false">IF(ISERROR(Q245/P245),"",(Q245/P245))</f>
        <v>0.0232836980824399</v>
      </c>
      <c r="T245" s="78" t="n">
        <f aca="false">ROUND(IF(ISERROR(P245*$T$1),"",P245*$T$1),0)</f>
        <v>1763</v>
      </c>
      <c r="U245" s="82" t="n">
        <f aca="false">ROUNDUP(I245*1.2,0)</f>
        <v>600</v>
      </c>
      <c r="V245" s="83" t="n">
        <f aca="false">ROUNDUP(SUM(J245:L245)*1.1,0)</f>
        <v>0</v>
      </c>
      <c r="W245" s="84" t="s">
        <v>50</v>
      </c>
      <c r="X245" s="28" t="n">
        <f aca="false">IFERROR(IF($W245="eパケライト",VLOOKUP($U245,料金表!$B$3:$H$52,2,1),IF($W245="eパケ",VLOOKUP($U245,料金表!$B$3:$H$52,4,1),IF($W245="EMS",VLOOKUP($U245,料金表!$B$3:$H$52,6,1),""))),"")</f>
        <v>1385</v>
      </c>
      <c r="Y245" s="28" t="n">
        <f aca="false">IFERROR(IF($W245="eパケライト",VLOOKUP($U245,料金表!$B$3:$H$52,3,1),IF($W245="eパケ",VLOOKUP($U245,料金表!$B$3:$H$52,5,1),IF($W245="EMS",VLOOKUP($U245,料金表!$B$3:$H$52,7,1),""))),"")</f>
        <v>1385</v>
      </c>
      <c r="Z245" s="28" t="n">
        <f aca="false">$Z$1</f>
        <v>330</v>
      </c>
      <c r="AA245" s="64"/>
      <c r="AB245" s="65"/>
      <c r="AC245" s="66" t="s">
        <v>45</v>
      </c>
      <c r="AD245" s="65" t="n">
        <v>43949</v>
      </c>
      <c r="AE245" s="56"/>
      <c r="AF245" s="97"/>
      <c r="AH245" s="57" t="str">
        <f aca="false">"http://images.amazon.com/images/P/"&amp;D245&amp;".09.LZZZZZZZ"</f>
        <v>http://images.amazon.com/images/P/B000147OM2.09.LZZZZZZZ</v>
      </c>
    </row>
    <row r="246" customFormat="false" ht="22.5" hidden="true" customHeight="true" outlineLevel="0" collapsed="false">
      <c r="A246" s="19" t="n">
        <v>239</v>
      </c>
      <c r="B246" s="67"/>
      <c r="C246" s="58" t="s">
        <v>769</v>
      </c>
      <c r="D246" s="37" t="s">
        <v>770</v>
      </c>
      <c r="E246" s="58" t="n">
        <v>4582350665123</v>
      </c>
      <c r="F246" s="38" t="str">
        <f aca="false">IF(D246="",,"http://mnsearch.com/item?kwd="&amp;D246)</f>
        <v>http://mnsearch.com/item?kwd=B01N6GOMCD</v>
      </c>
      <c r="G246" s="60" t="n">
        <v>6500</v>
      </c>
      <c r="H246" s="39"/>
      <c r="I246" s="40" t="n">
        <v>200</v>
      </c>
      <c r="J246" s="41"/>
      <c r="K246" s="41"/>
      <c r="L246" s="41"/>
      <c r="M246" s="61" t="s">
        <v>771</v>
      </c>
      <c r="N246" s="62" t="n">
        <v>84.38</v>
      </c>
      <c r="O246" s="77" t="n">
        <f aca="false">N246-0.5</f>
        <v>83.88</v>
      </c>
      <c r="P246" s="78" t="n">
        <f aca="false">IF(ISERROR($P$1*O246),"",($P$1*O246))</f>
        <v>8881.2144</v>
      </c>
      <c r="Q246" s="79" t="n">
        <f aca="false">P246-T246-X246-G246-H246-Z246</f>
        <v>-140.785600000001</v>
      </c>
      <c r="R246" s="80" t="n">
        <f aca="false">P246-T246-Y246-G246-H246-Z246</f>
        <v>-140.785600000001</v>
      </c>
      <c r="S246" s="81" t="n">
        <f aca="false">IF(ISERROR(Q246/P246),"",(Q246/P246))</f>
        <v>-0.0158520663570515</v>
      </c>
      <c r="T246" s="78" t="n">
        <f aca="false">ROUND(IF(ISERROR(P246*$T$1),"",P246*$T$1),0)</f>
        <v>1332</v>
      </c>
      <c r="U246" s="82" t="n">
        <f aca="false">ROUNDUP(I246*1.2,0)</f>
        <v>240</v>
      </c>
      <c r="V246" s="83" t="n">
        <f aca="false">ROUNDUP(SUM(J246:L246)*1.1,0)</f>
        <v>0</v>
      </c>
      <c r="W246" s="84" t="s">
        <v>50</v>
      </c>
      <c r="X246" s="28" t="n">
        <f aca="false">IFERROR(IF($W246="eパケライト",VLOOKUP($U246,料金表!$B$3:$H$52,2,1),IF($W246="eパケ",VLOOKUP($U246,料金表!$B$3:$H$52,4,1),IF($W246="EMS",VLOOKUP($U246,料金表!$B$3:$H$52,6,1),""))),"")</f>
        <v>860</v>
      </c>
      <c r="Y246" s="28" t="n">
        <f aca="false">IFERROR(IF($W246="eパケライト",VLOOKUP($U246,料金表!$B$3:$H$52,3,1),IF($W246="eパケ",VLOOKUP($U246,料金表!$B$3:$H$52,5,1),IF($W246="EMS",VLOOKUP($U246,料金表!$B$3:$H$52,7,1),""))),"")</f>
        <v>860</v>
      </c>
      <c r="Z246" s="28" t="n">
        <f aca="false">$Z$1</f>
        <v>330</v>
      </c>
      <c r="AA246" s="64"/>
      <c r="AB246" s="65"/>
      <c r="AC246" s="66" t="s">
        <v>45</v>
      </c>
      <c r="AD246" s="65" t="n">
        <v>43949</v>
      </c>
      <c r="AE246" s="56"/>
      <c r="AF246" s="97"/>
      <c r="AH246" s="57" t="str">
        <f aca="false">"http://images.amazon.com/images/P/"&amp;D246&amp;".09.LZZZZZZZ"</f>
        <v>http://images.amazon.com/images/P/B01N6GOMCD.09.LZZZZZZZ</v>
      </c>
    </row>
    <row r="247" customFormat="false" ht="24" hidden="true" customHeight="true" outlineLevel="0" collapsed="false">
      <c r="A247" s="19" t="n">
        <v>240</v>
      </c>
      <c r="B247" s="67"/>
      <c r="C247" s="58" t="s">
        <v>772</v>
      </c>
      <c r="D247" s="37" t="s">
        <v>773</v>
      </c>
      <c r="E247" s="58" t="n">
        <v>4902370536058</v>
      </c>
      <c r="F247" s="38" t="str">
        <f aca="false">IF(D247="",,"http://mnsearch.com/item?kwd="&amp;D247)</f>
        <v>http://mnsearch.com/item?kwd=B01N12HJHQ</v>
      </c>
      <c r="G247" s="60" t="n">
        <v>6000</v>
      </c>
      <c r="H247" s="39"/>
      <c r="I247" s="40" t="n">
        <v>200</v>
      </c>
      <c r="J247" s="41"/>
      <c r="K247" s="41"/>
      <c r="L247" s="41"/>
      <c r="M247" s="61" t="s">
        <v>774</v>
      </c>
      <c r="N247" s="62" t="n">
        <v>78.2</v>
      </c>
      <c r="O247" s="77" t="n">
        <f aca="false">N247-0.5</f>
        <v>77.7</v>
      </c>
      <c r="P247" s="78" t="n">
        <f aca="false">IF(ISERROR($P$1*O247),"",($P$1*O247))</f>
        <v>8226.876</v>
      </c>
      <c r="Q247" s="79" t="n">
        <f aca="false">P247-T247-X247-G247-H247-Z247</f>
        <v>-197.124</v>
      </c>
      <c r="R247" s="80" t="n">
        <f aca="false">P247-T247-Y247-G247-H247-Z247</f>
        <v>-197.124</v>
      </c>
      <c r="S247" s="81" t="n">
        <f aca="false">IF(ISERROR(Q247/P247),"",(Q247/P247))</f>
        <v>-0.0239609786266378</v>
      </c>
      <c r="T247" s="78" t="n">
        <f aca="false">ROUND(IF(ISERROR(P247*$T$1),"",P247*$T$1),0)</f>
        <v>1234</v>
      </c>
      <c r="U247" s="82" t="n">
        <f aca="false">ROUNDUP(I247*1.2,0)</f>
        <v>240</v>
      </c>
      <c r="V247" s="83" t="n">
        <f aca="false">ROUNDUP(SUM(J247:L247)*1.1,0)</f>
        <v>0</v>
      </c>
      <c r="W247" s="84" t="s">
        <v>50</v>
      </c>
      <c r="X247" s="28" t="n">
        <f aca="false">IFERROR(IF($W247="eパケライト",VLOOKUP($U247,料金表!$B$3:$H$52,2,1),IF($W247="eパケ",VLOOKUP($U247,料金表!$B$3:$H$52,4,1),IF($W247="EMS",VLOOKUP($U247,料金表!$B$3:$H$52,6,1),""))),"")</f>
        <v>860</v>
      </c>
      <c r="Y247" s="28" t="n">
        <f aca="false">IFERROR(IF($W247="eパケライト",VLOOKUP($U247,料金表!$B$3:$H$52,3,1),IF($W247="eパケ",VLOOKUP($U247,料金表!$B$3:$H$52,5,1),IF($W247="EMS",VLOOKUP($U247,料金表!$B$3:$H$52,7,1),""))),"")</f>
        <v>860</v>
      </c>
      <c r="Z247" s="28" t="n">
        <f aca="false">$Z$1</f>
        <v>330</v>
      </c>
      <c r="AA247" s="64"/>
      <c r="AB247" s="65"/>
      <c r="AC247" s="66" t="s">
        <v>45</v>
      </c>
      <c r="AD247" s="65" t="n">
        <v>43949</v>
      </c>
      <c r="AE247" s="56"/>
      <c r="AF247" s="97"/>
      <c r="AH247" s="57" t="str">
        <f aca="false">"http://images.amazon.com/images/P/"&amp;D247&amp;".09.LZZZZZZZ"</f>
        <v>http://images.amazon.com/images/P/B01N12HJHQ.09.LZZZZZZZ</v>
      </c>
    </row>
    <row r="248" customFormat="false" ht="25.5" hidden="true" customHeight="true" outlineLevel="0" collapsed="false">
      <c r="A248" s="19" t="n">
        <v>241</v>
      </c>
      <c r="B248" s="67"/>
      <c r="C248" s="58" t="s">
        <v>775</v>
      </c>
      <c r="D248" s="37" t="s">
        <v>776</v>
      </c>
      <c r="E248" s="58" t="n">
        <v>4976219042710</v>
      </c>
      <c r="F248" s="38" t="str">
        <f aca="false">IF(D248="",,"http://mnsearch.com/item?kwd="&amp;D248)</f>
        <v>http://mnsearch.com/item?kwd=B000068HLV</v>
      </c>
      <c r="G248" s="60" t="n">
        <v>2200</v>
      </c>
      <c r="H248" s="39"/>
      <c r="I248" s="40" t="n">
        <v>200</v>
      </c>
      <c r="J248" s="41"/>
      <c r="K248" s="41"/>
      <c r="L248" s="41"/>
      <c r="M248" s="61" t="s">
        <v>777</v>
      </c>
      <c r="N248" s="62" t="n">
        <v>47</v>
      </c>
      <c r="O248" s="77" t="n">
        <f aca="false">N248-0.5</f>
        <v>46.5</v>
      </c>
      <c r="P248" s="78" t="n">
        <f aca="false">IF(ISERROR($P$1*O248),"",($P$1*O248))</f>
        <v>4923.42</v>
      </c>
      <c r="Q248" s="79" t="n">
        <f aca="false">P248-T248-X248-G248-H248-Z248</f>
        <v>794.42</v>
      </c>
      <c r="R248" s="80" t="n">
        <f aca="false">P248-T248-Y248-G248-H248-Z248</f>
        <v>794.42</v>
      </c>
      <c r="S248" s="81" t="n">
        <f aca="false">IF(ISERROR(Q248/P248),"",(Q248/P248))</f>
        <v>0.161355318051273</v>
      </c>
      <c r="T248" s="78" t="n">
        <f aca="false">ROUND(IF(ISERROR(P248*$T$1),"",P248*$T$1),0)</f>
        <v>739</v>
      </c>
      <c r="U248" s="82" t="n">
        <f aca="false">ROUNDUP(I248*1.2,0)</f>
        <v>240</v>
      </c>
      <c r="V248" s="83" t="n">
        <f aca="false">ROUNDUP(SUM(J248:L248)*1.1,0)</f>
        <v>0</v>
      </c>
      <c r="W248" s="84" t="s">
        <v>50</v>
      </c>
      <c r="X248" s="28" t="n">
        <f aca="false">IFERROR(IF($W248="eパケライト",VLOOKUP($U248,料金表!$B$3:$H$52,2,1),IF($W248="eパケ",VLOOKUP($U248,料金表!$B$3:$H$52,4,1),IF($W248="EMS",VLOOKUP($U248,料金表!$B$3:$H$52,6,1),""))),"")</f>
        <v>860</v>
      </c>
      <c r="Y248" s="28" t="n">
        <f aca="false">IFERROR(IF($W248="eパケライト",VLOOKUP($U248,料金表!$B$3:$H$52,3,1),IF($W248="eパケ",VLOOKUP($U248,料金表!$B$3:$H$52,5,1),IF($W248="EMS",VLOOKUP($U248,料金表!$B$3:$H$52,7,1),""))),"")</f>
        <v>860</v>
      </c>
      <c r="Z248" s="28" t="n">
        <f aca="false">$Z$1</f>
        <v>330</v>
      </c>
      <c r="AA248" s="64"/>
      <c r="AB248" s="65"/>
      <c r="AC248" s="66" t="s">
        <v>89</v>
      </c>
      <c r="AD248" s="65" t="n">
        <v>43950</v>
      </c>
      <c r="AE248" s="56"/>
      <c r="AF248" s="97"/>
      <c r="AH248" s="57" t="str">
        <f aca="false">"http://images.amazon.com/images/P/"&amp;D248&amp;".09.LZZZZZZZ"</f>
        <v>http://images.amazon.com/images/P/B000068HLV.09.LZZZZZZZ</v>
      </c>
    </row>
    <row r="249" customFormat="false" ht="21.75" hidden="true" customHeight="true" outlineLevel="0" collapsed="false">
      <c r="A249" s="19" t="n">
        <v>242</v>
      </c>
      <c r="B249" s="67"/>
      <c r="C249" s="58" t="s">
        <v>778</v>
      </c>
      <c r="D249" s="37" t="s">
        <v>779</v>
      </c>
      <c r="E249" s="58" t="n">
        <v>4994068800077</v>
      </c>
      <c r="F249" s="38" t="str">
        <f aca="false">IF(D249="",,"http://mnsearch.com/item?kwd="&amp;D249)</f>
        <v>http://mnsearch.com/item?kwd=B000068IBJ</v>
      </c>
      <c r="G249" s="60" t="n">
        <v>2000</v>
      </c>
      <c r="H249" s="39"/>
      <c r="I249" s="40" t="n">
        <v>200</v>
      </c>
      <c r="J249" s="41"/>
      <c r="K249" s="41"/>
      <c r="L249" s="41"/>
      <c r="M249" s="61" t="s">
        <v>780</v>
      </c>
      <c r="N249" s="62" t="n">
        <v>40</v>
      </c>
      <c r="O249" s="77" t="n">
        <f aca="false">N249-0.5</f>
        <v>39.5</v>
      </c>
      <c r="P249" s="78" t="n">
        <f aca="false">IF(ISERROR($P$1*O249),"",($P$1*O249))</f>
        <v>4182.26</v>
      </c>
      <c r="Q249" s="79" t="n">
        <f aca="false">P249-T249-X249-G249-H249-Z249</f>
        <v>365.26</v>
      </c>
      <c r="R249" s="80" t="n">
        <f aca="false">P249-T249-Y249-G249-H249-Z249</f>
        <v>365.26</v>
      </c>
      <c r="S249" s="81" t="n">
        <f aca="false">IF(ISERROR(Q249/P249),"",(Q249/P249))</f>
        <v>0.0873355554174059</v>
      </c>
      <c r="T249" s="78" t="n">
        <f aca="false">ROUND(IF(ISERROR(P249*$T$1),"",P249*$T$1),0)</f>
        <v>627</v>
      </c>
      <c r="U249" s="82" t="n">
        <f aca="false">ROUNDUP(I249*1.2,0)</f>
        <v>240</v>
      </c>
      <c r="V249" s="83" t="n">
        <f aca="false">ROUNDUP(SUM(J249:L249)*1.1,0)</f>
        <v>0</v>
      </c>
      <c r="W249" s="84" t="s">
        <v>50</v>
      </c>
      <c r="X249" s="28" t="n">
        <f aca="false">IFERROR(IF($W249="eパケライト",VLOOKUP($U249,料金表!$B$3:$H$52,2,1),IF($W249="eパケ",VLOOKUP($U249,料金表!$B$3:$H$52,4,1),IF($W249="EMS",VLOOKUP($U249,料金表!$B$3:$H$52,6,1),""))),"")</f>
        <v>860</v>
      </c>
      <c r="Y249" s="28" t="n">
        <f aca="false">IFERROR(IF($W249="eパケライト",VLOOKUP($U249,料金表!$B$3:$H$52,3,1),IF($W249="eパケ",VLOOKUP($U249,料金表!$B$3:$H$52,5,1),IF($W249="EMS",VLOOKUP($U249,料金表!$B$3:$H$52,7,1),""))),"")</f>
        <v>860</v>
      </c>
      <c r="Z249" s="28" t="n">
        <f aca="false">$Z$1</f>
        <v>330</v>
      </c>
      <c r="AA249" s="64"/>
      <c r="AB249" s="65"/>
      <c r="AC249" s="66" t="s">
        <v>89</v>
      </c>
      <c r="AD249" s="65" t="n">
        <v>43950</v>
      </c>
      <c r="AE249" s="56"/>
      <c r="AF249" s="97"/>
      <c r="AH249" s="57" t="str">
        <f aca="false">"http://images.amazon.com/images/P/"&amp;D249&amp;".09.LZZZZZZZ"</f>
        <v>http://images.amazon.com/images/P/B000068IBJ.09.LZZZZZZZ</v>
      </c>
    </row>
    <row r="250" customFormat="false" ht="24" hidden="true" customHeight="true" outlineLevel="0" collapsed="false">
      <c r="A250" s="19" t="n">
        <v>243</v>
      </c>
      <c r="B250" s="67"/>
      <c r="C250" s="58" t="s">
        <v>781</v>
      </c>
      <c r="D250" s="37" t="s">
        <v>782</v>
      </c>
      <c r="E250" s="58" t="n">
        <v>4976219041317</v>
      </c>
      <c r="F250" s="38" t="str">
        <f aca="false">IF(D250="",,"http://mnsearch.com/item?kwd="&amp;D250)</f>
        <v>http://mnsearch.com/item?kwd=B000068HLR</v>
      </c>
      <c r="G250" s="60" t="n">
        <v>5000</v>
      </c>
      <c r="H250" s="39"/>
      <c r="I250" s="40" t="n">
        <v>200</v>
      </c>
      <c r="J250" s="41"/>
      <c r="K250" s="41"/>
      <c r="L250" s="41"/>
      <c r="M250" s="61" t="s">
        <v>783</v>
      </c>
      <c r="N250" s="62" t="n">
        <v>75</v>
      </c>
      <c r="O250" s="77" t="n">
        <f aca="false">N250-0.5</f>
        <v>74.5</v>
      </c>
      <c r="P250" s="78" t="n">
        <f aca="false">IF(ISERROR($P$1*O250),"",($P$1*O250))</f>
        <v>7888.06</v>
      </c>
      <c r="Q250" s="79" t="n">
        <f aca="false">P250-T250-X250-G250-H250-Z250</f>
        <v>515.059999999999</v>
      </c>
      <c r="R250" s="80" t="n">
        <f aca="false">P250-T250-Y250-G250-H250-Z250</f>
        <v>515.059999999999</v>
      </c>
      <c r="S250" s="81" t="n">
        <f aca="false">IF(ISERROR(Q250/P250),"",(Q250/P250))</f>
        <v>0.065296156469398</v>
      </c>
      <c r="T250" s="78" t="n">
        <f aca="false">ROUND(IF(ISERROR(P250*$T$1),"",P250*$T$1),0)</f>
        <v>1183</v>
      </c>
      <c r="U250" s="82" t="n">
        <f aca="false">ROUNDUP(I250*1.2,0)</f>
        <v>240</v>
      </c>
      <c r="V250" s="83" t="n">
        <f aca="false">ROUNDUP(SUM(J250:L250)*1.1,0)</f>
        <v>0</v>
      </c>
      <c r="W250" s="84" t="s">
        <v>50</v>
      </c>
      <c r="X250" s="28" t="n">
        <f aca="false">IFERROR(IF($W250="eパケライト",VLOOKUP($U250,料金表!$B$3:$H$52,2,1),IF($W250="eパケ",VLOOKUP($U250,料金表!$B$3:$H$52,4,1),IF($W250="EMS",VLOOKUP($U250,料金表!$B$3:$H$52,6,1),""))),"")</f>
        <v>860</v>
      </c>
      <c r="Y250" s="28" t="n">
        <f aca="false">IFERROR(IF($W250="eパケライト",VLOOKUP($U250,料金表!$B$3:$H$52,3,1),IF($W250="eパケ",VLOOKUP($U250,料金表!$B$3:$H$52,5,1),IF($W250="EMS",VLOOKUP($U250,料金表!$B$3:$H$52,7,1),""))),"")</f>
        <v>860</v>
      </c>
      <c r="Z250" s="28" t="n">
        <f aca="false">$Z$1</f>
        <v>330</v>
      </c>
      <c r="AA250" s="64"/>
      <c r="AB250" s="65"/>
      <c r="AC250" s="66" t="s">
        <v>89</v>
      </c>
      <c r="AD250" s="65" t="n">
        <v>43950</v>
      </c>
      <c r="AE250" s="56"/>
      <c r="AF250" s="97"/>
      <c r="AH250" s="57" t="str">
        <f aca="false">"http://images.amazon.com/images/P/"&amp;D250&amp;".09.LZZZZZZZ"</f>
        <v>http://images.amazon.com/images/P/B000068HLR.09.LZZZZZZZ</v>
      </c>
    </row>
    <row r="251" customFormat="false" ht="24" hidden="true" customHeight="true" outlineLevel="0" collapsed="false">
      <c r="A251" s="19" t="n">
        <v>244</v>
      </c>
      <c r="B251" s="67"/>
      <c r="C251" s="58" t="s">
        <v>784</v>
      </c>
      <c r="D251" s="37" t="s">
        <v>785</v>
      </c>
      <c r="E251" s="58" t="n">
        <v>4988602590999</v>
      </c>
      <c r="F251" s="38" t="str">
        <f aca="false">IF(D251="",,"http://mnsearch.com/item?kwd="&amp;D251)</f>
        <v>http://mnsearch.com/item?kwd=B000068HYO</v>
      </c>
      <c r="G251" s="60" t="n">
        <v>2000</v>
      </c>
      <c r="H251" s="39"/>
      <c r="I251" s="40" t="n">
        <v>200</v>
      </c>
      <c r="J251" s="41"/>
      <c r="K251" s="41"/>
      <c r="L251" s="41"/>
      <c r="M251" s="61" t="s">
        <v>786</v>
      </c>
      <c r="N251" s="62" t="n">
        <v>40</v>
      </c>
      <c r="O251" s="77" t="n">
        <f aca="false">N251-0.5</f>
        <v>39.5</v>
      </c>
      <c r="P251" s="78" t="n">
        <f aca="false">IF(ISERROR($P$1*O251),"",($P$1*O251))</f>
        <v>4182.26</v>
      </c>
      <c r="Q251" s="79" t="n">
        <f aca="false">P251-T251-X251-G251-H251-Z251</f>
        <v>365.26</v>
      </c>
      <c r="R251" s="80" t="n">
        <f aca="false">P251-T251-Y251-G251-H251-Z251</f>
        <v>365.26</v>
      </c>
      <c r="S251" s="81" t="n">
        <f aca="false">IF(ISERROR(Q251/P251),"",(Q251/P251))</f>
        <v>0.0873355554174059</v>
      </c>
      <c r="T251" s="78" t="n">
        <f aca="false">ROUND(IF(ISERROR(P251*$T$1),"",P251*$T$1),0)</f>
        <v>627</v>
      </c>
      <c r="U251" s="82" t="n">
        <f aca="false">ROUNDUP(I251*1.2,0)</f>
        <v>240</v>
      </c>
      <c r="V251" s="83" t="n">
        <f aca="false">ROUNDUP(SUM(J251:L251)*1.1,0)</f>
        <v>0</v>
      </c>
      <c r="W251" s="84" t="s">
        <v>50</v>
      </c>
      <c r="X251" s="28" t="n">
        <f aca="false">IFERROR(IF($W251="eパケライト",VLOOKUP($U251,料金表!$B$3:$H$52,2,1),IF($W251="eパケ",VLOOKUP($U251,料金表!$B$3:$H$52,4,1),IF($W251="EMS",VLOOKUP($U251,料金表!$B$3:$H$52,6,1),""))),"")</f>
        <v>860</v>
      </c>
      <c r="Y251" s="28" t="n">
        <f aca="false">IFERROR(IF($W251="eパケライト",VLOOKUP($U251,料金表!$B$3:$H$52,3,1),IF($W251="eパケ",VLOOKUP($U251,料金表!$B$3:$H$52,5,1),IF($W251="EMS",VLOOKUP($U251,料金表!$B$3:$H$52,7,1),""))),"")</f>
        <v>860</v>
      </c>
      <c r="Z251" s="28" t="n">
        <f aca="false">$Z$1</f>
        <v>330</v>
      </c>
      <c r="AA251" s="64"/>
      <c r="AB251" s="65"/>
      <c r="AC251" s="66" t="s">
        <v>89</v>
      </c>
      <c r="AD251" s="65" t="n">
        <v>43950</v>
      </c>
      <c r="AE251" s="56"/>
      <c r="AF251" s="97"/>
      <c r="AH251" s="57" t="str">
        <f aca="false">"http://images.amazon.com/images/P/"&amp;D251&amp;".09.LZZZZZZZ"</f>
        <v>http://images.amazon.com/images/P/B000068HYO.09.LZZZZZZZ</v>
      </c>
    </row>
    <row r="252" customFormat="false" ht="27" hidden="true" customHeight="true" outlineLevel="0" collapsed="false">
      <c r="A252" s="19" t="n">
        <v>245</v>
      </c>
      <c r="B252" s="67"/>
      <c r="C252" s="58" t="s">
        <v>787</v>
      </c>
      <c r="D252" s="37" t="s">
        <v>788</v>
      </c>
      <c r="E252" s="58" t="n">
        <v>4988602621181</v>
      </c>
      <c r="F252" s="38" t="str">
        <f aca="false">IF(D252="",,"http://mnsearch.com/item?kwd="&amp;D252)</f>
        <v>http://mnsearch.com/item?kwd=B000068HZ2</v>
      </c>
      <c r="G252" s="60" t="n">
        <v>3000</v>
      </c>
      <c r="H252" s="39"/>
      <c r="I252" s="40" t="n">
        <v>200</v>
      </c>
      <c r="J252" s="41"/>
      <c r="K252" s="41"/>
      <c r="L252" s="41"/>
      <c r="M252" s="61" t="s">
        <v>789</v>
      </c>
      <c r="N252" s="62" t="n">
        <v>50.49</v>
      </c>
      <c r="O252" s="77" t="n">
        <f aca="false">N252-0.5</f>
        <v>49.99</v>
      </c>
      <c r="P252" s="78" t="n">
        <f aca="false">IF(ISERROR($P$1*O252),"",($P$1*O252))</f>
        <v>5292.9412</v>
      </c>
      <c r="Q252" s="79" t="n">
        <f aca="false">P252-T252-X252-G252-H252-Z252</f>
        <v>308.9412</v>
      </c>
      <c r="R252" s="80" t="n">
        <f aca="false">P252-T252-Y252-G252-H252-Z252</f>
        <v>308.9412</v>
      </c>
      <c r="S252" s="81" t="n">
        <f aca="false">IF(ISERROR(Q252/P252),"",(Q252/P252))</f>
        <v>0.0583685305251455</v>
      </c>
      <c r="T252" s="78" t="n">
        <f aca="false">ROUND(IF(ISERROR(P252*$T$1),"",P252*$T$1),0)</f>
        <v>794</v>
      </c>
      <c r="U252" s="82" t="n">
        <f aca="false">ROUNDUP(I252*1.2,0)</f>
        <v>240</v>
      </c>
      <c r="V252" s="83" t="n">
        <f aca="false">ROUNDUP(SUM(J252:L252)*1.1,0)</f>
        <v>0</v>
      </c>
      <c r="W252" s="84" t="s">
        <v>50</v>
      </c>
      <c r="X252" s="28" t="n">
        <f aca="false">IFERROR(IF($W252="eパケライト",VLOOKUP($U252,料金表!$B$3:$H$52,2,1),IF($W252="eパケ",VLOOKUP($U252,料金表!$B$3:$H$52,4,1),IF($W252="EMS",VLOOKUP($U252,料金表!$B$3:$H$52,6,1),""))),"")</f>
        <v>860</v>
      </c>
      <c r="Y252" s="28" t="n">
        <f aca="false">IFERROR(IF($W252="eパケライト",VLOOKUP($U252,料金表!$B$3:$H$52,3,1),IF($W252="eパケ",VLOOKUP($U252,料金表!$B$3:$H$52,5,1),IF($W252="EMS",VLOOKUP($U252,料金表!$B$3:$H$52,7,1),""))),"")</f>
        <v>860</v>
      </c>
      <c r="Z252" s="28" t="n">
        <f aca="false">$Z$1</f>
        <v>330</v>
      </c>
      <c r="AA252" s="64"/>
      <c r="AB252" s="65"/>
      <c r="AC252" s="66" t="s">
        <v>89</v>
      </c>
      <c r="AD252" s="65" t="n">
        <v>43950</v>
      </c>
      <c r="AE252" s="56"/>
      <c r="AF252" s="97"/>
      <c r="AH252" s="57" t="str">
        <f aca="false">"http://images.amazon.com/images/P/"&amp;D252&amp;".09.LZZZZZZZ"</f>
        <v>http://images.amazon.com/images/P/B000068HZ2.09.LZZZZZZZ</v>
      </c>
    </row>
    <row r="253" customFormat="false" ht="21.75" hidden="true" customHeight="true" outlineLevel="0" collapsed="false">
      <c r="A253" s="19" t="n">
        <v>246</v>
      </c>
      <c r="B253" s="67"/>
      <c r="C253" s="58" t="s">
        <v>790</v>
      </c>
      <c r="D253" s="37" t="s">
        <v>791</v>
      </c>
      <c r="E253" s="58" t="n">
        <v>4963919170058</v>
      </c>
      <c r="F253" s="38" t="str">
        <f aca="false">IF(D253="",,"http://mnsearch.com/item?kwd="&amp;D253)</f>
        <v>http://mnsearch.com/item?kwd=B000068HGQ</v>
      </c>
      <c r="G253" s="60" t="n">
        <v>3000</v>
      </c>
      <c r="H253" s="39"/>
      <c r="I253" s="40" t="n">
        <v>200</v>
      </c>
      <c r="J253" s="41"/>
      <c r="K253" s="41"/>
      <c r="L253" s="41"/>
      <c r="M253" s="61" t="s">
        <v>792</v>
      </c>
      <c r="N253" s="62" t="n">
        <v>55.49</v>
      </c>
      <c r="O253" s="77" t="n">
        <f aca="false">N253-0.5</f>
        <v>54.99</v>
      </c>
      <c r="P253" s="78" t="n">
        <f aca="false">IF(ISERROR($P$1*O253),"",($P$1*O253))</f>
        <v>5822.3412</v>
      </c>
      <c r="Q253" s="79" t="n">
        <f aca="false">P253-T253-X253-G253-H253-Z253</f>
        <v>759.3412</v>
      </c>
      <c r="R253" s="80" t="n">
        <f aca="false">P253-T253-Y253-G253-H253-Z253</f>
        <v>759.3412</v>
      </c>
      <c r="S253" s="81" t="n">
        <f aca="false">IF(ISERROR(Q253/P253),"",(Q253/P253))</f>
        <v>0.13041853335562</v>
      </c>
      <c r="T253" s="78" t="n">
        <f aca="false">ROUND(IF(ISERROR(P253*$T$1),"",P253*$T$1),0)</f>
        <v>873</v>
      </c>
      <c r="U253" s="82" t="n">
        <f aca="false">ROUNDUP(I253*1.2,0)</f>
        <v>240</v>
      </c>
      <c r="V253" s="83" t="n">
        <f aca="false">ROUNDUP(SUM(J253:L253)*1.1,0)</f>
        <v>0</v>
      </c>
      <c r="W253" s="84" t="s">
        <v>50</v>
      </c>
      <c r="X253" s="28" t="n">
        <f aca="false">IFERROR(IF($W253="eパケライト",VLOOKUP($U253,料金表!$B$3:$H$52,2,1),IF($W253="eパケ",VLOOKUP($U253,料金表!$B$3:$H$52,4,1),IF($W253="EMS",VLOOKUP($U253,料金表!$B$3:$H$52,6,1),""))),"")</f>
        <v>860</v>
      </c>
      <c r="Y253" s="28" t="n">
        <f aca="false">IFERROR(IF($W253="eパケライト",VLOOKUP($U253,料金表!$B$3:$H$52,3,1),IF($W253="eパケ",VLOOKUP($U253,料金表!$B$3:$H$52,5,1),IF($W253="EMS",VLOOKUP($U253,料金表!$B$3:$H$52,7,1),""))),"")</f>
        <v>860</v>
      </c>
      <c r="Z253" s="28" t="n">
        <f aca="false">$Z$1</f>
        <v>330</v>
      </c>
      <c r="AA253" s="64"/>
      <c r="AB253" s="65"/>
      <c r="AC253" s="66" t="s">
        <v>89</v>
      </c>
      <c r="AD253" s="65" t="n">
        <v>43950</v>
      </c>
      <c r="AE253" s="56"/>
      <c r="AF253" s="97"/>
      <c r="AH253" s="57" t="str">
        <f aca="false">"http://images.amazon.com/images/P/"&amp;D253&amp;".09.LZZZZZZZ"</f>
        <v>http://images.amazon.com/images/P/B000068HGQ.09.LZZZZZZZ</v>
      </c>
    </row>
    <row r="254" customFormat="false" ht="23.25" hidden="true" customHeight="true" outlineLevel="0" collapsed="false">
      <c r="A254" s="19" t="n">
        <v>247</v>
      </c>
      <c r="B254" s="67"/>
      <c r="C254" s="58" t="s">
        <v>793</v>
      </c>
      <c r="D254" s="37" t="s">
        <v>794</v>
      </c>
      <c r="E254" s="58" t="n">
        <v>4988602565942</v>
      </c>
      <c r="F254" s="38" t="str">
        <f aca="false">IF(D254="",,"http://mnsearch.com/item?kwd="&amp;D254)</f>
        <v>http://mnsearch.com/item?kwd=B002BJUT4A</v>
      </c>
      <c r="G254" s="60" t="n">
        <v>2000</v>
      </c>
      <c r="H254" s="39"/>
      <c r="I254" s="40" t="n">
        <v>200</v>
      </c>
      <c r="J254" s="41"/>
      <c r="K254" s="41"/>
      <c r="L254" s="41"/>
      <c r="M254" s="61" t="s">
        <v>795</v>
      </c>
      <c r="N254" s="62" t="n">
        <v>45.49</v>
      </c>
      <c r="O254" s="77" t="n">
        <f aca="false">N254-0.5</f>
        <v>44.99</v>
      </c>
      <c r="P254" s="78" t="n">
        <f aca="false">IF(ISERROR($P$1*O254),"",($P$1*O254))</f>
        <v>4763.5412</v>
      </c>
      <c r="Q254" s="79" t="n">
        <f aca="false">P254-T254-X254-G254-H254-Z254</f>
        <v>858.5412</v>
      </c>
      <c r="R254" s="80" t="n">
        <f aca="false">P254-T254-Y254-G254-H254-Z254</f>
        <v>858.5412</v>
      </c>
      <c r="S254" s="81" t="n">
        <f aca="false">IF(ISERROR(Q254/P254),"",(Q254/P254))</f>
        <v>0.180231715010673</v>
      </c>
      <c r="T254" s="78" t="n">
        <f aca="false">ROUND(IF(ISERROR(P254*$T$1),"",P254*$T$1),0)</f>
        <v>715</v>
      </c>
      <c r="U254" s="82" t="n">
        <f aca="false">ROUNDUP(I254*1.2,0)</f>
        <v>240</v>
      </c>
      <c r="V254" s="83" t="n">
        <f aca="false">ROUNDUP(SUM(J254:L254)*1.1,0)</f>
        <v>0</v>
      </c>
      <c r="W254" s="84" t="s">
        <v>50</v>
      </c>
      <c r="X254" s="28" t="n">
        <f aca="false">IFERROR(IF($W254="eパケライト",VLOOKUP($U254,料金表!$B$3:$H$52,2,1),IF($W254="eパケ",VLOOKUP($U254,料金表!$B$3:$H$52,4,1),IF($W254="EMS",VLOOKUP($U254,料金表!$B$3:$H$52,6,1),""))),"")</f>
        <v>860</v>
      </c>
      <c r="Y254" s="28" t="n">
        <f aca="false">IFERROR(IF($W254="eパケライト",VLOOKUP($U254,料金表!$B$3:$H$52,3,1),IF($W254="eパケ",VLOOKUP($U254,料金表!$B$3:$H$52,5,1),IF($W254="EMS",VLOOKUP($U254,料金表!$B$3:$H$52,7,1),""))),"")</f>
        <v>860</v>
      </c>
      <c r="Z254" s="28" t="n">
        <f aca="false">$Z$1</f>
        <v>330</v>
      </c>
      <c r="AA254" s="64"/>
      <c r="AB254" s="65"/>
      <c r="AC254" s="66" t="s">
        <v>89</v>
      </c>
      <c r="AD254" s="65" t="n">
        <v>43950</v>
      </c>
      <c r="AE254" s="56"/>
      <c r="AF254" s="97"/>
      <c r="AH254" s="57" t="str">
        <f aca="false">"http://images.amazon.com/images/P/"&amp;D254&amp;".09.LZZZZZZZ"</f>
        <v>http://images.amazon.com/images/P/B002BJUT4A.09.LZZZZZZZ</v>
      </c>
    </row>
    <row r="255" customFormat="false" ht="21.75" hidden="true" customHeight="true" outlineLevel="0" collapsed="false">
      <c r="A255" s="19" t="n">
        <v>248</v>
      </c>
      <c r="B255" s="67"/>
      <c r="C255" s="58" t="s">
        <v>796</v>
      </c>
      <c r="D255" s="37" t="s">
        <v>797</v>
      </c>
      <c r="E255" s="58" t="n">
        <v>4907892070196</v>
      </c>
      <c r="F255" s="38" t="str">
        <f aca="false">IF(D255="",,"http://mnsearch.com/item?kwd="&amp;D255)</f>
        <v>http://mnsearch.com/item?kwd=B000068H4U</v>
      </c>
      <c r="G255" s="60" t="n">
        <v>800</v>
      </c>
      <c r="H255" s="39"/>
      <c r="I255" s="40" t="n">
        <v>200</v>
      </c>
      <c r="J255" s="41"/>
      <c r="K255" s="41"/>
      <c r="L255" s="41"/>
      <c r="M255" s="61" t="s">
        <v>798</v>
      </c>
      <c r="N255" s="62" t="n">
        <v>31</v>
      </c>
      <c r="O255" s="77" t="n">
        <f aca="false">N255-0.5</f>
        <v>30.5</v>
      </c>
      <c r="P255" s="78" t="n">
        <f aca="false">IF(ISERROR($P$1*O255),"",($P$1*O255))</f>
        <v>3229.34</v>
      </c>
      <c r="Q255" s="79" t="n">
        <f aca="false">P255-T255-X255-G255-H255-Z255</f>
        <v>755.34</v>
      </c>
      <c r="R255" s="80" t="n">
        <f aca="false">P255-T255-Y255-G255-H255-Z255</f>
        <v>755.34</v>
      </c>
      <c r="S255" s="81" t="n">
        <f aca="false">IF(ISERROR(Q255/P255),"",(Q255/P255))</f>
        <v>0.233899186830746</v>
      </c>
      <c r="T255" s="78" t="n">
        <f aca="false">ROUND(IF(ISERROR(P255*$T$1),"",P255*$T$1),0)</f>
        <v>484</v>
      </c>
      <c r="U255" s="82" t="n">
        <f aca="false">ROUNDUP(I255*1.2,0)</f>
        <v>240</v>
      </c>
      <c r="V255" s="83" t="n">
        <f aca="false">ROUNDUP(SUM(J255:L255)*1.1,0)</f>
        <v>0</v>
      </c>
      <c r="W255" s="84" t="s">
        <v>50</v>
      </c>
      <c r="X255" s="28" t="n">
        <f aca="false">IFERROR(IF($W255="eパケライト",VLOOKUP($U255,料金表!$B$3:$H$52,2,1),IF($W255="eパケ",VLOOKUP($U255,料金表!$B$3:$H$52,4,1),IF($W255="EMS",VLOOKUP($U255,料金表!$B$3:$H$52,6,1),""))),"")</f>
        <v>860</v>
      </c>
      <c r="Y255" s="28" t="n">
        <f aca="false">IFERROR(IF($W255="eパケライト",VLOOKUP($U255,料金表!$B$3:$H$52,3,1),IF($W255="eパケ",VLOOKUP($U255,料金表!$B$3:$H$52,5,1),IF($W255="EMS",VLOOKUP($U255,料金表!$B$3:$H$52,7,1),""))),"")</f>
        <v>860</v>
      </c>
      <c r="Z255" s="28" t="n">
        <f aca="false">$Z$1</f>
        <v>330</v>
      </c>
      <c r="AA255" s="64"/>
      <c r="AB255" s="65"/>
      <c r="AC255" s="66" t="s">
        <v>89</v>
      </c>
      <c r="AD255" s="65" t="n">
        <v>43950</v>
      </c>
      <c r="AE255" s="56"/>
      <c r="AF255" s="97"/>
      <c r="AH255" s="57" t="str">
        <f aca="false">"http://images.amazon.com/images/P/"&amp;D255&amp;".09.LZZZZZZZ"</f>
        <v>http://images.amazon.com/images/P/B000068H4U.09.LZZZZZZZ</v>
      </c>
    </row>
    <row r="256" customFormat="false" ht="20.25" hidden="true" customHeight="true" outlineLevel="0" collapsed="false">
      <c r="A256" s="19" t="n">
        <v>249</v>
      </c>
      <c r="B256" s="67"/>
      <c r="C256" s="58" t="s">
        <v>799</v>
      </c>
      <c r="D256" s="37" t="s">
        <v>800</v>
      </c>
      <c r="E256" s="58" t="n">
        <v>4907940100356</v>
      </c>
      <c r="F256" s="38" t="str">
        <f aca="false">IF(D256="",,"http://mnsearch.com/item?kwd="&amp;D256)</f>
        <v>http://mnsearch.com/item?kwd=B003O1SQCQ</v>
      </c>
      <c r="G256" s="60" t="n">
        <v>3500</v>
      </c>
      <c r="H256" s="39"/>
      <c r="I256" s="40" t="n">
        <v>300</v>
      </c>
      <c r="J256" s="41"/>
      <c r="K256" s="41"/>
      <c r="L256" s="41"/>
      <c r="M256" s="61" t="s">
        <v>801</v>
      </c>
      <c r="N256" s="62" t="n">
        <v>60.49</v>
      </c>
      <c r="O256" s="77" t="n">
        <f aca="false">N256-0.5</f>
        <v>59.99</v>
      </c>
      <c r="P256" s="78" t="n">
        <f aca="false">IF(ISERROR($P$1*O256),"",($P$1*O256))</f>
        <v>6351.7412</v>
      </c>
      <c r="Q256" s="79" t="n">
        <f aca="false">P256-T256-X256-G256-H256-Z256</f>
        <v>483.7412</v>
      </c>
      <c r="R256" s="80" t="n">
        <f aca="false">P256-T256-Y256-G256-H256-Z256</f>
        <v>483.7412</v>
      </c>
      <c r="S256" s="81" t="n">
        <f aca="false">IF(ISERROR(Q256/P256),"",(Q256/P256))</f>
        <v>0.0761588334235029</v>
      </c>
      <c r="T256" s="78" t="n">
        <f aca="false">ROUND(IF(ISERROR(P256*$T$1),"",P256*$T$1),0)</f>
        <v>953</v>
      </c>
      <c r="U256" s="82" t="n">
        <f aca="false">ROUNDUP(I256*1.2,0)</f>
        <v>360</v>
      </c>
      <c r="V256" s="83" t="n">
        <f aca="false">ROUNDUP(SUM(J256:L256)*1.1,0)</f>
        <v>0</v>
      </c>
      <c r="W256" s="84" t="s">
        <v>50</v>
      </c>
      <c r="X256" s="28" t="n">
        <f aca="false">IFERROR(IF($W256="eパケライト",VLOOKUP($U256,料金表!$B$3:$H$52,2,1),IF($W256="eパケ",VLOOKUP($U256,料金表!$B$3:$H$52,4,1),IF($W256="EMS",VLOOKUP($U256,料金表!$B$3:$H$52,6,1),""))),"")</f>
        <v>1085</v>
      </c>
      <c r="Y256" s="28" t="n">
        <f aca="false">IFERROR(IF($W256="eパケライト",VLOOKUP($U256,料金表!$B$3:$H$52,3,1),IF($W256="eパケ",VLOOKUP($U256,料金表!$B$3:$H$52,5,1),IF($W256="EMS",VLOOKUP($U256,料金表!$B$3:$H$52,7,1),""))),"")</f>
        <v>1085</v>
      </c>
      <c r="Z256" s="28" t="n">
        <f aca="false">$Z$1</f>
        <v>330</v>
      </c>
      <c r="AA256" s="64"/>
      <c r="AB256" s="65"/>
      <c r="AC256" s="66" t="s">
        <v>89</v>
      </c>
      <c r="AD256" s="65" t="n">
        <v>43950</v>
      </c>
      <c r="AE256" s="56"/>
      <c r="AF256" s="97"/>
      <c r="AH256" s="57" t="str">
        <f aca="false">"http://images.amazon.com/images/P/"&amp;D256&amp;".09.LZZZZZZZ"</f>
        <v>http://images.amazon.com/images/P/B003O1SQCQ.09.LZZZZZZZ</v>
      </c>
    </row>
    <row r="257" customFormat="false" ht="23.25" hidden="true" customHeight="true" outlineLevel="0" collapsed="false">
      <c r="A257" s="19" t="n">
        <v>250</v>
      </c>
      <c r="B257" s="67"/>
      <c r="C257" s="58" t="s">
        <v>802</v>
      </c>
      <c r="D257" s="37" t="s">
        <v>803</v>
      </c>
      <c r="E257" s="58" t="n">
        <v>4907940100080</v>
      </c>
      <c r="F257" s="38" t="str">
        <f aca="false">IF(D257="",,"http://mnsearch.com/item?kwd="&amp;D257)</f>
        <v>http://mnsearch.com/item?kwd=B000068H58</v>
      </c>
      <c r="G257" s="60" t="n">
        <v>5800</v>
      </c>
      <c r="H257" s="39"/>
      <c r="I257" s="40" t="n">
        <v>200</v>
      </c>
      <c r="J257" s="41"/>
      <c r="K257" s="41"/>
      <c r="L257" s="41"/>
      <c r="M257" s="61" t="s">
        <v>804</v>
      </c>
      <c r="N257" s="62" t="n">
        <v>100</v>
      </c>
      <c r="O257" s="77" t="n">
        <f aca="false">N257-0.5</f>
        <v>99.5</v>
      </c>
      <c r="P257" s="78" t="n">
        <f aca="false">IF(ISERROR($P$1*O257),"",($P$1*O257))</f>
        <v>10535.06</v>
      </c>
      <c r="Q257" s="79" t="n">
        <f aca="false">P257-T257-X257-G257-H257-Z257</f>
        <v>1965.06</v>
      </c>
      <c r="R257" s="80" t="n">
        <f aca="false">P257-T257-Y257-G257-H257-Z257</f>
        <v>1965.06</v>
      </c>
      <c r="S257" s="81" t="n">
        <f aca="false">IF(ISERROR(Q257/P257),"",(Q257/P257))</f>
        <v>0.186525753056936</v>
      </c>
      <c r="T257" s="78" t="n">
        <f aca="false">ROUND(IF(ISERROR(P257*$T$1),"",P257*$T$1),0)</f>
        <v>1580</v>
      </c>
      <c r="U257" s="82" t="n">
        <f aca="false">ROUNDUP(I257*1.2,0)</f>
        <v>240</v>
      </c>
      <c r="V257" s="83" t="n">
        <f aca="false">ROUNDUP(SUM(J257:L257)*1.1,0)</f>
        <v>0</v>
      </c>
      <c r="W257" s="84" t="s">
        <v>50</v>
      </c>
      <c r="X257" s="28" t="n">
        <f aca="false">IFERROR(IF($W257="eパケライト",VLOOKUP($U257,料金表!$B$3:$H$52,2,1),IF($W257="eパケ",VLOOKUP($U257,料金表!$B$3:$H$52,4,1),IF($W257="EMS",VLOOKUP($U257,料金表!$B$3:$H$52,6,1),""))),"")</f>
        <v>860</v>
      </c>
      <c r="Y257" s="28" t="n">
        <f aca="false">IFERROR(IF($W257="eパケライト",VLOOKUP($U257,料金表!$B$3:$H$52,3,1),IF($W257="eパケ",VLOOKUP($U257,料金表!$B$3:$H$52,5,1),IF($W257="EMS",VLOOKUP($U257,料金表!$B$3:$H$52,7,1),""))),"")</f>
        <v>860</v>
      </c>
      <c r="Z257" s="28" t="n">
        <f aca="false">$Z$1</f>
        <v>330</v>
      </c>
      <c r="AA257" s="64"/>
      <c r="AB257" s="65"/>
      <c r="AC257" s="66" t="s">
        <v>89</v>
      </c>
      <c r="AD257" s="65" t="n">
        <v>43950</v>
      </c>
      <c r="AE257" s="56"/>
      <c r="AF257" s="97"/>
      <c r="AH257" s="57" t="str">
        <f aca="false">"http://images.amazon.com/images/P/"&amp;D257&amp;".09.LZZZZZZZ"</f>
        <v>http://images.amazon.com/images/P/B000068H58.09.LZZZZZZZ</v>
      </c>
    </row>
    <row r="258" customFormat="false" ht="26.25" hidden="true" customHeight="true" outlineLevel="0" collapsed="false">
      <c r="A258" s="19" t="n">
        <v>251</v>
      </c>
      <c r="B258" s="67"/>
      <c r="C258" s="58" t="s">
        <v>805</v>
      </c>
      <c r="D258" s="37" t="s">
        <v>806</v>
      </c>
      <c r="E258" s="58" t="n">
        <v>4964808301096</v>
      </c>
      <c r="F258" s="38" t="str">
        <f aca="false">IF(D258="",,"http://mnsearch.com/item?kwd="&amp;D258)</f>
        <v>http://mnsearch.com/item?kwd=B00170M6S6</v>
      </c>
      <c r="G258" s="60" t="n">
        <v>2980</v>
      </c>
      <c r="H258" s="39"/>
      <c r="I258" s="40" t="n">
        <v>200</v>
      </c>
      <c r="J258" s="41"/>
      <c r="K258" s="41"/>
      <c r="L258" s="41"/>
      <c r="M258" s="61" t="s">
        <v>807</v>
      </c>
      <c r="N258" s="62" t="n">
        <v>63.99</v>
      </c>
      <c r="O258" s="77" t="n">
        <f aca="false">N258-0.5</f>
        <v>63.49</v>
      </c>
      <c r="P258" s="78" t="n">
        <f aca="false">IF(ISERROR($P$1*O258),"",($P$1*O258))</f>
        <v>6722.3212</v>
      </c>
      <c r="Q258" s="79" t="n">
        <f aca="false">P258-T258-X258-G258-H258-Z258</f>
        <v>1544.3212</v>
      </c>
      <c r="R258" s="80" t="n">
        <f aca="false">P258-T258-Y258-G258-H258-Z258</f>
        <v>1544.3212</v>
      </c>
      <c r="S258" s="81" t="n">
        <f aca="false">IF(ISERROR(Q258/P258),"",(Q258/P258))</f>
        <v>0.229730349689331</v>
      </c>
      <c r="T258" s="78" t="n">
        <f aca="false">ROUND(IF(ISERROR(P258*$T$1),"",P258*$T$1),0)</f>
        <v>1008</v>
      </c>
      <c r="U258" s="82" t="n">
        <f aca="false">ROUNDUP(I258*1.2,0)</f>
        <v>240</v>
      </c>
      <c r="V258" s="83" t="n">
        <f aca="false">ROUNDUP(SUM(J258:L258)*1.1,0)</f>
        <v>0</v>
      </c>
      <c r="W258" s="84" t="s">
        <v>50</v>
      </c>
      <c r="X258" s="28" t="n">
        <f aca="false">IFERROR(IF($W258="eパケライト",VLOOKUP($U258,料金表!$B$3:$H$52,2,1),IF($W258="eパケ",VLOOKUP($U258,料金表!$B$3:$H$52,4,1),IF($W258="EMS",VLOOKUP($U258,料金表!$B$3:$H$52,6,1),""))),"")</f>
        <v>860</v>
      </c>
      <c r="Y258" s="28" t="n">
        <f aca="false">IFERROR(IF($W258="eパケライト",VLOOKUP($U258,料金表!$B$3:$H$52,3,1),IF($W258="eパケ",VLOOKUP($U258,料金表!$B$3:$H$52,5,1),IF($W258="EMS",VLOOKUP($U258,料金表!$B$3:$H$52,7,1),""))),"")</f>
        <v>860</v>
      </c>
      <c r="Z258" s="28" t="n">
        <f aca="false">$Z$1</f>
        <v>330</v>
      </c>
      <c r="AA258" s="64"/>
      <c r="AB258" s="65"/>
      <c r="AC258" s="66" t="s">
        <v>45</v>
      </c>
      <c r="AD258" s="65" t="n">
        <v>43950</v>
      </c>
      <c r="AE258" s="56"/>
      <c r="AF258" s="97"/>
      <c r="AH258" s="57" t="str">
        <f aca="false">"http://images.amazon.com/images/P/"&amp;D258&amp;".09.LZZZZZZZ"</f>
        <v>http://images.amazon.com/images/P/B00170M6S6.09.LZZZZZZZ</v>
      </c>
    </row>
    <row r="259" customFormat="false" ht="24.75" hidden="true" customHeight="true" outlineLevel="0" collapsed="false">
      <c r="A259" s="19" t="n">
        <v>252</v>
      </c>
      <c r="B259" s="67"/>
      <c r="C259" s="58" t="s">
        <v>808</v>
      </c>
      <c r="D259" s="37" t="s">
        <v>809</v>
      </c>
      <c r="E259" s="58" t="n">
        <v>4964808300464</v>
      </c>
      <c r="F259" s="38" t="str">
        <f aca="false">IF(D259="",,"http://mnsearch.com/item?kwd="&amp;D259)</f>
        <v>http://mnsearch.com/item?kwd=B0000EJUUX</v>
      </c>
      <c r="G259" s="60" t="n">
        <v>1805</v>
      </c>
      <c r="H259" s="60" t="n">
        <v>337</v>
      </c>
      <c r="I259" s="40" t="n">
        <v>200</v>
      </c>
      <c r="J259" s="41"/>
      <c r="K259" s="41"/>
      <c r="L259" s="41"/>
      <c r="M259" s="61" t="s">
        <v>810</v>
      </c>
      <c r="N259" s="62" t="n">
        <v>49.99</v>
      </c>
      <c r="O259" s="77" t="n">
        <f aca="false">N259-0.5</f>
        <v>49.49</v>
      </c>
      <c r="P259" s="78" t="n">
        <f aca="false">IF(ISERROR($P$1*O259),"",($P$1*O259))</f>
        <v>5240.0012</v>
      </c>
      <c r="Q259" s="79" t="n">
        <f aca="false">P259-T259-X259-G259-H259-Z259</f>
        <v>1122.0012</v>
      </c>
      <c r="R259" s="80" t="n">
        <f aca="false">P259-T259-Y259-G259-H259-Z259</f>
        <v>1122.0012</v>
      </c>
      <c r="S259" s="81" t="n">
        <f aca="false">IF(ISERROR(Q259/P259),"",(Q259/P259))</f>
        <v>0.214122317376568</v>
      </c>
      <c r="T259" s="78" t="n">
        <f aca="false">ROUND(IF(ISERROR(P259*$T$1),"",P259*$T$1),0)</f>
        <v>786</v>
      </c>
      <c r="U259" s="82" t="n">
        <f aca="false">ROUNDUP(I259*1.2,0)</f>
        <v>240</v>
      </c>
      <c r="V259" s="83" t="n">
        <f aca="false">ROUNDUP(SUM(J259:L259)*1.1,0)</f>
        <v>0</v>
      </c>
      <c r="W259" s="84" t="s">
        <v>50</v>
      </c>
      <c r="X259" s="28" t="n">
        <f aca="false">IFERROR(IF($W259="eパケライト",VLOOKUP($U259,料金表!$B$3:$H$52,2,1),IF($W259="eパケ",VLOOKUP($U259,料金表!$B$3:$H$52,4,1),IF($W259="EMS",VLOOKUP($U259,料金表!$B$3:$H$52,6,1),""))),"")</f>
        <v>860</v>
      </c>
      <c r="Y259" s="28" t="n">
        <f aca="false">IFERROR(IF($W259="eパケライト",VLOOKUP($U259,料金表!$B$3:$H$52,3,1),IF($W259="eパケ",VLOOKUP($U259,料金表!$B$3:$H$52,5,1),IF($W259="EMS",VLOOKUP($U259,料金表!$B$3:$H$52,7,1),""))),"")</f>
        <v>860</v>
      </c>
      <c r="Z259" s="28" t="n">
        <f aca="false">$Z$1</f>
        <v>330</v>
      </c>
      <c r="AA259" s="64"/>
      <c r="AB259" s="65"/>
      <c r="AC259" s="66" t="s">
        <v>45</v>
      </c>
      <c r="AD259" s="65" t="n">
        <v>43950</v>
      </c>
      <c r="AE259" s="56"/>
      <c r="AF259" s="97"/>
      <c r="AH259" s="57" t="str">
        <f aca="false">"http://images.amazon.com/images/P/"&amp;D259&amp;".09.LZZZZZZZ"</f>
        <v>http://images.amazon.com/images/P/B0000EJUUX.09.LZZZZZZZ</v>
      </c>
    </row>
    <row r="260" customFormat="false" ht="23.25" hidden="true" customHeight="true" outlineLevel="0" collapsed="false">
      <c r="A260" s="19" t="n">
        <v>253</v>
      </c>
      <c r="B260" s="67"/>
      <c r="C260" s="58" t="s">
        <v>811</v>
      </c>
      <c r="D260" s="37" t="s">
        <v>812</v>
      </c>
      <c r="E260" s="58" t="n">
        <v>4964808302222</v>
      </c>
      <c r="F260" s="38" t="str">
        <f aca="false">IF(D260="",,"http://mnsearch.com/item?kwd="&amp;D260)</f>
        <v>http://mnsearch.com/item?kwd=B0058ROYB6</v>
      </c>
      <c r="G260" s="60" t="n">
        <v>2340</v>
      </c>
      <c r="H260" s="39"/>
      <c r="I260" s="40" t="n">
        <v>200</v>
      </c>
      <c r="J260" s="41"/>
      <c r="K260" s="41"/>
      <c r="L260" s="41"/>
      <c r="M260" s="61" t="s">
        <v>813</v>
      </c>
      <c r="N260" s="62" t="n">
        <v>45.99</v>
      </c>
      <c r="O260" s="77" t="n">
        <f aca="false">N260-0.5</f>
        <v>45.49</v>
      </c>
      <c r="P260" s="78" t="n">
        <f aca="false">IF(ISERROR($P$1*O260),"",($P$1*O260))</f>
        <v>4816.4812</v>
      </c>
      <c r="Q260" s="79" t="n">
        <f aca="false">P260-T260-X260-G260-H260-Z260</f>
        <v>564.4812</v>
      </c>
      <c r="R260" s="80" t="n">
        <f aca="false">P260-T260-Y260-G260-H260-Z260</f>
        <v>564.4812</v>
      </c>
      <c r="S260" s="81" t="n">
        <f aca="false">IF(ISERROR(Q260/P260),"",(Q260/P260))</f>
        <v>0.117197841444912</v>
      </c>
      <c r="T260" s="78" t="n">
        <f aca="false">ROUND(IF(ISERROR(P260*$T$1),"",P260*$T$1),0)</f>
        <v>722</v>
      </c>
      <c r="U260" s="82" t="n">
        <f aca="false">ROUNDUP(I260*1.2,0)</f>
        <v>240</v>
      </c>
      <c r="V260" s="83" t="n">
        <f aca="false">ROUNDUP(SUM(J260:L260)*1.1,0)</f>
        <v>0</v>
      </c>
      <c r="W260" s="84" t="s">
        <v>50</v>
      </c>
      <c r="X260" s="28" t="n">
        <f aca="false">IFERROR(IF($W260="eパケライト",VLOOKUP($U260,料金表!$B$3:$H$52,2,1),IF($W260="eパケ",VLOOKUP($U260,料金表!$B$3:$H$52,4,1),IF($W260="EMS",VLOOKUP($U260,料金表!$B$3:$H$52,6,1),""))),"")</f>
        <v>860</v>
      </c>
      <c r="Y260" s="28" t="n">
        <f aca="false">IFERROR(IF($W260="eパケライト",VLOOKUP($U260,料金表!$B$3:$H$52,3,1),IF($W260="eパケ",VLOOKUP($U260,料金表!$B$3:$H$52,5,1),IF($W260="EMS",VLOOKUP($U260,料金表!$B$3:$H$52,7,1),""))),"")</f>
        <v>860</v>
      </c>
      <c r="Z260" s="28" t="n">
        <f aca="false">$Z$1</f>
        <v>330</v>
      </c>
      <c r="AA260" s="64"/>
      <c r="AB260" s="65"/>
      <c r="AC260" s="66" t="s">
        <v>45</v>
      </c>
      <c r="AD260" s="65" t="n">
        <v>43950</v>
      </c>
      <c r="AE260" s="56"/>
      <c r="AF260" s="97"/>
      <c r="AH260" s="57" t="str">
        <f aca="false">"http://images.amazon.com/images/P/"&amp;D260&amp;".09.LZZZZZZZ"</f>
        <v>http://images.amazon.com/images/P/B0058ROYB6.09.LZZZZZZZ</v>
      </c>
    </row>
    <row r="261" customFormat="false" ht="23.25" hidden="true" customHeight="true" outlineLevel="0" collapsed="false">
      <c r="A261" s="19" t="n">
        <v>254</v>
      </c>
      <c r="B261" s="67"/>
      <c r="C261" s="58" t="s">
        <v>814</v>
      </c>
      <c r="D261" s="37" t="s">
        <v>815</v>
      </c>
      <c r="E261" s="58" t="n">
        <v>4964808301195</v>
      </c>
      <c r="F261" s="38" t="str">
        <f aca="false">IF(D261="",,"http://mnsearch.com/item?kwd="&amp;D261)</f>
        <v>http://mnsearch.com/item?kwd=B002H9WIUC</v>
      </c>
      <c r="G261" s="60" t="n">
        <v>1540</v>
      </c>
      <c r="H261" s="39"/>
      <c r="I261" s="40" t="n">
        <v>200</v>
      </c>
      <c r="J261" s="41"/>
      <c r="K261" s="41"/>
      <c r="L261" s="41"/>
      <c r="M261" s="61" t="s">
        <v>816</v>
      </c>
      <c r="N261" s="62" t="n">
        <v>38.49</v>
      </c>
      <c r="O261" s="77" t="n">
        <f aca="false">N261-0.5</f>
        <v>37.99</v>
      </c>
      <c r="P261" s="78" t="n">
        <f aca="false">IF(ISERROR($P$1*O261),"",($P$1*O261))</f>
        <v>4022.3812</v>
      </c>
      <c r="Q261" s="79" t="n">
        <f aca="false">P261-T261-X261-G261-H261-Z261</f>
        <v>689.3812</v>
      </c>
      <c r="R261" s="80" t="n">
        <f aca="false">P261-T261-Y261-G261-H261-Z261</f>
        <v>689.3812</v>
      </c>
      <c r="S261" s="81" t="n">
        <f aca="false">IF(ISERROR(Q261/P261),"",(Q261/P261))</f>
        <v>0.171386342000604</v>
      </c>
      <c r="T261" s="78" t="n">
        <f aca="false">ROUND(IF(ISERROR(P261*$T$1),"",P261*$T$1),0)</f>
        <v>603</v>
      </c>
      <c r="U261" s="82" t="n">
        <f aca="false">ROUNDUP(I261*1.2,0)</f>
        <v>240</v>
      </c>
      <c r="V261" s="83" t="n">
        <f aca="false">ROUNDUP(SUM(J261:L261)*1.1,0)</f>
        <v>0</v>
      </c>
      <c r="W261" s="84" t="s">
        <v>50</v>
      </c>
      <c r="X261" s="28" t="n">
        <f aca="false">IFERROR(IF($W261="eパケライト",VLOOKUP($U261,料金表!$B$3:$H$52,2,1),IF($W261="eパケ",VLOOKUP($U261,料金表!$B$3:$H$52,4,1),IF($W261="EMS",VLOOKUP($U261,料金表!$B$3:$H$52,6,1),""))),"")</f>
        <v>860</v>
      </c>
      <c r="Y261" s="28" t="n">
        <f aca="false">IFERROR(IF($W261="eパケライト",VLOOKUP($U261,料金表!$B$3:$H$52,3,1),IF($W261="eパケ",VLOOKUP($U261,料金表!$B$3:$H$52,5,1),IF($W261="EMS",VLOOKUP($U261,料金表!$B$3:$H$52,7,1),""))),"")</f>
        <v>860</v>
      </c>
      <c r="Z261" s="28" t="n">
        <f aca="false">$Z$1</f>
        <v>330</v>
      </c>
      <c r="AA261" s="64"/>
      <c r="AB261" s="65"/>
      <c r="AC261" s="66" t="s">
        <v>45</v>
      </c>
      <c r="AD261" s="65" t="n">
        <v>43950</v>
      </c>
      <c r="AE261" s="56"/>
      <c r="AF261" s="97"/>
      <c r="AH261" s="57" t="str">
        <f aca="false">"http://images.amazon.com/images/P/"&amp;D261&amp;".09.LZZZZZZZ"</f>
        <v>http://images.amazon.com/images/P/B002H9WIUC.09.LZZZZZZZ</v>
      </c>
    </row>
    <row r="262" customFormat="false" ht="25.5" hidden="true" customHeight="true" outlineLevel="0" collapsed="false">
      <c r="A262" s="19" t="n">
        <v>255</v>
      </c>
      <c r="B262" s="67"/>
      <c r="C262" s="58" t="s">
        <v>817</v>
      </c>
      <c r="D262" s="37" t="s">
        <v>818</v>
      </c>
      <c r="E262" s="58" t="n">
        <v>4964808300754</v>
      </c>
      <c r="F262" s="38" t="str">
        <f aca="false">IF(D262="",,"http://mnsearch.com/item?kwd="&amp;D262)</f>
        <v>http://mnsearch.com/item?kwd=B000EIRXGM</v>
      </c>
      <c r="G262" s="60" t="n">
        <v>1180</v>
      </c>
      <c r="H262" s="60" t="n">
        <v>410</v>
      </c>
      <c r="I262" s="40" t="n">
        <v>200</v>
      </c>
      <c r="J262" s="41"/>
      <c r="K262" s="41"/>
      <c r="L262" s="41"/>
      <c r="M262" s="61" t="s">
        <v>819</v>
      </c>
      <c r="N262" s="62" t="n">
        <v>39.99</v>
      </c>
      <c r="O262" s="77" t="n">
        <f aca="false">N262-0.5</f>
        <v>39.49</v>
      </c>
      <c r="P262" s="78" t="n">
        <f aca="false">IF(ISERROR($P$1*O262),"",($P$1*O262))</f>
        <v>4181.2012</v>
      </c>
      <c r="Q262" s="79" t="n">
        <f aca="false">P262-T262-X262-G262-H262-Z262</f>
        <v>774.2012</v>
      </c>
      <c r="R262" s="80" t="n">
        <f aca="false">P262-T262-Y262-G262-H262-Z262</f>
        <v>774.2012</v>
      </c>
      <c r="S262" s="81" t="n">
        <f aca="false">IF(ISERROR(Q262/P262),"",(Q262/P262))</f>
        <v>0.185162388262971</v>
      </c>
      <c r="T262" s="78" t="n">
        <f aca="false">ROUND(IF(ISERROR(P262*$T$1),"",P262*$T$1),0)</f>
        <v>627</v>
      </c>
      <c r="U262" s="82" t="n">
        <f aca="false">ROUNDUP(I262*1.2,0)</f>
        <v>240</v>
      </c>
      <c r="V262" s="83" t="n">
        <f aca="false">ROUNDUP(SUM(J262:L262)*1.1,0)</f>
        <v>0</v>
      </c>
      <c r="W262" s="84" t="s">
        <v>50</v>
      </c>
      <c r="X262" s="28" t="n">
        <f aca="false">IFERROR(IF($W262="eパケライト",VLOOKUP($U262,料金表!$B$3:$H$52,2,1),IF($W262="eパケ",VLOOKUP($U262,料金表!$B$3:$H$52,4,1),IF($W262="EMS",VLOOKUP($U262,料金表!$B$3:$H$52,6,1),""))),"")</f>
        <v>860</v>
      </c>
      <c r="Y262" s="28" t="n">
        <f aca="false">IFERROR(IF($W262="eパケライト",VLOOKUP($U262,料金表!$B$3:$H$52,3,1),IF($W262="eパケ",VLOOKUP($U262,料金表!$B$3:$H$52,5,1),IF($W262="EMS",VLOOKUP($U262,料金表!$B$3:$H$52,7,1),""))),"")</f>
        <v>860</v>
      </c>
      <c r="Z262" s="28" t="n">
        <f aca="false">$Z$1</f>
        <v>330</v>
      </c>
      <c r="AA262" s="64"/>
      <c r="AB262" s="65"/>
      <c r="AC262" s="66" t="s">
        <v>45</v>
      </c>
      <c r="AD262" s="65" t="n">
        <v>43950</v>
      </c>
      <c r="AE262" s="56"/>
      <c r="AF262" s="97"/>
      <c r="AH262" s="57" t="str">
        <f aca="false">"http://images.amazon.com/images/P/"&amp;D262&amp;".09.LZZZZZZZ"</f>
        <v>http://images.amazon.com/images/P/B000EIRXGM.09.LZZZZZZZ</v>
      </c>
    </row>
    <row r="263" customFormat="false" ht="24" hidden="true" customHeight="true" outlineLevel="0" collapsed="false">
      <c r="A263" s="19" t="n">
        <v>256</v>
      </c>
      <c r="B263" s="67"/>
      <c r="C263" s="58" t="s">
        <v>820</v>
      </c>
      <c r="D263" s="37" t="s">
        <v>821</v>
      </c>
      <c r="E263" s="58" t="n">
        <v>4964808300785</v>
      </c>
      <c r="F263" s="38" t="str">
        <f aca="false">IF(D263="",,"http://mnsearch.com/item?kwd="&amp;D263)</f>
        <v>http://mnsearch.com/item?kwd=B000FA1CPM</v>
      </c>
      <c r="G263" s="60" t="n">
        <v>869</v>
      </c>
      <c r="H263" s="60" t="n">
        <v>230</v>
      </c>
      <c r="I263" s="40" t="n">
        <v>200</v>
      </c>
      <c r="J263" s="41"/>
      <c r="K263" s="41"/>
      <c r="L263" s="41"/>
      <c r="M263" s="61" t="s">
        <v>822</v>
      </c>
      <c r="N263" s="62" t="n">
        <v>39.99</v>
      </c>
      <c r="O263" s="77" t="n">
        <f aca="false">N263-0.5</f>
        <v>39.49</v>
      </c>
      <c r="P263" s="78" t="n">
        <f aca="false">IF(ISERROR($P$1*O263),"",($P$1*O263))</f>
        <v>4181.2012</v>
      </c>
      <c r="Q263" s="79" t="n">
        <f aca="false">P263-T263-X263-G263-H263-Z263</f>
        <v>1265.2012</v>
      </c>
      <c r="R263" s="80" t="n">
        <f aca="false">P263-T263-Y263-G263-H263-Z263</f>
        <v>1265.2012</v>
      </c>
      <c r="S263" s="81" t="n">
        <f aca="false">IF(ISERROR(Q263/P263),"",(Q263/P263))</f>
        <v>0.302592757315769</v>
      </c>
      <c r="T263" s="78" t="n">
        <f aca="false">ROUND(IF(ISERROR(P263*$T$1),"",P263*$T$1),0)</f>
        <v>627</v>
      </c>
      <c r="U263" s="82" t="n">
        <f aca="false">ROUNDUP(I263*1.2,0)</f>
        <v>240</v>
      </c>
      <c r="V263" s="83" t="n">
        <f aca="false">ROUNDUP(SUM(J263:L263)*1.1,0)</f>
        <v>0</v>
      </c>
      <c r="W263" s="84" t="s">
        <v>50</v>
      </c>
      <c r="X263" s="28" t="n">
        <f aca="false">IFERROR(IF($W263="eパケライト",VLOOKUP($U263,料金表!$B$3:$H$52,2,1),IF($W263="eパケ",VLOOKUP($U263,料金表!$B$3:$H$52,4,1),IF($W263="EMS",VLOOKUP($U263,料金表!$B$3:$H$52,6,1),""))),"")</f>
        <v>860</v>
      </c>
      <c r="Y263" s="28" t="n">
        <f aca="false">IFERROR(IF($W263="eパケライト",VLOOKUP($U263,料金表!$B$3:$H$52,3,1),IF($W263="eパケ",VLOOKUP($U263,料金表!$B$3:$H$52,5,1),IF($W263="EMS",VLOOKUP($U263,料金表!$B$3:$H$52,7,1),""))),"")</f>
        <v>860</v>
      </c>
      <c r="Z263" s="28" t="n">
        <f aca="false">$Z$1</f>
        <v>330</v>
      </c>
      <c r="AA263" s="64"/>
      <c r="AB263" s="65"/>
      <c r="AC263" s="66" t="s">
        <v>45</v>
      </c>
      <c r="AD263" s="65" t="n">
        <v>43950</v>
      </c>
      <c r="AE263" s="56"/>
      <c r="AF263" s="97"/>
      <c r="AH263" s="57" t="str">
        <f aca="false">"http://images.amazon.com/images/P/"&amp;D263&amp;".09.LZZZZZZZ"</f>
        <v>http://images.amazon.com/images/P/B000FA1CPM.09.LZZZZZZZ</v>
      </c>
    </row>
    <row r="264" customFormat="false" ht="21.75" hidden="true" customHeight="true" outlineLevel="0" collapsed="false">
      <c r="A264" s="19" t="n">
        <v>257</v>
      </c>
      <c r="B264" s="67"/>
      <c r="C264" s="58" t="s">
        <v>823</v>
      </c>
      <c r="D264" s="37" t="s">
        <v>824</v>
      </c>
      <c r="E264" s="58" t="n">
        <v>4976219651066</v>
      </c>
      <c r="F264" s="38" t="str">
        <f aca="false">IF(D264="",,"http://mnsearch.com/item?kwd="&amp;D264)</f>
        <v>http://mnsearch.com/item?kwd=B000654XY8</v>
      </c>
      <c r="G264" s="60" t="n">
        <v>600</v>
      </c>
      <c r="H264" s="60" t="n">
        <v>300</v>
      </c>
      <c r="I264" s="40" t="n">
        <v>200</v>
      </c>
      <c r="J264" s="41"/>
      <c r="K264" s="41"/>
      <c r="L264" s="41"/>
      <c r="M264" s="61" t="s">
        <v>825</v>
      </c>
      <c r="N264" s="62" t="n">
        <v>33.49</v>
      </c>
      <c r="O264" s="77" t="n">
        <f aca="false">N264-0.5</f>
        <v>32.99</v>
      </c>
      <c r="P264" s="78" t="n">
        <f aca="false">IF(ISERROR($P$1*O264),"",($P$1*O264))</f>
        <v>3492.9812</v>
      </c>
      <c r="Q264" s="79" t="n">
        <f aca="false">P264-T264-X264-G264-H264-Z264</f>
        <v>878.9812</v>
      </c>
      <c r="R264" s="80" t="n">
        <f aca="false">P264-T264-Y264-G264-H264-Z264</f>
        <v>878.9812</v>
      </c>
      <c r="S264" s="81" t="n">
        <f aca="false">IF(ISERROR(Q264/P264),"",(Q264/P264))</f>
        <v>0.251642121635238</v>
      </c>
      <c r="T264" s="78" t="n">
        <f aca="false">ROUND(IF(ISERROR(P264*$T$1),"",P264*$T$1),0)</f>
        <v>524</v>
      </c>
      <c r="U264" s="82" t="n">
        <f aca="false">ROUNDUP(I264*1.2,0)</f>
        <v>240</v>
      </c>
      <c r="V264" s="83" t="n">
        <f aca="false">ROUNDUP(SUM(J264:L264)*1.1,0)</f>
        <v>0</v>
      </c>
      <c r="W264" s="84" t="s">
        <v>50</v>
      </c>
      <c r="X264" s="28" t="n">
        <f aca="false">IFERROR(IF($W264="eパケライト",VLOOKUP($U264,料金表!$B$3:$H$52,2,1),IF($W264="eパケ",VLOOKUP($U264,料金表!$B$3:$H$52,4,1),IF($W264="EMS",VLOOKUP($U264,料金表!$B$3:$H$52,6,1),""))),"")</f>
        <v>860</v>
      </c>
      <c r="Y264" s="28" t="n">
        <f aca="false">IFERROR(IF($W264="eパケライト",VLOOKUP($U264,料金表!$B$3:$H$52,3,1),IF($W264="eパケ",VLOOKUP($U264,料金表!$B$3:$H$52,5,1),IF($W264="EMS",VLOOKUP($U264,料金表!$B$3:$H$52,7,1),""))),"")</f>
        <v>860</v>
      </c>
      <c r="Z264" s="28" t="n">
        <f aca="false">$Z$1</f>
        <v>330</v>
      </c>
      <c r="AA264" s="64"/>
      <c r="AB264" s="65"/>
      <c r="AC264" s="66" t="s">
        <v>45</v>
      </c>
      <c r="AD264" s="65" t="n">
        <v>43950</v>
      </c>
      <c r="AE264" s="56"/>
      <c r="AF264" s="97"/>
      <c r="AH264" s="57" t="str">
        <f aca="false">"http://images.amazon.com/images/P/"&amp;D264&amp;".09.LZZZZZZZ"</f>
        <v>http://images.amazon.com/images/P/B000654XY8.09.LZZZZZZZ</v>
      </c>
    </row>
    <row r="265" customFormat="false" ht="23.25" hidden="true" customHeight="true" outlineLevel="0" collapsed="false">
      <c r="A265" s="19" t="n">
        <v>258</v>
      </c>
      <c r="B265" s="67"/>
      <c r="C265" s="58" t="s">
        <v>826</v>
      </c>
      <c r="D265" s="37" t="s">
        <v>827</v>
      </c>
      <c r="E265" s="58" t="n">
        <v>4976219655354</v>
      </c>
      <c r="F265" s="38" t="str">
        <f aca="false">IF(D265="",,"http://mnsearch.com/item?kwd="&amp;D265)</f>
        <v>http://mnsearch.com/item?kwd=B000EXKNZK</v>
      </c>
      <c r="G265" s="60" t="n">
        <v>1777</v>
      </c>
      <c r="H265" s="39"/>
      <c r="I265" s="40" t="n">
        <v>200</v>
      </c>
      <c r="J265" s="41"/>
      <c r="K265" s="41"/>
      <c r="L265" s="41"/>
      <c r="M265" s="61" t="s">
        <v>828</v>
      </c>
      <c r="N265" s="62" t="n">
        <v>46</v>
      </c>
      <c r="O265" s="77" t="n">
        <f aca="false">N265-0.5</f>
        <v>45.5</v>
      </c>
      <c r="P265" s="78" t="n">
        <f aca="false">IF(ISERROR($P$1*O265),"",($P$1*O265))</f>
        <v>4817.54</v>
      </c>
      <c r="Q265" s="79" t="n">
        <f aca="false">P265-T265-X265-G265-H265-Z265</f>
        <v>1127.54</v>
      </c>
      <c r="R265" s="80" t="n">
        <f aca="false">P265-T265-Y265-G265-H265-Z265</f>
        <v>1127.54</v>
      </c>
      <c r="S265" s="81" t="n">
        <f aca="false">IF(ISERROR(Q265/P265),"",(Q265/P265))</f>
        <v>0.234048912930666</v>
      </c>
      <c r="T265" s="78" t="n">
        <f aca="false">ROUND(IF(ISERROR(P265*$T$1),"",P265*$T$1),0)</f>
        <v>723</v>
      </c>
      <c r="U265" s="82" t="n">
        <f aca="false">ROUNDUP(I265*1.2,0)</f>
        <v>240</v>
      </c>
      <c r="V265" s="83" t="n">
        <f aca="false">ROUNDUP(SUM(J265:L265)*1.1,0)</f>
        <v>0</v>
      </c>
      <c r="W265" s="84" t="s">
        <v>50</v>
      </c>
      <c r="X265" s="28" t="n">
        <f aca="false">IFERROR(IF($W265="eパケライト",VLOOKUP($U265,料金表!$B$3:$H$52,2,1),IF($W265="eパケ",VLOOKUP($U265,料金表!$B$3:$H$52,4,1),IF($W265="EMS",VLOOKUP($U265,料金表!$B$3:$H$52,6,1),""))),"")</f>
        <v>860</v>
      </c>
      <c r="Y265" s="28" t="n">
        <f aca="false">IFERROR(IF($W265="eパケライト",VLOOKUP($U265,料金表!$B$3:$H$52,3,1),IF($W265="eパケ",VLOOKUP($U265,料金表!$B$3:$H$52,5,1),IF($W265="EMS",VLOOKUP($U265,料金表!$B$3:$H$52,7,1),""))),"")</f>
        <v>860</v>
      </c>
      <c r="Z265" s="28" t="n">
        <f aca="false">$Z$1</f>
        <v>330</v>
      </c>
      <c r="AA265" s="64"/>
      <c r="AB265" s="65"/>
      <c r="AC265" s="66" t="s">
        <v>45</v>
      </c>
      <c r="AD265" s="65" t="n">
        <v>43950</v>
      </c>
      <c r="AE265" s="56"/>
      <c r="AF265" s="97"/>
      <c r="AH265" s="57" t="str">
        <f aca="false">"http://images.amazon.com/images/P/"&amp;D265&amp;".09.LZZZZZZZ"</f>
        <v>http://images.amazon.com/images/P/B000EXKNZK.09.LZZZZZZZ</v>
      </c>
    </row>
    <row r="266" customFormat="false" ht="22.5" hidden="true" customHeight="true" outlineLevel="0" collapsed="false">
      <c r="A266" s="19" t="n">
        <v>259</v>
      </c>
      <c r="B266" s="67"/>
      <c r="C266" s="58" t="s">
        <v>829</v>
      </c>
      <c r="D266" s="37" t="s">
        <v>830</v>
      </c>
      <c r="E266" s="58" t="n">
        <v>4976219649704</v>
      </c>
      <c r="F266" s="38" t="str">
        <f aca="false">IF(D266="",,"http://mnsearch.com/item?kwd="&amp;D266)</f>
        <v>http://mnsearch.com/item?kwd=B0000E5SEO</v>
      </c>
      <c r="G266" s="60" t="n">
        <v>2000</v>
      </c>
      <c r="H266" s="39"/>
      <c r="I266" s="40" t="n">
        <v>200</v>
      </c>
      <c r="J266" s="41"/>
      <c r="K266" s="41"/>
      <c r="L266" s="41"/>
      <c r="M266" s="61" t="s">
        <v>831</v>
      </c>
      <c r="N266" s="62" t="n">
        <v>45.49</v>
      </c>
      <c r="O266" s="77" t="n">
        <f aca="false">N266-0.5</f>
        <v>44.99</v>
      </c>
      <c r="P266" s="78" t="n">
        <f aca="false">IF(ISERROR($P$1*O266),"",($P$1*O266))</f>
        <v>4763.5412</v>
      </c>
      <c r="Q266" s="79" t="n">
        <f aca="false">P266-T266-X266-G266-H266-Z266</f>
        <v>858.5412</v>
      </c>
      <c r="R266" s="80" t="n">
        <f aca="false">P266-T266-Y266-G266-H266-Z266</f>
        <v>858.5412</v>
      </c>
      <c r="S266" s="81" t="n">
        <f aca="false">IF(ISERROR(Q266/P266),"",(Q266/P266))</f>
        <v>0.180231715010673</v>
      </c>
      <c r="T266" s="78" t="n">
        <f aca="false">ROUND(IF(ISERROR(P266*$T$1),"",P266*$T$1),0)</f>
        <v>715</v>
      </c>
      <c r="U266" s="82" t="n">
        <f aca="false">ROUNDUP(I266*1.2,0)</f>
        <v>240</v>
      </c>
      <c r="V266" s="83" t="n">
        <f aca="false">ROUNDUP(SUM(J266:L266)*1.1,0)</f>
        <v>0</v>
      </c>
      <c r="W266" s="84" t="s">
        <v>50</v>
      </c>
      <c r="X266" s="28" t="n">
        <f aca="false">IFERROR(IF($W266="eパケライト",VLOOKUP($U266,料金表!$B$3:$H$52,2,1),IF($W266="eパケ",VLOOKUP($U266,料金表!$B$3:$H$52,4,1),IF($W266="EMS",VLOOKUP($U266,料金表!$B$3:$H$52,6,1),""))),"")</f>
        <v>860</v>
      </c>
      <c r="Y266" s="28" t="n">
        <f aca="false">IFERROR(IF($W266="eパケライト",VLOOKUP($U266,料金表!$B$3:$H$52,3,1),IF($W266="eパケ",VLOOKUP($U266,料金表!$B$3:$H$52,5,1),IF($W266="EMS",VLOOKUP($U266,料金表!$B$3:$H$52,7,1),""))),"")</f>
        <v>860</v>
      </c>
      <c r="Z266" s="28" t="n">
        <f aca="false">$Z$1</f>
        <v>330</v>
      </c>
      <c r="AA266" s="64"/>
      <c r="AB266" s="65"/>
      <c r="AC266" s="66" t="s">
        <v>45</v>
      </c>
      <c r="AD266" s="65" t="n">
        <v>43950</v>
      </c>
      <c r="AE266" s="56"/>
      <c r="AF266" s="97"/>
      <c r="AH266" s="57" t="str">
        <f aca="false">"http://images.amazon.com/images/P/"&amp;D266&amp;".09.LZZZZZZZ"</f>
        <v>http://images.amazon.com/images/P/B0000E5SEO.09.LZZZZZZZ</v>
      </c>
    </row>
    <row r="267" customFormat="false" ht="23.25" hidden="true" customHeight="true" outlineLevel="0" collapsed="false">
      <c r="A267" s="19" t="n">
        <v>260</v>
      </c>
      <c r="B267" s="67"/>
      <c r="C267" s="58" t="s">
        <v>832</v>
      </c>
      <c r="D267" s="37" t="s">
        <v>833</v>
      </c>
      <c r="E267" s="58" t="n">
        <v>4964808300693</v>
      </c>
      <c r="F267" s="38" t="str">
        <f aca="false">IF(D267="",,"http://mnsearch.com/item?kwd="&amp;D267)</f>
        <v>http://mnsearch.com/item?kwd=B000BNQUT6</v>
      </c>
      <c r="G267" s="60" t="n">
        <v>2000</v>
      </c>
      <c r="H267" s="39"/>
      <c r="I267" s="40" t="n">
        <v>200</v>
      </c>
      <c r="J267" s="41"/>
      <c r="K267" s="41"/>
      <c r="L267" s="41"/>
      <c r="M267" s="61" t="s">
        <v>834</v>
      </c>
      <c r="N267" s="62" t="n">
        <v>40.49</v>
      </c>
      <c r="O267" s="77" t="n">
        <f aca="false">N267-0.5</f>
        <v>39.99</v>
      </c>
      <c r="P267" s="78" t="n">
        <f aca="false">IF(ISERROR($P$1*O267),"",($P$1*O267))</f>
        <v>4234.1412</v>
      </c>
      <c r="Q267" s="79" t="n">
        <f aca="false">P267-T267-X267-G267-H267-Z267</f>
        <v>409.1412</v>
      </c>
      <c r="R267" s="80" t="n">
        <f aca="false">P267-T267-Y267-G267-H267-Z267</f>
        <v>409.1412</v>
      </c>
      <c r="S267" s="81" t="n">
        <f aca="false">IF(ISERROR(Q267/P267),"",(Q267/P267))</f>
        <v>0.0966290873814033</v>
      </c>
      <c r="T267" s="78" t="n">
        <f aca="false">ROUND(IF(ISERROR(P267*$T$1),"",P267*$T$1),0)</f>
        <v>635</v>
      </c>
      <c r="U267" s="82" t="n">
        <f aca="false">ROUNDUP(I267*1.2,0)</f>
        <v>240</v>
      </c>
      <c r="V267" s="83" t="n">
        <f aca="false">ROUNDUP(SUM(J267:L267)*1.1,0)</f>
        <v>0</v>
      </c>
      <c r="W267" s="84" t="s">
        <v>50</v>
      </c>
      <c r="X267" s="28" t="n">
        <f aca="false">IFERROR(IF($W267="eパケライト",VLOOKUP($U267,料金表!$B$3:$H$52,2,1),IF($W267="eパケ",VLOOKUP($U267,料金表!$B$3:$H$52,4,1),IF($W267="EMS",VLOOKUP($U267,料金表!$B$3:$H$52,6,1),""))),"")</f>
        <v>860</v>
      </c>
      <c r="Y267" s="28" t="n">
        <f aca="false">IFERROR(IF($W267="eパケライト",VLOOKUP($U267,料金表!$B$3:$H$52,3,1),IF($W267="eパケ",VLOOKUP($U267,料金表!$B$3:$H$52,5,1),IF($W267="EMS",VLOOKUP($U267,料金表!$B$3:$H$52,7,1),""))),"")</f>
        <v>860</v>
      </c>
      <c r="Z267" s="28" t="n">
        <f aca="false">$Z$1</f>
        <v>330</v>
      </c>
      <c r="AA267" s="64"/>
      <c r="AB267" s="65"/>
      <c r="AC267" s="66" t="s">
        <v>45</v>
      </c>
      <c r="AD267" s="65" t="n">
        <v>43950</v>
      </c>
      <c r="AE267" s="56"/>
      <c r="AF267" s="97"/>
      <c r="AH267" s="57" t="str">
        <f aca="false">"http://images.amazon.com/images/P/"&amp;D267&amp;".09.LZZZZZZZ"</f>
        <v>http://images.amazon.com/images/P/B000BNQUT6.09.LZZZZZZZ</v>
      </c>
    </row>
    <row r="268" customFormat="false" ht="21" hidden="true" customHeight="true" outlineLevel="0" collapsed="false">
      <c r="A268" s="19" t="n">
        <v>261</v>
      </c>
      <c r="B268" s="67"/>
      <c r="C268" s="58" t="s">
        <v>835</v>
      </c>
      <c r="D268" s="37" t="s">
        <v>836</v>
      </c>
      <c r="E268" s="58" t="n">
        <v>4964808300594</v>
      </c>
      <c r="F268" s="38" t="str">
        <f aca="false">IF(D268="",,"http://mnsearch.com/item?kwd="&amp;D268)</f>
        <v>http://mnsearch.com/item?kwd=B0007XQ48M</v>
      </c>
      <c r="G268" s="60" t="n">
        <v>2291</v>
      </c>
      <c r="H268" s="39"/>
      <c r="I268" s="40" t="n">
        <v>200</v>
      </c>
      <c r="J268" s="41"/>
      <c r="K268" s="41"/>
      <c r="L268" s="41"/>
      <c r="M268" s="61" t="s">
        <v>837</v>
      </c>
      <c r="N268" s="62" t="n">
        <v>43.98</v>
      </c>
      <c r="O268" s="77" t="n">
        <f aca="false">N268-0.5</f>
        <v>43.48</v>
      </c>
      <c r="P268" s="78" t="n">
        <f aca="false">IF(ISERROR($P$1*O268),"",($P$1*O268))</f>
        <v>4603.6624</v>
      </c>
      <c r="Q268" s="79" t="n">
        <f aca="false">P268-T268-X268-G268-H268-Z268</f>
        <v>431.662399999999</v>
      </c>
      <c r="R268" s="80" t="n">
        <f aca="false">P268-T268-Y268-G268-H268-Z268</f>
        <v>431.662399999999</v>
      </c>
      <c r="S268" s="81" t="n">
        <f aca="false">IF(ISERROR(Q268/P268),"",(Q268/P268))</f>
        <v>0.09376499892781</v>
      </c>
      <c r="T268" s="78" t="n">
        <f aca="false">ROUND(IF(ISERROR(P268*$T$1),"",P268*$T$1),0)</f>
        <v>691</v>
      </c>
      <c r="U268" s="82" t="n">
        <f aca="false">ROUNDUP(I268*1.2,0)</f>
        <v>240</v>
      </c>
      <c r="V268" s="83" t="n">
        <f aca="false">ROUNDUP(SUM(J268:L268)*1.1,0)</f>
        <v>0</v>
      </c>
      <c r="W268" s="84" t="s">
        <v>50</v>
      </c>
      <c r="X268" s="28" t="n">
        <f aca="false">IFERROR(IF($W268="eパケライト",VLOOKUP($U268,料金表!$B$3:$H$52,2,1),IF($W268="eパケ",VLOOKUP($U268,料金表!$B$3:$H$52,4,1),IF($W268="EMS",VLOOKUP($U268,料金表!$B$3:$H$52,6,1),""))),"")</f>
        <v>860</v>
      </c>
      <c r="Y268" s="28" t="n">
        <f aca="false">IFERROR(IF($W268="eパケライト",VLOOKUP($U268,料金表!$B$3:$H$52,3,1),IF($W268="eパケ",VLOOKUP($U268,料金表!$B$3:$H$52,5,1),IF($W268="EMS",VLOOKUP($U268,料金表!$B$3:$H$52,7,1),""))),"")</f>
        <v>860</v>
      </c>
      <c r="Z268" s="28" t="n">
        <f aca="false">$Z$1</f>
        <v>330</v>
      </c>
      <c r="AA268" s="64"/>
      <c r="AB268" s="65"/>
      <c r="AC268" s="66" t="s">
        <v>45</v>
      </c>
      <c r="AD268" s="65" t="n">
        <v>43951</v>
      </c>
      <c r="AE268" s="56"/>
      <c r="AF268" s="97"/>
      <c r="AH268" s="57" t="str">
        <f aca="false">"http://images.amazon.com/images/P/"&amp;D268&amp;".09.LZZZZZZZ"</f>
        <v>http://images.amazon.com/images/P/B0007XQ48M.09.LZZZZZZZ</v>
      </c>
    </row>
    <row r="269" customFormat="false" ht="21.75" hidden="true" customHeight="true" outlineLevel="0" collapsed="false">
      <c r="A269" s="19" t="n">
        <v>262</v>
      </c>
      <c r="B269" s="67"/>
      <c r="C269" s="58" t="s">
        <v>838</v>
      </c>
      <c r="D269" s="37" t="s">
        <v>839</v>
      </c>
      <c r="E269" s="58" t="n">
        <v>4964808300808</v>
      </c>
      <c r="F269" s="38" t="str">
        <f aca="false">IF(D269="",,"http://mnsearch.com/item?kwd="&amp;D269)</f>
        <v>http://mnsearch.com/item?kwd=B000FA3GFQ</v>
      </c>
      <c r="G269" s="60" t="n">
        <v>3025</v>
      </c>
      <c r="H269" s="60" t="n">
        <v>350</v>
      </c>
      <c r="I269" s="40" t="n">
        <v>200</v>
      </c>
      <c r="J269" s="41"/>
      <c r="K269" s="41"/>
      <c r="L269" s="41"/>
      <c r="M269" s="61" t="s">
        <v>840</v>
      </c>
      <c r="N269" s="62" t="n">
        <v>60.49</v>
      </c>
      <c r="O269" s="77" t="n">
        <f aca="false">N269-0.5</f>
        <v>59.99</v>
      </c>
      <c r="P269" s="78" t="n">
        <f aca="false">IF(ISERROR($P$1*O269),"",($P$1*O269))</f>
        <v>6351.7412</v>
      </c>
      <c r="Q269" s="79" t="n">
        <f aca="false">P269-T269-X269-G269-H269-Z269</f>
        <v>833.7412</v>
      </c>
      <c r="R269" s="80" t="n">
        <f aca="false">P269-T269-Y269-G269-H269-Z269</f>
        <v>833.7412</v>
      </c>
      <c r="S269" s="81" t="n">
        <f aca="false">IF(ISERROR(Q269/P269),"",(Q269/P269))</f>
        <v>0.131261834156593</v>
      </c>
      <c r="T269" s="78" t="n">
        <f aca="false">ROUND(IF(ISERROR(P269*$T$1),"",P269*$T$1),0)</f>
        <v>953</v>
      </c>
      <c r="U269" s="82" t="n">
        <f aca="false">ROUNDUP(I269*1.2,0)</f>
        <v>240</v>
      </c>
      <c r="V269" s="83" t="n">
        <f aca="false">ROUNDUP(SUM(J269:L269)*1.1,0)</f>
        <v>0</v>
      </c>
      <c r="W269" s="84" t="s">
        <v>50</v>
      </c>
      <c r="X269" s="28" t="n">
        <f aca="false">IFERROR(IF($W269="eパケライト",VLOOKUP($U269,料金表!$B$3:$H$52,2,1),IF($W269="eパケ",VLOOKUP($U269,料金表!$B$3:$H$52,4,1),IF($W269="EMS",VLOOKUP($U269,料金表!$B$3:$H$52,6,1),""))),"")</f>
        <v>860</v>
      </c>
      <c r="Y269" s="28" t="n">
        <f aca="false">IFERROR(IF($W269="eパケライト",VLOOKUP($U269,料金表!$B$3:$H$52,3,1),IF($W269="eパケ",VLOOKUP($U269,料金表!$B$3:$H$52,5,1),IF($W269="EMS",VLOOKUP($U269,料金表!$B$3:$H$52,7,1),""))),"")</f>
        <v>860</v>
      </c>
      <c r="Z269" s="28" t="n">
        <f aca="false">$Z$1</f>
        <v>330</v>
      </c>
      <c r="AA269" s="64"/>
      <c r="AB269" s="65"/>
      <c r="AC269" s="66" t="s">
        <v>45</v>
      </c>
      <c r="AD269" s="65" t="n">
        <v>43951</v>
      </c>
      <c r="AE269" s="56"/>
      <c r="AF269" s="97"/>
      <c r="AH269" s="57" t="str">
        <f aca="false">"http://images.amazon.com/images/P/"&amp;D269&amp;".09.LZZZZZZZ"</f>
        <v>http://images.amazon.com/images/P/B000FA3GFQ.09.LZZZZZZZ</v>
      </c>
    </row>
    <row r="270" customFormat="false" ht="21.75" hidden="true" customHeight="true" outlineLevel="0" collapsed="false">
      <c r="A270" s="19" t="n">
        <v>263</v>
      </c>
      <c r="B270" s="67"/>
      <c r="C270" s="58" t="s">
        <v>841</v>
      </c>
      <c r="D270" s="37" t="s">
        <v>842</v>
      </c>
      <c r="E270" s="58" t="n">
        <v>4964808300815</v>
      </c>
      <c r="F270" s="38" t="str">
        <f aca="false">IF(D270="",,"http://mnsearch.com/item?kwd="&amp;D270)</f>
        <v>http://mnsearch.com/item?kwd=B000FMNMU8</v>
      </c>
      <c r="G270" s="60" t="n">
        <v>4195</v>
      </c>
      <c r="H270" s="60" t="n">
        <v>450</v>
      </c>
      <c r="I270" s="40" t="n">
        <v>200</v>
      </c>
      <c r="J270" s="41"/>
      <c r="K270" s="41"/>
      <c r="L270" s="41"/>
      <c r="M270" s="61" t="s">
        <v>843</v>
      </c>
      <c r="N270" s="62" t="n">
        <v>74.49</v>
      </c>
      <c r="O270" s="77" t="n">
        <f aca="false">N270-0.5</f>
        <v>73.99</v>
      </c>
      <c r="P270" s="78" t="n">
        <f aca="false">IF(ISERROR($P$1*O270),"",($P$1*O270))</f>
        <v>7834.0612</v>
      </c>
      <c r="Q270" s="79" t="n">
        <f aca="false">P270-T270-X270-G270-H270-Z270</f>
        <v>824.061199999999</v>
      </c>
      <c r="R270" s="80" t="n">
        <f aca="false">P270-T270-Y270-G270-H270-Z270</f>
        <v>824.061199999999</v>
      </c>
      <c r="S270" s="81" t="n">
        <f aca="false">IF(ISERROR(Q270/P270),"",(Q270/P270))</f>
        <v>0.10518952800624</v>
      </c>
      <c r="T270" s="78" t="n">
        <f aca="false">ROUND(IF(ISERROR(P270*$T$1),"",P270*$T$1),0)</f>
        <v>1175</v>
      </c>
      <c r="U270" s="82" t="n">
        <f aca="false">ROUNDUP(I270*1.2,0)</f>
        <v>240</v>
      </c>
      <c r="V270" s="83" t="n">
        <f aca="false">ROUNDUP(SUM(J270:L270)*1.1,0)</f>
        <v>0</v>
      </c>
      <c r="W270" s="84" t="s">
        <v>50</v>
      </c>
      <c r="X270" s="28" t="n">
        <f aca="false">IFERROR(IF($W270="eパケライト",VLOOKUP($U270,料金表!$B$3:$H$52,2,1),IF($W270="eパケ",VLOOKUP($U270,料金表!$B$3:$H$52,4,1),IF($W270="EMS",VLOOKUP($U270,料金表!$B$3:$H$52,6,1),""))),"")</f>
        <v>860</v>
      </c>
      <c r="Y270" s="28" t="n">
        <f aca="false">IFERROR(IF($W270="eパケライト",VLOOKUP($U270,料金表!$B$3:$H$52,3,1),IF($W270="eパケ",VLOOKUP($U270,料金表!$B$3:$H$52,5,1),IF($W270="EMS",VLOOKUP($U270,料金表!$B$3:$H$52,7,1),""))),"")</f>
        <v>860</v>
      </c>
      <c r="Z270" s="28" t="n">
        <f aca="false">$Z$1</f>
        <v>330</v>
      </c>
      <c r="AA270" s="64"/>
      <c r="AB270" s="65"/>
      <c r="AC270" s="66" t="s">
        <v>45</v>
      </c>
      <c r="AD270" s="65" t="n">
        <v>43951</v>
      </c>
      <c r="AE270" s="56"/>
      <c r="AF270" s="97"/>
      <c r="AH270" s="57" t="str">
        <f aca="false">"http://images.amazon.com/images/P/"&amp;D270&amp;".09.LZZZZZZZ"</f>
        <v>http://images.amazon.com/images/P/B000FMNMU8.09.LZZZZZZZ</v>
      </c>
    </row>
    <row r="271" customFormat="false" ht="22.5" hidden="true" customHeight="true" outlineLevel="0" collapsed="false">
      <c r="A271" s="19" t="n">
        <v>264</v>
      </c>
      <c r="B271" s="67"/>
      <c r="C271" s="58" t="s">
        <v>844</v>
      </c>
      <c r="D271" s="37" t="s">
        <v>845</v>
      </c>
      <c r="E271" s="58" t="n">
        <v>4988611203149</v>
      </c>
      <c r="F271" s="38" t="str">
        <f aca="false">IF(D271="",,"http://mnsearch.com/item?kwd="&amp;D271)</f>
        <v>http://mnsearch.com/item?kwd=B0000YTRWI</v>
      </c>
      <c r="G271" s="60" t="n">
        <v>2000</v>
      </c>
      <c r="H271" s="39"/>
      <c r="I271" s="40" t="n">
        <v>200</v>
      </c>
      <c r="J271" s="41"/>
      <c r="K271" s="41"/>
      <c r="L271" s="41"/>
      <c r="M271" s="61" t="s">
        <v>846</v>
      </c>
      <c r="N271" s="62" t="n">
        <v>49.99</v>
      </c>
      <c r="O271" s="77" t="n">
        <f aca="false">N271-0.5</f>
        <v>49.49</v>
      </c>
      <c r="P271" s="78" t="n">
        <f aca="false">IF(ISERROR($P$1*O271),"",($P$1*O271))</f>
        <v>5240.0012</v>
      </c>
      <c r="Q271" s="79" t="n">
        <f aca="false">P271-T271-X271-G271-H271-Z271</f>
        <v>1264.0012</v>
      </c>
      <c r="R271" s="80" t="n">
        <f aca="false">P271-T271-Y271-G271-H271-Z271</f>
        <v>1264.0012</v>
      </c>
      <c r="S271" s="81" t="n">
        <f aca="false">IF(ISERROR(Q271/P271),"",(Q271/P271))</f>
        <v>0.241221547811859</v>
      </c>
      <c r="T271" s="78" t="n">
        <f aca="false">ROUND(IF(ISERROR(P271*$T$1),"",P271*$T$1),0)</f>
        <v>786</v>
      </c>
      <c r="U271" s="82" t="n">
        <f aca="false">ROUNDUP(I271*1.2,0)</f>
        <v>240</v>
      </c>
      <c r="V271" s="83" t="n">
        <f aca="false">ROUNDUP(SUM(J271:L271)*1.1,0)</f>
        <v>0</v>
      </c>
      <c r="W271" s="84" t="s">
        <v>50</v>
      </c>
      <c r="X271" s="28" t="n">
        <f aca="false">IFERROR(IF($W271="eパケライト",VLOOKUP($U271,料金表!$B$3:$H$52,2,1),IF($W271="eパケ",VLOOKUP($U271,料金表!$B$3:$H$52,4,1),IF($W271="EMS",VLOOKUP($U271,料金表!$B$3:$H$52,6,1),""))),"")</f>
        <v>860</v>
      </c>
      <c r="Y271" s="28" t="n">
        <f aca="false">IFERROR(IF($W271="eパケライト",VLOOKUP($U271,料金表!$B$3:$H$52,3,1),IF($W271="eパケ",VLOOKUP($U271,料金表!$B$3:$H$52,5,1),IF($W271="EMS",VLOOKUP($U271,料金表!$B$3:$H$52,7,1),""))),"")</f>
        <v>860</v>
      </c>
      <c r="Z271" s="28" t="n">
        <f aca="false">$Z$1</f>
        <v>330</v>
      </c>
      <c r="AA271" s="64"/>
      <c r="AB271" s="65"/>
      <c r="AC271" s="66" t="s">
        <v>45</v>
      </c>
      <c r="AD271" s="65" t="n">
        <v>43951</v>
      </c>
      <c r="AE271" s="56"/>
      <c r="AF271" s="97"/>
      <c r="AH271" s="57" t="str">
        <f aca="false">"http://images.amazon.com/images/P/"&amp;D271&amp;".09.LZZZZZZZ"</f>
        <v>http://images.amazon.com/images/P/B0000YTRWI.09.LZZZZZZZ</v>
      </c>
    </row>
    <row r="272" customFormat="false" ht="23.25" hidden="true" customHeight="true" outlineLevel="0" collapsed="false">
      <c r="A272" s="19" t="n">
        <v>265</v>
      </c>
      <c r="B272" s="67"/>
      <c r="C272" s="58" t="s">
        <v>847</v>
      </c>
      <c r="D272" s="37" t="s">
        <v>848</v>
      </c>
      <c r="E272" s="58" t="n">
        <v>4582118810185</v>
      </c>
      <c r="F272" s="38" t="str">
        <f aca="false">IF(D272="",,"http://mnsearch.com/item?kwd="&amp;D272)</f>
        <v>http://mnsearch.com/item?kwd=B009A6VCZ2</v>
      </c>
      <c r="G272" s="60" t="n">
        <v>2911</v>
      </c>
      <c r="H272" s="60" t="n">
        <v>377</v>
      </c>
      <c r="I272" s="40" t="n">
        <v>200</v>
      </c>
      <c r="J272" s="41"/>
      <c r="K272" s="41"/>
      <c r="L272" s="41"/>
      <c r="M272" s="61" t="s">
        <v>849</v>
      </c>
      <c r="N272" s="62" t="n">
        <v>49.79</v>
      </c>
      <c r="O272" s="77" t="n">
        <f aca="false">N272-0.5</f>
        <v>49.29</v>
      </c>
      <c r="P272" s="78" t="n">
        <f aca="false">IF(ISERROR($P$1*O272),"",($P$1*O272))</f>
        <v>5218.8252</v>
      </c>
      <c r="Q272" s="79" t="n">
        <f aca="false">P272-T272-X272-G272-H272-Z272</f>
        <v>-42.1748000000007</v>
      </c>
      <c r="R272" s="80" t="n">
        <f aca="false">P272-T272-Y272-G272-H272-Z272</f>
        <v>-42.1748000000007</v>
      </c>
      <c r="S272" s="81" t="n">
        <f aca="false">IF(ISERROR(Q272/P272),"",(Q272/P272))</f>
        <v>-0.00808128235450398</v>
      </c>
      <c r="T272" s="78" t="n">
        <f aca="false">ROUND(IF(ISERROR(P272*$T$1),"",P272*$T$1),0)</f>
        <v>783</v>
      </c>
      <c r="U272" s="82" t="n">
        <f aca="false">ROUNDUP(I272*1.2,0)</f>
        <v>240</v>
      </c>
      <c r="V272" s="83" t="n">
        <f aca="false">ROUNDUP(SUM(J272:L272)*1.1,0)</f>
        <v>0</v>
      </c>
      <c r="W272" s="84" t="s">
        <v>50</v>
      </c>
      <c r="X272" s="28" t="n">
        <f aca="false">IFERROR(IF($W272="eパケライト",VLOOKUP($U272,料金表!$B$3:$H$52,2,1),IF($W272="eパケ",VLOOKUP($U272,料金表!$B$3:$H$52,4,1),IF($W272="EMS",VLOOKUP($U272,料金表!$B$3:$H$52,6,1),""))),"")</f>
        <v>860</v>
      </c>
      <c r="Y272" s="28" t="n">
        <f aca="false">IFERROR(IF($W272="eパケライト",VLOOKUP($U272,料金表!$B$3:$H$52,3,1),IF($W272="eパケ",VLOOKUP($U272,料金表!$B$3:$H$52,5,1),IF($W272="EMS",VLOOKUP($U272,料金表!$B$3:$H$52,7,1),""))),"")</f>
        <v>860</v>
      </c>
      <c r="Z272" s="28" t="n">
        <f aca="false">$Z$1</f>
        <v>330</v>
      </c>
      <c r="AA272" s="64"/>
      <c r="AB272" s="65"/>
      <c r="AC272" s="66" t="s">
        <v>45</v>
      </c>
      <c r="AD272" s="65" t="n">
        <v>43951</v>
      </c>
      <c r="AE272" s="56"/>
      <c r="AF272" s="97"/>
      <c r="AH272" s="57" t="str">
        <f aca="false">"http://images.amazon.com/images/P/"&amp;D272&amp;".09.LZZZZZZZ"</f>
        <v>http://images.amazon.com/images/P/B009A6VCZ2.09.LZZZZZZZ</v>
      </c>
    </row>
    <row r="273" customFormat="false" ht="21" hidden="true" customHeight="true" outlineLevel="0" collapsed="false">
      <c r="A273" s="19" t="n">
        <v>266</v>
      </c>
      <c r="B273" s="67"/>
      <c r="C273" s="58" t="s">
        <v>850</v>
      </c>
      <c r="D273" s="37" t="s">
        <v>851</v>
      </c>
      <c r="E273" s="58" t="n">
        <v>4582224490301</v>
      </c>
      <c r="F273" s="38" t="str">
        <f aca="false">IF(D273="",,"http://mnsearch.com/item?kwd="&amp;D273)</f>
        <v>http://mnsearch.com/item?kwd=B009WKZKCW</v>
      </c>
      <c r="G273" s="60" t="n">
        <v>1295</v>
      </c>
      <c r="H273" s="39"/>
      <c r="I273" s="40" t="n">
        <v>440</v>
      </c>
      <c r="J273" s="41"/>
      <c r="K273" s="41"/>
      <c r="L273" s="41"/>
      <c r="M273" s="61" t="s">
        <v>852</v>
      </c>
      <c r="N273" s="62" t="n">
        <v>45.49</v>
      </c>
      <c r="O273" s="77" t="n">
        <f aca="false">N273-0.5</f>
        <v>44.99</v>
      </c>
      <c r="P273" s="78" t="n">
        <f aca="false">IF(ISERROR($P$1*O273),"",($P$1*O273))</f>
        <v>4763.5412</v>
      </c>
      <c r="Q273" s="79" t="n">
        <f aca="false">P273-T273-X273-G273-H273-Z273</f>
        <v>1038.5412</v>
      </c>
      <c r="R273" s="80" t="n">
        <f aca="false">P273-T273-Y273-G273-H273-Z273</f>
        <v>1038.5412</v>
      </c>
      <c r="S273" s="81" t="n">
        <f aca="false">IF(ISERROR(Q273/P273),"",(Q273/P273))</f>
        <v>0.218018729427595</v>
      </c>
      <c r="T273" s="78" t="n">
        <f aca="false">ROUND(IF(ISERROR(P273*$T$1),"",P273*$T$1),0)</f>
        <v>715</v>
      </c>
      <c r="U273" s="82" t="n">
        <f aca="false">ROUNDUP(I273*1.2,0)</f>
        <v>528</v>
      </c>
      <c r="V273" s="83" t="n">
        <f aca="false">ROUNDUP(SUM(J273:L273)*1.1,0)</f>
        <v>0</v>
      </c>
      <c r="W273" s="84" t="s">
        <v>50</v>
      </c>
      <c r="X273" s="28" t="n">
        <f aca="false">IFERROR(IF($W273="eパケライト",VLOOKUP($U273,料金表!$B$3:$H$52,2,1),IF($W273="eパケ",VLOOKUP($U273,料金表!$B$3:$H$52,4,1),IF($W273="EMS",VLOOKUP($U273,料金表!$B$3:$H$52,6,1),""))),"")</f>
        <v>1385</v>
      </c>
      <c r="Y273" s="28" t="n">
        <f aca="false">IFERROR(IF($W273="eパケライト",VLOOKUP($U273,料金表!$B$3:$H$52,3,1),IF($W273="eパケ",VLOOKUP($U273,料金表!$B$3:$H$52,5,1),IF($W273="EMS",VLOOKUP($U273,料金表!$B$3:$H$52,7,1),""))),"")</f>
        <v>1385</v>
      </c>
      <c r="Z273" s="28" t="n">
        <f aca="false">$Z$1</f>
        <v>330</v>
      </c>
      <c r="AA273" s="64"/>
      <c r="AB273" s="65"/>
      <c r="AC273" s="66" t="s">
        <v>45</v>
      </c>
      <c r="AD273" s="65" t="n">
        <v>43951</v>
      </c>
      <c r="AE273" s="56"/>
      <c r="AF273" s="97"/>
      <c r="AH273" s="57" t="str">
        <f aca="false">"http://images.amazon.com/images/P/"&amp;D273&amp;".09.LZZZZZZZ"</f>
        <v>http://images.amazon.com/images/P/B009WKZKCW.09.LZZZZZZZ</v>
      </c>
    </row>
    <row r="274" customFormat="false" ht="20.25" hidden="true" customHeight="true" outlineLevel="0" collapsed="false">
      <c r="A274" s="19" t="n">
        <v>267</v>
      </c>
      <c r="B274" s="67"/>
      <c r="C274" s="58" t="s">
        <v>853</v>
      </c>
      <c r="D274" s="37" t="s">
        <v>854</v>
      </c>
      <c r="E274" s="58" t="n">
        <v>4944076002031</v>
      </c>
      <c r="F274" s="38" t="str">
        <f aca="false">IF(D274="",,"http://mnsearch.com/item?kwd="&amp;D274)</f>
        <v>http://mnsearch.com/item?kwd=B00005V8WK</v>
      </c>
      <c r="G274" s="60" t="n">
        <v>3500</v>
      </c>
      <c r="H274" s="39"/>
      <c r="I274" s="40" t="n">
        <v>200</v>
      </c>
      <c r="J274" s="41"/>
      <c r="K274" s="41"/>
      <c r="L274" s="41"/>
      <c r="M274" s="61" t="s">
        <v>855</v>
      </c>
      <c r="N274" s="62" t="n">
        <v>53.49</v>
      </c>
      <c r="O274" s="77" t="n">
        <f aca="false">N274-0.5</f>
        <v>52.99</v>
      </c>
      <c r="P274" s="78" t="n">
        <f aca="false">IF(ISERROR($P$1*O274),"",($P$1*O274))</f>
        <v>5610.5812</v>
      </c>
      <c r="Q274" s="79" t="n">
        <f aca="false">P274-T274-X274-G274-H274-Z274</f>
        <v>78.5811999999996</v>
      </c>
      <c r="R274" s="80" t="n">
        <f aca="false">P274-T274-Y274-G274-H274-Z274</f>
        <v>78.5811999999996</v>
      </c>
      <c r="S274" s="81" t="n">
        <f aca="false">IF(ISERROR(Q274/P274),"",(Q274/P274))</f>
        <v>0.0140058930080184</v>
      </c>
      <c r="T274" s="78" t="n">
        <f aca="false">ROUND(IF(ISERROR(P274*$T$1),"",P274*$T$1),0)</f>
        <v>842</v>
      </c>
      <c r="U274" s="82" t="n">
        <f aca="false">ROUNDUP(I274*1.2,0)</f>
        <v>240</v>
      </c>
      <c r="V274" s="83" t="n">
        <f aca="false">ROUNDUP(SUM(J274:L274)*1.1,0)</f>
        <v>0</v>
      </c>
      <c r="W274" s="84" t="s">
        <v>50</v>
      </c>
      <c r="X274" s="28" t="n">
        <f aca="false">IFERROR(IF($W274="eパケライト",VLOOKUP($U274,料金表!$B$3:$H$52,2,1),IF($W274="eパケ",VLOOKUP($U274,料金表!$B$3:$H$52,4,1),IF($W274="EMS",VLOOKUP($U274,料金表!$B$3:$H$52,6,1),""))),"")</f>
        <v>860</v>
      </c>
      <c r="Y274" s="28" t="n">
        <f aca="false">IFERROR(IF($W274="eパケライト",VLOOKUP($U274,料金表!$B$3:$H$52,3,1),IF($W274="eパケ",VLOOKUP($U274,料金表!$B$3:$H$52,5,1),IF($W274="EMS",VLOOKUP($U274,料金表!$B$3:$H$52,7,1),""))),"")</f>
        <v>860</v>
      </c>
      <c r="Z274" s="28" t="n">
        <f aca="false">$Z$1</f>
        <v>330</v>
      </c>
      <c r="AA274" s="64"/>
      <c r="AB274" s="65"/>
      <c r="AC274" s="66" t="s">
        <v>45</v>
      </c>
      <c r="AD274" s="65" t="n">
        <v>43951</v>
      </c>
      <c r="AE274" s="56"/>
      <c r="AF274" s="97"/>
      <c r="AH274" s="57" t="str">
        <f aca="false">"http://images.amazon.com/images/P/"&amp;D274&amp;".09.LZZZZZZZ"</f>
        <v>http://images.amazon.com/images/P/B00005V8WK.09.LZZZZZZZ</v>
      </c>
    </row>
    <row r="275" customFormat="false" ht="21" hidden="true" customHeight="true" outlineLevel="0" collapsed="false">
      <c r="A275" s="19" t="n">
        <v>268</v>
      </c>
      <c r="B275" s="67"/>
      <c r="C275" s="58" t="s">
        <v>856</v>
      </c>
      <c r="D275" s="37" t="s">
        <v>857</v>
      </c>
      <c r="E275" s="58" t="n">
        <v>4976219085861</v>
      </c>
      <c r="F275" s="38" t="str">
        <f aca="false">IF(D275="",,"http://mnsearch.com/item?kwd="&amp;D275)</f>
        <v>http://mnsearch.com/item?kwd=B071Y3JL3V</v>
      </c>
      <c r="G275" s="60" t="n">
        <v>6500</v>
      </c>
      <c r="H275" s="60"/>
      <c r="I275" s="40" t="n">
        <v>400</v>
      </c>
      <c r="J275" s="41"/>
      <c r="K275" s="41"/>
      <c r="L275" s="41"/>
      <c r="M275" s="61" t="s">
        <v>858</v>
      </c>
      <c r="N275" s="62" t="n">
        <v>102.9</v>
      </c>
      <c r="O275" s="77" t="n">
        <f aca="false">N275-0.5</f>
        <v>102.4</v>
      </c>
      <c r="P275" s="78" t="n">
        <f aca="false">IF(ISERROR($P$1*O275),"",($P$1*O275))</f>
        <v>10842.112</v>
      </c>
      <c r="Q275" s="79" t="n">
        <f aca="false">P275-T275-X275-G275-H275-Z275</f>
        <v>1151.112</v>
      </c>
      <c r="R275" s="80" t="n">
        <f aca="false">P275-T275-Y275-G275-H275-Z275</f>
        <v>1151.112</v>
      </c>
      <c r="S275" s="81" t="n">
        <f aca="false">IF(ISERROR(Q275/P275),"",(Q275/P275))</f>
        <v>0.106170458301851</v>
      </c>
      <c r="T275" s="78" t="n">
        <f aca="false">ROUND(IF(ISERROR(P275*$T$1),"",P275*$T$1),0)</f>
        <v>1626</v>
      </c>
      <c r="U275" s="82" t="n">
        <f aca="false">ROUNDUP(I275*1.2,0)</f>
        <v>480</v>
      </c>
      <c r="V275" s="83" t="n">
        <f aca="false">ROUNDUP(SUM(J275:L275)*1.1,0)</f>
        <v>0</v>
      </c>
      <c r="W275" s="84" t="s">
        <v>50</v>
      </c>
      <c r="X275" s="28" t="n">
        <f aca="false">IFERROR(IF($W275="eパケライト",VLOOKUP($U275,料金表!$B$3:$H$52,2,1),IF($W275="eパケ",VLOOKUP($U275,料金表!$B$3:$H$52,4,1),IF($W275="EMS",VLOOKUP($U275,料金表!$B$3:$H$52,6,1),""))),"")</f>
        <v>1235</v>
      </c>
      <c r="Y275" s="28" t="n">
        <f aca="false">IFERROR(IF($W275="eパケライト",VLOOKUP($U275,料金表!$B$3:$H$52,3,1),IF($W275="eパケ",VLOOKUP($U275,料金表!$B$3:$H$52,5,1),IF($W275="EMS",VLOOKUP($U275,料金表!$B$3:$H$52,7,1),""))),"")</f>
        <v>1235</v>
      </c>
      <c r="Z275" s="28" t="n">
        <f aca="false">$Z$1</f>
        <v>330</v>
      </c>
      <c r="AA275" s="64"/>
      <c r="AB275" s="65"/>
      <c r="AC275" s="66" t="s">
        <v>45</v>
      </c>
      <c r="AD275" s="65" t="n">
        <v>43951</v>
      </c>
      <c r="AE275" s="56"/>
      <c r="AF275" s="97"/>
      <c r="AH275" s="57" t="str">
        <f aca="false">"http://images.amazon.com/images/P/"&amp;D275&amp;".09.LZZZZZZZ"</f>
        <v>http://images.amazon.com/images/P/B071Y3JL3V.09.LZZZZZZZ</v>
      </c>
    </row>
    <row r="276" customFormat="false" ht="21" hidden="true" customHeight="true" outlineLevel="0" collapsed="false">
      <c r="A276" s="19" t="n">
        <v>269</v>
      </c>
      <c r="B276" s="67"/>
      <c r="C276" s="58" t="s">
        <v>859</v>
      </c>
      <c r="D276" s="37" t="s">
        <v>860</v>
      </c>
      <c r="E276" s="58" t="n">
        <v>4988602165593</v>
      </c>
      <c r="F276" s="38" t="str">
        <f aca="false">IF(D276="",,"http://mnsearch.com/item?kwd="&amp;D276)</f>
        <v>http://mnsearch.com/item?kwd=B00MF1RDR0</v>
      </c>
      <c r="G276" s="60" t="n">
        <v>1500</v>
      </c>
      <c r="H276" s="39"/>
      <c r="I276" s="40" t="n">
        <v>200</v>
      </c>
      <c r="J276" s="41"/>
      <c r="K276" s="41"/>
      <c r="L276" s="41"/>
      <c r="M276" s="61" t="s">
        <v>861</v>
      </c>
      <c r="N276" s="62" t="n">
        <v>43.98</v>
      </c>
      <c r="O276" s="77" t="n">
        <f aca="false">N276-0.5</f>
        <v>43.48</v>
      </c>
      <c r="P276" s="78" t="n">
        <f aca="false">IF(ISERROR($P$1*O276),"",($P$1*O276))</f>
        <v>4603.6624</v>
      </c>
      <c r="Q276" s="79" t="n">
        <f aca="false">P276-T276-X276-G276-H276-Z276</f>
        <v>1222.6624</v>
      </c>
      <c r="R276" s="80" t="n">
        <f aca="false">P276-T276-Y276-G276-H276-Z276</f>
        <v>1222.6624</v>
      </c>
      <c r="S276" s="81" t="n">
        <f aca="false">IF(ISERROR(Q276/P276),"",(Q276/P276))</f>
        <v>0.265584722285457</v>
      </c>
      <c r="T276" s="78" t="n">
        <f aca="false">ROUND(IF(ISERROR(P276*$T$1),"",P276*$T$1),0)</f>
        <v>691</v>
      </c>
      <c r="U276" s="82" t="n">
        <f aca="false">ROUNDUP(I276*1.2,0)</f>
        <v>240</v>
      </c>
      <c r="V276" s="83" t="n">
        <f aca="false">ROUNDUP(SUM(J276:L276)*1.1,0)</f>
        <v>0</v>
      </c>
      <c r="W276" s="84" t="s">
        <v>50</v>
      </c>
      <c r="X276" s="28" t="n">
        <f aca="false">IFERROR(IF($W276="eパケライト",VLOOKUP($U276,料金表!$B$3:$H$52,2,1),IF($W276="eパケ",VLOOKUP($U276,料金表!$B$3:$H$52,4,1),IF($W276="EMS",VLOOKUP($U276,料金表!$B$3:$H$52,6,1),""))),"")</f>
        <v>860</v>
      </c>
      <c r="Y276" s="28" t="n">
        <f aca="false">IFERROR(IF($W276="eパケライト",VLOOKUP($U276,料金表!$B$3:$H$52,3,1),IF($W276="eパケ",VLOOKUP($U276,料金表!$B$3:$H$52,5,1),IF($W276="EMS",VLOOKUP($U276,料金表!$B$3:$H$52,7,1),""))),"")</f>
        <v>860</v>
      </c>
      <c r="Z276" s="28" t="n">
        <f aca="false">$Z$1</f>
        <v>330</v>
      </c>
      <c r="AA276" s="64"/>
      <c r="AB276" s="65"/>
      <c r="AC276" s="66" t="s">
        <v>45</v>
      </c>
      <c r="AD276" s="65" t="n">
        <v>43951</v>
      </c>
      <c r="AE276" s="56"/>
      <c r="AF276" s="97"/>
      <c r="AH276" s="57" t="str">
        <f aca="false">"http://images.amazon.com/images/P/"&amp;D276&amp;".09.LZZZZZZZ"</f>
        <v>http://images.amazon.com/images/P/B00MF1RDR0.09.LZZZZZZZ</v>
      </c>
    </row>
    <row r="277" customFormat="false" ht="22.5" hidden="true" customHeight="true" outlineLevel="0" collapsed="false">
      <c r="A277" s="19" t="n">
        <v>270</v>
      </c>
      <c r="B277" s="67"/>
      <c r="C277" s="58" t="s">
        <v>862</v>
      </c>
      <c r="D277" s="37" t="s">
        <v>863</v>
      </c>
      <c r="E277" s="58" t="n">
        <v>4964808300372</v>
      </c>
      <c r="F277" s="38" t="str">
        <f aca="false">IF(D277="",,"http://mnsearch.com/item?kwd="&amp;D277)</f>
        <v>http://mnsearch.com/item?kwd=B000067OW5</v>
      </c>
      <c r="G277" s="60" t="n">
        <v>1549</v>
      </c>
      <c r="H277" s="39"/>
      <c r="I277" s="40" t="n">
        <v>200</v>
      </c>
      <c r="J277" s="41"/>
      <c r="K277" s="41"/>
      <c r="L277" s="41"/>
      <c r="M277" s="61" t="s">
        <v>864</v>
      </c>
      <c r="N277" s="62" t="n">
        <v>43.17</v>
      </c>
      <c r="O277" s="77" t="n">
        <f aca="false">N277-0.5</f>
        <v>42.67</v>
      </c>
      <c r="P277" s="78" t="n">
        <f aca="false">IF(ISERROR($P$1*O277),"",($P$1*O277))</f>
        <v>4517.8996</v>
      </c>
      <c r="Q277" s="79" t="n">
        <f aca="false">P277-T277-X277-G277-H277-Z277</f>
        <v>1100.8996</v>
      </c>
      <c r="R277" s="80" t="n">
        <f aca="false">P277-T277-Y277-G277-H277-Z277</f>
        <v>1100.8996</v>
      </c>
      <c r="S277" s="81" t="n">
        <f aca="false">IF(ISERROR(Q277/P277),"",(Q277/P277))</f>
        <v>0.243675091850204</v>
      </c>
      <c r="T277" s="78" t="n">
        <f aca="false">ROUND(IF(ISERROR(P277*$T$1),"",P277*$T$1),0)</f>
        <v>678</v>
      </c>
      <c r="U277" s="82" t="n">
        <f aca="false">ROUNDUP(I277*1.2,0)</f>
        <v>240</v>
      </c>
      <c r="V277" s="83" t="n">
        <f aca="false">ROUNDUP(SUM(J277:L277)*1.1,0)</f>
        <v>0</v>
      </c>
      <c r="W277" s="84" t="s">
        <v>50</v>
      </c>
      <c r="X277" s="28" t="n">
        <f aca="false">IFERROR(IF($W277="eパケライト",VLOOKUP($U277,料金表!$B$3:$H$52,2,1),IF($W277="eパケ",VLOOKUP($U277,料金表!$B$3:$H$52,4,1),IF($W277="EMS",VLOOKUP($U277,料金表!$B$3:$H$52,6,1),""))),"")</f>
        <v>860</v>
      </c>
      <c r="Y277" s="28" t="n">
        <f aca="false">IFERROR(IF($W277="eパケライト",VLOOKUP($U277,料金表!$B$3:$H$52,3,1),IF($W277="eパケ",VLOOKUP($U277,料金表!$B$3:$H$52,5,1),IF($W277="EMS",VLOOKUP($U277,料金表!$B$3:$H$52,7,1),""))),"")</f>
        <v>860</v>
      </c>
      <c r="Z277" s="28" t="n">
        <f aca="false">$Z$1</f>
        <v>330</v>
      </c>
      <c r="AA277" s="64"/>
      <c r="AB277" s="65"/>
      <c r="AC277" s="66" t="s">
        <v>45</v>
      </c>
      <c r="AD277" s="65" t="n">
        <v>43951</v>
      </c>
      <c r="AE277" s="56"/>
      <c r="AF277" s="97"/>
      <c r="AH277" s="57" t="str">
        <f aca="false">"http://images.amazon.com/images/P/"&amp;D277&amp;".09.LZZZZZZZ"</f>
        <v>http://images.amazon.com/images/P/B000067OW5.09.LZZZZZZZ</v>
      </c>
    </row>
    <row r="278" customFormat="false" ht="21.75" hidden="true" customHeight="true" outlineLevel="0" collapsed="false">
      <c r="A278" s="19" t="n">
        <v>271</v>
      </c>
      <c r="B278" s="67"/>
      <c r="C278" s="58" t="s">
        <v>865</v>
      </c>
      <c r="D278" s="37" t="s">
        <v>866</v>
      </c>
      <c r="E278" s="58" t="n">
        <v>4907892031142</v>
      </c>
      <c r="F278" s="38" t="str">
        <f aca="false">IF(D278="",,"http://mnsearch.com/item?kwd="&amp;D278)</f>
        <v>http://mnsearch.com/item?kwd=B0000ZPNSE</v>
      </c>
      <c r="G278" s="60" t="n">
        <v>2500</v>
      </c>
      <c r="H278" s="39"/>
      <c r="I278" s="40" t="n">
        <v>200</v>
      </c>
      <c r="J278" s="41"/>
      <c r="K278" s="41"/>
      <c r="L278" s="41"/>
      <c r="M278" s="61" t="s">
        <v>867</v>
      </c>
      <c r="N278" s="62" t="n">
        <v>50.49</v>
      </c>
      <c r="O278" s="77" t="n">
        <f aca="false">N278-0.5</f>
        <v>49.99</v>
      </c>
      <c r="P278" s="78" t="n">
        <f aca="false">IF(ISERROR($P$1*O278),"",($P$1*O278))</f>
        <v>5292.9412</v>
      </c>
      <c r="Q278" s="79" t="n">
        <f aca="false">P278-T278-X278-G278-H278-Z278</f>
        <v>808.9412</v>
      </c>
      <c r="R278" s="80" t="n">
        <f aca="false">P278-T278-Y278-G278-H278-Z278</f>
        <v>808.9412</v>
      </c>
      <c r="S278" s="81" t="n">
        <f aca="false">IF(ISERROR(Q278/P278),"",(Q278/P278))</f>
        <v>0.152833966868931</v>
      </c>
      <c r="T278" s="78" t="n">
        <f aca="false">ROUND(IF(ISERROR(P278*$T$1),"",P278*$T$1),0)</f>
        <v>794</v>
      </c>
      <c r="U278" s="82" t="n">
        <f aca="false">ROUNDUP(I278*1.2,0)</f>
        <v>240</v>
      </c>
      <c r="V278" s="83" t="n">
        <f aca="false">ROUNDUP(SUM(J278:L278)*1.1,0)</f>
        <v>0</v>
      </c>
      <c r="W278" s="84" t="s">
        <v>50</v>
      </c>
      <c r="X278" s="28" t="n">
        <f aca="false">IFERROR(IF($W278="eパケライト",VLOOKUP($U278,料金表!$B$3:$H$52,2,1),IF($W278="eパケ",VLOOKUP($U278,料金表!$B$3:$H$52,4,1),IF($W278="EMS",VLOOKUP($U278,料金表!$B$3:$H$52,6,1),""))),"")</f>
        <v>860</v>
      </c>
      <c r="Y278" s="28" t="n">
        <f aca="false">IFERROR(IF($W278="eパケライト",VLOOKUP($U278,料金表!$B$3:$H$52,3,1),IF($W278="eパケ",VLOOKUP($U278,料金表!$B$3:$H$52,5,1),IF($W278="EMS",VLOOKUP($U278,料金表!$B$3:$H$52,7,1),""))),"")</f>
        <v>860</v>
      </c>
      <c r="Z278" s="28" t="n">
        <f aca="false">$Z$1</f>
        <v>330</v>
      </c>
      <c r="AA278" s="64"/>
      <c r="AB278" s="65"/>
      <c r="AC278" s="66" t="s">
        <v>89</v>
      </c>
      <c r="AD278" s="65" t="n">
        <v>43951</v>
      </c>
      <c r="AE278" s="56"/>
      <c r="AF278" s="97"/>
      <c r="AH278" s="57" t="str">
        <f aca="false">"http://images.amazon.com/images/P/"&amp;D278&amp;".09.LZZZZZZZ"</f>
        <v>http://images.amazon.com/images/P/B0000ZPNSE.09.LZZZZZZZ</v>
      </c>
    </row>
    <row r="279" customFormat="false" ht="22.5" hidden="true" customHeight="true" outlineLevel="0" collapsed="false">
      <c r="A279" s="19" t="n">
        <v>272</v>
      </c>
      <c r="B279" s="67"/>
      <c r="C279" s="58" t="s">
        <v>868</v>
      </c>
      <c r="D279" s="37" t="s">
        <v>869</v>
      </c>
      <c r="E279" s="58" t="n">
        <v>4988607000400</v>
      </c>
      <c r="F279" s="38" t="str">
        <f aca="false">IF(D279="",,"http://mnsearch.com/item?kwd="&amp;D279)</f>
        <v>http://mnsearch.com/item?kwd=B000068I1C</v>
      </c>
      <c r="G279" s="60" t="n">
        <v>2500</v>
      </c>
      <c r="H279" s="39"/>
      <c r="I279" s="40" t="n">
        <v>200</v>
      </c>
      <c r="J279" s="41"/>
      <c r="K279" s="41"/>
      <c r="L279" s="41"/>
      <c r="M279" s="61" t="s">
        <v>870</v>
      </c>
      <c r="N279" s="62" t="n">
        <v>50.49</v>
      </c>
      <c r="O279" s="77" t="n">
        <f aca="false">N279-0.5</f>
        <v>49.99</v>
      </c>
      <c r="P279" s="78" t="n">
        <f aca="false">IF(ISERROR($P$1*O279),"",($P$1*O279))</f>
        <v>5292.9412</v>
      </c>
      <c r="Q279" s="79" t="n">
        <f aca="false">P279-T279-X279-G279-H279-Z279</f>
        <v>808.9412</v>
      </c>
      <c r="R279" s="80" t="n">
        <f aca="false">P279-T279-Y279-G279-H279-Z279</f>
        <v>808.9412</v>
      </c>
      <c r="S279" s="81" t="n">
        <f aca="false">IF(ISERROR(Q279/P279),"",(Q279/P279))</f>
        <v>0.152833966868931</v>
      </c>
      <c r="T279" s="78" t="n">
        <f aca="false">ROUND(IF(ISERROR(P279*$T$1),"",P279*$T$1),0)</f>
        <v>794</v>
      </c>
      <c r="U279" s="82" t="n">
        <f aca="false">ROUNDUP(I279*1.2,0)</f>
        <v>240</v>
      </c>
      <c r="V279" s="83" t="n">
        <f aca="false">ROUNDUP(SUM(J279:L279)*1.1,0)</f>
        <v>0</v>
      </c>
      <c r="W279" s="84" t="s">
        <v>50</v>
      </c>
      <c r="X279" s="28" t="n">
        <f aca="false">IFERROR(IF($W279="eパケライト",VLOOKUP($U279,料金表!$B$3:$H$52,2,1),IF($W279="eパケ",VLOOKUP($U279,料金表!$B$3:$H$52,4,1),IF($W279="EMS",VLOOKUP($U279,料金表!$B$3:$H$52,6,1),""))),"")</f>
        <v>860</v>
      </c>
      <c r="Y279" s="28" t="n">
        <f aca="false">IFERROR(IF($W279="eパケライト",VLOOKUP($U279,料金表!$B$3:$H$52,3,1),IF($W279="eパケ",VLOOKUP($U279,料金表!$B$3:$H$52,5,1),IF($W279="EMS",VLOOKUP($U279,料金表!$B$3:$H$52,7,1),""))),"")</f>
        <v>860</v>
      </c>
      <c r="Z279" s="28" t="n">
        <f aca="false">$Z$1</f>
        <v>330</v>
      </c>
      <c r="AA279" s="64"/>
      <c r="AB279" s="65"/>
      <c r="AC279" s="66" t="s">
        <v>89</v>
      </c>
      <c r="AD279" s="65" t="n">
        <v>43951</v>
      </c>
      <c r="AE279" s="56"/>
      <c r="AF279" s="97"/>
      <c r="AH279" s="57" t="str">
        <f aca="false">"http://images.amazon.com/images/P/"&amp;D279&amp;".09.LZZZZZZZ"</f>
        <v>http://images.amazon.com/images/P/B000068I1C.09.LZZZZZZZ</v>
      </c>
    </row>
    <row r="280" customFormat="false" ht="19.5" hidden="true" customHeight="true" outlineLevel="0" collapsed="false">
      <c r="A280" s="19" t="n">
        <v>273</v>
      </c>
      <c r="B280" s="67"/>
      <c r="C280" s="58" t="s">
        <v>871</v>
      </c>
      <c r="D280" s="37" t="s">
        <v>872</v>
      </c>
      <c r="E280" s="58" t="n">
        <v>4976219026499</v>
      </c>
      <c r="F280" s="38" t="str">
        <f aca="false">IF(D280="",,"http://mnsearch.com/item?kwd="&amp;D280)</f>
        <v>http://mnsearch.com/item?kwd=B001ECQS9K</v>
      </c>
      <c r="G280" s="60" t="n">
        <v>3976</v>
      </c>
      <c r="H280" s="39"/>
      <c r="I280" s="40" t="n">
        <v>300</v>
      </c>
      <c r="J280" s="41"/>
      <c r="K280" s="41"/>
      <c r="L280" s="41"/>
      <c r="M280" s="61" t="s">
        <v>873</v>
      </c>
      <c r="N280" s="62" t="n">
        <v>67.49</v>
      </c>
      <c r="O280" s="77" t="n">
        <f aca="false">N280-0.5</f>
        <v>66.99</v>
      </c>
      <c r="P280" s="78" t="n">
        <f aca="false">IF(ISERROR($P$1*O280),"",($P$1*O280))</f>
        <v>7092.9012</v>
      </c>
      <c r="Q280" s="79" t="n">
        <f aca="false">P280-T280-X280-G280-H280-Z280</f>
        <v>637.901199999999</v>
      </c>
      <c r="R280" s="80" t="n">
        <f aca="false">P280-T280-Y280-G280-H280-Z280</f>
        <v>637.901199999999</v>
      </c>
      <c r="S280" s="81" t="n">
        <f aca="false">IF(ISERROR(Q280/P280),"",(Q280/P280))</f>
        <v>0.0899351593957067</v>
      </c>
      <c r="T280" s="78" t="n">
        <f aca="false">ROUND(IF(ISERROR(P280*$T$1),"",P280*$T$1),0)</f>
        <v>1064</v>
      </c>
      <c r="U280" s="82" t="n">
        <f aca="false">ROUNDUP(I280*1.2,0)</f>
        <v>360</v>
      </c>
      <c r="V280" s="83" t="n">
        <f aca="false">ROUNDUP(SUM(J280:L280)*1.1,0)</f>
        <v>0</v>
      </c>
      <c r="W280" s="84" t="s">
        <v>50</v>
      </c>
      <c r="X280" s="28" t="n">
        <f aca="false">IFERROR(IF($W280="eパケライト",VLOOKUP($U280,料金表!$B$3:$H$52,2,1),IF($W280="eパケ",VLOOKUP($U280,料金表!$B$3:$H$52,4,1),IF($W280="EMS",VLOOKUP($U280,料金表!$B$3:$H$52,6,1),""))),"")</f>
        <v>1085</v>
      </c>
      <c r="Y280" s="28" t="n">
        <f aca="false">IFERROR(IF($W280="eパケライト",VLOOKUP($U280,料金表!$B$3:$H$52,3,1),IF($W280="eパケ",VLOOKUP($U280,料金表!$B$3:$H$52,5,1),IF($W280="EMS",VLOOKUP($U280,料金表!$B$3:$H$52,7,1),""))),"")</f>
        <v>1085</v>
      </c>
      <c r="Z280" s="28" t="n">
        <f aca="false">$Z$1</f>
        <v>330</v>
      </c>
      <c r="AA280" s="64"/>
      <c r="AB280" s="65"/>
      <c r="AC280" s="66" t="s">
        <v>89</v>
      </c>
      <c r="AD280" s="65" t="n">
        <v>43951</v>
      </c>
      <c r="AE280" s="56"/>
      <c r="AF280" s="97"/>
      <c r="AH280" s="57" t="str">
        <f aca="false">"http://images.amazon.com/images/P/"&amp;D280&amp;".09.LZZZZZZZ"</f>
        <v>http://images.amazon.com/images/P/B001ECQS9K.09.LZZZZZZZ</v>
      </c>
    </row>
    <row r="281" customFormat="false" ht="21.75" hidden="true" customHeight="true" outlineLevel="0" collapsed="false">
      <c r="A281" s="19" t="n">
        <v>274</v>
      </c>
      <c r="B281" s="67"/>
      <c r="C281" s="58" t="s">
        <v>874</v>
      </c>
      <c r="D281" s="37" t="s">
        <v>875</v>
      </c>
      <c r="E281" s="58" t="n">
        <v>4904323919598</v>
      </c>
      <c r="F281" s="38" t="str">
        <f aca="false">IF(D281="",,"http://mnsearch.com/item?kwd="&amp;D281)</f>
        <v>http://mnsearch.com/item?kwd=B0000ZPLV8</v>
      </c>
      <c r="G281" s="60" t="n">
        <v>1200</v>
      </c>
      <c r="H281" s="60" t="n">
        <v>200</v>
      </c>
      <c r="I281" s="40" t="n">
        <v>200</v>
      </c>
      <c r="J281" s="41"/>
      <c r="K281" s="41"/>
      <c r="L281" s="41"/>
      <c r="M281" s="61" t="s">
        <v>876</v>
      </c>
      <c r="N281" s="62" t="n">
        <v>36</v>
      </c>
      <c r="O281" s="77" t="n">
        <f aca="false">N281-0.5</f>
        <v>35.5</v>
      </c>
      <c r="P281" s="78" t="n">
        <f aca="false">IF(ISERROR($P$1*O281),"",($P$1*O281))</f>
        <v>3758.74</v>
      </c>
      <c r="Q281" s="79" t="n">
        <f aca="false">P281-T281-X281-G281-H281-Z281</f>
        <v>604.74</v>
      </c>
      <c r="R281" s="80" t="n">
        <f aca="false">P281-T281-Y281-G281-H281-Z281</f>
        <v>604.74</v>
      </c>
      <c r="S281" s="81" t="n">
        <f aca="false">IF(ISERROR(Q281/P281),"",(Q281/P281))</f>
        <v>0.160889021320975</v>
      </c>
      <c r="T281" s="78" t="n">
        <f aca="false">ROUND(IF(ISERROR(P281*$T$1),"",P281*$T$1),0)</f>
        <v>564</v>
      </c>
      <c r="U281" s="82" t="n">
        <f aca="false">ROUNDUP(I281*1.2,0)</f>
        <v>240</v>
      </c>
      <c r="V281" s="83" t="n">
        <f aca="false">ROUNDUP(SUM(J281:L281)*1.1,0)</f>
        <v>0</v>
      </c>
      <c r="W281" s="84" t="s">
        <v>50</v>
      </c>
      <c r="X281" s="28" t="n">
        <f aca="false">IFERROR(IF($W281="eパケライト",VLOOKUP($U281,料金表!$B$3:$H$52,2,1),IF($W281="eパケ",VLOOKUP($U281,料金表!$B$3:$H$52,4,1),IF($W281="EMS",VLOOKUP($U281,料金表!$B$3:$H$52,6,1),""))),"")</f>
        <v>860</v>
      </c>
      <c r="Y281" s="28" t="n">
        <f aca="false">IFERROR(IF($W281="eパケライト",VLOOKUP($U281,料金表!$B$3:$H$52,3,1),IF($W281="eパケ",VLOOKUP($U281,料金表!$B$3:$H$52,5,1),IF($W281="EMS",VLOOKUP($U281,料金表!$B$3:$H$52,7,1),""))),"")</f>
        <v>860</v>
      </c>
      <c r="Z281" s="28" t="n">
        <f aca="false">$Z$1</f>
        <v>330</v>
      </c>
      <c r="AA281" s="64"/>
      <c r="AB281" s="65"/>
      <c r="AC281" s="66" t="s">
        <v>89</v>
      </c>
      <c r="AD281" s="65" t="n">
        <v>43951</v>
      </c>
      <c r="AE281" s="56"/>
      <c r="AF281" s="97"/>
      <c r="AH281" s="57" t="str">
        <f aca="false">"http://images.amazon.com/images/P/"&amp;D281&amp;".09.LZZZZZZZ"</f>
        <v>http://images.amazon.com/images/P/B0000ZPLV8.09.LZZZZZZZ</v>
      </c>
    </row>
    <row r="282" customFormat="false" ht="23.25" hidden="true" customHeight="true" outlineLevel="0" collapsed="false">
      <c r="A282" s="19" t="n">
        <v>275</v>
      </c>
      <c r="B282" s="67"/>
      <c r="C282" s="58" t="s">
        <v>877</v>
      </c>
      <c r="D282" s="37" t="s">
        <v>878</v>
      </c>
      <c r="E282" s="58" t="n">
        <v>4988624910294</v>
      </c>
      <c r="F282" s="38" t="str">
        <f aca="false">IF(D282="",,"http://mnsearch.com/item?kwd="&amp;D282)</f>
        <v>http://mnsearch.com/item?kwd=B0000ZPV3G</v>
      </c>
      <c r="G282" s="60" t="n">
        <v>1800</v>
      </c>
      <c r="H282" s="60" t="n">
        <v>356</v>
      </c>
      <c r="I282" s="40" t="n">
        <v>200</v>
      </c>
      <c r="J282" s="41"/>
      <c r="K282" s="41"/>
      <c r="L282" s="41"/>
      <c r="M282" s="61" t="s">
        <v>879</v>
      </c>
      <c r="N282" s="62" t="n">
        <v>48.49</v>
      </c>
      <c r="O282" s="77" t="n">
        <f aca="false">N282-0.5</f>
        <v>47.99</v>
      </c>
      <c r="P282" s="78" t="n">
        <f aca="false">IF(ISERROR($P$1*O282),"",($P$1*O282))</f>
        <v>5081.1812</v>
      </c>
      <c r="Q282" s="79" t="n">
        <f aca="false">P282-T282-X282-G282-H282-Z282</f>
        <v>973.1812</v>
      </c>
      <c r="R282" s="80" t="n">
        <f aca="false">P282-T282-Y282-G282-H282-Z282</f>
        <v>973.1812</v>
      </c>
      <c r="S282" s="81" t="n">
        <f aca="false">IF(ISERROR(Q282/P282),"",(Q282/P282))</f>
        <v>0.191526568664782</v>
      </c>
      <c r="T282" s="78" t="n">
        <f aca="false">ROUND(IF(ISERROR(P282*$T$1),"",P282*$T$1),0)</f>
        <v>762</v>
      </c>
      <c r="U282" s="82" t="n">
        <f aca="false">ROUNDUP(I282*1.2,0)</f>
        <v>240</v>
      </c>
      <c r="V282" s="83" t="n">
        <f aca="false">ROUNDUP(SUM(J282:L282)*1.1,0)</f>
        <v>0</v>
      </c>
      <c r="W282" s="84" t="s">
        <v>50</v>
      </c>
      <c r="X282" s="28" t="n">
        <f aca="false">IFERROR(IF($W282="eパケライト",VLOOKUP($U282,料金表!$B$3:$H$52,2,1),IF($W282="eパケ",VLOOKUP($U282,料金表!$B$3:$H$52,4,1),IF($W282="EMS",VLOOKUP($U282,料金表!$B$3:$H$52,6,1),""))),"")</f>
        <v>860</v>
      </c>
      <c r="Y282" s="28" t="n">
        <f aca="false">IFERROR(IF($W282="eパケライト",VLOOKUP($U282,料金表!$B$3:$H$52,3,1),IF($W282="eパケ",VLOOKUP($U282,料金表!$B$3:$H$52,5,1),IF($W282="EMS",VLOOKUP($U282,料金表!$B$3:$H$52,7,1),""))),"")</f>
        <v>860</v>
      </c>
      <c r="Z282" s="28" t="n">
        <f aca="false">$Z$1</f>
        <v>330</v>
      </c>
      <c r="AA282" s="64"/>
      <c r="AB282" s="65"/>
      <c r="AC282" s="66" t="s">
        <v>89</v>
      </c>
      <c r="AD282" s="65" t="n">
        <v>43951</v>
      </c>
      <c r="AE282" s="56"/>
      <c r="AF282" s="97"/>
      <c r="AH282" s="57" t="str">
        <f aca="false">"http://images.amazon.com/images/P/"&amp;D282&amp;".09.LZZZZZZZ"</f>
        <v>http://images.amazon.com/images/P/B0000ZPV3G.09.LZZZZZZZ</v>
      </c>
    </row>
    <row r="283" customFormat="false" ht="21" hidden="true" customHeight="true" outlineLevel="0" collapsed="false">
      <c r="A283" s="19" t="n">
        <v>276</v>
      </c>
      <c r="B283" s="67"/>
      <c r="C283" s="58" t="s">
        <v>880</v>
      </c>
      <c r="D283" s="37" t="s">
        <v>881</v>
      </c>
      <c r="E283" s="58" t="n">
        <v>4955754200984</v>
      </c>
      <c r="F283" s="38" t="str">
        <f aca="false">IF(D283="",,"http://mnsearch.com/item?kwd="&amp;D283)</f>
        <v>http://mnsearch.com/item?kwd=B0040QERO0</v>
      </c>
      <c r="G283" s="60" t="n">
        <v>13000</v>
      </c>
      <c r="H283" s="60" t="n">
        <v>500</v>
      </c>
      <c r="I283" s="40" t="n">
        <v>200</v>
      </c>
      <c r="J283" s="41"/>
      <c r="K283" s="41"/>
      <c r="L283" s="41"/>
      <c r="M283" s="61" t="s">
        <v>882</v>
      </c>
      <c r="N283" s="62" t="n">
        <v>184.5</v>
      </c>
      <c r="O283" s="77" t="n">
        <f aca="false">N283-0.5</f>
        <v>184</v>
      </c>
      <c r="P283" s="78" t="n">
        <f aca="false">IF(ISERROR($P$1*O283),"",($P$1*O283))</f>
        <v>19481.92</v>
      </c>
      <c r="Q283" s="79" t="n">
        <f aca="false">P283-T283-X283-G283-H283-Z283</f>
        <v>1869.92</v>
      </c>
      <c r="R283" s="80" t="n">
        <f aca="false">P283-T283-Y283-G283-H283-Z283</f>
        <v>1869.92</v>
      </c>
      <c r="S283" s="81" t="n">
        <f aca="false">IF(ISERROR(Q283/P283),"",(Q283/P283))</f>
        <v>0.0959823261772966</v>
      </c>
      <c r="T283" s="78" t="n">
        <f aca="false">ROUND(IF(ISERROR(P283*$T$1),"",P283*$T$1),0)</f>
        <v>2922</v>
      </c>
      <c r="U283" s="82" t="n">
        <f aca="false">ROUNDUP(I283*1.2,0)</f>
        <v>240</v>
      </c>
      <c r="V283" s="83" t="n">
        <f aca="false">ROUNDUP(SUM(J283:L283)*1.1,0)</f>
        <v>0</v>
      </c>
      <c r="W283" s="84" t="s">
        <v>50</v>
      </c>
      <c r="X283" s="28" t="n">
        <f aca="false">IFERROR(IF($W283="eパケライト",VLOOKUP($U283,料金表!$B$3:$H$52,2,1),IF($W283="eパケ",VLOOKUP($U283,料金表!$B$3:$H$52,4,1),IF($W283="EMS",VLOOKUP($U283,料金表!$B$3:$H$52,6,1),""))),"")</f>
        <v>860</v>
      </c>
      <c r="Y283" s="28" t="n">
        <f aca="false">IFERROR(IF($W283="eパケライト",VLOOKUP($U283,料金表!$B$3:$H$52,3,1),IF($W283="eパケ",VLOOKUP($U283,料金表!$B$3:$H$52,5,1),IF($W283="EMS",VLOOKUP($U283,料金表!$B$3:$H$52,7,1),""))),"")</f>
        <v>860</v>
      </c>
      <c r="Z283" s="28" t="n">
        <f aca="false">$Z$1</f>
        <v>330</v>
      </c>
      <c r="AA283" s="64"/>
      <c r="AB283" s="65"/>
      <c r="AC283" s="66" t="s">
        <v>89</v>
      </c>
      <c r="AD283" s="65" t="n">
        <v>43951</v>
      </c>
      <c r="AE283" s="56"/>
      <c r="AF283" s="97"/>
      <c r="AH283" s="57" t="str">
        <f aca="false">"http://images.amazon.com/images/P/"&amp;D283&amp;".09.LZZZZZZZ"</f>
        <v>http://images.amazon.com/images/P/B0040QERO0.09.LZZZZZZZ</v>
      </c>
    </row>
    <row r="284" customFormat="false" ht="22.5" hidden="true" customHeight="true" outlineLevel="0" collapsed="false">
      <c r="A284" s="19" t="n">
        <v>277</v>
      </c>
      <c r="B284" s="67"/>
      <c r="C284" s="58" t="s">
        <v>883</v>
      </c>
      <c r="D284" s="37" t="s">
        <v>884</v>
      </c>
      <c r="E284" s="58" t="n">
        <v>4933890732064</v>
      </c>
      <c r="F284" s="38" t="str">
        <f aca="false">IF(D284="",,"http://mnsearch.com/item?kwd="&amp;D284)</f>
        <v>http://mnsearch.com/item?kwd=B0000ZPNW0</v>
      </c>
      <c r="G284" s="60" t="n">
        <v>5250</v>
      </c>
      <c r="H284" s="39"/>
      <c r="I284" s="40" t="n">
        <v>200</v>
      </c>
      <c r="J284" s="41"/>
      <c r="K284" s="41"/>
      <c r="L284" s="41"/>
      <c r="M284" s="61" t="s">
        <v>885</v>
      </c>
      <c r="N284" s="62" t="n">
        <v>91.8</v>
      </c>
      <c r="O284" s="77" t="n">
        <f aca="false">N284-0.5</f>
        <v>91.3</v>
      </c>
      <c r="P284" s="78" t="n">
        <f aca="false">IF(ISERROR($P$1*O284),"",($P$1*O284))</f>
        <v>9666.844</v>
      </c>
      <c r="Q284" s="79" t="n">
        <f aca="false">P284-T284-X284-G284-H284-Z284</f>
        <v>1776.844</v>
      </c>
      <c r="R284" s="80" t="n">
        <f aca="false">P284-T284-Y284-G284-H284-Z284</f>
        <v>1776.844</v>
      </c>
      <c r="S284" s="81" t="n">
        <f aca="false">IF(ISERROR(Q284/P284),"",(Q284/P284))</f>
        <v>0.183808076348392</v>
      </c>
      <c r="T284" s="78" t="n">
        <f aca="false">ROUND(IF(ISERROR(P284*$T$1),"",P284*$T$1),0)</f>
        <v>1450</v>
      </c>
      <c r="U284" s="82" t="n">
        <f aca="false">ROUNDUP(I284*1.2,0)</f>
        <v>240</v>
      </c>
      <c r="V284" s="83" t="n">
        <f aca="false">ROUNDUP(SUM(J284:L284)*1.1,0)</f>
        <v>0</v>
      </c>
      <c r="W284" s="84" t="s">
        <v>50</v>
      </c>
      <c r="X284" s="28" t="n">
        <f aca="false">IFERROR(IF($W284="eパケライト",VLOOKUP($U284,料金表!$B$3:$H$52,2,1),IF($W284="eパケ",VLOOKUP($U284,料金表!$B$3:$H$52,4,1),IF($W284="EMS",VLOOKUP($U284,料金表!$B$3:$H$52,6,1),""))),"")</f>
        <v>860</v>
      </c>
      <c r="Y284" s="28" t="n">
        <f aca="false">IFERROR(IF($W284="eパケライト",VLOOKUP($U284,料金表!$B$3:$H$52,3,1),IF($W284="eパケ",VLOOKUP($U284,料金表!$B$3:$H$52,5,1),IF($W284="EMS",VLOOKUP($U284,料金表!$B$3:$H$52,7,1),""))),"")</f>
        <v>860</v>
      </c>
      <c r="Z284" s="28" t="n">
        <f aca="false">$Z$1</f>
        <v>330</v>
      </c>
      <c r="AA284" s="64"/>
      <c r="AB284" s="65"/>
      <c r="AC284" s="66" t="s">
        <v>89</v>
      </c>
      <c r="AD284" s="65" t="n">
        <v>43951</v>
      </c>
      <c r="AE284" s="56"/>
      <c r="AF284" s="97"/>
      <c r="AH284" s="57" t="str">
        <f aca="false">"http://images.amazon.com/images/P/"&amp;D284&amp;".09.LZZZZZZZ"</f>
        <v>http://images.amazon.com/images/P/B0000ZPNW0.09.LZZZZZZZ</v>
      </c>
    </row>
    <row r="285" customFormat="false" ht="22.5" hidden="true" customHeight="true" outlineLevel="0" collapsed="false">
      <c r="A285" s="19" t="n">
        <v>278</v>
      </c>
      <c r="B285" s="67"/>
      <c r="C285" s="58" t="s">
        <v>886</v>
      </c>
      <c r="D285" s="37" t="s">
        <v>887</v>
      </c>
      <c r="E285" s="58" t="n">
        <v>4962891100046</v>
      </c>
      <c r="F285" s="38" t="str">
        <f aca="false">IF(D285="",,"http://mnsearch.com/item?kwd="&amp;D285)</f>
        <v>http://mnsearch.com/item?kwd=B000068HFP</v>
      </c>
      <c r="G285" s="60" t="n">
        <v>2980</v>
      </c>
      <c r="H285" s="39"/>
      <c r="I285" s="40" t="n">
        <v>200</v>
      </c>
      <c r="J285" s="41"/>
      <c r="K285" s="41"/>
      <c r="L285" s="41"/>
      <c r="M285" s="61" t="s">
        <v>888</v>
      </c>
      <c r="N285" s="62" t="n">
        <v>55.49</v>
      </c>
      <c r="O285" s="77" t="n">
        <f aca="false">N285-0.5</f>
        <v>54.99</v>
      </c>
      <c r="P285" s="78" t="n">
        <f aca="false">IF(ISERROR($P$1*O285),"",($P$1*O285))</f>
        <v>5822.3412</v>
      </c>
      <c r="Q285" s="79" t="n">
        <f aca="false">P285-T285-X285-G285-H285-Z285</f>
        <v>779.3412</v>
      </c>
      <c r="R285" s="80" t="n">
        <f aca="false">P285-T285-Y285-G285-H285-Z285</f>
        <v>779.3412</v>
      </c>
      <c r="S285" s="81" t="n">
        <f aca="false">IF(ISERROR(Q285/P285),"",(Q285/P285))</f>
        <v>0.133853577663913</v>
      </c>
      <c r="T285" s="78" t="n">
        <f aca="false">ROUND(IF(ISERROR(P285*$T$1),"",P285*$T$1),0)</f>
        <v>873</v>
      </c>
      <c r="U285" s="82" t="n">
        <f aca="false">ROUNDUP(I285*1.2,0)</f>
        <v>240</v>
      </c>
      <c r="V285" s="83" t="n">
        <f aca="false">ROUNDUP(SUM(J285:L285)*1.1,0)</f>
        <v>0</v>
      </c>
      <c r="W285" s="84" t="s">
        <v>50</v>
      </c>
      <c r="X285" s="28" t="n">
        <f aca="false">IFERROR(IF($W285="eパケライト",VLOOKUP($U285,料金表!$B$3:$H$52,2,1),IF($W285="eパケ",VLOOKUP($U285,料金表!$B$3:$H$52,4,1),IF($W285="EMS",VLOOKUP($U285,料金表!$B$3:$H$52,6,1),""))),"")</f>
        <v>860</v>
      </c>
      <c r="Y285" s="28" t="n">
        <f aca="false">IFERROR(IF($W285="eパケライト",VLOOKUP($U285,料金表!$B$3:$H$52,3,1),IF($W285="eパケ",VLOOKUP($U285,料金表!$B$3:$H$52,5,1),IF($W285="EMS",VLOOKUP($U285,料金表!$B$3:$H$52,7,1),""))),"")</f>
        <v>860</v>
      </c>
      <c r="Z285" s="28" t="n">
        <f aca="false">$Z$1</f>
        <v>330</v>
      </c>
      <c r="AA285" s="64"/>
      <c r="AB285" s="65"/>
      <c r="AC285" s="66" t="s">
        <v>89</v>
      </c>
      <c r="AD285" s="65" t="n">
        <v>43951</v>
      </c>
      <c r="AE285" s="56"/>
      <c r="AF285" s="97"/>
      <c r="AH285" s="57" t="str">
        <f aca="false">"http://images.amazon.com/images/P/"&amp;D285&amp;".09.LZZZZZZZ"</f>
        <v>http://images.amazon.com/images/P/B000068HFP.09.LZZZZZZZ</v>
      </c>
    </row>
    <row r="286" customFormat="false" ht="20.25" hidden="true" customHeight="true" outlineLevel="0" collapsed="false">
      <c r="A286" s="19" t="n">
        <v>279</v>
      </c>
      <c r="B286" s="67"/>
      <c r="C286" s="58" t="s">
        <v>889</v>
      </c>
      <c r="D286" s="37" t="s">
        <v>890</v>
      </c>
      <c r="E286" s="58" t="n">
        <v>4988616001054</v>
      </c>
      <c r="F286" s="38" t="str">
        <f aca="false">IF(D286="",,"http://mnsearch.com/item?kwd="&amp;D286)</f>
        <v>http://mnsearch.com/item?kwd=B0000ZPUSW</v>
      </c>
      <c r="G286" s="60" t="n">
        <v>2728</v>
      </c>
      <c r="H286" s="39"/>
      <c r="I286" s="40" t="n">
        <v>200</v>
      </c>
      <c r="J286" s="41"/>
      <c r="K286" s="41"/>
      <c r="L286" s="41"/>
      <c r="M286" s="61" t="s">
        <v>891</v>
      </c>
      <c r="N286" s="62" t="n">
        <v>49.49</v>
      </c>
      <c r="O286" s="77" t="n">
        <f aca="false">N286-0.5</f>
        <v>48.99</v>
      </c>
      <c r="P286" s="78" t="n">
        <f aca="false">IF(ISERROR($P$1*O286),"",($P$1*O286))</f>
        <v>5187.0612</v>
      </c>
      <c r="Q286" s="79" t="n">
        <f aca="false">P286-T286-X286-G286-H286-Z286</f>
        <v>491.0612</v>
      </c>
      <c r="R286" s="80" t="n">
        <f aca="false">P286-T286-Y286-G286-H286-Z286</f>
        <v>491.0612</v>
      </c>
      <c r="S286" s="81" t="n">
        <f aca="false">IF(ISERROR(Q286/P286),"",(Q286/P286))</f>
        <v>0.0946704079759074</v>
      </c>
      <c r="T286" s="78" t="n">
        <f aca="false">ROUND(IF(ISERROR(P286*$T$1),"",P286*$T$1),0)</f>
        <v>778</v>
      </c>
      <c r="U286" s="82" t="n">
        <f aca="false">ROUNDUP(I286*1.2,0)</f>
        <v>240</v>
      </c>
      <c r="V286" s="83" t="n">
        <f aca="false">ROUNDUP(SUM(J286:L286)*1.1,0)</f>
        <v>0</v>
      </c>
      <c r="W286" s="84" t="s">
        <v>50</v>
      </c>
      <c r="X286" s="28" t="n">
        <f aca="false">IFERROR(IF($W286="eパケライト",VLOOKUP($U286,料金表!$B$3:$H$52,2,1),IF($W286="eパケ",VLOOKUP($U286,料金表!$B$3:$H$52,4,1),IF($W286="EMS",VLOOKUP($U286,料金表!$B$3:$H$52,6,1),""))),"")</f>
        <v>860</v>
      </c>
      <c r="Y286" s="28" t="n">
        <f aca="false">IFERROR(IF($W286="eパケライト",VLOOKUP($U286,料金表!$B$3:$H$52,3,1),IF($W286="eパケ",VLOOKUP($U286,料金表!$B$3:$H$52,5,1),IF($W286="EMS",VLOOKUP($U286,料金表!$B$3:$H$52,7,1),""))),"")</f>
        <v>860</v>
      </c>
      <c r="Z286" s="28" t="n">
        <f aca="false">$Z$1</f>
        <v>330</v>
      </c>
      <c r="AA286" s="64"/>
      <c r="AB286" s="65"/>
      <c r="AC286" s="66" t="s">
        <v>89</v>
      </c>
      <c r="AD286" s="65" t="n">
        <v>43951</v>
      </c>
      <c r="AE286" s="56"/>
      <c r="AF286" s="97"/>
      <c r="AH286" s="57" t="str">
        <f aca="false">"http://images.amazon.com/images/P/"&amp;D286&amp;".09.LZZZZZZZ"</f>
        <v>http://images.amazon.com/images/P/B0000ZPUSW.09.LZZZZZZZ</v>
      </c>
    </row>
    <row r="287" customFormat="false" ht="21.75" hidden="true" customHeight="true" outlineLevel="0" collapsed="false">
      <c r="A287" s="19" t="n">
        <v>280</v>
      </c>
      <c r="B287" s="67"/>
      <c r="C287" s="58" t="s">
        <v>892</v>
      </c>
      <c r="D287" s="37" t="s">
        <v>893</v>
      </c>
      <c r="E287" s="58" t="n">
        <v>4902425231310</v>
      </c>
      <c r="F287" s="38" t="str">
        <f aca="false">IF(D287="",,"http://mnsearch.com/item?kwd="&amp;D287)</f>
        <v>http://mnsearch.com/item?kwd=B000068GW8</v>
      </c>
      <c r="G287" s="60" t="n">
        <v>2739</v>
      </c>
      <c r="H287" s="39"/>
      <c r="I287" s="40" t="n">
        <v>200</v>
      </c>
      <c r="J287" s="41"/>
      <c r="K287" s="41"/>
      <c r="L287" s="41"/>
      <c r="M287" s="61" t="s">
        <v>894</v>
      </c>
      <c r="N287" s="62" t="n">
        <v>50.49</v>
      </c>
      <c r="O287" s="77" t="n">
        <f aca="false">N287-0.5</f>
        <v>49.99</v>
      </c>
      <c r="P287" s="78" t="n">
        <f aca="false">IF(ISERROR($P$1*O287),"",($P$1*O287))</f>
        <v>5292.9412</v>
      </c>
      <c r="Q287" s="79" t="n">
        <f aca="false">P287-T287-X287-G287-H287-Z287</f>
        <v>569.9412</v>
      </c>
      <c r="R287" s="80" t="n">
        <f aca="false">P287-T287-Y287-G287-H287-Z287</f>
        <v>569.9412</v>
      </c>
      <c r="S287" s="81" t="n">
        <f aca="false">IF(ISERROR(Q287/P287),"",(Q287/P287))</f>
        <v>0.107679488296602</v>
      </c>
      <c r="T287" s="78" t="n">
        <f aca="false">ROUND(IF(ISERROR(P287*$T$1),"",P287*$T$1),0)</f>
        <v>794</v>
      </c>
      <c r="U287" s="82" t="n">
        <f aca="false">ROUNDUP(I287*1.2,0)</f>
        <v>240</v>
      </c>
      <c r="V287" s="83" t="n">
        <f aca="false">ROUNDUP(SUM(J287:L287)*1.1,0)</f>
        <v>0</v>
      </c>
      <c r="W287" s="84" t="s">
        <v>50</v>
      </c>
      <c r="X287" s="28" t="n">
        <f aca="false">IFERROR(IF($W287="eパケライト",VLOOKUP($U287,料金表!$B$3:$H$52,2,1),IF($W287="eパケ",VLOOKUP($U287,料金表!$B$3:$H$52,4,1),IF($W287="EMS",VLOOKUP($U287,料金表!$B$3:$H$52,6,1),""))),"")</f>
        <v>860</v>
      </c>
      <c r="Y287" s="28" t="n">
        <f aca="false">IFERROR(IF($W287="eパケライト",VLOOKUP($U287,料金表!$B$3:$H$52,3,1),IF($W287="eパケ",VLOOKUP($U287,料金表!$B$3:$H$52,5,1),IF($W287="EMS",VLOOKUP($U287,料金表!$B$3:$H$52,7,1),""))),"")</f>
        <v>860</v>
      </c>
      <c r="Z287" s="28" t="n">
        <f aca="false">$Z$1</f>
        <v>330</v>
      </c>
      <c r="AA287" s="64"/>
      <c r="AB287" s="65"/>
      <c r="AC287" s="66" t="s">
        <v>89</v>
      </c>
      <c r="AD287" s="65" t="n">
        <v>43951</v>
      </c>
      <c r="AE287" s="56"/>
      <c r="AF287" s="97"/>
      <c r="AH287" s="57" t="str">
        <f aca="false">"http://images.amazon.com/images/P/"&amp;D287&amp;".09.LZZZZZZZ"</f>
        <v>http://images.amazon.com/images/P/B000068GW8.09.LZZZZZZZ</v>
      </c>
    </row>
    <row r="288" customFormat="false" ht="21.75" hidden="true" customHeight="true" outlineLevel="0" collapsed="false">
      <c r="A288" s="19" t="n">
        <v>281</v>
      </c>
      <c r="B288" s="67"/>
      <c r="C288" s="58" t="s">
        <v>895</v>
      </c>
      <c r="D288" s="37" t="s">
        <v>896</v>
      </c>
      <c r="E288" s="58" t="n">
        <v>4902370519174</v>
      </c>
      <c r="F288" s="38" t="str">
        <f aca="false">IF(D288="",,"http://mnsearch.com/item?kwd="&amp;D288)</f>
        <v>http://mnsearch.com/item?kwd=B0069HR826</v>
      </c>
      <c r="G288" s="60" t="n">
        <v>1000</v>
      </c>
      <c r="H288" s="39"/>
      <c r="I288" s="40" t="n">
        <v>200</v>
      </c>
      <c r="J288" s="41"/>
      <c r="K288" s="41"/>
      <c r="L288" s="41"/>
      <c r="M288" s="61" t="s">
        <v>897</v>
      </c>
      <c r="N288" s="62" t="n">
        <v>34.99</v>
      </c>
      <c r="O288" s="77" t="n">
        <f aca="false">N288-0.5</f>
        <v>34.49</v>
      </c>
      <c r="P288" s="78" t="n">
        <f aca="false">IF(ISERROR($P$1*O288),"",($P$1*O288))</f>
        <v>3651.8012</v>
      </c>
      <c r="Q288" s="79" t="n">
        <f aca="false">P288-T288-X288-G288-H288-Z288</f>
        <v>913.8012</v>
      </c>
      <c r="R288" s="80" t="n">
        <f aca="false">P288-T288-Y288-G288-H288-Z288</f>
        <v>913.8012</v>
      </c>
      <c r="S288" s="81" t="n">
        <f aca="false">IF(ISERROR(Q288/P288),"",(Q288/P288))</f>
        <v>0.250233008302862</v>
      </c>
      <c r="T288" s="78" t="n">
        <f aca="false">ROUND(IF(ISERROR(P288*$T$1),"",P288*$T$1),0)</f>
        <v>548</v>
      </c>
      <c r="U288" s="82" t="n">
        <f aca="false">ROUNDUP(I288*1.2,0)</f>
        <v>240</v>
      </c>
      <c r="V288" s="83" t="n">
        <f aca="false">ROUNDUP(SUM(J288:L288)*1.1,0)</f>
        <v>0</v>
      </c>
      <c r="W288" s="84" t="s">
        <v>50</v>
      </c>
      <c r="X288" s="28" t="n">
        <f aca="false">IFERROR(IF($W288="eパケライト",VLOOKUP($U288,料金表!$B$3:$H$52,2,1),IF($W288="eパケ",VLOOKUP($U288,料金表!$B$3:$H$52,4,1),IF($W288="EMS",VLOOKUP($U288,料金表!$B$3:$H$52,6,1),""))),"")</f>
        <v>860</v>
      </c>
      <c r="Y288" s="28" t="n">
        <f aca="false">IFERROR(IF($W288="eパケライト",VLOOKUP($U288,料金表!$B$3:$H$52,3,1),IF($W288="eパケ",VLOOKUP($U288,料金表!$B$3:$H$52,5,1),IF($W288="EMS",VLOOKUP($U288,料金表!$B$3:$H$52,7,1),""))),"")</f>
        <v>860</v>
      </c>
      <c r="Z288" s="28" t="n">
        <f aca="false">$Z$1</f>
        <v>330</v>
      </c>
      <c r="AA288" s="64"/>
      <c r="AB288" s="65"/>
      <c r="AC288" s="66" t="s">
        <v>45</v>
      </c>
      <c r="AD288" s="65" t="n">
        <v>43953</v>
      </c>
      <c r="AE288" s="56"/>
      <c r="AF288" s="97"/>
      <c r="AH288" s="57" t="str">
        <f aca="false">"http://images.amazon.com/images/P/"&amp;D288&amp;".09.LZZZZZZZ"</f>
        <v>http://images.amazon.com/images/P/B0069HR826.09.LZZZZZZZ</v>
      </c>
    </row>
    <row r="289" customFormat="false" ht="15.75" hidden="true" customHeight="true" outlineLevel="0" collapsed="false">
      <c r="A289" s="19" t="n">
        <v>282</v>
      </c>
      <c r="B289" s="67"/>
      <c r="C289" s="58" t="s">
        <v>898</v>
      </c>
      <c r="D289" s="37" t="s">
        <v>899</v>
      </c>
      <c r="E289" s="58" t="n">
        <v>4535506301765</v>
      </c>
      <c r="F289" s="38" t="str">
        <f aca="false">IF(D289="",,"http://mnsearch.com/item?kwd="&amp;D289)</f>
        <v>http://mnsearch.com/item?kwd=B004OVD3IW</v>
      </c>
      <c r="G289" s="60" t="n">
        <v>4000</v>
      </c>
      <c r="H289" s="39"/>
      <c r="I289" s="40" t="n">
        <v>200</v>
      </c>
      <c r="J289" s="41"/>
      <c r="K289" s="41"/>
      <c r="L289" s="41"/>
      <c r="M289" s="61" t="s">
        <v>900</v>
      </c>
      <c r="N289" s="62" t="n">
        <v>70.99</v>
      </c>
      <c r="O289" s="77" t="n">
        <f aca="false">N289-0.5</f>
        <v>70.49</v>
      </c>
      <c r="P289" s="78" t="n">
        <f aca="false">IF(ISERROR($P$1*O289),"",($P$1*O289))</f>
        <v>7463.4812</v>
      </c>
      <c r="Q289" s="79" t="n">
        <f aca="false">P289-T289-X289-G289-H289-Z289</f>
        <v>1153.4812</v>
      </c>
      <c r="R289" s="80" t="n">
        <f aca="false">P289-T289-Y289-G289-H289-Z289</f>
        <v>1153.4812</v>
      </c>
      <c r="S289" s="81" t="n">
        <f aca="false">IF(ISERROR(Q289/P289),"",(Q289/P289))</f>
        <v>0.154550024189784</v>
      </c>
      <c r="T289" s="78" t="n">
        <f aca="false">ROUND(IF(ISERROR(P289*$T$1),"",P289*$T$1),0)</f>
        <v>1120</v>
      </c>
      <c r="U289" s="82" t="n">
        <f aca="false">ROUNDUP(I289*1.2,0)</f>
        <v>240</v>
      </c>
      <c r="V289" s="83" t="n">
        <f aca="false">ROUNDUP(SUM(J289:L289)*1.1,0)</f>
        <v>0</v>
      </c>
      <c r="W289" s="84" t="s">
        <v>50</v>
      </c>
      <c r="X289" s="28" t="n">
        <f aca="false">IFERROR(IF($W289="eパケライト",VLOOKUP($U289,料金表!$B$3:$H$52,2,1),IF($W289="eパケ",VLOOKUP($U289,料金表!$B$3:$H$52,4,1),IF($W289="EMS",VLOOKUP($U289,料金表!$B$3:$H$52,6,1),""))),"")</f>
        <v>860</v>
      </c>
      <c r="Y289" s="28" t="n">
        <f aca="false">IFERROR(IF($W289="eパケライト",VLOOKUP($U289,料金表!$B$3:$H$52,3,1),IF($W289="eパケ",VLOOKUP($U289,料金表!$B$3:$H$52,5,1),IF($W289="EMS",VLOOKUP($U289,料金表!$B$3:$H$52,7,1),""))),"")</f>
        <v>860</v>
      </c>
      <c r="Z289" s="28" t="n">
        <f aca="false">$Z$1</f>
        <v>330</v>
      </c>
      <c r="AA289" s="64"/>
      <c r="AB289" s="65"/>
      <c r="AC289" s="66" t="s">
        <v>45</v>
      </c>
      <c r="AD289" s="65" t="n">
        <v>43953</v>
      </c>
      <c r="AE289" s="56"/>
      <c r="AF289" s="97"/>
      <c r="AH289" s="57" t="str">
        <f aca="false">"http://images.amazon.com/images/P/"&amp;D289&amp;".09.LZZZZZZZ"</f>
        <v>http://images.amazon.com/images/P/B004OVD3IW.09.LZZZZZZZ</v>
      </c>
    </row>
    <row r="290" customFormat="false" ht="21" hidden="true" customHeight="true" outlineLevel="0" collapsed="false">
      <c r="A290" s="19" t="n">
        <v>283</v>
      </c>
      <c r="B290" s="67"/>
      <c r="C290" s="58" t="s">
        <v>901</v>
      </c>
      <c r="D290" s="37" t="s">
        <v>902</v>
      </c>
      <c r="E290" s="58" t="n">
        <v>4988607500504</v>
      </c>
      <c r="F290" s="38" t="str">
        <f aca="false">IF(D290="",,"http://mnsearch.com/item?kwd="&amp;D290)</f>
        <v>http://mnsearch.com/item?kwd=B002GWVC4I</v>
      </c>
      <c r="G290" s="60" t="n">
        <v>4000</v>
      </c>
      <c r="H290" s="39"/>
      <c r="I290" s="40" t="n">
        <v>200</v>
      </c>
      <c r="J290" s="41"/>
      <c r="K290" s="41"/>
      <c r="L290" s="41"/>
      <c r="M290" s="61" t="s">
        <v>903</v>
      </c>
      <c r="N290" s="62" t="n">
        <v>90</v>
      </c>
      <c r="O290" s="77" t="n">
        <f aca="false">N290-0.5</f>
        <v>89.5</v>
      </c>
      <c r="P290" s="78" t="n">
        <f aca="false">IF(ISERROR($P$1*O290),"",($P$1*O290))</f>
        <v>9476.26</v>
      </c>
      <c r="Q290" s="79" t="n">
        <f aca="false">P290-T290-X290-G290-H290-Z290</f>
        <v>2865.26</v>
      </c>
      <c r="R290" s="80" t="n">
        <f aca="false">P290-T290-Y290-G290-H290-Z290</f>
        <v>2865.26</v>
      </c>
      <c r="S290" s="81" t="n">
        <f aca="false">IF(ISERROR(Q290/P290),"",(Q290/P290))</f>
        <v>0.302361902269461</v>
      </c>
      <c r="T290" s="78" t="n">
        <f aca="false">ROUND(IF(ISERROR(P290*$T$1),"",P290*$T$1),0)</f>
        <v>1421</v>
      </c>
      <c r="U290" s="82" t="n">
        <f aca="false">ROUNDUP(I290*1.2,0)</f>
        <v>240</v>
      </c>
      <c r="V290" s="83" t="n">
        <f aca="false">ROUNDUP(SUM(J290:L290)*1.1,0)</f>
        <v>0</v>
      </c>
      <c r="W290" s="84" t="s">
        <v>50</v>
      </c>
      <c r="X290" s="28" t="n">
        <f aca="false">IFERROR(IF($W290="eパケライト",VLOOKUP($U290,料金表!$B$3:$H$52,2,1),IF($W290="eパケ",VLOOKUP($U290,料金表!$B$3:$H$52,4,1),IF($W290="EMS",VLOOKUP($U290,料金表!$B$3:$H$52,6,1),""))),"")</f>
        <v>860</v>
      </c>
      <c r="Y290" s="28" t="n">
        <f aca="false">IFERROR(IF($W290="eパケライト",VLOOKUP($U290,料金表!$B$3:$H$52,3,1),IF($W290="eパケ",VLOOKUP($U290,料金表!$B$3:$H$52,5,1),IF($W290="EMS",VLOOKUP($U290,料金表!$B$3:$H$52,7,1),""))),"")</f>
        <v>860</v>
      </c>
      <c r="Z290" s="28" t="n">
        <f aca="false">$Z$1</f>
        <v>330</v>
      </c>
      <c r="AA290" s="64"/>
      <c r="AB290" s="65"/>
      <c r="AC290" s="66" t="s">
        <v>45</v>
      </c>
      <c r="AD290" s="65" t="n">
        <v>43953</v>
      </c>
      <c r="AE290" s="56"/>
      <c r="AF290" s="97"/>
      <c r="AH290" s="57" t="str">
        <f aca="false">"http://images.amazon.com/images/P/"&amp;D290&amp;".09.LZZZZZZZ"</f>
        <v>http://images.amazon.com/images/P/B002GWVC4I.09.LZZZZZZZ</v>
      </c>
    </row>
    <row r="291" customFormat="false" ht="15.75" hidden="true" customHeight="true" outlineLevel="0" collapsed="false">
      <c r="A291" s="19" t="n">
        <v>284</v>
      </c>
      <c r="B291" s="67"/>
      <c r="C291" s="58" t="s">
        <v>904</v>
      </c>
      <c r="D291" s="37" t="s">
        <v>905</v>
      </c>
      <c r="E291" s="58" t="n">
        <v>4902370532142</v>
      </c>
      <c r="F291" s="38" t="str">
        <f aca="false">IF(D291="",,"http://mnsearch.com/item?kwd="&amp;D291)</f>
        <v>http://mnsearch.com/item?kwd=B017VTWUKK</v>
      </c>
      <c r="G291" s="60" t="n">
        <v>4000</v>
      </c>
      <c r="H291" s="39"/>
      <c r="I291" s="40" t="n">
        <v>200</v>
      </c>
      <c r="J291" s="41"/>
      <c r="K291" s="41"/>
      <c r="L291" s="41"/>
      <c r="M291" s="61" t="s">
        <v>906</v>
      </c>
      <c r="N291" s="62" t="n">
        <v>69.99</v>
      </c>
      <c r="O291" s="77" t="n">
        <f aca="false">N291-0.5</f>
        <v>69.49</v>
      </c>
      <c r="P291" s="78" t="n">
        <f aca="false">IF(ISERROR($P$1*O291),"",($P$1*O291))</f>
        <v>7357.6012</v>
      </c>
      <c r="Q291" s="79" t="n">
        <f aca="false">P291-T291-X291-G291-H291-Z291</f>
        <v>1063.6012</v>
      </c>
      <c r="R291" s="80" t="n">
        <f aca="false">P291-T291-Y291-G291-H291-Z291</f>
        <v>1063.6012</v>
      </c>
      <c r="S291" s="81" t="n">
        <f aca="false">IF(ISERROR(Q291/P291),"",(Q291/P291))</f>
        <v>0.144558147565813</v>
      </c>
      <c r="T291" s="78" t="n">
        <f aca="false">ROUND(IF(ISERROR(P291*$T$1),"",P291*$T$1),0)</f>
        <v>1104</v>
      </c>
      <c r="U291" s="82" t="n">
        <f aca="false">ROUNDUP(I291*1.2,0)</f>
        <v>240</v>
      </c>
      <c r="V291" s="83" t="n">
        <f aca="false">ROUNDUP(SUM(J291:L291)*1.1,0)</f>
        <v>0</v>
      </c>
      <c r="W291" s="84" t="s">
        <v>50</v>
      </c>
      <c r="X291" s="28" t="n">
        <f aca="false">IFERROR(IF($W291="eパケライト",VLOOKUP($U291,料金表!$B$3:$H$52,2,1),IF($W291="eパケ",VLOOKUP($U291,料金表!$B$3:$H$52,4,1),IF($W291="EMS",VLOOKUP($U291,料金表!$B$3:$H$52,6,1),""))),"")</f>
        <v>860</v>
      </c>
      <c r="Y291" s="28" t="n">
        <f aca="false">IFERROR(IF($W291="eパケライト",VLOOKUP($U291,料金表!$B$3:$H$52,3,1),IF($W291="eパケ",VLOOKUP($U291,料金表!$B$3:$H$52,5,1),IF($W291="EMS",VLOOKUP($U291,料金表!$B$3:$H$52,7,1),""))),"")</f>
        <v>860</v>
      </c>
      <c r="Z291" s="28" t="n">
        <f aca="false">$Z$1</f>
        <v>330</v>
      </c>
      <c r="AA291" s="64"/>
      <c r="AB291" s="65"/>
      <c r="AC291" s="66" t="s">
        <v>45</v>
      </c>
      <c r="AD291" s="65" t="n">
        <v>43953</v>
      </c>
      <c r="AE291" s="56"/>
      <c r="AF291" s="97"/>
      <c r="AH291" s="57" t="str">
        <f aca="false">"http://images.amazon.com/images/P/"&amp;D291&amp;".09.LZZZZZZZ"</f>
        <v>http://images.amazon.com/images/P/B017VTWUKK.09.LZZZZZZZ</v>
      </c>
    </row>
    <row r="292" customFormat="false" ht="15.75" hidden="true" customHeight="true" outlineLevel="0" collapsed="false">
      <c r="A292" s="19" t="n">
        <v>285</v>
      </c>
      <c r="B292" s="67"/>
      <c r="C292" s="58" t="s">
        <v>907</v>
      </c>
      <c r="D292" s="37" t="s">
        <v>908</v>
      </c>
      <c r="E292" s="58" t="n">
        <v>4902370519334</v>
      </c>
      <c r="F292" s="38" t="str">
        <f aca="false">IF(D292="",,"http://mnsearch.com/item?kwd="&amp;D292)</f>
        <v>http://mnsearch.com/item?kwd=B002C1ARK8</v>
      </c>
      <c r="G292" s="60" t="n">
        <v>4280</v>
      </c>
      <c r="H292" s="39"/>
      <c r="I292" s="40" t="n">
        <v>200</v>
      </c>
      <c r="J292" s="41"/>
      <c r="K292" s="41"/>
      <c r="L292" s="41"/>
      <c r="M292" s="61" t="s">
        <v>909</v>
      </c>
      <c r="N292" s="62" t="n">
        <v>70.49</v>
      </c>
      <c r="O292" s="77" t="n">
        <f aca="false">N292-0.5</f>
        <v>69.99</v>
      </c>
      <c r="P292" s="78" t="n">
        <f aca="false">IF(ISERROR($P$1*O292),"",($P$1*O292))</f>
        <v>7410.5412</v>
      </c>
      <c r="Q292" s="79" t="n">
        <f aca="false">P292-T292-X292-G292-H292-Z292</f>
        <v>828.541199999999</v>
      </c>
      <c r="R292" s="80" t="n">
        <f aca="false">P292-T292-Y292-G292-H292-Z292</f>
        <v>828.541199999999</v>
      </c>
      <c r="S292" s="81" t="n">
        <f aca="false">IF(ISERROR(Q292/P292),"",(Q292/P292))</f>
        <v>0.111805761231042</v>
      </c>
      <c r="T292" s="78" t="n">
        <f aca="false">ROUND(IF(ISERROR(P292*$T$1),"",P292*$T$1),0)</f>
        <v>1112</v>
      </c>
      <c r="U292" s="82" t="n">
        <f aca="false">ROUNDUP(I292*1.2,0)</f>
        <v>240</v>
      </c>
      <c r="V292" s="83" t="n">
        <f aca="false">ROUNDUP(SUM(J292:L292)*1.1,0)</f>
        <v>0</v>
      </c>
      <c r="W292" s="84" t="s">
        <v>50</v>
      </c>
      <c r="X292" s="28" t="n">
        <f aca="false">IFERROR(IF($W292="eパケライト",VLOOKUP($U292,料金表!$B$3:$H$52,2,1),IF($W292="eパケ",VLOOKUP($U292,料金表!$B$3:$H$52,4,1),IF($W292="EMS",VLOOKUP($U292,料金表!$B$3:$H$52,6,1),""))),"")</f>
        <v>860</v>
      </c>
      <c r="Y292" s="28" t="n">
        <f aca="false">IFERROR(IF($W292="eパケライト",VLOOKUP($U292,料金表!$B$3:$H$52,3,1),IF($W292="eパケ",VLOOKUP($U292,料金表!$B$3:$H$52,5,1),IF($W292="EMS",VLOOKUP($U292,料金表!$B$3:$H$52,7,1),""))),"")</f>
        <v>860</v>
      </c>
      <c r="Z292" s="28" t="n">
        <f aca="false">$Z$1</f>
        <v>330</v>
      </c>
      <c r="AA292" s="64"/>
      <c r="AB292" s="65"/>
      <c r="AC292" s="66" t="s">
        <v>45</v>
      </c>
      <c r="AD292" s="65" t="n">
        <v>43953</v>
      </c>
      <c r="AE292" s="56"/>
      <c r="AF292" s="97"/>
      <c r="AH292" s="57" t="str">
        <f aca="false">"http://images.amazon.com/images/P/"&amp;D292&amp;".09.LZZZZZZZ"</f>
        <v>http://images.amazon.com/images/P/B002C1ARK8.09.LZZZZZZZ</v>
      </c>
    </row>
    <row r="293" customFormat="false" ht="15.75" hidden="true" customHeight="true" outlineLevel="0" collapsed="false">
      <c r="A293" s="19" t="n">
        <v>286</v>
      </c>
      <c r="B293" s="67"/>
      <c r="C293" s="58" t="s">
        <v>910</v>
      </c>
      <c r="D293" s="37" t="s">
        <v>911</v>
      </c>
      <c r="E293" s="58" t="n">
        <v>4902370533033</v>
      </c>
      <c r="F293" s="38" t="str">
        <f aca="false">IF(D293="",,"http://mnsearch.com/item?kwd="&amp;D293)</f>
        <v>http://mnsearch.com/item?kwd=B01CG8TMXE</v>
      </c>
      <c r="G293" s="60" t="n">
        <v>980</v>
      </c>
      <c r="H293" s="39"/>
      <c r="I293" s="40" t="n">
        <v>200</v>
      </c>
      <c r="J293" s="41"/>
      <c r="K293" s="41"/>
      <c r="L293" s="41"/>
      <c r="M293" s="61" t="s">
        <v>912</v>
      </c>
      <c r="N293" s="62" t="n">
        <v>38.5</v>
      </c>
      <c r="O293" s="77" t="n">
        <f aca="false">N293-0.5</f>
        <v>38</v>
      </c>
      <c r="P293" s="78" t="n">
        <f aca="false">IF(ISERROR($P$1*O293),"",($P$1*O293))</f>
        <v>4023.44</v>
      </c>
      <c r="Q293" s="79" t="n">
        <f aca="false">P293-T293-X293-G293-H293-Z293</f>
        <v>1249.44</v>
      </c>
      <c r="R293" s="80" t="n">
        <f aca="false">P293-T293-Y293-G293-H293-Z293</f>
        <v>1249.44</v>
      </c>
      <c r="S293" s="81" t="n">
        <f aca="false">IF(ISERROR(Q293/P293),"",(Q293/P293))</f>
        <v>0.310540234227427</v>
      </c>
      <c r="T293" s="78" t="n">
        <f aca="false">ROUND(IF(ISERROR(P293*$T$1),"",P293*$T$1),0)</f>
        <v>604</v>
      </c>
      <c r="U293" s="82" t="n">
        <f aca="false">ROUNDUP(I293*1.2,0)</f>
        <v>240</v>
      </c>
      <c r="V293" s="83" t="n">
        <f aca="false">ROUNDUP(SUM(J293:L293)*1.1,0)</f>
        <v>0</v>
      </c>
      <c r="W293" s="84" t="s">
        <v>50</v>
      </c>
      <c r="X293" s="28" t="n">
        <f aca="false">IFERROR(IF($W293="eパケライト",VLOOKUP($U293,料金表!$B$3:$H$52,2,1),IF($W293="eパケ",VLOOKUP($U293,料金表!$B$3:$H$52,4,1),IF($W293="EMS",VLOOKUP($U293,料金表!$B$3:$H$52,6,1),""))),"")</f>
        <v>860</v>
      </c>
      <c r="Y293" s="28" t="n">
        <f aca="false">IFERROR(IF($W293="eパケライト",VLOOKUP($U293,料金表!$B$3:$H$52,3,1),IF($W293="eパケ",VLOOKUP($U293,料金表!$B$3:$H$52,5,1),IF($W293="EMS",VLOOKUP($U293,料金表!$B$3:$H$52,7,1),""))),"")</f>
        <v>860</v>
      </c>
      <c r="Z293" s="28" t="n">
        <f aca="false">$Z$1</f>
        <v>330</v>
      </c>
      <c r="AA293" s="64"/>
      <c r="AB293" s="65"/>
      <c r="AC293" s="66" t="s">
        <v>45</v>
      </c>
      <c r="AD293" s="65" t="n">
        <v>43953</v>
      </c>
      <c r="AE293" s="56"/>
      <c r="AF293" s="97"/>
      <c r="AH293" s="57" t="str">
        <f aca="false">"http://images.amazon.com/images/P/"&amp;D293&amp;".09.LZZZZZZZ"</f>
        <v>http://images.amazon.com/images/P/B01CG8TMXE.09.LZZZZZZZ</v>
      </c>
    </row>
    <row r="294" customFormat="false" ht="15.75" hidden="true" customHeight="true" outlineLevel="0" collapsed="false">
      <c r="A294" s="19" t="n">
        <v>287</v>
      </c>
      <c r="B294" s="67"/>
      <c r="C294" s="58" t="s">
        <v>913</v>
      </c>
      <c r="D294" s="37" t="s">
        <v>914</v>
      </c>
      <c r="E294" s="58" t="n">
        <v>4902370522136</v>
      </c>
      <c r="F294" s="38" t="str">
        <f aca="false">IF(D294="",,"http://mnsearch.com/item?kwd="&amp;D294)</f>
        <v>http://mnsearch.com/item?kwd=B009AP2VBW</v>
      </c>
      <c r="G294" s="60" t="n">
        <v>2500</v>
      </c>
      <c r="H294" s="39"/>
      <c r="I294" s="40" t="n">
        <v>200</v>
      </c>
      <c r="J294" s="41"/>
      <c r="K294" s="41"/>
      <c r="L294" s="41"/>
      <c r="M294" s="61" t="s">
        <v>915</v>
      </c>
      <c r="N294" s="62" t="n">
        <v>50.49</v>
      </c>
      <c r="O294" s="77" t="n">
        <f aca="false">N294-0.5</f>
        <v>49.99</v>
      </c>
      <c r="P294" s="78" t="n">
        <f aca="false">IF(ISERROR($P$1*O294),"",($P$1*O294))</f>
        <v>5292.9412</v>
      </c>
      <c r="Q294" s="79" t="n">
        <f aca="false">P294-T294-X294-G294-H294-Z294</f>
        <v>808.9412</v>
      </c>
      <c r="R294" s="80" t="n">
        <f aca="false">P294-T294-Y294-G294-H294-Z294</f>
        <v>808.9412</v>
      </c>
      <c r="S294" s="81" t="n">
        <f aca="false">IF(ISERROR(Q294/P294),"",(Q294/P294))</f>
        <v>0.152833966868931</v>
      </c>
      <c r="T294" s="78" t="n">
        <f aca="false">ROUND(IF(ISERROR(P294*$T$1),"",P294*$T$1),0)</f>
        <v>794</v>
      </c>
      <c r="U294" s="82" t="n">
        <f aca="false">ROUNDUP(I294*1.2,0)</f>
        <v>240</v>
      </c>
      <c r="V294" s="83" t="n">
        <f aca="false">ROUNDUP(SUM(J294:L294)*1.1,0)</f>
        <v>0</v>
      </c>
      <c r="W294" s="84" t="s">
        <v>50</v>
      </c>
      <c r="X294" s="28" t="n">
        <f aca="false">IFERROR(IF($W294="eパケライト",VLOOKUP($U294,料金表!$B$3:$H$52,2,1),IF($W294="eパケ",VLOOKUP($U294,料金表!$B$3:$H$52,4,1),IF($W294="EMS",VLOOKUP($U294,料金表!$B$3:$H$52,6,1),""))),"")</f>
        <v>860</v>
      </c>
      <c r="Y294" s="28" t="n">
        <f aca="false">IFERROR(IF($W294="eパケライト",VLOOKUP($U294,料金表!$B$3:$H$52,3,1),IF($W294="eパケ",VLOOKUP($U294,料金表!$B$3:$H$52,5,1),IF($W294="EMS",VLOOKUP($U294,料金表!$B$3:$H$52,7,1),""))),"")</f>
        <v>860</v>
      </c>
      <c r="Z294" s="28" t="n">
        <f aca="false">$Z$1</f>
        <v>330</v>
      </c>
      <c r="AA294" s="64"/>
      <c r="AB294" s="65"/>
      <c r="AC294" s="66" t="s">
        <v>45</v>
      </c>
      <c r="AD294" s="65" t="n">
        <v>43953</v>
      </c>
      <c r="AE294" s="56"/>
      <c r="AF294" s="97"/>
      <c r="AH294" s="57" t="str">
        <f aca="false">"http://images.amazon.com/images/P/"&amp;D294&amp;".09.LZZZZZZZ"</f>
        <v>http://images.amazon.com/images/P/B009AP2VBW.09.LZZZZZZZ</v>
      </c>
    </row>
    <row r="295" customFormat="false" ht="15.75" hidden="true" customHeight="true" outlineLevel="0" collapsed="false">
      <c r="A295" s="19" t="n">
        <v>288</v>
      </c>
      <c r="B295" s="67"/>
      <c r="C295" s="58" t="s">
        <v>916</v>
      </c>
      <c r="D295" s="37" t="s">
        <v>917</v>
      </c>
      <c r="E295" s="58" t="n">
        <v>4988615045936</v>
      </c>
      <c r="F295" s="38" t="str">
        <f aca="false">IF(D295="",,"http://mnsearch.com/item?kwd="&amp;D295)</f>
        <v>http://mnsearch.com/item?kwd=B009URKWZM</v>
      </c>
      <c r="G295" s="60" t="n">
        <v>1650</v>
      </c>
      <c r="H295" s="60" t="n">
        <v>350</v>
      </c>
      <c r="I295" s="40" t="n">
        <v>200</v>
      </c>
      <c r="J295" s="41"/>
      <c r="K295" s="41"/>
      <c r="L295" s="41"/>
      <c r="M295" s="61" t="s">
        <v>918</v>
      </c>
      <c r="N295" s="62" t="n">
        <v>50.49</v>
      </c>
      <c r="O295" s="77" t="n">
        <f aca="false">N295-0.5</f>
        <v>49.99</v>
      </c>
      <c r="P295" s="78" t="n">
        <f aca="false">IF(ISERROR($P$1*O295),"",($P$1*O295))</f>
        <v>5292.9412</v>
      </c>
      <c r="Q295" s="79" t="n">
        <f aca="false">P295-T295-X295-G295-H295-Z295</f>
        <v>1308.9412</v>
      </c>
      <c r="R295" s="80" t="n">
        <f aca="false">P295-T295-Y295-G295-H295-Z295</f>
        <v>1308.9412</v>
      </c>
      <c r="S295" s="81" t="n">
        <f aca="false">IF(ISERROR(Q295/P295),"",(Q295/P295))</f>
        <v>0.247299403212717</v>
      </c>
      <c r="T295" s="78" t="n">
        <f aca="false">ROUND(IF(ISERROR(P295*$T$1),"",P295*$T$1),0)</f>
        <v>794</v>
      </c>
      <c r="U295" s="82" t="n">
        <f aca="false">ROUNDUP(I295*1.2,0)</f>
        <v>240</v>
      </c>
      <c r="V295" s="83" t="n">
        <f aca="false">ROUNDUP(SUM(J295:L295)*1.1,0)</f>
        <v>0</v>
      </c>
      <c r="W295" s="84" t="s">
        <v>50</v>
      </c>
      <c r="X295" s="28" t="n">
        <f aca="false">IFERROR(IF($W295="eパケライト",VLOOKUP($U295,料金表!$B$3:$H$52,2,1),IF($W295="eパケ",VLOOKUP($U295,料金表!$B$3:$H$52,4,1),IF($W295="EMS",VLOOKUP($U295,料金表!$B$3:$H$52,6,1),""))),"")</f>
        <v>860</v>
      </c>
      <c r="Y295" s="28" t="n">
        <f aca="false">IFERROR(IF($W295="eパケライト",VLOOKUP($U295,料金表!$B$3:$H$52,3,1),IF($W295="eパケ",VLOOKUP($U295,料金表!$B$3:$H$52,5,1),IF($W295="EMS",VLOOKUP($U295,料金表!$B$3:$H$52,7,1),""))),"")</f>
        <v>860</v>
      </c>
      <c r="Z295" s="28" t="n">
        <f aca="false">$Z$1</f>
        <v>330</v>
      </c>
      <c r="AA295" s="64"/>
      <c r="AB295" s="65"/>
      <c r="AC295" s="66" t="s">
        <v>45</v>
      </c>
      <c r="AD295" s="65" t="n">
        <v>43953</v>
      </c>
      <c r="AE295" s="56"/>
      <c r="AF295" s="69" t="s">
        <v>919</v>
      </c>
      <c r="AH295" s="57" t="str">
        <f aca="false">"http://images.amazon.com/images/P/"&amp;D295&amp;".09.LZZZZZZZ"</f>
        <v>http://images.amazon.com/images/P/B009URKWZM.09.LZZZZZZZ</v>
      </c>
    </row>
    <row r="296" customFormat="false" ht="21.75" hidden="true" customHeight="true" outlineLevel="0" collapsed="false">
      <c r="A296" s="19" t="n">
        <v>289</v>
      </c>
      <c r="B296" s="67"/>
      <c r="C296" s="58" t="s">
        <v>920</v>
      </c>
      <c r="D296" s="37" t="s">
        <v>921</v>
      </c>
      <c r="E296" s="58" t="n">
        <v>4988110022630</v>
      </c>
      <c r="F296" s="38" t="str">
        <f aca="false">IF(D296="",,"http://mnsearch.com/item?kwd="&amp;D296)</f>
        <v>http://mnsearch.com/item?kwd=B000FSBKZG</v>
      </c>
      <c r="G296" s="60" t="n">
        <v>1380</v>
      </c>
      <c r="H296" s="39"/>
      <c r="I296" s="40" t="n">
        <v>200</v>
      </c>
      <c r="J296" s="41"/>
      <c r="K296" s="41"/>
      <c r="L296" s="41"/>
      <c r="M296" s="61" t="s">
        <v>922</v>
      </c>
      <c r="N296" s="62" t="n">
        <v>40.49</v>
      </c>
      <c r="O296" s="77" t="n">
        <f aca="false">N296-0.5</f>
        <v>39.99</v>
      </c>
      <c r="P296" s="78" t="n">
        <f aca="false">IF(ISERROR($P$1*O296),"",($P$1*O296))</f>
        <v>4234.1412</v>
      </c>
      <c r="Q296" s="79" t="n">
        <f aca="false">P296-T296-X296-G296-H296-Z296</f>
        <v>1029.1412</v>
      </c>
      <c r="R296" s="80" t="n">
        <f aca="false">P296-T296-Y296-G296-H296-Z296</f>
        <v>1029.1412</v>
      </c>
      <c r="S296" s="81" t="n">
        <f aca="false">IF(ISERROR(Q296/P296),"",(Q296/P296))</f>
        <v>0.243057836616313</v>
      </c>
      <c r="T296" s="78" t="n">
        <f aca="false">ROUND(IF(ISERROR(P296*$T$1),"",P296*$T$1),0)</f>
        <v>635</v>
      </c>
      <c r="U296" s="82" t="n">
        <f aca="false">ROUNDUP(I296*1.2,0)</f>
        <v>240</v>
      </c>
      <c r="V296" s="83" t="n">
        <f aca="false">ROUNDUP(SUM(J296:L296)*1.1,0)</f>
        <v>0</v>
      </c>
      <c r="W296" s="84" t="s">
        <v>50</v>
      </c>
      <c r="X296" s="28" t="n">
        <f aca="false">IFERROR(IF($W296="eパケライト",VLOOKUP($U296,料金表!$B$3:$H$52,2,1),IF($W296="eパケ",VLOOKUP($U296,料金表!$B$3:$H$52,4,1),IF($W296="EMS",VLOOKUP($U296,料金表!$B$3:$H$52,6,1),""))),"")</f>
        <v>860</v>
      </c>
      <c r="Y296" s="28" t="n">
        <f aca="false">IFERROR(IF($W296="eパケライト",VLOOKUP($U296,料金表!$B$3:$H$52,3,1),IF($W296="eパケ",VLOOKUP($U296,料金表!$B$3:$H$52,5,1),IF($W296="EMS",VLOOKUP($U296,料金表!$B$3:$H$52,7,1),""))),"")</f>
        <v>860</v>
      </c>
      <c r="Z296" s="28" t="n">
        <f aca="false">$Z$1</f>
        <v>330</v>
      </c>
      <c r="AA296" s="64"/>
      <c r="AB296" s="65"/>
      <c r="AC296" s="66" t="s">
        <v>45</v>
      </c>
      <c r="AD296" s="65" t="n">
        <v>43953</v>
      </c>
      <c r="AE296" s="56"/>
      <c r="AF296" s="97"/>
      <c r="AH296" s="57" t="str">
        <f aca="false">"http://images.amazon.com/images/P/"&amp;D296&amp;".09.LZZZZZZZ"</f>
        <v>http://images.amazon.com/images/P/B000FSBKZG.09.LZZZZZZZ</v>
      </c>
    </row>
    <row r="297" customFormat="false" ht="20.25" hidden="true" customHeight="true" outlineLevel="0" collapsed="false">
      <c r="A297" s="19" t="n">
        <v>290</v>
      </c>
      <c r="B297" s="67"/>
      <c r="C297" s="58" t="s">
        <v>923</v>
      </c>
      <c r="D297" s="37" t="s">
        <v>924</v>
      </c>
      <c r="E297" s="58" t="n">
        <v>4902370517934</v>
      </c>
      <c r="F297" s="38" t="str">
        <f aca="false">IF(D297="",,"http://mnsearch.com/item?kwd="&amp;D297)</f>
        <v>http://mnsearch.com/item?kwd=B001HBIPLW</v>
      </c>
      <c r="G297" s="60" t="n">
        <v>2000</v>
      </c>
      <c r="H297" s="39"/>
      <c r="I297" s="40" t="n">
        <v>200</v>
      </c>
      <c r="J297" s="41"/>
      <c r="K297" s="41"/>
      <c r="L297" s="41"/>
      <c r="M297" s="61" t="s">
        <v>925</v>
      </c>
      <c r="N297" s="62" t="n">
        <v>50.49</v>
      </c>
      <c r="O297" s="77" t="n">
        <f aca="false">N297-0.5</f>
        <v>49.99</v>
      </c>
      <c r="P297" s="78" t="n">
        <f aca="false">IF(ISERROR($P$1*O297),"",($P$1*O297))</f>
        <v>5292.9412</v>
      </c>
      <c r="Q297" s="79" t="n">
        <f aca="false">P297-T297-X297-G297-H297-Z297</f>
        <v>1308.9412</v>
      </c>
      <c r="R297" s="80" t="n">
        <f aca="false">P297-T297-Y297-G297-H297-Z297</f>
        <v>1308.9412</v>
      </c>
      <c r="S297" s="81" t="n">
        <f aca="false">IF(ISERROR(Q297/P297),"",(Q297/P297))</f>
        <v>0.247299403212717</v>
      </c>
      <c r="T297" s="78" t="n">
        <f aca="false">ROUND(IF(ISERROR(P297*$T$1),"",P297*$T$1),0)</f>
        <v>794</v>
      </c>
      <c r="U297" s="82" t="n">
        <f aca="false">ROUNDUP(I297*1.2,0)</f>
        <v>240</v>
      </c>
      <c r="V297" s="83" t="n">
        <f aca="false">ROUNDUP(SUM(J297:L297)*1.1,0)</f>
        <v>0</v>
      </c>
      <c r="W297" s="84" t="s">
        <v>50</v>
      </c>
      <c r="X297" s="28" t="n">
        <f aca="false">IFERROR(IF($W297="eパケライト",VLOOKUP($U297,料金表!$B$3:$H$52,2,1),IF($W297="eパケ",VLOOKUP($U297,料金表!$B$3:$H$52,4,1),IF($W297="EMS",VLOOKUP($U297,料金表!$B$3:$H$52,6,1),""))),"")</f>
        <v>860</v>
      </c>
      <c r="Y297" s="28" t="n">
        <f aca="false">IFERROR(IF($W297="eパケライト",VLOOKUP($U297,料金表!$B$3:$H$52,3,1),IF($W297="eパケ",VLOOKUP($U297,料金表!$B$3:$H$52,5,1),IF($W297="EMS",VLOOKUP($U297,料金表!$B$3:$H$52,7,1),""))),"")</f>
        <v>860</v>
      </c>
      <c r="Z297" s="28" t="n">
        <f aca="false">$Z$1</f>
        <v>330</v>
      </c>
      <c r="AA297" s="64"/>
      <c r="AB297" s="65"/>
      <c r="AC297" s="66" t="s">
        <v>45</v>
      </c>
      <c r="AD297" s="65" t="n">
        <v>43953</v>
      </c>
      <c r="AE297" s="56"/>
      <c r="AF297" s="97"/>
      <c r="AH297" s="57" t="str">
        <f aca="false">"http://images.amazon.com/images/P/"&amp;D297&amp;".09.LZZZZZZZ"</f>
        <v>http://images.amazon.com/images/P/B001HBIPLW.09.LZZZZZZZ</v>
      </c>
    </row>
    <row r="298" customFormat="false" ht="20.25" hidden="true" customHeight="true" outlineLevel="0" collapsed="false">
      <c r="A298" s="19" t="n">
        <v>291</v>
      </c>
      <c r="B298" s="67"/>
      <c r="C298" s="58" t="s">
        <v>926</v>
      </c>
      <c r="D298" s="37" t="s">
        <v>927</v>
      </c>
      <c r="E298" s="58" t="n">
        <v>4960919101259</v>
      </c>
      <c r="F298" s="38" t="str">
        <f aca="false">IF(D298="",,"http://mnsearch.com/item?kwd="&amp;D298)</f>
        <v>http://mnsearch.com/item?kwd=B00006LJQT</v>
      </c>
      <c r="G298" s="60" t="n">
        <v>2250</v>
      </c>
      <c r="H298" s="39"/>
      <c r="I298" s="40" t="n">
        <v>300</v>
      </c>
      <c r="J298" s="41"/>
      <c r="K298" s="41"/>
      <c r="L298" s="41"/>
      <c r="M298" s="98" t="s">
        <v>928</v>
      </c>
      <c r="N298" s="62" t="n">
        <v>50</v>
      </c>
      <c r="O298" s="77" t="n">
        <f aca="false">N298-0.5</f>
        <v>49.5</v>
      </c>
      <c r="P298" s="78" t="n">
        <f aca="false">IF(ISERROR($P$1*O298),"",($P$1*O298))</f>
        <v>5241.06</v>
      </c>
      <c r="Q298" s="79" t="n">
        <f aca="false">P298-T298-X298-G298-H298-Z298</f>
        <v>790.059999999999</v>
      </c>
      <c r="R298" s="80" t="n">
        <f aca="false">P298-T298-Y298-G298-H298-Z298</f>
        <v>790.059999999999</v>
      </c>
      <c r="S298" s="81" t="n">
        <f aca="false">IF(ISERROR(Q298/P298),"",(Q298/P298))</f>
        <v>0.1507443150813</v>
      </c>
      <c r="T298" s="78" t="n">
        <f aca="false">ROUND(IF(ISERROR(P298*$T$1),"",P298*$T$1),0)</f>
        <v>786</v>
      </c>
      <c r="U298" s="82" t="n">
        <f aca="false">ROUNDUP(I298*1.2,0)</f>
        <v>360</v>
      </c>
      <c r="V298" s="83" t="n">
        <f aca="false">ROUNDUP(SUM(J298:L298)*1.1,0)</f>
        <v>0</v>
      </c>
      <c r="W298" s="84" t="s">
        <v>50</v>
      </c>
      <c r="X298" s="28" t="n">
        <f aca="false">IFERROR(IF($W298="eパケライト",VLOOKUP($U298,料金表!$B$3:$H$52,2,1),IF($W298="eパケ",VLOOKUP($U298,料金表!$B$3:$H$52,4,1),IF($W298="EMS",VLOOKUP($U298,料金表!$B$3:$H$52,6,1),""))),"")</f>
        <v>1085</v>
      </c>
      <c r="Y298" s="28" t="n">
        <f aca="false">IFERROR(IF($W298="eパケライト",VLOOKUP($U298,料金表!$B$3:$H$52,3,1),IF($W298="eパケ",VLOOKUP($U298,料金表!$B$3:$H$52,5,1),IF($W298="EMS",VLOOKUP($U298,料金表!$B$3:$H$52,7,1),""))),"")</f>
        <v>1085</v>
      </c>
      <c r="Z298" s="28" t="n">
        <f aca="false">$Z$1</f>
        <v>330</v>
      </c>
      <c r="AA298" s="64"/>
      <c r="AB298" s="65"/>
      <c r="AC298" s="66" t="s">
        <v>89</v>
      </c>
      <c r="AD298" s="65" t="n">
        <v>43953</v>
      </c>
      <c r="AE298" s="56"/>
      <c r="AF298" s="97"/>
      <c r="AH298" s="57" t="str">
        <f aca="false">"http://images.amazon.com/images/P/"&amp;D298&amp;".09.LZZZZZZZ"</f>
        <v>http://images.amazon.com/images/P/B00006LJQT.09.LZZZZZZZ</v>
      </c>
    </row>
    <row r="299" customFormat="false" ht="24" hidden="true" customHeight="true" outlineLevel="0" collapsed="false">
      <c r="A299" s="19" t="n">
        <v>292</v>
      </c>
      <c r="B299" s="67"/>
      <c r="C299" s="58" t="s">
        <v>929</v>
      </c>
      <c r="D299" s="37" t="s">
        <v>930</v>
      </c>
      <c r="E299" s="58" t="n">
        <v>4988607250355</v>
      </c>
      <c r="F299" s="38" t="str">
        <f aca="false">IF(D299="",,"http://mnsearch.com/item?kwd="&amp;D299)</f>
        <v>http://mnsearch.com/item?kwd=B0000ZPTWO</v>
      </c>
      <c r="G299" s="60" t="n">
        <v>1600</v>
      </c>
      <c r="H299" s="39"/>
      <c r="I299" s="40" t="n">
        <v>200</v>
      </c>
      <c r="J299" s="41"/>
      <c r="K299" s="41"/>
      <c r="L299" s="41"/>
      <c r="M299" s="61" t="s">
        <v>931</v>
      </c>
      <c r="N299" s="62" t="n">
        <v>45.49</v>
      </c>
      <c r="O299" s="77" t="n">
        <f aca="false">N299-0.5</f>
        <v>44.99</v>
      </c>
      <c r="P299" s="78" t="n">
        <f aca="false">IF(ISERROR($P$1*O299),"",($P$1*O299))</f>
        <v>4763.5412</v>
      </c>
      <c r="Q299" s="79" t="n">
        <f aca="false">P299-T299-X299-G299-H299-Z299</f>
        <v>1258.5412</v>
      </c>
      <c r="R299" s="80" t="n">
        <f aca="false">P299-T299-Y299-G299-H299-Z299</f>
        <v>1258.5412</v>
      </c>
      <c r="S299" s="81" t="n">
        <f aca="false">IF(ISERROR(Q299/P299),"",(Q299/P299))</f>
        <v>0.264202858159388</v>
      </c>
      <c r="T299" s="78" t="n">
        <f aca="false">ROUND(IF(ISERROR(P299*$T$1),"",P299*$T$1),0)</f>
        <v>715</v>
      </c>
      <c r="U299" s="82" t="n">
        <f aca="false">ROUNDUP(I299*1.2,0)</f>
        <v>240</v>
      </c>
      <c r="V299" s="83" t="n">
        <f aca="false">ROUNDUP(SUM(J299:L299)*1.1,0)</f>
        <v>0</v>
      </c>
      <c r="W299" s="84" t="s">
        <v>50</v>
      </c>
      <c r="X299" s="28" t="n">
        <f aca="false">IFERROR(IF($W299="eパケライト",VLOOKUP($U299,料金表!$B$3:$H$52,2,1),IF($W299="eパケ",VLOOKUP($U299,料金表!$B$3:$H$52,4,1),IF($W299="EMS",VLOOKUP($U299,料金表!$B$3:$H$52,6,1),""))),"")</f>
        <v>860</v>
      </c>
      <c r="Y299" s="28" t="n">
        <f aca="false">IFERROR(IF($W299="eパケライト",VLOOKUP($U299,料金表!$B$3:$H$52,3,1),IF($W299="eパケ",VLOOKUP($U299,料金表!$B$3:$H$52,5,1),IF($W299="EMS",VLOOKUP($U299,料金表!$B$3:$H$52,7,1),""))),"")</f>
        <v>860</v>
      </c>
      <c r="Z299" s="28" t="n">
        <f aca="false">$Z$1</f>
        <v>330</v>
      </c>
      <c r="AA299" s="64"/>
      <c r="AB299" s="65"/>
      <c r="AC299" s="66" t="s">
        <v>89</v>
      </c>
      <c r="AD299" s="65" t="n">
        <v>43953</v>
      </c>
      <c r="AE299" s="56"/>
      <c r="AF299" s="97"/>
      <c r="AH299" s="57" t="str">
        <f aca="false">"http://images.amazon.com/images/P/"&amp;D299&amp;".09.LZZZZZZZ"</f>
        <v>http://images.amazon.com/images/P/B0000ZPTWO.09.LZZZZZZZ</v>
      </c>
    </row>
    <row r="300" customFormat="false" ht="15.75" hidden="true" customHeight="true" outlineLevel="0" collapsed="false">
      <c r="A300" s="19" t="n">
        <v>293</v>
      </c>
      <c r="B300" s="67"/>
      <c r="C300" s="58" t="s">
        <v>932</v>
      </c>
      <c r="D300" s="37" t="s">
        <v>110</v>
      </c>
      <c r="E300" s="20"/>
      <c r="F300" s="38" t="str">
        <f aca="false">IF(D300="",,"http://mnsearch.com/item?kwd="&amp;D300)</f>
        <v>http://mnsearch.com/item?kwd=Hand-on</v>
      </c>
      <c r="G300" s="60" t="n">
        <v>2000</v>
      </c>
      <c r="H300" s="39"/>
      <c r="I300" s="40" t="n">
        <v>300</v>
      </c>
      <c r="J300" s="41"/>
      <c r="K300" s="41"/>
      <c r="L300" s="41"/>
      <c r="M300" s="61" t="s">
        <v>933</v>
      </c>
      <c r="N300" s="62" t="n">
        <v>45.49</v>
      </c>
      <c r="O300" s="77" t="n">
        <f aca="false">N300-0.5</f>
        <v>44.99</v>
      </c>
      <c r="P300" s="78" t="n">
        <f aca="false">IF(ISERROR($P$1*O300),"",($P$1*O300))</f>
        <v>4763.5412</v>
      </c>
      <c r="Q300" s="79" t="n">
        <f aca="false">P300-T300-X300-G300-H300-Z300</f>
        <v>633.5412</v>
      </c>
      <c r="R300" s="80" t="n">
        <f aca="false">P300-T300-Y300-G300-H300-Z300</f>
        <v>633.5412</v>
      </c>
      <c r="S300" s="81" t="n">
        <f aca="false">IF(ISERROR(Q300/P300),"",(Q300/P300))</f>
        <v>0.132997946989521</v>
      </c>
      <c r="T300" s="78" t="n">
        <f aca="false">ROUND(IF(ISERROR(P300*$T$1),"",P300*$T$1),0)</f>
        <v>715</v>
      </c>
      <c r="U300" s="82" t="n">
        <f aca="false">ROUNDUP(I300*1.2,0)</f>
        <v>360</v>
      </c>
      <c r="V300" s="83" t="n">
        <f aca="false">ROUNDUP(SUM(J300:L300)*1.1,0)</f>
        <v>0</v>
      </c>
      <c r="W300" s="84" t="s">
        <v>50</v>
      </c>
      <c r="X300" s="28" t="n">
        <f aca="false">IFERROR(IF($W300="eパケライト",VLOOKUP($U300,料金表!$B$3:$H$52,2,1),IF($W300="eパケ",VLOOKUP($U300,料金表!$B$3:$H$52,4,1),IF($W300="EMS",VLOOKUP($U300,料金表!$B$3:$H$52,6,1),""))),"")</f>
        <v>1085</v>
      </c>
      <c r="Y300" s="28" t="n">
        <f aca="false">IFERROR(IF($W300="eパケライト",VLOOKUP($U300,料金表!$B$3:$H$52,3,1),IF($W300="eパケ",VLOOKUP($U300,料金表!$B$3:$H$52,5,1),IF($W300="EMS",VLOOKUP($U300,料金表!$B$3:$H$52,7,1),""))),"")</f>
        <v>1085</v>
      </c>
      <c r="Z300" s="28" t="n">
        <f aca="false">$Z$1</f>
        <v>330</v>
      </c>
      <c r="AA300" s="64"/>
      <c r="AB300" s="65"/>
      <c r="AC300" s="66" t="s">
        <v>89</v>
      </c>
      <c r="AD300" s="65" t="n">
        <v>43953</v>
      </c>
      <c r="AE300" s="56"/>
      <c r="AF300" s="69" t="s">
        <v>934</v>
      </c>
      <c r="AH300" s="57" t="str">
        <f aca="false">"http://images.amazon.com/images/P/"&amp;D300&amp;".09.LZZZZZZZ"</f>
        <v>http://images.amazon.com/images/P/Hand-on.09.LZZZZZZZ</v>
      </c>
    </row>
    <row r="301" customFormat="false" ht="15.75" hidden="true" customHeight="true" outlineLevel="0" collapsed="false">
      <c r="A301" s="19" t="n">
        <v>294</v>
      </c>
      <c r="B301" s="67"/>
      <c r="C301" s="58" t="s">
        <v>935</v>
      </c>
      <c r="D301" s="37" t="s">
        <v>110</v>
      </c>
      <c r="E301" s="20"/>
      <c r="F301" s="38" t="str">
        <f aca="false">IF(D301="",,"http://mnsearch.com/item?kwd="&amp;D301)</f>
        <v>http://mnsearch.com/item?kwd=Hand-on</v>
      </c>
      <c r="G301" s="60" t="n">
        <v>3000</v>
      </c>
      <c r="H301" s="39"/>
      <c r="I301" s="40" t="n">
        <v>500</v>
      </c>
      <c r="J301" s="41"/>
      <c r="K301" s="41"/>
      <c r="L301" s="41"/>
      <c r="M301" s="61" t="s">
        <v>936</v>
      </c>
      <c r="N301" s="62" t="n">
        <v>65.49</v>
      </c>
      <c r="O301" s="77" t="n">
        <f aca="false">N301-0.5</f>
        <v>64.99</v>
      </c>
      <c r="P301" s="78" t="n">
        <f aca="false">IF(ISERROR($P$1*O301),"",($P$1*O301))</f>
        <v>6881.1412</v>
      </c>
      <c r="Q301" s="79" t="n">
        <f aca="false">P301-T301-X301-G301-H301-Z301</f>
        <v>1134.1412</v>
      </c>
      <c r="R301" s="80" t="n">
        <f aca="false">P301-T301-Y301-G301-H301-Z301</f>
        <v>1134.1412</v>
      </c>
      <c r="S301" s="81" t="n">
        <f aca="false">IF(ISERROR(Q301/P301),"",(Q301/P301))</f>
        <v>0.164818765817507</v>
      </c>
      <c r="T301" s="78" t="n">
        <f aca="false">ROUND(IF(ISERROR(P301*$T$1),"",P301*$T$1),0)</f>
        <v>1032</v>
      </c>
      <c r="U301" s="82" t="n">
        <f aca="false">ROUNDUP(I301*1.2,0)</f>
        <v>600</v>
      </c>
      <c r="V301" s="83" t="n">
        <f aca="false">ROUNDUP(SUM(J301:L301)*1.1,0)</f>
        <v>0</v>
      </c>
      <c r="W301" s="84" t="s">
        <v>50</v>
      </c>
      <c r="X301" s="28" t="n">
        <f aca="false">IFERROR(IF($W301="eパケライト",VLOOKUP($U301,料金表!$B$3:$H$52,2,1),IF($W301="eパケ",VLOOKUP($U301,料金表!$B$3:$H$52,4,1),IF($W301="EMS",VLOOKUP($U301,料金表!$B$3:$H$52,6,1),""))),"")</f>
        <v>1385</v>
      </c>
      <c r="Y301" s="28" t="n">
        <f aca="false">IFERROR(IF($W301="eパケライト",VLOOKUP($U301,料金表!$B$3:$H$52,3,1),IF($W301="eパケ",VLOOKUP($U301,料金表!$B$3:$H$52,5,1),IF($W301="EMS",VLOOKUP($U301,料金表!$B$3:$H$52,7,1),""))),"")</f>
        <v>1385</v>
      </c>
      <c r="Z301" s="28" t="n">
        <f aca="false">$Z$1</f>
        <v>330</v>
      </c>
      <c r="AA301" s="64"/>
      <c r="AB301" s="65"/>
      <c r="AC301" s="66" t="s">
        <v>89</v>
      </c>
      <c r="AD301" s="65" t="n">
        <v>43953</v>
      </c>
      <c r="AE301" s="56"/>
      <c r="AF301" s="99" t="s">
        <v>937</v>
      </c>
      <c r="AH301" s="57" t="str">
        <f aca="false">"http://images.amazon.com/images/P/"&amp;D301&amp;".09.LZZZZZZZ"</f>
        <v>http://images.amazon.com/images/P/Hand-on.09.LZZZZZZZ</v>
      </c>
    </row>
    <row r="302" customFormat="false" ht="15.75" hidden="true" customHeight="true" outlineLevel="0" collapsed="false">
      <c r="A302" s="19" t="n">
        <v>295</v>
      </c>
      <c r="B302" s="67"/>
      <c r="C302" s="58" t="s">
        <v>938</v>
      </c>
      <c r="D302" s="37" t="s">
        <v>939</v>
      </c>
      <c r="E302" s="58" t="n">
        <v>4988041700072</v>
      </c>
      <c r="F302" s="38" t="str">
        <f aca="false">IF(D302="",,"http://mnsearch.com/item?kwd="&amp;D302)</f>
        <v>http://mnsearch.com/item?kwd=B0000ZPQUO</v>
      </c>
      <c r="G302" s="60" t="n">
        <v>1250</v>
      </c>
      <c r="H302" s="60" t="n">
        <v>300</v>
      </c>
      <c r="I302" s="40" t="n">
        <v>200</v>
      </c>
      <c r="J302" s="41"/>
      <c r="K302" s="41"/>
      <c r="L302" s="41"/>
      <c r="M302" s="61" t="s">
        <v>940</v>
      </c>
      <c r="N302" s="62" t="n">
        <v>42.49</v>
      </c>
      <c r="O302" s="77" t="n">
        <f aca="false">N302-0.5</f>
        <v>41.99</v>
      </c>
      <c r="P302" s="78" t="n">
        <f aca="false">IF(ISERROR($P$1*O302),"",($P$1*O302))</f>
        <v>4445.9012</v>
      </c>
      <c r="Q302" s="79" t="n">
        <f aca="false">P302-T302-X302-G302-H302-Z302</f>
        <v>1038.9012</v>
      </c>
      <c r="R302" s="80" t="n">
        <f aca="false">P302-T302-Y302-G302-H302-Z302</f>
        <v>1038.9012</v>
      </c>
      <c r="S302" s="81" t="n">
        <f aca="false">IF(ISERROR(Q302/P302),"",(Q302/P302))</f>
        <v>0.23367617795915</v>
      </c>
      <c r="T302" s="78" t="n">
        <f aca="false">ROUND(IF(ISERROR(P302*$T$1),"",P302*$T$1),0)</f>
        <v>667</v>
      </c>
      <c r="U302" s="82" t="n">
        <f aca="false">ROUNDUP(I302*1.2,0)</f>
        <v>240</v>
      </c>
      <c r="V302" s="83" t="n">
        <f aca="false">ROUNDUP(SUM(J302:L302)*1.1,0)</f>
        <v>0</v>
      </c>
      <c r="W302" s="84" t="s">
        <v>50</v>
      </c>
      <c r="X302" s="28" t="n">
        <f aca="false">IFERROR(IF($W302="eパケライト",VLOOKUP($U302,料金表!$B$3:$H$52,2,1),IF($W302="eパケ",VLOOKUP($U302,料金表!$B$3:$H$52,4,1),IF($W302="EMS",VLOOKUP($U302,料金表!$B$3:$H$52,6,1),""))),"")</f>
        <v>860</v>
      </c>
      <c r="Y302" s="28" t="n">
        <f aca="false">IFERROR(IF($W302="eパケライト",VLOOKUP($U302,料金表!$B$3:$H$52,3,1),IF($W302="eパケ",VLOOKUP($U302,料金表!$B$3:$H$52,5,1),IF($W302="EMS",VLOOKUP($U302,料金表!$B$3:$H$52,7,1),""))),"")</f>
        <v>860</v>
      </c>
      <c r="Z302" s="28" t="n">
        <f aca="false">$Z$1</f>
        <v>330</v>
      </c>
      <c r="AA302" s="64"/>
      <c r="AB302" s="65"/>
      <c r="AC302" s="66" t="s">
        <v>89</v>
      </c>
      <c r="AD302" s="65" t="n">
        <v>43953</v>
      </c>
      <c r="AE302" s="56"/>
      <c r="AF302" s="97"/>
      <c r="AH302" s="57" t="str">
        <f aca="false">"http://images.amazon.com/images/P/"&amp;D302&amp;".09.LZZZZZZZ"</f>
        <v>http://images.amazon.com/images/P/B0000ZPQUO.09.LZZZZZZZ</v>
      </c>
    </row>
    <row r="303" customFormat="false" ht="15.75" hidden="true" customHeight="true" outlineLevel="0" collapsed="false">
      <c r="A303" s="19" t="n">
        <v>296</v>
      </c>
      <c r="B303" s="67"/>
      <c r="C303" s="58" t="s">
        <v>941</v>
      </c>
      <c r="D303" s="37" t="s">
        <v>942</v>
      </c>
      <c r="E303" s="58" t="n">
        <v>4562226430741</v>
      </c>
      <c r="F303" s="38" t="str">
        <f aca="false">IF(D303="",,"http://mnsearch.com/item?kwd="&amp;D303)</f>
        <v>http://mnsearch.com/item?kwd=B00LLYPV7G</v>
      </c>
      <c r="G303" s="60" t="n">
        <v>1936</v>
      </c>
      <c r="H303" s="39"/>
      <c r="I303" s="40" t="n">
        <v>200</v>
      </c>
      <c r="J303" s="41"/>
      <c r="K303" s="41"/>
      <c r="L303" s="41"/>
      <c r="M303" s="61" t="s">
        <v>943</v>
      </c>
      <c r="N303" s="62" t="n">
        <v>50.49</v>
      </c>
      <c r="O303" s="77" t="n">
        <f aca="false">N303-0.5</f>
        <v>49.99</v>
      </c>
      <c r="P303" s="78" t="n">
        <f aca="false">IF(ISERROR($P$1*O303),"",($P$1*O303))</f>
        <v>5292.9412</v>
      </c>
      <c r="Q303" s="79" t="n">
        <f aca="false">P303-T303-X303-G303-H303-Z303</f>
        <v>1372.9412</v>
      </c>
      <c r="R303" s="80" t="n">
        <f aca="false">P303-T303-Y303-G303-H303-Z303</f>
        <v>1372.9412</v>
      </c>
      <c r="S303" s="81" t="n">
        <f aca="false">IF(ISERROR(Q303/P303),"",(Q303/P303))</f>
        <v>0.259390979064721</v>
      </c>
      <c r="T303" s="78" t="n">
        <f aca="false">ROUND(IF(ISERROR(P303*$T$1),"",P303*$T$1),0)</f>
        <v>794</v>
      </c>
      <c r="U303" s="82" t="n">
        <f aca="false">ROUNDUP(I303*1.2,0)</f>
        <v>240</v>
      </c>
      <c r="V303" s="83" t="n">
        <f aca="false">ROUNDUP(SUM(J303:L303)*1.1,0)</f>
        <v>0</v>
      </c>
      <c r="W303" s="84" t="s">
        <v>50</v>
      </c>
      <c r="X303" s="28" t="n">
        <f aca="false">IFERROR(IF($W303="eパケライト",VLOOKUP($U303,料金表!$B$3:$H$52,2,1),IF($W303="eパケ",VLOOKUP($U303,料金表!$B$3:$H$52,4,1),IF($W303="EMS",VLOOKUP($U303,料金表!$B$3:$H$52,6,1),""))),"")</f>
        <v>860</v>
      </c>
      <c r="Y303" s="28" t="n">
        <f aca="false">IFERROR(IF($W303="eパケライト",VLOOKUP($U303,料金表!$B$3:$H$52,3,1),IF($W303="eパケ",VLOOKUP($U303,料金表!$B$3:$H$52,5,1),IF($W303="EMS",VLOOKUP($U303,料金表!$B$3:$H$52,7,1),""))),"")</f>
        <v>860</v>
      </c>
      <c r="Z303" s="28" t="n">
        <f aca="false">$Z$1</f>
        <v>330</v>
      </c>
      <c r="AA303" s="64"/>
      <c r="AB303" s="65"/>
      <c r="AC303" s="66" t="s">
        <v>89</v>
      </c>
      <c r="AD303" s="65" t="n">
        <v>43953</v>
      </c>
      <c r="AE303" s="56"/>
      <c r="AF303" s="97"/>
      <c r="AH303" s="57" t="str">
        <f aca="false">"http://images.amazon.com/images/P/"&amp;D303&amp;".09.LZZZZZZZ"</f>
        <v>http://images.amazon.com/images/P/B00LLYPV7G.09.LZZZZZZZ</v>
      </c>
    </row>
    <row r="304" customFormat="false" ht="15.75" hidden="true" customHeight="true" outlineLevel="0" collapsed="false">
      <c r="A304" s="19" t="n">
        <v>297</v>
      </c>
      <c r="B304" s="67"/>
      <c r="C304" s="58" t="s">
        <v>944</v>
      </c>
      <c r="D304" s="37" t="s">
        <v>945</v>
      </c>
      <c r="E304" s="58" t="n">
        <v>4974365823122</v>
      </c>
      <c r="F304" s="38" t="str">
        <f aca="false">IF(D304="",,"http://mnsearch.com/item?kwd="&amp;D304)</f>
        <v>http://mnsearch.com/item?kwd=B014UMUKXA</v>
      </c>
      <c r="G304" s="60" t="n">
        <v>3511</v>
      </c>
      <c r="H304" s="39"/>
      <c r="I304" s="40" t="n">
        <v>200</v>
      </c>
      <c r="J304" s="41"/>
      <c r="K304" s="41"/>
      <c r="L304" s="41"/>
      <c r="M304" s="61" t="s">
        <v>946</v>
      </c>
      <c r="N304" s="62" t="n">
        <v>60.49</v>
      </c>
      <c r="O304" s="77" t="n">
        <f aca="false">N304-0.5</f>
        <v>59.99</v>
      </c>
      <c r="P304" s="78" t="n">
        <f aca="false">IF(ISERROR($P$1*O304),"",($P$1*O304))</f>
        <v>6351.7412</v>
      </c>
      <c r="Q304" s="79" t="n">
        <f aca="false">P304-T304-X304-G304-H304-Z304</f>
        <v>697.7412</v>
      </c>
      <c r="R304" s="80" t="n">
        <f aca="false">P304-T304-Y304-G304-H304-Z304</f>
        <v>697.7412</v>
      </c>
      <c r="S304" s="81" t="n">
        <f aca="false">IF(ISERROR(Q304/P304),"",(Q304/P304))</f>
        <v>0.109850382443164</v>
      </c>
      <c r="T304" s="78" t="n">
        <f aca="false">ROUND(IF(ISERROR(P304*$T$1),"",P304*$T$1),0)</f>
        <v>953</v>
      </c>
      <c r="U304" s="82" t="n">
        <f aca="false">ROUNDUP(I304*1.2,0)</f>
        <v>240</v>
      </c>
      <c r="V304" s="83" t="n">
        <f aca="false">ROUNDUP(SUM(J304:L304)*1.1,0)</f>
        <v>0</v>
      </c>
      <c r="W304" s="84" t="s">
        <v>50</v>
      </c>
      <c r="X304" s="28" t="n">
        <f aca="false">IFERROR(IF($W304="eパケライト",VLOOKUP($U304,料金表!$B$3:$H$52,2,1),IF($W304="eパケ",VLOOKUP($U304,料金表!$B$3:$H$52,4,1),IF($W304="EMS",VLOOKUP($U304,料金表!$B$3:$H$52,6,1),""))),"")</f>
        <v>860</v>
      </c>
      <c r="Y304" s="28" t="n">
        <f aca="false">IFERROR(IF($W304="eパケライト",VLOOKUP($U304,料金表!$B$3:$H$52,3,1),IF($W304="eパケ",VLOOKUP($U304,料金表!$B$3:$H$52,5,1),IF($W304="EMS",VLOOKUP($U304,料金表!$B$3:$H$52,7,1),""))),"")</f>
        <v>860</v>
      </c>
      <c r="Z304" s="28" t="n">
        <f aca="false">$Z$1</f>
        <v>330</v>
      </c>
      <c r="AA304" s="64"/>
      <c r="AB304" s="65"/>
      <c r="AC304" s="66" t="s">
        <v>89</v>
      </c>
      <c r="AD304" s="65" t="n">
        <v>43953</v>
      </c>
      <c r="AE304" s="56"/>
      <c r="AF304" s="97"/>
      <c r="AH304" s="57" t="str">
        <f aca="false">"http://images.amazon.com/images/P/"&amp;D304&amp;".09.LZZZZZZZ"</f>
        <v>http://images.amazon.com/images/P/B014UMUKXA.09.LZZZZZZZ</v>
      </c>
    </row>
    <row r="305" customFormat="false" ht="15.75" hidden="true" customHeight="true" outlineLevel="0" collapsed="false">
      <c r="A305" s="19" t="n">
        <v>298</v>
      </c>
      <c r="B305" s="67"/>
      <c r="C305" s="58" t="s">
        <v>947</v>
      </c>
      <c r="D305" s="37" t="s">
        <v>948</v>
      </c>
      <c r="E305" s="58" t="n">
        <v>4562168541062</v>
      </c>
      <c r="F305" s="38" t="str">
        <f aca="false">IF(D305="",,"http://mnsearch.com/item?kwd="&amp;D305)</f>
        <v>http://mnsearch.com/item?kwd=B000BPL65C</v>
      </c>
      <c r="G305" s="60" t="n">
        <v>3000</v>
      </c>
      <c r="H305" s="39"/>
      <c r="I305" s="40" t="n">
        <v>200</v>
      </c>
      <c r="J305" s="41"/>
      <c r="K305" s="41"/>
      <c r="L305" s="41"/>
      <c r="M305" s="61" t="s">
        <v>949</v>
      </c>
      <c r="N305" s="62" t="n">
        <v>50.49</v>
      </c>
      <c r="O305" s="77" t="n">
        <f aca="false">N305-0.5</f>
        <v>49.99</v>
      </c>
      <c r="P305" s="78" t="n">
        <f aca="false">IF(ISERROR($P$1*O305),"",($P$1*O305))</f>
        <v>5292.9412</v>
      </c>
      <c r="Q305" s="79" t="n">
        <f aca="false">P305-T305-X305-G305-H305-Z305</f>
        <v>308.9412</v>
      </c>
      <c r="R305" s="80" t="n">
        <f aca="false">P305-T305-Y305-G305-H305-Z305</f>
        <v>308.9412</v>
      </c>
      <c r="S305" s="81" t="n">
        <f aca="false">IF(ISERROR(Q305/P305),"",(Q305/P305))</f>
        <v>0.0583685305251455</v>
      </c>
      <c r="T305" s="78" t="n">
        <f aca="false">ROUND(IF(ISERROR(P305*$T$1),"",P305*$T$1),0)</f>
        <v>794</v>
      </c>
      <c r="U305" s="82" t="n">
        <f aca="false">ROUNDUP(I305*1.2,0)</f>
        <v>240</v>
      </c>
      <c r="V305" s="83" t="n">
        <f aca="false">ROUNDUP(SUM(J305:L305)*1.1,0)</f>
        <v>0</v>
      </c>
      <c r="W305" s="84" t="s">
        <v>50</v>
      </c>
      <c r="X305" s="28" t="n">
        <f aca="false">IFERROR(IF($W305="eパケライト",VLOOKUP($U305,料金表!$B$3:$H$52,2,1),IF($W305="eパケ",VLOOKUP($U305,料金表!$B$3:$H$52,4,1),IF($W305="EMS",VLOOKUP($U305,料金表!$B$3:$H$52,6,1),""))),"")</f>
        <v>860</v>
      </c>
      <c r="Y305" s="28" t="n">
        <f aca="false">IFERROR(IF($W305="eパケライト",VLOOKUP($U305,料金表!$B$3:$H$52,3,1),IF($W305="eパケ",VLOOKUP($U305,料金表!$B$3:$H$52,5,1),IF($W305="EMS",VLOOKUP($U305,料金表!$B$3:$H$52,7,1),""))),"")</f>
        <v>860</v>
      </c>
      <c r="Z305" s="28" t="n">
        <f aca="false">$Z$1</f>
        <v>330</v>
      </c>
      <c r="AA305" s="64"/>
      <c r="AB305" s="65"/>
      <c r="AC305" s="66" t="s">
        <v>89</v>
      </c>
      <c r="AD305" s="65" t="n">
        <v>43953</v>
      </c>
      <c r="AE305" s="56"/>
      <c r="AF305" s="97"/>
      <c r="AH305" s="57" t="str">
        <f aca="false">"http://images.amazon.com/images/P/"&amp;D305&amp;".09.LZZZZZZZ"</f>
        <v>http://images.amazon.com/images/P/B000BPL65C.09.LZZZZZZZ</v>
      </c>
    </row>
    <row r="306" customFormat="false" ht="15.75" hidden="true" customHeight="true" outlineLevel="0" collapsed="false">
      <c r="A306" s="19" t="n">
        <v>299</v>
      </c>
      <c r="B306" s="67"/>
      <c r="C306" s="58" t="s">
        <v>950</v>
      </c>
      <c r="D306" s="37" t="s">
        <v>951</v>
      </c>
      <c r="E306" s="58" t="n">
        <v>4988041700171</v>
      </c>
      <c r="F306" s="38" t="str">
        <f aca="false">IF(D306="",,"http://mnsearch.com/item?kwd="&amp;D306)</f>
        <v>http://mnsearch.com/item?kwd=B0000ZPRHQ</v>
      </c>
      <c r="G306" s="60" t="n">
        <v>3600</v>
      </c>
      <c r="H306" s="39"/>
      <c r="I306" s="40" t="n">
        <v>200</v>
      </c>
      <c r="J306" s="41"/>
      <c r="K306" s="41"/>
      <c r="L306" s="41"/>
      <c r="M306" s="61" t="s">
        <v>952</v>
      </c>
      <c r="N306" s="62" t="n">
        <v>57.63</v>
      </c>
      <c r="O306" s="77" t="n">
        <f aca="false">N306-0.5</f>
        <v>57.13</v>
      </c>
      <c r="P306" s="78" t="n">
        <f aca="false">IF(ISERROR($P$1*O306),"",($P$1*O306))</f>
        <v>6048.9244</v>
      </c>
      <c r="Q306" s="79" t="n">
        <f aca="false">P306-T306-X306-G306-H306-Z306</f>
        <v>351.9244</v>
      </c>
      <c r="R306" s="80" t="n">
        <f aca="false">P306-T306-Y306-G306-H306-Z306</f>
        <v>351.9244</v>
      </c>
      <c r="S306" s="81" t="n">
        <f aca="false">IF(ISERROR(Q306/P306),"",(Q306/P306))</f>
        <v>0.058179665793145</v>
      </c>
      <c r="T306" s="78" t="n">
        <f aca="false">ROUND(IF(ISERROR(P306*$T$1),"",P306*$T$1),0)</f>
        <v>907</v>
      </c>
      <c r="U306" s="82" t="n">
        <f aca="false">ROUNDUP(I306*1.2,0)</f>
        <v>240</v>
      </c>
      <c r="V306" s="83" t="n">
        <f aca="false">ROUNDUP(SUM(J306:L306)*1.1,0)</f>
        <v>0</v>
      </c>
      <c r="W306" s="84" t="s">
        <v>50</v>
      </c>
      <c r="X306" s="28" t="n">
        <f aca="false">IFERROR(IF($W306="eパケライト",VLOOKUP($U306,料金表!$B$3:$H$52,2,1),IF($W306="eパケ",VLOOKUP($U306,料金表!$B$3:$H$52,4,1),IF($W306="EMS",VLOOKUP($U306,料金表!$B$3:$H$52,6,1),""))),"")</f>
        <v>860</v>
      </c>
      <c r="Y306" s="28" t="n">
        <f aca="false">IFERROR(IF($W306="eパケライト",VLOOKUP($U306,料金表!$B$3:$H$52,3,1),IF($W306="eパケ",VLOOKUP($U306,料金表!$B$3:$H$52,5,1),IF($W306="EMS",VLOOKUP($U306,料金表!$B$3:$H$52,7,1),""))),"")</f>
        <v>860</v>
      </c>
      <c r="Z306" s="28" t="n">
        <f aca="false">$Z$1</f>
        <v>330</v>
      </c>
      <c r="AA306" s="64"/>
      <c r="AB306" s="65"/>
      <c r="AC306" s="66" t="s">
        <v>89</v>
      </c>
      <c r="AD306" s="65" t="n">
        <v>43953</v>
      </c>
      <c r="AE306" s="56"/>
      <c r="AF306" s="97"/>
      <c r="AH306" s="57" t="str">
        <f aca="false">"http://images.amazon.com/images/P/"&amp;D306&amp;".09.LZZZZZZZ"</f>
        <v>http://images.amazon.com/images/P/B0000ZPRHQ.09.LZZZZZZZ</v>
      </c>
    </row>
    <row r="307" customFormat="false" ht="15.75" hidden="true" customHeight="true" outlineLevel="0" collapsed="false">
      <c r="A307" s="19" t="n">
        <v>300</v>
      </c>
      <c r="B307" s="67"/>
      <c r="C307" s="58" t="s">
        <v>953</v>
      </c>
      <c r="D307" s="37" t="s">
        <v>954</v>
      </c>
      <c r="E307" s="58" t="n">
        <v>4988648914759</v>
      </c>
      <c r="F307" s="38" t="str">
        <f aca="false">IF(D307="",,"http://mnsearch.com/item?kwd="&amp;D307)</f>
        <v>http://mnsearch.com/item?kwd=B00BS5MPM2</v>
      </c>
      <c r="G307" s="60" t="n">
        <v>14000</v>
      </c>
      <c r="H307" s="39"/>
      <c r="I307" s="40" t="n">
        <v>200</v>
      </c>
      <c r="J307" s="41"/>
      <c r="K307" s="41"/>
      <c r="L307" s="41"/>
      <c r="M307" s="61" t="s">
        <v>955</v>
      </c>
      <c r="N307" s="62" t="n">
        <v>200.49</v>
      </c>
      <c r="O307" s="77" t="n">
        <f aca="false">N307-0.5</f>
        <v>199.99</v>
      </c>
      <c r="P307" s="78" t="n">
        <f aca="false">IF(ISERROR($P$1*O307),"",($P$1*O307))</f>
        <v>21174.9412</v>
      </c>
      <c r="Q307" s="79" t="n">
        <f aca="false">P307-T307-X307-G307-H307-Z307</f>
        <v>2808.9412</v>
      </c>
      <c r="R307" s="80" t="n">
        <f aca="false">P307-T307-Y307-G307-H307-Z307</f>
        <v>2808.9412</v>
      </c>
      <c r="S307" s="81" t="n">
        <f aca="false">IF(ISERROR(Q307/P307),"",(Q307/P307))</f>
        <v>0.132654025976705</v>
      </c>
      <c r="T307" s="78" t="n">
        <f aca="false">ROUND(IF(ISERROR(P307*$T$1),"",P307*$T$1),0)</f>
        <v>3176</v>
      </c>
      <c r="U307" s="82" t="n">
        <f aca="false">ROUNDUP(I307*1.2,0)</f>
        <v>240</v>
      </c>
      <c r="V307" s="83" t="n">
        <f aca="false">ROUNDUP(SUM(J307:L307)*1.1,0)</f>
        <v>0</v>
      </c>
      <c r="W307" s="84" t="s">
        <v>50</v>
      </c>
      <c r="X307" s="28" t="n">
        <f aca="false">IFERROR(IF($W307="eパケライト",VLOOKUP($U307,料金表!$B$3:$H$52,2,1),IF($W307="eパケ",VLOOKUP($U307,料金表!$B$3:$H$52,4,1),IF($W307="EMS",VLOOKUP($U307,料金表!$B$3:$H$52,6,1),""))),"")</f>
        <v>860</v>
      </c>
      <c r="Y307" s="28" t="n">
        <f aca="false">IFERROR(IF($W307="eパケライト",VLOOKUP($U307,料金表!$B$3:$H$52,3,1),IF($W307="eパケ",VLOOKUP($U307,料金表!$B$3:$H$52,5,1),IF($W307="EMS",VLOOKUP($U307,料金表!$B$3:$H$52,7,1),""))),"")</f>
        <v>860</v>
      </c>
      <c r="Z307" s="28" t="n">
        <f aca="false">$Z$1</f>
        <v>330</v>
      </c>
      <c r="AA307" s="64"/>
      <c r="AB307" s="65"/>
      <c r="AC307" s="66" t="s">
        <v>89</v>
      </c>
      <c r="AD307" s="65" t="n">
        <v>43953</v>
      </c>
      <c r="AE307" s="56"/>
      <c r="AF307" s="97"/>
      <c r="AH307" s="57" t="str">
        <f aca="false">"http://images.amazon.com/images/P/"&amp;D307&amp;".09.LZZZZZZZ"</f>
        <v>http://images.amazon.com/images/P/B00BS5MPM2.09.LZZZZZZZ</v>
      </c>
    </row>
    <row r="308" customFormat="false" ht="15.75" hidden="true" customHeight="true" outlineLevel="0" collapsed="false">
      <c r="A308" s="19" t="n">
        <v>301</v>
      </c>
      <c r="B308" s="67"/>
      <c r="C308" s="58" t="s">
        <v>956</v>
      </c>
      <c r="D308" s="37" t="s">
        <v>957</v>
      </c>
      <c r="E308" s="58" t="n">
        <v>4902370506990</v>
      </c>
      <c r="F308" s="38" t="str">
        <f aca="false">IF(D308="",,"http://mnsearch.com/item?kwd="&amp;D308)</f>
        <v>http://mnsearch.com/item?kwd=B00009KAPM</v>
      </c>
      <c r="G308" s="60" t="n">
        <v>1500</v>
      </c>
      <c r="H308" s="39"/>
      <c r="I308" s="40" t="n">
        <v>200</v>
      </c>
      <c r="J308" s="41"/>
      <c r="K308" s="41"/>
      <c r="L308" s="41"/>
      <c r="M308" s="61" t="s">
        <v>958</v>
      </c>
      <c r="N308" s="62" t="n">
        <v>39.99</v>
      </c>
      <c r="O308" s="77" t="n">
        <f aca="false">N308-0.5</f>
        <v>39.49</v>
      </c>
      <c r="P308" s="78" t="n">
        <f aca="false">IF(ISERROR($P$1*O308),"",($P$1*O308))</f>
        <v>4181.2012</v>
      </c>
      <c r="Q308" s="79" t="n">
        <f aca="false">P308-T308-X308-G308-H308-Z308</f>
        <v>864.201200000001</v>
      </c>
      <c r="R308" s="80" t="n">
        <f aca="false">P308-T308-Y308-G308-H308-Z308</f>
        <v>864.201200000001</v>
      </c>
      <c r="S308" s="81" t="n">
        <f aca="false">IF(ISERROR(Q308/P308),"",(Q308/P308))</f>
        <v>0.206687303160632</v>
      </c>
      <c r="T308" s="78" t="n">
        <f aca="false">ROUND(IF(ISERROR(P308*$T$1),"",P308*$T$1),0)</f>
        <v>627</v>
      </c>
      <c r="U308" s="82" t="n">
        <f aca="false">ROUNDUP(I308*1.2,0)</f>
        <v>240</v>
      </c>
      <c r="V308" s="83" t="n">
        <f aca="false">ROUNDUP(SUM(J308:L308)*1.1,0)</f>
        <v>0</v>
      </c>
      <c r="W308" s="84" t="s">
        <v>50</v>
      </c>
      <c r="X308" s="28" t="n">
        <f aca="false">IFERROR(IF($W308="eパケライト",VLOOKUP($U308,料金表!$B$3:$H$52,2,1),IF($W308="eパケ",VLOOKUP($U308,料金表!$B$3:$H$52,4,1),IF($W308="EMS",VLOOKUP($U308,料金表!$B$3:$H$52,6,1),""))),"")</f>
        <v>860</v>
      </c>
      <c r="Y308" s="28" t="n">
        <f aca="false">IFERROR(IF($W308="eパケライト",VLOOKUP($U308,料金表!$B$3:$H$52,3,1),IF($W308="eパケ",VLOOKUP($U308,料金表!$B$3:$H$52,5,1),IF($W308="EMS",VLOOKUP($U308,料金表!$B$3:$H$52,7,1),""))),"")</f>
        <v>860</v>
      </c>
      <c r="Z308" s="28" t="n">
        <f aca="false">$Z$1</f>
        <v>330</v>
      </c>
      <c r="AA308" s="64"/>
      <c r="AB308" s="65"/>
      <c r="AC308" s="66" t="s">
        <v>45</v>
      </c>
      <c r="AD308" s="65" t="n">
        <v>43953</v>
      </c>
      <c r="AE308" s="56"/>
      <c r="AF308" s="97"/>
      <c r="AH308" s="57" t="str">
        <f aca="false">"http://images.amazon.com/images/P/"&amp;D308&amp;".09.LZZZZZZZ"</f>
        <v>http://images.amazon.com/images/P/B00009KAPM.09.LZZZZZZZ</v>
      </c>
    </row>
    <row r="309" customFormat="false" ht="15.75" hidden="true" customHeight="true" outlineLevel="0" collapsed="false">
      <c r="A309" s="19" t="n">
        <v>302</v>
      </c>
      <c r="B309" s="67"/>
      <c r="C309" s="58" t="s">
        <v>959</v>
      </c>
      <c r="D309" s="37" t="s">
        <v>960</v>
      </c>
      <c r="E309" s="58" t="n">
        <v>4974365091095</v>
      </c>
      <c r="F309" s="38" t="str">
        <f aca="false">IF(D309="",,"http://mnsearch.com/item?kwd="&amp;D309)</f>
        <v>http://mnsearch.com/item?kwd=B000069T83</v>
      </c>
      <c r="G309" s="60" t="n">
        <v>2500</v>
      </c>
      <c r="H309" s="39"/>
      <c r="I309" s="40" t="n">
        <v>200</v>
      </c>
      <c r="J309" s="41"/>
      <c r="K309" s="41"/>
      <c r="L309" s="41"/>
      <c r="M309" s="61" t="s">
        <v>961</v>
      </c>
      <c r="N309" s="62" t="n">
        <v>45.49</v>
      </c>
      <c r="O309" s="77" t="n">
        <f aca="false">N309-0.5</f>
        <v>44.99</v>
      </c>
      <c r="P309" s="78" t="n">
        <f aca="false">IF(ISERROR($P$1*O309),"",($P$1*O309))</f>
        <v>4763.5412</v>
      </c>
      <c r="Q309" s="79" t="n">
        <f aca="false">P309-T309-X309-G309-H309-Z309</f>
        <v>358.5412</v>
      </c>
      <c r="R309" s="80" t="n">
        <f aca="false">P309-T309-Y309-G309-H309-Z309</f>
        <v>358.5412</v>
      </c>
      <c r="S309" s="81" t="n">
        <f aca="false">IF(ISERROR(Q309/P309),"",(Q309/P309))</f>
        <v>0.0752677860747798</v>
      </c>
      <c r="T309" s="78" t="n">
        <f aca="false">ROUND(IF(ISERROR(P309*$T$1),"",P309*$T$1),0)</f>
        <v>715</v>
      </c>
      <c r="U309" s="82" t="n">
        <f aca="false">ROUNDUP(I309*1.2,0)</f>
        <v>240</v>
      </c>
      <c r="V309" s="83" t="n">
        <f aca="false">ROUNDUP(SUM(J309:L309)*1.1,0)</f>
        <v>0</v>
      </c>
      <c r="W309" s="84" t="s">
        <v>50</v>
      </c>
      <c r="X309" s="28" t="n">
        <f aca="false">IFERROR(IF($W309="eパケライト",VLOOKUP($U309,料金表!$B$3:$H$52,2,1),IF($W309="eパケ",VLOOKUP($U309,料金表!$B$3:$H$52,4,1),IF($W309="EMS",VLOOKUP($U309,料金表!$B$3:$H$52,6,1),""))),"")</f>
        <v>860</v>
      </c>
      <c r="Y309" s="28" t="n">
        <f aca="false">IFERROR(IF($W309="eパケライト",VLOOKUP($U309,料金表!$B$3:$H$52,3,1),IF($W309="eパケ",VLOOKUP($U309,料金表!$B$3:$H$52,5,1),IF($W309="EMS",VLOOKUP($U309,料金表!$B$3:$H$52,7,1),""))),"")</f>
        <v>860</v>
      </c>
      <c r="Z309" s="28" t="n">
        <f aca="false">$Z$1</f>
        <v>330</v>
      </c>
      <c r="AA309" s="64"/>
      <c r="AB309" s="65"/>
      <c r="AC309" s="66" t="s">
        <v>45</v>
      </c>
      <c r="AD309" s="65" t="n">
        <v>43953</v>
      </c>
      <c r="AE309" s="56"/>
      <c r="AF309" s="97"/>
      <c r="AH309" s="57" t="str">
        <f aca="false">"http://images.amazon.com/images/P/"&amp;D309&amp;".09.LZZZZZZZ"</f>
        <v>http://images.amazon.com/images/P/B000069T83.09.LZZZZZZZ</v>
      </c>
    </row>
    <row r="310" customFormat="false" ht="15.75" hidden="true" customHeight="true" outlineLevel="0" collapsed="false">
      <c r="A310" s="19" t="n">
        <v>303</v>
      </c>
      <c r="B310" s="67"/>
      <c r="C310" s="58" t="s">
        <v>962</v>
      </c>
      <c r="D310" s="37" t="s">
        <v>963</v>
      </c>
      <c r="E310" s="58" t="n">
        <v>4988624998032</v>
      </c>
      <c r="F310" s="38" t="str">
        <f aca="false">IF(D310="",,"http://mnsearch.com/item?kwd="&amp;D310)</f>
        <v>http://mnsearch.com/item?kwd=B000068I6K</v>
      </c>
      <c r="G310" s="60" t="n">
        <v>10000</v>
      </c>
      <c r="H310" s="39"/>
      <c r="I310" s="40" t="n">
        <v>200</v>
      </c>
      <c r="J310" s="41"/>
      <c r="K310" s="41"/>
      <c r="L310" s="41"/>
      <c r="M310" s="61" t="s">
        <v>964</v>
      </c>
      <c r="N310" s="62" t="n">
        <v>140</v>
      </c>
      <c r="O310" s="77" t="n">
        <f aca="false">N310-0.5</f>
        <v>139.5</v>
      </c>
      <c r="P310" s="78" t="n">
        <f aca="false">IF(ISERROR($P$1*O310),"",($P$1*O310))</f>
        <v>14770.26</v>
      </c>
      <c r="Q310" s="79" t="n">
        <f aca="false">P310-T310-X310-G310-H310-Z310</f>
        <v>1364.26</v>
      </c>
      <c r="R310" s="80" t="n">
        <f aca="false">P310-T310-Y310-G310-H310-Z310</f>
        <v>1364.26</v>
      </c>
      <c r="S310" s="81" t="n">
        <f aca="false">IF(ISERROR(Q310/P310),"",(Q310/P310))</f>
        <v>0.0923653341241116</v>
      </c>
      <c r="T310" s="78" t="n">
        <f aca="false">ROUND(IF(ISERROR(P310*$T$1),"",P310*$T$1),0)</f>
        <v>2216</v>
      </c>
      <c r="U310" s="82" t="n">
        <f aca="false">ROUNDUP(I310*1.2,0)</f>
        <v>240</v>
      </c>
      <c r="V310" s="83" t="n">
        <f aca="false">ROUNDUP(SUM(J310:L310)*1.1,0)</f>
        <v>0</v>
      </c>
      <c r="W310" s="84" t="s">
        <v>50</v>
      </c>
      <c r="X310" s="28" t="n">
        <f aca="false">IFERROR(IF($W310="eパケライト",VLOOKUP($U310,料金表!$B$3:$H$52,2,1),IF($W310="eパケ",VLOOKUP($U310,料金表!$B$3:$H$52,4,1),IF($W310="EMS",VLOOKUP($U310,料金表!$B$3:$H$52,6,1),""))),"")</f>
        <v>860</v>
      </c>
      <c r="Y310" s="28" t="n">
        <f aca="false">IFERROR(IF($W310="eパケライト",VLOOKUP($U310,料金表!$B$3:$H$52,3,1),IF($W310="eパケ",VLOOKUP($U310,料金表!$B$3:$H$52,5,1),IF($W310="EMS",VLOOKUP($U310,料金表!$B$3:$H$52,7,1),""))),"")</f>
        <v>860</v>
      </c>
      <c r="Z310" s="28" t="n">
        <f aca="false">$Z$1</f>
        <v>330</v>
      </c>
      <c r="AA310" s="64"/>
      <c r="AB310" s="65"/>
      <c r="AC310" s="66" t="s">
        <v>45</v>
      </c>
      <c r="AD310" s="65" t="n">
        <v>43953</v>
      </c>
      <c r="AE310" s="56"/>
      <c r="AF310" s="97"/>
      <c r="AH310" s="57" t="str">
        <f aca="false">"http://images.amazon.com/images/P/"&amp;D310&amp;".09.LZZZZZZZ"</f>
        <v>http://images.amazon.com/images/P/B000068I6K.09.LZZZZZZZ</v>
      </c>
    </row>
    <row r="311" customFormat="false" ht="15.75" hidden="true" customHeight="true" outlineLevel="0" collapsed="false">
      <c r="A311" s="19" t="n">
        <v>304</v>
      </c>
      <c r="B311" s="67"/>
      <c r="C311" s="58" t="s">
        <v>965</v>
      </c>
      <c r="D311" s="37" t="s">
        <v>966</v>
      </c>
      <c r="E311" s="58" t="n">
        <v>4964808200009</v>
      </c>
      <c r="F311" s="38" t="str">
        <f aca="false">IF(D311="",,"http://mnsearch.com/item?kwd="&amp;D311)</f>
        <v>http://mnsearch.com/item?kwd=B000069T04</v>
      </c>
      <c r="G311" s="60" t="n">
        <v>2300</v>
      </c>
      <c r="H311" s="39"/>
      <c r="I311" s="40" t="n">
        <v>300</v>
      </c>
      <c r="J311" s="41"/>
      <c r="K311" s="41"/>
      <c r="L311" s="41"/>
      <c r="M311" s="61" t="s">
        <v>967</v>
      </c>
      <c r="N311" s="62" t="n">
        <v>52.49</v>
      </c>
      <c r="O311" s="77" t="n">
        <f aca="false">N311-0.5</f>
        <v>51.99</v>
      </c>
      <c r="P311" s="78" t="n">
        <f aca="false">IF(ISERROR($P$1*O311),"",($P$1*O311))</f>
        <v>5504.7012</v>
      </c>
      <c r="Q311" s="79" t="n">
        <f aca="false">P311-T311-X311-G311-H311-Z311</f>
        <v>963.7012</v>
      </c>
      <c r="R311" s="80" t="n">
        <f aca="false">P311-T311-Y311-G311-H311-Z311</f>
        <v>963.7012</v>
      </c>
      <c r="S311" s="81" t="n">
        <f aca="false">IF(ISERROR(Q311/P311),"",(Q311/P311))</f>
        <v>0.175068757592147</v>
      </c>
      <c r="T311" s="78" t="n">
        <f aca="false">ROUND(IF(ISERROR(P311*$T$1),"",P311*$T$1),0)</f>
        <v>826</v>
      </c>
      <c r="U311" s="82" t="n">
        <f aca="false">ROUNDUP(I311*1.2,0)</f>
        <v>360</v>
      </c>
      <c r="V311" s="83" t="n">
        <f aca="false">ROUNDUP(SUM(J311:L311)*1.1,0)</f>
        <v>0</v>
      </c>
      <c r="W311" s="84" t="s">
        <v>50</v>
      </c>
      <c r="X311" s="28" t="n">
        <f aca="false">IFERROR(IF($W311="eパケライト",VLOOKUP($U311,料金表!$B$3:$H$52,2,1),IF($W311="eパケ",VLOOKUP($U311,料金表!$B$3:$H$52,4,1),IF($W311="EMS",VLOOKUP($U311,料金表!$B$3:$H$52,6,1),""))),"")</f>
        <v>1085</v>
      </c>
      <c r="Y311" s="28" t="n">
        <f aca="false">IFERROR(IF($W311="eパケライト",VLOOKUP($U311,料金表!$B$3:$H$52,3,1),IF($W311="eパケ",VLOOKUP($U311,料金表!$B$3:$H$52,5,1),IF($W311="EMS",VLOOKUP($U311,料金表!$B$3:$H$52,7,1),""))),"")</f>
        <v>1085</v>
      </c>
      <c r="Z311" s="28" t="n">
        <f aca="false">$Z$1</f>
        <v>330</v>
      </c>
      <c r="AA311" s="64"/>
      <c r="AB311" s="65"/>
      <c r="AC311" s="66" t="s">
        <v>45</v>
      </c>
      <c r="AD311" s="65" t="n">
        <v>43953</v>
      </c>
      <c r="AE311" s="56"/>
      <c r="AF311" s="97"/>
      <c r="AH311" s="57" t="str">
        <f aca="false">"http://images.amazon.com/images/P/"&amp;D311&amp;".09.LZZZZZZZ"</f>
        <v>http://images.amazon.com/images/P/B000069T04.09.LZZZZZZZ</v>
      </c>
    </row>
    <row r="312" customFormat="false" ht="15.75" hidden="true" customHeight="true" outlineLevel="0" collapsed="false">
      <c r="A312" s="19" t="n">
        <v>305</v>
      </c>
      <c r="B312" s="67"/>
      <c r="C312" s="58" t="s">
        <v>968</v>
      </c>
      <c r="D312" s="37" t="s">
        <v>969</v>
      </c>
      <c r="E312" s="58" t="n">
        <v>4974365501778</v>
      </c>
      <c r="F312" s="38" t="str">
        <f aca="false">IF(D312="",,"http://mnsearch.com/item?kwd="&amp;D312)</f>
        <v>http://mnsearch.com/item?kwd=B00006LJTC</v>
      </c>
      <c r="G312" s="60" t="n">
        <v>2000</v>
      </c>
      <c r="H312" s="39"/>
      <c r="I312" s="40" t="n">
        <v>200</v>
      </c>
      <c r="J312" s="41"/>
      <c r="K312" s="41"/>
      <c r="L312" s="41"/>
      <c r="M312" s="61" t="s">
        <v>970</v>
      </c>
      <c r="N312" s="62" t="n">
        <v>44.59</v>
      </c>
      <c r="O312" s="77" t="n">
        <f aca="false">N312-0.5</f>
        <v>44.09</v>
      </c>
      <c r="P312" s="78" t="n">
        <f aca="false">IF(ISERROR($P$1*O312),"",($P$1*O312))</f>
        <v>4668.2492</v>
      </c>
      <c r="Q312" s="79" t="n">
        <f aca="false">P312-T312-X312-G312-H312-Z312</f>
        <v>778.2492</v>
      </c>
      <c r="R312" s="80" t="n">
        <f aca="false">P312-T312-Y312-G312-H312-Z312</f>
        <v>778.2492</v>
      </c>
      <c r="S312" s="81" t="n">
        <f aca="false">IF(ISERROR(Q312/P312),"",(Q312/P312))</f>
        <v>0.166711151581197</v>
      </c>
      <c r="T312" s="78" t="n">
        <f aca="false">ROUND(IF(ISERROR(P312*$T$1),"",P312*$T$1),0)</f>
        <v>700</v>
      </c>
      <c r="U312" s="82" t="n">
        <f aca="false">ROUNDUP(I312*1.2,0)</f>
        <v>240</v>
      </c>
      <c r="V312" s="83" t="n">
        <f aca="false">ROUNDUP(SUM(J312:L312)*1.1,0)</f>
        <v>0</v>
      </c>
      <c r="W312" s="84" t="s">
        <v>50</v>
      </c>
      <c r="X312" s="28" t="n">
        <f aca="false">IFERROR(IF($W312="eパケライト",VLOOKUP($U312,料金表!$B$3:$H$52,2,1),IF($W312="eパケ",VLOOKUP($U312,料金表!$B$3:$H$52,4,1),IF($W312="EMS",VLOOKUP($U312,料金表!$B$3:$H$52,6,1),""))),"")</f>
        <v>860</v>
      </c>
      <c r="Y312" s="28" t="n">
        <f aca="false">IFERROR(IF($W312="eパケライト",VLOOKUP($U312,料金表!$B$3:$H$52,3,1),IF($W312="eパケ",VLOOKUP($U312,料金表!$B$3:$H$52,5,1),IF($W312="EMS",VLOOKUP($U312,料金表!$B$3:$H$52,7,1),""))),"")</f>
        <v>860</v>
      </c>
      <c r="Z312" s="28" t="n">
        <f aca="false">$Z$1</f>
        <v>330</v>
      </c>
      <c r="AA312" s="64"/>
      <c r="AB312" s="65"/>
      <c r="AC312" s="66" t="s">
        <v>45</v>
      </c>
      <c r="AD312" s="65" t="n">
        <v>43953</v>
      </c>
      <c r="AE312" s="56"/>
      <c r="AF312" s="97"/>
      <c r="AH312" s="57" t="str">
        <f aca="false">"http://images.amazon.com/images/P/"&amp;D312&amp;".09.LZZZZZZZ"</f>
        <v>http://images.amazon.com/images/P/B00006LJTC.09.LZZZZZZZ</v>
      </c>
    </row>
    <row r="313" customFormat="false" ht="15.75" hidden="true" customHeight="true" outlineLevel="0" collapsed="false">
      <c r="A313" s="19" t="n">
        <v>306</v>
      </c>
      <c r="B313" s="67"/>
      <c r="C313" s="58" t="s">
        <v>971</v>
      </c>
      <c r="D313" s="37" t="s">
        <v>972</v>
      </c>
      <c r="E313" s="58" t="n">
        <v>4974365501167</v>
      </c>
      <c r="F313" s="38" t="str">
        <f aca="false">IF(D313="",,"http://mnsearch.com/item?kwd="&amp;D313)</f>
        <v>http://mnsearch.com/item?kwd=B000069TAT</v>
      </c>
      <c r="G313" s="60" t="n">
        <v>3000</v>
      </c>
      <c r="H313" s="39"/>
      <c r="I313" s="40" t="n">
        <v>200</v>
      </c>
      <c r="J313" s="41"/>
      <c r="K313" s="41"/>
      <c r="L313" s="41"/>
      <c r="M313" s="61" t="s">
        <v>973</v>
      </c>
      <c r="N313" s="62" t="n">
        <v>50</v>
      </c>
      <c r="O313" s="77" t="n">
        <f aca="false">N313-0.5</f>
        <v>49.5</v>
      </c>
      <c r="P313" s="78" t="n">
        <f aca="false">IF(ISERROR($P$1*O313),"",($P$1*O313))</f>
        <v>5241.06</v>
      </c>
      <c r="Q313" s="79" t="n">
        <f aca="false">P313-T313-X313-G313-H313-Z313</f>
        <v>265.059999999999</v>
      </c>
      <c r="R313" s="80" t="n">
        <f aca="false">P313-T313-Y313-G313-H313-Z313</f>
        <v>265.059999999999</v>
      </c>
      <c r="S313" s="81" t="n">
        <f aca="false">IF(ISERROR(Q313/P313),"",(Q313/P313))</f>
        <v>0.0505737389001461</v>
      </c>
      <c r="T313" s="78" t="n">
        <f aca="false">ROUND(IF(ISERROR(P313*$T$1),"",P313*$T$1),0)</f>
        <v>786</v>
      </c>
      <c r="U313" s="82" t="n">
        <f aca="false">ROUNDUP(I313*1.2,0)</f>
        <v>240</v>
      </c>
      <c r="V313" s="83" t="n">
        <f aca="false">ROUNDUP(SUM(J313:L313)*1.1,0)</f>
        <v>0</v>
      </c>
      <c r="W313" s="84" t="s">
        <v>50</v>
      </c>
      <c r="X313" s="28" t="n">
        <f aca="false">IFERROR(IF($W313="eパケライト",VLOOKUP($U313,料金表!$B$3:$H$52,2,1),IF($W313="eパケ",VLOOKUP($U313,料金表!$B$3:$H$52,4,1),IF($W313="EMS",VLOOKUP($U313,料金表!$B$3:$H$52,6,1),""))),"")</f>
        <v>860</v>
      </c>
      <c r="Y313" s="28" t="n">
        <f aca="false">IFERROR(IF($W313="eパケライト",VLOOKUP($U313,料金表!$B$3:$H$52,3,1),IF($W313="eパケ",VLOOKUP($U313,料金表!$B$3:$H$52,5,1),IF($W313="EMS",VLOOKUP($U313,料金表!$B$3:$H$52,7,1),""))),"")</f>
        <v>860</v>
      </c>
      <c r="Z313" s="28" t="n">
        <f aca="false">$Z$1</f>
        <v>330</v>
      </c>
      <c r="AA313" s="64"/>
      <c r="AB313" s="65"/>
      <c r="AC313" s="66" t="s">
        <v>45</v>
      </c>
      <c r="AD313" s="65" t="n">
        <v>43953</v>
      </c>
      <c r="AE313" s="56"/>
      <c r="AF313" s="97"/>
      <c r="AH313" s="57" t="str">
        <f aca="false">"http://images.amazon.com/images/P/"&amp;D313&amp;".09.LZZZZZZZ"</f>
        <v>http://images.amazon.com/images/P/B000069TAT.09.LZZZZZZZ</v>
      </c>
    </row>
    <row r="314" customFormat="false" ht="15.75" hidden="true" customHeight="true" outlineLevel="0" collapsed="false">
      <c r="A314" s="19" t="n">
        <v>307</v>
      </c>
      <c r="B314" s="67"/>
      <c r="C314" s="58" t="s">
        <v>974</v>
      </c>
      <c r="D314" s="37" t="s">
        <v>975</v>
      </c>
      <c r="E314" s="58" t="n">
        <v>4976219454193</v>
      </c>
      <c r="F314" s="38" t="str">
        <f aca="false">IF(D314="",,"http://mnsearch.com/item?kwd="&amp;D314)</f>
        <v>http://mnsearch.com/item?kwd=B00006641V</v>
      </c>
      <c r="G314" s="60" t="n">
        <v>2600</v>
      </c>
      <c r="H314" s="39"/>
      <c r="I314" s="40" t="n">
        <v>200</v>
      </c>
      <c r="J314" s="41"/>
      <c r="K314" s="41"/>
      <c r="L314" s="41"/>
      <c r="M314" s="61" t="s">
        <v>976</v>
      </c>
      <c r="N314" s="62" t="n">
        <v>49</v>
      </c>
      <c r="O314" s="77" t="n">
        <f aca="false">N314-0.5</f>
        <v>48.5</v>
      </c>
      <c r="P314" s="78" t="n">
        <f aca="false">IF(ISERROR($P$1*O314),"",($P$1*O314))</f>
        <v>5135.18</v>
      </c>
      <c r="Q314" s="79" t="n">
        <f aca="false">P314-T314-X314-G314-H314-Z314</f>
        <v>575.179999999999</v>
      </c>
      <c r="R314" s="80" t="n">
        <f aca="false">P314-T314-Y314-G314-H314-Z314</f>
        <v>575.179999999999</v>
      </c>
      <c r="S314" s="81" t="n">
        <f aca="false">IF(ISERROR(Q314/P314),"",(Q314/P314))</f>
        <v>0.112007758248007</v>
      </c>
      <c r="T314" s="78" t="n">
        <f aca="false">ROUND(IF(ISERROR(P314*$T$1),"",P314*$T$1),0)</f>
        <v>770</v>
      </c>
      <c r="U314" s="82" t="n">
        <f aca="false">ROUNDUP(I314*1.2,0)</f>
        <v>240</v>
      </c>
      <c r="V314" s="83" t="n">
        <f aca="false">ROUNDUP(SUM(J314:L314)*1.1,0)</f>
        <v>0</v>
      </c>
      <c r="W314" s="84" t="s">
        <v>50</v>
      </c>
      <c r="X314" s="28" t="n">
        <f aca="false">IFERROR(IF($W314="eパケライト",VLOOKUP($U314,料金表!$B$3:$H$52,2,1),IF($W314="eパケ",VLOOKUP($U314,料金表!$B$3:$H$52,4,1),IF($W314="EMS",VLOOKUP($U314,料金表!$B$3:$H$52,6,1),""))),"")</f>
        <v>860</v>
      </c>
      <c r="Y314" s="28" t="n">
        <f aca="false">IFERROR(IF($W314="eパケライト",VLOOKUP($U314,料金表!$B$3:$H$52,3,1),IF($W314="eパケ",VLOOKUP($U314,料金表!$B$3:$H$52,5,1),IF($W314="EMS",VLOOKUP($U314,料金表!$B$3:$H$52,7,1),""))),"")</f>
        <v>860</v>
      </c>
      <c r="Z314" s="28" t="n">
        <f aca="false">$Z$1</f>
        <v>330</v>
      </c>
      <c r="AA314" s="64"/>
      <c r="AB314" s="65"/>
      <c r="AC314" s="66" t="s">
        <v>45</v>
      </c>
      <c r="AD314" s="65" t="n">
        <v>43953</v>
      </c>
      <c r="AE314" s="56"/>
      <c r="AF314" s="97"/>
      <c r="AH314" s="57" t="str">
        <f aca="false">"http://images.amazon.com/images/P/"&amp;D314&amp;".09.LZZZZZZZ"</f>
        <v>http://images.amazon.com/images/P/B00006641V.09.LZZZZZZZ</v>
      </c>
    </row>
    <row r="315" customFormat="false" ht="15.75" hidden="true" customHeight="true" outlineLevel="0" collapsed="false">
      <c r="A315" s="19" t="n">
        <v>308</v>
      </c>
      <c r="B315" s="67"/>
      <c r="C315" s="58" t="s">
        <v>977</v>
      </c>
      <c r="D315" s="37" t="s">
        <v>110</v>
      </c>
      <c r="E315" s="20"/>
      <c r="F315" s="38" t="str">
        <f aca="false">IF(D315="",,"http://mnsearch.com/item?kwd="&amp;D315)</f>
        <v>http://mnsearch.com/item?kwd=Hand-on</v>
      </c>
      <c r="G315" s="60" t="n">
        <v>4000</v>
      </c>
      <c r="H315" s="39"/>
      <c r="I315" s="40" t="n">
        <v>400</v>
      </c>
      <c r="J315" s="41"/>
      <c r="K315" s="41"/>
      <c r="L315" s="41"/>
      <c r="M315" s="61" t="s">
        <v>978</v>
      </c>
      <c r="N315" s="62" t="n">
        <v>70.49</v>
      </c>
      <c r="O315" s="77" t="n">
        <f aca="false">N315-0.5</f>
        <v>69.99</v>
      </c>
      <c r="P315" s="78" t="n">
        <f aca="false">IF(ISERROR($P$1*O315),"",($P$1*O315))</f>
        <v>7410.5412</v>
      </c>
      <c r="Q315" s="79" t="n">
        <f aca="false">P315-T315-X315-G315-H315-Z315</f>
        <v>733.541199999999</v>
      </c>
      <c r="R315" s="80" t="n">
        <f aca="false">P315-T315-Y315-G315-H315-Z315</f>
        <v>733.541199999999</v>
      </c>
      <c r="S315" s="81" t="n">
        <f aca="false">IF(ISERROR(Q315/P315),"",(Q315/P315))</f>
        <v>0.0989861847067255</v>
      </c>
      <c r="T315" s="78" t="n">
        <f aca="false">ROUND(IF(ISERROR(P315*$T$1),"",P315*$T$1),0)</f>
        <v>1112</v>
      </c>
      <c r="U315" s="82" t="n">
        <f aca="false">ROUNDUP(I315*1.2,0)</f>
        <v>480</v>
      </c>
      <c r="V315" s="83" t="n">
        <f aca="false">ROUNDUP(SUM(J315:L315)*1.1,0)</f>
        <v>0</v>
      </c>
      <c r="W315" s="84" t="s">
        <v>50</v>
      </c>
      <c r="X315" s="28" t="n">
        <f aca="false">IFERROR(IF($W315="eパケライト",VLOOKUP($U315,料金表!$B$3:$H$52,2,1),IF($W315="eパケ",VLOOKUP($U315,料金表!$B$3:$H$52,4,1),IF($W315="EMS",VLOOKUP($U315,料金表!$B$3:$H$52,6,1),""))),"")</f>
        <v>1235</v>
      </c>
      <c r="Y315" s="28" t="n">
        <f aca="false">IFERROR(IF($W315="eパケライト",VLOOKUP($U315,料金表!$B$3:$H$52,3,1),IF($W315="eパケ",VLOOKUP($U315,料金表!$B$3:$H$52,5,1),IF($W315="EMS",VLOOKUP($U315,料金表!$B$3:$H$52,7,1),""))),"")</f>
        <v>1235</v>
      </c>
      <c r="Z315" s="28" t="n">
        <f aca="false">$Z$1</f>
        <v>330</v>
      </c>
      <c r="AA315" s="64"/>
      <c r="AB315" s="65"/>
      <c r="AC315" s="66" t="s">
        <v>45</v>
      </c>
      <c r="AD315" s="65" t="n">
        <v>43953</v>
      </c>
      <c r="AE315" s="56"/>
      <c r="AF315" s="69" t="s">
        <v>979</v>
      </c>
      <c r="AH315" s="57" t="str">
        <f aca="false">"http://images.amazon.com/images/P/"&amp;D315&amp;".09.LZZZZZZZ"</f>
        <v>http://images.amazon.com/images/P/Hand-on.09.LZZZZZZZ</v>
      </c>
    </row>
    <row r="316" customFormat="false" ht="15.75" hidden="true" customHeight="true" outlineLevel="0" collapsed="false">
      <c r="A316" s="19" t="n">
        <v>309</v>
      </c>
      <c r="B316" s="67"/>
      <c r="C316" s="58" t="s">
        <v>980</v>
      </c>
      <c r="D316" s="37" t="s">
        <v>981</v>
      </c>
      <c r="E316" s="58" t="n">
        <v>4907940701386</v>
      </c>
      <c r="F316" s="38" t="str">
        <f aca="false">IF(D316="",,"http://mnsearch.com/item?kwd="&amp;D316)</f>
        <v>http://mnsearch.com/item?kwd=B000069SBG</v>
      </c>
      <c r="G316" s="60" t="n">
        <v>2480</v>
      </c>
      <c r="H316" s="39"/>
      <c r="I316" s="40" t="n">
        <v>200</v>
      </c>
      <c r="J316" s="41"/>
      <c r="K316" s="41"/>
      <c r="L316" s="41"/>
      <c r="M316" s="61" t="s">
        <v>982</v>
      </c>
      <c r="N316" s="62" t="n">
        <v>46.49</v>
      </c>
      <c r="O316" s="77" t="n">
        <f aca="false">N316-0.5</f>
        <v>45.99</v>
      </c>
      <c r="P316" s="78" t="n">
        <f aca="false">IF(ISERROR($P$1*O316),"",($P$1*O316))</f>
        <v>4869.4212</v>
      </c>
      <c r="Q316" s="79" t="n">
        <f aca="false">P316-T316-X316-G316-H316-Z316</f>
        <v>469.4212</v>
      </c>
      <c r="R316" s="80" t="n">
        <f aca="false">P316-T316-Y316-G316-H316-Z316</f>
        <v>469.4212</v>
      </c>
      <c r="S316" s="81" t="n">
        <f aca="false">IF(ISERROR(Q316/P316),"",(Q316/P316))</f>
        <v>0.0964018475132116</v>
      </c>
      <c r="T316" s="78" t="n">
        <f aca="false">ROUND(IF(ISERROR(P316*$T$1),"",P316*$T$1),0)</f>
        <v>730</v>
      </c>
      <c r="U316" s="82" t="n">
        <f aca="false">ROUNDUP(I316*1.2,0)</f>
        <v>240</v>
      </c>
      <c r="V316" s="83" t="n">
        <f aca="false">ROUNDUP(SUM(J316:L316)*1.1,0)</f>
        <v>0</v>
      </c>
      <c r="W316" s="84" t="s">
        <v>50</v>
      </c>
      <c r="X316" s="28" t="n">
        <f aca="false">IFERROR(IF($W316="eパケライト",VLOOKUP($U316,料金表!$B$3:$H$52,2,1),IF($W316="eパケ",VLOOKUP($U316,料金表!$B$3:$H$52,4,1),IF($W316="EMS",VLOOKUP($U316,料金表!$B$3:$H$52,6,1),""))),"")</f>
        <v>860</v>
      </c>
      <c r="Y316" s="28" t="n">
        <f aca="false">IFERROR(IF($W316="eパケライト",VLOOKUP($U316,料金表!$B$3:$H$52,3,1),IF($W316="eパケ",VLOOKUP($U316,料金表!$B$3:$H$52,5,1),IF($W316="EMS",VLOOKUP($U316,料金表!$B$3:$H$52,7,1),""))),"")</f>
        <v>860</v>
      </c>
      <c r="Z316" s="28" t="n">
        <f aca="false">$Z$1</f>
        <v>330</v>
      </c>
      <c r="AA316" s="64"/>
      <c r="AB316" s="65"/>
      <c r="AC316" s="66" t="s">
        <v>45</v>
      </c>
      <c r="AD316" s="65" t="n">
        <v>43953</v>
      </c>
      <c r="AE316" s="56"/>
      <c r="AF316" s="97"/>
      <c r="AH316" s="57" t="str">
        <f aca="false">"http://images.amazon.com/images/P/"&amp;D316&amp;".09.LZZZZZZZ"</f>
        <v>http://images.amazon.com/images/P/B000069SBG.09.LZZZZZZZ</v>
      </c>
    </row>
    <row r="317" customFormat="false" ht="15.75" hidden="true" customHeight="true" outlineLevel="0" collapsed="false">
      <c r="A317" s="19" t="n">
        <v>310</v>
      </c>
      <c r="B317" s="67"/>
      <c r="C317" s="58" t="s">
        <v>983</v>
      </c>
      <c r="D317" s="37" t="s">
        <v>984</v>
      </c>
      <c r="E317" s="58" t="n">
        <v>4964808200047</v>
      </c>
      <c r="F317" s="38" t="str">
        <f aca="false">IF(D317="",,"http://mnsearch.com/item?kwd="&amp;D317)</f>
        <v>http://mnsearch.com/item?kwd=B000069T08</v>
      </c>
      <c r="G317" s="60" t="n">
        <v>1000</v>
      </c>
      <c r="H317" s="39"/>
      <c r="I317" s="40" t="n">
        <v>200</v>
      </c>
      <c r="J317" s="41"/>
      <c r="K317" s="41"/>
      <c r="L317" s="41"/>
      <c r="M317" s="61" t="s">
        <v>985</v>
      </c>
      <c r="N317" s="62" t="n">
        <v>35</v>
      </c>
      <c r="O317" s="77" t="n">
        <f aca="false">N317-0.5</f>
        <v>34.5</v>
      </c>
      <c r="P317" s="78" t="n">
        <f aca="false">IF(ISERROR($P$1*O317),"",($P$1*O317))</f>
        <v>3652.86</v>
      </c>
      <c r="Q317" s="79" t="n">
        <f aca="false">P317-T317-X317-G317-H317-Z317</f>
        <v>914.86</v>
      </c>
      <c r="R317" s="80" t="n">
        <f aca="false">P317-T317-Y317-G317-H317-Z317</f>
        <v>914.86</v>
      </c>
      <c r="S317" s="81" t="n">
        <f aca="false">IF(ISERROR(Q317/P317),"",(Q317/P317))</f>
        <v>0.250450332068571</v>
      </c>
      <c r="T317" s="78" t="n">
        <f aca="false">ROUND(IF(ISERROR(P317*$T$1),"",P317*$T$1),0)</f>
        <v>548</v>
      </c>
      <c r="U317" s="82" t="n">
        <f aca="false">ROUNDUP(I317*1.2,0)</f>
        <v>240</v>
      </c>
      <c r="V317" s="83" t="n">
        <f aca="false">ROUNDUP(SUM(J317:L317)*1.1,0)</f>
        <v>0</v>
      </c>
      <c r="W317" s="84" t="s">
        <v>50</v>
      </c>
      <c r="X317" s="28" t="n">
        <f aca="false">IFERROR(IF($W317="eパケライト",VLOOKUP($U317,料金表!$B$3:$H$52,2,1),IF($W317="eパケ",VLOOKUP($U317,料金表!$B$3:$H$52,4,1),IF($W317="EMS",VLOOKUP($U317,料金表!$B$3:$H$52,6,1),""))),"")</f>
        <v>860</v>
      </c>
      <c r="Y317" s="28" t="n">
        <f aca="false">IFERROR(IF($W317="eパケライト",VLOOKUP($U317,料金表!$B$3:$H$52,3,1),IF($W317="eパケ",VLOOKUP($U317,料金表!$B$3:$H$52,5,1),IF($W317="EMS",VLOOKUP($U317,料金表!$B$3:$H$52,7,1),""))),"")</f>
        <v>860</v>
      </c>
      <c r="Z317" s="28" t="n">
        <f aca="false">$Z$1</f>
        <v>330</v>
      </c>
      <c r="AA317" s="64"/>
      <c r="AB317" s="65"/>
      <c r="AC317" s="66" t="s">
        <v>45</v>
      </c>
      <c r="AD317" s="65" t="n">
        <v>43953</v>
      </c>
      <c r="AE317" s="56"/>
      <c r="AF317" s="97"/>
      <c r="AH317" s="57" t="str">
        <f aca="false">"http://images.amazon.com/images/P/"&amp;D317&amp;".09.LZZZZZZZ"</f>
        <v>http://images.amazon.com/images/P/B000069T08.09.LZZZZZZZ</v>
      </c>
    </row>
    <row r="318" customFormat="false" ht="15.75" hidden="true" customHeight="true" outlineLevel="0" collapsed="false">
      <c r="A318" s="19" t="n">
        <v>311</v>
      </c>
      <c r="B318" s="67"/>
      <c r="C318" s="58" t="s">
        <v>986</v>
      </c>
      <c r="D318" s="37" t="s">
        <v>987</v>
      </c>
      <c r="E318" s="58" t="n">
        <v>4902425551968</v>
      </c>
      <c r="F318" s="38" t="str">
        <f aca="false">IF(D318="",,"http://mnsearch.com/item?kwd="&amp;D318)</f>
        <v>http://mnsearch.com/item?kwd=B000069S0G</v>
      </c>
      <c r="G318" s="60" t="n">
        <v>3000</v>
      </c>
      <c r="H318" s="39"/>
      <c r="I318" s="40" t="n">
        <v>300</v>
      </c>
      <c r="J318" s="41"/>
      <c r="K318" s="41"/>
      <c r="L318" s="41"/>
      <c r="M318" s="61" t="s">
        <v>988</v>
      </c>
      <c r="N318" s="62" t="n">
        <v>54.49</v>
      </c>
      <c r="O318" s="77" t="n">
        <f aca="false">N318-0.5</f>
        <v>53.99</v>
      </c>
      <c r="P318" s="78" t="n">
        <f aca="false">IF(ISERROR($P$1*O318),"",($P$1*O318))</f>
        <v>5716.4612</v>
      </c>
      <c r="Q318" s="79" t="n">
        <f aca="false">P318-T318-X318-G318-H318-Z318</f>
        <v>444.4612</v>
      </c>
      <c r="R318" s="80" t="n">
        <f aca="false">P318-T318-Y318-G318-H318-Z318</f>
        <v>444.4612</v>
      </c>
      <c r="S318" s="81" t="n">
        <f aca="false">IF(ISERROR(Q318/P318),"",(Q318/P318))</f>
        <v>0.0777511093751497</v>
      </c>
      <c r="T318" s="78" t="n">
        <f aca="false">ROUND(IF(ISERROR(P318*$T$1),"",P318*$T$1),0)</f>
        <v>857</v>
      </c>
      <c r="U318" s="82" t="n">
        <f aca="false">ROUNDUP(I318*1.2,0)</f>
        <v>360</v>
      </c>
      <c r="V318" s="83" t="n">
        <f aca="false">ROUNDUP(SUM(J318:L318)*1.1,0)</f>
        <v>0</v>
      </c>
      <c r="W318" s="84" t="s">
        <v>50</v>
      </c>
      <c r="X318" s="28" t="n">
        <f aca="false">IFERROR(IF($W318="eパケライト",VLOOKUP($U318,料金表!$B$3:$H$52,2,1),IF($W318="eパケ",VLOOKUP($U318,料金表!$B$3:$H$52,4,1),IF($W318="EMS",VLOOKUP($U318,料金表!$B$3:$H$52,6,1),""))),"")</f>
        <v>1085</v>
      </c>
      <c r="Y318" s="28" t="n">
        <f aca="false">IFERROR(IF($W318="eパケライト",VLOOKUP($U318,料金表!$B$3:$H$52,3,1),IF($W318="eパケ",VLOOKUP($U318,料金表!$B$3:$H$52,5,1),IF($W318="EMS",VLOOKUP($U318,料金表!$B$3:$H$52,7,1),""))),"")</f>
        <v>1085</v>
      </c>
      <c r="Z318" s="28" t="n">
        <f aca="false">$Z$1</f>
        <v>330</v>
      </c>
      <c r="AA318" s="64"/>
      <c r="AB318" s="65"/>
      <c r="AC318" s="66" t="s">
        <v>89</v>
      </c>
      <c r="AD318" s="65" t="n">
        <v>43953</v>
      </c>
      <c r="AE318" s="56"/>
      <c r="AF318" s="97"/>
      <c r="AH318" s="57" t="str">
        <f aca="false">"http://images.amazon.com/images/P/"&amp;D318&amp;".09.LZZZZZZZ"</f>
        <v>http://images.amazon.com/images/P/B000069S0G.09.LZZZZZZZ</v>
      </c>
    </row>
    <row r="319" customFormat="false" ht="15.75" hidden="true" customHeight="true" outlineLevel="0" collapsed="false">
      <c r="A319" s="19" t="n">
        <v>312</v>
      </c>
      <c r="B319" s="67"/>
      <c r="C319" s="58" t="s">
        <v>989</v>
      </c>
      <c r="D319" s="37" t="s">
        <v>990</v>
      </c>
      <c r="E319" s="58" t="n">
        <v>4562168541918</v>
      </c>
      <c r="F319" s="38" t="str">
        <f aca="false">IF(D319="",,"http://mnsearch.com/item?kwd="&amp;D319)</f>
        <v>http://mnsearch.com/item?kwd=B0079GABXY</v>
      </c>
      <c r="G319" s="60" t="n">
        <v>1708</v>
      </c>
      <c r="H319" s="60" t="n">
        <v>340</v>
      </c>
      <c r="I319" s="40" t="n">
        <v>200</v>
      </c>
      <c r="J319" s="41"/>
      <c r="K319" s="41"/>
      <c r="L319" s="41"/>
      <c r="M319" s="61" t="s">
        <v>991</v>
      </c>
      <c r="N319" s="62" t="n">
        <v>39.99</v>
      </c>
      <c r="O319" s="77" t="n">
        <f aca="false">N319-0.5</f>
        <v>39.49</v>
      </c>
      <c r="P319" s="78" t="n">
        <f aca="false">IF(ISERROR($P$1*O319),"",($P$1*O319))</f>
        <v>4181.2012</v>
      </c>
      <c r="Q319" s="79" t="n">
        <f aca="false">P319-T319-X319-G319-H319-Z319</f>
        <v>316.2012</v>
      </c>
      <c r="R319" s="80" t="n">
        <f aca="false">P319-T319-Y319-G319-H319-Z319</f>
        <v>316.2012</v>
      </c>
      <c r="S319" s="81" t="n">
        <f aca="false">IF(ISERROR(Q319/P319),"",(Q319/P319))</f>
        <v>0.0756244880059827</v>
      </c>
      <c r="T319" s="78" t="n">
        <f aca="false">ROUND(IF(ISERROR(P319*$T$1),"",P319*$T$1),0)</f>
        <v>627</v>
      </c>
      <c r="U319" s="82" t="n">
        <f aca="false">ROUNDUP(I319*1.2,0)</f>
        <v>240</v>
      </c>
      <c r="V319" s="83" t="n">
        <f aca="false">ROUNDUP(SUM(J319:L319)*1.1,0)</f>
        <v>0</v>
      </c>
      <c r="W319" s="84" t="s">
        <v>50</v>
      </c>
      <c r="X319" s="28" t="n">
        <f aca="false">IFERROR(IF($W319="eパケライト",VLOOKUP($U319,料金表!$B$3:$H$52,2,1),IF($W319="eパケ",VLOOKUP($U319,料金表!$B$3:$H$52,4,1),IF($W319="EMS",VLOOKUP($U319,料金表!$B$3:$H$52,6,1),""))),"")</f>
        <v>860</v>
      </c>
      <c r="Y319" s="28" t="n">
        <f aca="false">IFERROR(IF($W319="eパケライト",VLOOKUP($U319,料金表!$B$3:$H$52,3,1),IF($W319="eパケ",VLOOKUP($U319,料金表!$B$3:$H$52,5,1),IF($W319="EMS",VLOOKUP($U319,料金表!$B$3:$H$52,7,1),""))),"")</f>
        <v>860</v>
      </c>
      <c r="Z319" s="28" t="n">
        <f aca="false">$Z$1</f>
        <v>330</v>
      </c>
      <c r="AA319" s="64"/>
      <c r="AB319" s="65"/>
      <c r="AC319" s="66" t="s">
        <v>89</v>
      </c>
      <c r="AD319" s="65" t="n">
        <v>43953</v>
      </c>
      <c r="AE319" s="56"/>
      <c r="AF319" s="97"/>
      <c r="AH319" s="57" t="str">
        <f aca="false">"http://images.amazon.com/images/P/"&amp;D319&amp;".09.LZZZZZZZ"</f>
        <v>http://images.amazon.com/images/P/B0079GABXY.09.LZZZZZZZ</v>
      </c>
    </row>
    <row r="320" customFormat="false" ht="15.75" hidden="true" customHeight="true" outlineLevel="0" collapsed="false">
      <c r="A320" s="19" t="n">
        <v>313</v>
      </c>
      <c r="B320" s="67"/>
      <c r="C320" s="58" t="s">
        <v>992</v>
      </c>
      <c r="D320" s="37" t="s">
        <v>993</v>
      </c>
      <c r="E320" s="58" t="n">
        <v>4582224492268</v>
      </c>
      <c r="F320" s="38" t="str">
        <f aca="false">IF(D320="",,"http://mnsearch.com/item?kwd="&amp;D320)</f>
        <v>http://mnsearch.com/item?kwd=B001BRTHDC</v>
      </c>
      <c r="G320" s="60" t="n">
        <v>3500</v>
      </c>
      <c r="H320" s="39"/>
      <c r="I320" s="40" t="n">
        <v>200</v>
      </c>
      <c r="J320" s="41"/>
      <c r="K320" s="41"/>
      <c r="L320" s="41"/>
      <c r="M320" s="61" t="s">
        <v>994</v>
      </c>
      <c r="N320" s="62" t="n">
        <v>55</v>
      </c>
      <c r="O320" s="77" t="n">
        <f aca="false">N320-0.5</f>
        <v>54.5</v>
      </c>
      <c r="P320" s="78" t="n">
        <f aca="false">IF(ISERROR($P$1*O320),"",($P$1*O320))</f>
        <v>5770.46</v>
      </c>
      <c r="Q320" s="79" t="n">
        <f aca="false">P320-T320-X320-G320-H320-Z320</f>
        <v>214.46</v>
      </c>
      <c r="R320" s="80" t="n">
        <f aca="false">P320-T320-Y320-G320-H320-Z320</f>
        <v>214.46</v>
      </c>
      <c r="S320" s="81" t="n">
        <f aca="false">IF(ISERROR(Q320/P320),"",(Q320/P320))</f>
        <v>0.0371651480124635</v>
      </c>
      <c r="T320" s="78" t="n">
        <f aca="false">ROUND(IF(ISERROR(P320*$T$1),"",P320*$T$1),0)</f>
        <v>866</v>
      </c>
      <c r="U320" s="82" t="n">
        <f aca="false">ROUNDUP(I320*1.2,0)</f>
        <v>240</v>
      </c>
      <c r="V320" s="83" t="n">
        <f aca="false">ROUNDUP(SUM(J320:L320)*1.1,0)</f>
        <v>0</v>
      </c>
      <c r="W320" s="84" t="s">
        <v>50</v>
      </c>
      <c r="X320" s="28" t="n">
        <f aca="false">IFERROR(IF($W320="eパケライト",VLOOKUP($U320,料金表!$B$3:$H$52,2,1),IF($W320="eパケ",VLOOKUP($U320,料金表!$B$3:$H$52,4,1),IF($W320="EMS",VLOOKUP($U320,料金表!$B$3:$H$52,6,1),""))),"")</f>
        <v>860</v>
      </c>
      <c r="Y320" s="28" t="n">
        <f aca="false">IFERROR(IF($W320="eパケライト",VLOOKUP($U320,料金表!$B$3:$H$52,3,1),IF($W320="eパケ",VLOOKUP($U320,料金表!$B$3:$H$52,5,1),IF($W320="EMS",VLOOKUP($U320,料金表!$B$3:$H$52,7,1),""))),"")</f>
        <v>860</v>
      </c>
      <c r="Z320" s="28" t="n">
        <f aca="false">$Z$1</f>
        <v>330</v>
      </c>
      <c r="AA320" s="64"/>
      <c r="AB320" s="65"/>
      <c r="AC320" s="66" t="s">
        <v>89</v>
      </c>
      <c r="AD320" s="65" t="n">
        <v>43953</v>
      </c>
      <c r="AE320" s="56"/>
      <c r="AF320" s="97"/>
      <c r="AH320" s="57"/>
    </row>
    <row r="321" customFormat="false" ht="15.75" hidden="true" customHeight="true" outlineLevel="0" collapsed="false">
      <c r="A321" s="19" t="n">
        <v>314</v>
      </c>
      <c r="B321" s="67"/>
      <c r="C321" s="58" t="s">
        <v>995</v>
      </c>
      <c r="D321" s="37" t="s">
        <v>996</v>
      </c>
      <c r="E321" s="58" t="n">
        <v>4988601006934</v>
      </c>
      <c r="F321" s="38" t="str">
        <f aca="false">IF(D321="",,"http://mnsearch.com/item?kwd="&amp;D321)</f>
        <v>http://mnsearch.com/item?kwd=B004LVO474</v>
      </c>
      <c r="G321" s="60" t="n">
        <v>2600</v>
      </c>
      <c r="H321" s="39"/>
      <c r="I321" s="40" t="n">
        <v>200</v>
      </c>
      <c r="J321" s="41"/>
      <c r="K321" s="41"/>
      <c r="L321" s="41"/>
      <c r="M321" s="61" t="s">
        <v>997</v>
      </c>
      <c r="N321" s="62" t="n">
        <v>50.49</v>
      </c>
      <c r="O321" s="77" t="n">
        <f aca="false">N321-0.5</f>
        <v>49.99</v>
      </c>
      <c r="P321" s="78" t="n">
        <f aca="false">IF(ISERROR($P$1*O321),"",($P$1*O321))</f>
        <v>5292.9412</v>
      </c>
      <c r="Q321" s="79" t="n">
        <f aca="false">P321-T321-X321-G321-H321-Z321</f>
        <v>708.9412</v>
      </c>
      <c r="R321" s="80" t="n">
        <f aca="false">P321-T321-Y321-G321-H321-Z321</f>
        <v>708.9412</v>
      </c>
      <c r="S321" s="81" t="n">
        <f aca="false">IF(ISERROR(Q321/P321),"",(Q321/P321))</f>
        <v>0.133940879600174</v>
      </c>
      <c r="T321" s="78" t="n">
        <f aca="false">ROUND(IF(ISERROR(P321*$T$1),"",P321*$T$1),0)</f>
        <v>794</v>
      </c>
      <c r="U321" s="82" t="n">
        <f aca="false">ROUNDUP(I321*1.2,0)</f>
        <v>240</v>
      </c>
      <c r="V321" s="83" t="n">
        <f aca="false">ROUNDUP(SUM(J321:L321)*1.1,0)</f>
        <v>0</v>
      </c>
      <c r="W321" s="84" t="s">
        <v>50</v>
      </c>
      <c r="X321" s="28" t="n">
        <f aca="false">IFERROR(IF($W321="eパケライト",VLOOKUP($U321,料金表!$B$3:$H$52,2,1),IF($W321="eパケ",VLOOKUP($U321,料金表!$B$3:$H$52,4,1),IF($W321="EMS",VLOOKUP($U321,料金表!$B$3:$H$52,6,1),""))),"")</f>
        <v>860</v>
      </c>
      <c r="Y321" s="28" t="n">
        <f aca="false">IFERROR(IF($W321="eパケライト",VLOOKUP($U321,料金表!$B$3:$H$52,3,1),IF($W321="eパケ",VLOOKUP($U321,料金表!$B$3:$H$52,5,1),IF($W321="EMS",VLOOKUP($U321,料金表!$B$3:$H$52,7,1),""))),"")</f>
        <v>860</v>
      </c>
      <c r="Z321" s="28" t="n">
        <f aca="false">$Z$1</f>
        <v>330</v>
      </c>
      <c r="AA321" s="64"/>
      <c r="AB321" s="65"/>
      <c r="AC321" s="66" t="s">
        <v>89</v>
      </c>
      <c r="AD321" s="65" t="n">
        <v>43953</v>
      </c>
      <c r="AE321" s="56"/>
      <c r="AF321" s="97"/>
      <c r="AH321" s="57"/>
    </row>
    <row r="322" customFormat="false" ht="15.75" hidden="true" customHeight="true" outlineLevel="0" collapsed="false">
      <c r="A322" s="19" t="n">
        <v>315</v>
      </c>
      <c r="B322" s="67"/>
      <c r="C322" s="58" t="s">
        <v>998</v>
      </c>
      <c r="D322" s="37" t="s">
        <v>999</v>
      </c>
      <c r="E322" s="58" t="n">
        <v>4976219077088</v>
      </c>
      <c r="F322" s="38" t="str">
        <f aca="false">IF(D322="",,"http://mnsearch.com/item?kwd="&amp;D322)</f>
        <v>http://mnsearch.com/item?kwd=B01GH8WTHK</v>
      </c>
      <c r="G322" s="60" t="n">
        <v>3500</v>
      </c>
      <c r="H322" s="39"/>
      <c r="I322" s="40" t="n">
        <v>200</v>
      </c>
      <c r="J322" s="41"/>
      <c r="K322" s="41"/>
      <c r="L322" s="41"/>
      <c r="M322" s="61" t="s">
        <v>1000</v>
      </c>
      <c r="N322" s="62" t="n">
        <v>60.49</v>
      </c>
      <c r="O322" s="77" t="n">
        <f aca="false">N322-0.5</f>
        <v>59.99</v>
      </c>
      <c r="P322" s="78" t="n">
        <f aca="false">IF(ISERROR($P$1*O322),"",($P$1*O322))</f>
        <v>6351.7412</v>
      </c>
      <c r="Q322" s="79" t="n">
        <f aca="false">P322-T322-X322-G322-H322-Z322</f>
        <v>708.7412</v>
      </c>
      <c r="R322" s="80" t="n">
        <f aca="false">P322-T322-Y322-G322-H322-Z322</f>
        <v>708.7412</v>
      </c>
      <c r="S322" s="81" t="n">
        <f aca="false">IF(ISERROR(Q322/P322),"",(Q322/P322))</f>
        <v>0.111582191037632</v>
      </c>
      <c r="T322" s="78" t="n">
        <f aca="false">ROUND(IF(ISERROR(P322*$T$1),"",P322*$T$1),0)</f>
        <v>953</v>
      </c>
      <c r="U322" s="82" t="n">
        <f aca="false">ROUNDUP(I322*1.2,0)</f>
        <v>240</v>
      </c>
      <c r="V322" s="83" t="n">
        <f aca="false">ROUNDUP(SUM(J322:L322)*1.1,0)</f>
        <v>0</v>
      </c>
      <c r="W322" s="84" t="s">
        <v>50</v>
      </c>
      <c r="X322" s="28" t="n">
        <f aca="false">IFERROR(IF($W322="eパケライト",VLOOKUP($U322,料金表!$B$3:$H$52,2,1),IF($W322="eパケ",VLOOKUP($U322,料金表!$B$3:$H$52,4,1),IF($W322="EMS",VLOOKUP($U322,料金表!$B$3:$H$52,6,1),""))),"")</f>
        <v>860</v>
      </c>
      <c r="Y322" s="28" t="n">
        <f aca="false">IFERROR(IF($W322="eパケライト",VLOOKUP($U322,料金表!$B$3:$H$52,3,1),IF($W322="eパケ",VLOOKUP($U322,料金表!$B$3:$H$52,5,1),IF($W322="EMS",VLOOKUP($U322,料金表!$B$3:$H$52,7,1),""))),"")</f>
        <v>860</v>
      </c>
      <c r="Z322" s="28" t="n">
        <f aca="false">$Z$1</f>
        <v>330</v>
      </c>
      <c r="AA322" s="64"/>
      <c r="AB322" s="65"/>
      <c r="AC322" s="66" t="s">
        <v>89</v>
      </c>
      <c r="AD322" s="65" t="n">
        <v>43953</v>
      </c>
      <c r="AE322" s="56"/>
      <c r="AF322" s="97"/>
      <c r="AH322" s="57"/>
    </row>
    <row r="323" customFormat="false" ht="15.75" hidden="true" customHeight="true" outlineLevel="0" collapsed="false">
      <c r="A323" s="19" t="n">
        <v>316</v>
      </c>
      <c r="B323" s="67"/>
      <c r="C323" s="58" t="s">
        <v>1001</v>
      </c>
      <c r="D323" s="37" t="s">
        <v>1002</v>
      </c>
      <c r="E323" s="58" t="n">
        <v>4560467041214</v>
      </c>
      <c r="F323" s="38" t="str">
        <f aca="false">IF(D323="",,"http://mnsearch.com/item?kwd="&amp;D323)</f>
        <v>http://mnsearch.com/item?kwd=B00F5VG4L8</v>
      </c>
      <c r="G323" s="60" t="n">
        <v>1770</v>
      </c>
      <c r="H323" s="39"/>
      <c r="I323" s="40" t="n">
        <v>200</v>
      </c>
      <c r="J323" s="41"/>
      <c r="K323" s="41"/>
      <c r="L323" s="41"/>
      <c r="M323" s="61" t="s">
        <v>1003</v>
      </c>
      <c r="N323" s="62" t="n">
        <v>43.49</v>
      </c>
      <c r="O323" s="77" t="n">
        <f aca="false">N323-0.5</f>
        <v>42.99</v>
      </c>
      <c r="P323" s="78" t="n">
        <f aca="false">IF(ISERROR($P$1*O323),"",($P$1*O323))</f>
        <v>4551.7812</v>
      </c>
      <c r="Q323" s="79" t="n">
        <f aca="false">P323-T323-X323-G323-H323-Z323</f>
        <v>908.7812</v>
      </c>
      <c r="R323" s="80" t="n">
        <f aca="false">P323-T323-Y323-G323-H323-Z323</f>
        <v>908.7812</v>
      </c>
      <c r="S323" s="81" t="n">
        <f aca="false">IF(ISERROR(Q323/P323),"",(Q323/P323))</f>
        <v>0.199653972822771</v>
      </c>
      <c r="T323" s="78" t="n">
        <f aca="false">ROUND(IF(ISERROR(P323*$T$1),"",P323*$T$1),0)</f>
        <v>683</v>
      </c>
      <c r="U323" s="82" t="n">
        <f aca="false">ROUNDUP(I323*1.2,0)</f>
        <v>240</v>
      </c>
      <c r="V323" s="83" t="n">
        <f aca="false">ROUNDUP(SUM(J323:L323)*1.1,0)</f>
        <v>0</v>
      </c>
      <c r="W323" s="84" t="s">
        <v>50</v>
      </c>
      <c r="X323" s="28" t="n">
        <f aca="false">IFERROR(IF($W323="eパケライト",VLOOKUP($U323,料金表!$B$3:$H$52,2,1),IF($W323="eパケ",VLOOKUP($U323,料金表!$B$3:$H$52,4,1),IF($W323="EMS",VLOOKUP($U323,料金表!$B$3:$H$52,6,1),""))),"")</f>
        <v>860</v>
      </c>
      <c r="Y323" s="28" t="n">
        <f aca="false">IFERROR(IF($W323="eパケライト",VLOOKUP($U323,料金表!$B$3:$H$52,3,1),IF($W323="eパケ",VLOOKUP($U323,料金表!$B$3:$H$52,5,1),IF($W323="EMS",VLOOKUP($U323,料金表!$B$3:$H$52,7,1),""))),"")</f>
        <v>860</v>
      </c>
      <c r="Z323" s="28" t="n">
        <f aca="false">$Z$1</f>
        <v>330</v>
      </c>
      <c r="AA323" s="64"/>
      <c r="AB323" s="65"/>
      <c r="AC323" s="66" t="s">
        <v>89</v>
      </c>
      <c r="AD323" s="65" t="n">
        <v>43953</v>
      </c>
      <c r="AE323" s="56"/>
      <c r="AF323" s="97"/>
      <c r="AH323" s="57"/>
    </row>
    <row r="324" customFormat="false" ht="15.75" hidden="true" customHeight="true" outlineLevel="0" collapsed="false">
      <c r="A324" s="19" t="n">
        <v>317</v>
      </c>
      <c r="B324" s="67"/>
      <c r="C324" s="58" t="s">
        <v>1004</v>
      </c>
      <c r="D324" s="37" t="s">
        <v>1005</v>
      </c>
      <c r="E324" s="58" t="n">
        <v>4582325379277</v>
      </c>
      <c r="F324" s="38" t="str">
        <f aca="false">IF(D324="",,"http://mnsearch.com/item?kwd="&amp;D324)</f>
        <v>http://mnsearch.com/item?kwd=B00MQM4ISK</v>
      </c>
      <c r="G324" s="60" t="n">
        <v>1400</v>
      </c>
      <c r="H324" s="39"/>
      <c r="I324" s="40" t="n">
        <v>200</v>
      </c>
      <c r="J324" s="41"/>
      <c r="K324" s="41"/>
      <c r="L324" s="41"/>
      <c r="M324" s="61" t="s">
        <v>1006</v>
      </c>
      <c r="N324" s="62" t="n">
        <v>39.99</v>
      </c>
      <c r="O324" s="77" t="n">
        <f aca="false">N324-0.5</f>
        <v>39.49</v>
      </c>
      <c r="P324" s="78" t="n">
        <f aca="false">IF(ISERROR($P$1*O324),"",($P$1*O324))</f>
        <v>4181.2012</v>
      </c>
      <c r="Q324" s="79" t="n">
        <f aca="false">P324-T324-X324-G324-H324-Z324</f>
        <v>964.201200000001</v>
      </c>
      <c r="R324" s="80" t="n">
        <f aca="false">P324-T324-Y324-G324-H324-Z324</f>
        <v>964.201200000001</v>
      </c>
      <c r="S324" s="81" t="n">
        <f aca="false">IF(ISERROR(Q324/P324),"",(Q324/P324))</f>
        <v>0.230603875269145</v>
      </c>
      <c r="T324" s="78" t="n">
        <f aca="false">ROUND(IF(ISERROR(P324*$T$1),"",P324*$T$1),0)</f>
        <v>627</v>
      </c>
      <c r="U324" s="82" t="n">
        <f aca="false">ROUNDUP(I324*1.2,0)</f>
        <v>240</v>
      </c>
      <c r="V324" s="83" t="n">
        <f aca="false">ROUNDUP(SUM(J324:L324)*1.1,0)</f>
        <v>0</v>
      </c>
      <c r="W324" s="84" t="s">
        <v>50</v>
      </c>
      <c r="X324" s="28" t="n">
        <f aca="false">IFERROR(IF($W324="eパケライト",VLOOKUP($U324,料金表!$B$3:$H$52,2,1),IF($W324="eパケ",VLOOKUP($U324,料金表!$B$3:$H$52,4,1),IF($W324="EMS",VLOOKUP($U324,料金表!$B$3:$H$52,6,1),""))),"")</f>
        <v>860</v>
      </c>
      <c r="Y324" s="28" t="n">
        <f aca="false">IFERROR(IF($W324="eパケライト",VLOOKUP($U324,料金表!$B$3:$H$52,3,1),IF($W324="eパケ",VLOOKUP($U324,料金表!$B$3:$H$52,5,1),IF($W324="EMS",VLOOKUP($U324,料金表!$B$3:$H$52,7,1),""))),"")</f>
        <v>860</v>
      </c>
      <c r="Z324" s="28" t="n">
        <f aca="false">$Z$1</f>
        <v>330</v>
      </c>
      <c r="AA324" s="64"/>
      <c r="AB324" s="65"/>
      <c r="AC324" s="66" t="s">
        <v>89</v>
      </c>
      <c r="AD324" s="65" t="n">
        <v>43953</v>
      </c>
      <c r="AE324" s="56"/>
      <c r="AF324" s="97"/>
      <c r="AH324" s="57"/>
    </row>
    <row r="325" customFormat="false" ht="15.75" hidden="true" customHeight="true" outlineLevel="0" collapsed="false">
      <c r="A325" s="19" t="n">
        <v>318</v>
      </c>
      <c r="B325" s="67"/>
      <c r="C325" s="58" t="s">
        <v>1007</v>
      </c>
      <c r="D325" s="37" t="s">
        <v>1008</v>
      </c>
      <c r="E325" s="58" t="n">
        <v>4988611202074</v>
      </c>
      <c r="F325" s="38" t="str">
        <f aca="false">IF(D325="",,"http://mnsearch.com/item?kwd="&amp;D325)</f>
        <v>http://mnsearch.com/item?kwd=B000067OZS</v>
      </c>
      <c r="G325" s="60" t="n">
        <v>2195</v>
      </c>
      <c r="H325" s="60" t="n">
        <v>340</v>
      </c>
      <c r="I325" s="40" t="n">
        <v>200</v>
      </c>
      <c r="J325" s="41"/>
      <c r="K325" s="41"/>
      <c r="L325" s="41"/>
      <c r="M325" s="61" t="s">
        <v>1009</v>
      </c>
      <c r="N325" s="62" t="n">
        <v>50.49</v>
      </c>
      <c r="O325" s="77" t="n">
        <f aca="false">N325-0.5</f>
        <v>49.99</v>
      </c>
      <c r="P325" s="78" t="n">
        <f aca="false">IF(ISERROR($P$1*O325),"",($P$1*O325))</f>
        <v>5292.9412</v>
      </c>
      <c r="Q325" s="79" t="n">
        <f aca="false">P325-T325-X325-G325-H325-Z325</f>
        <v>773.9412</v>
      </c>
      <c r="R325" s="80" t="n">
        <f aca="false">P325-T325-Y325-G325-H325-Z325</f>
        <v>773.9412</v>
      </c>
      <c r="S325" s="81" t="n">
        <f aca="false">IF(ISERROR(Q325/P325),"",(Q325/P325))</f>
        <v>0.146221386324866</v>
      </c>
      <c r="T325" s="78" t="n">
        <f aca="false">ROUND(IF(ISERROR(P325*$T$1),"",P325*$T$1),0)</f>
        <v>794</v>
      </c>
      <c r="U325" s="82" t="n">
        <f aca="false">ROUNDUP(I325*1.2,0)</f>
        <v>240</v>
      </c>
      <c r="V325" s="83" t="n">
        <f aca="false">ROUNDUP(SUM(J325:L325)*1.1,0)</f>
        <v>0</v>
      </c>
      <c r="W325" s="84" t="s">
        <v>50</v>
      </c>
      <c r="X325" s="28" t="n">
        <f aca="false">IFERROR(IF($W325="eパケライト",VLOOKUP($U325,料金表!$B$3:$H$52,2,1),IF($W325="eパケ",VLOOKUP($U325,料金表!$B$3:$H$52,4,1),IF($W325="EMS",VLOOKUP($U325,料金表!$B$3:$H$52,6,1),""))),"")</f>
        <v>860</v>
      </c>
      <c r="Y325" s="28" t="n">
        <f aca="false">IFERROR(IF($W325="eパケライト",VLOOKUP($U325,料金表!$B$3:$H$52,3,1),IF($W325="eパケ",VLOOKUP($U325,料金表!$B$3:$H$52,5,1),IF($W325="EMS",VLOOKUP($U325,料金表!$B$3:$H$52,7,1),""))),"")</f>
        <v>860</v>
      </c>
      <c r="Z325" s="28" t="n">
        <f aca="false">$Z$1</f>
        <v>330</v>
      </c>
      <c r="AA325" s="64"/>
      <c r="AB325" s="65"/>
      <c r="AC325" s="66" t="s">
        <v>89</v>
      </c>
      <c r="AD325" s="65" t="n">
        <v>43953</v>
      </c>
      <c r="AE325" s="56"/>
      <c r="AF325" s="97"/>
      <c r="AH325" s="57"/>
    </row>
    <row r="326" customFormat="false" ht="15.75" hidden="true" customHeight="true" outlineLevel="0" collapsed="false">
      <c r="A326" s="19" t="n">
        <v>319</v>
      </c>
      <c r="B326" s="67"/>
      <c r="C326" s="58" t="s">
        <v>1010</v>
      </c>
      <c r="D326" s="37" t="s">
        <v>1011</v>
      </c>
      <c r="E326" s="58" t="n">
        <v>4976219063029</v>
      </c>
      <c r="F326" s="38" t="str">
        <f aca="false">IF(D326="",,"http://mnsearch.com/item?kwd="&amp;D326)</f>
        <v>http://mnsearch.com/item?kwd=B012LY4ET0</v>
      </c>
      <c r="G326" s="60" t="n">
        <v>2250</v>
      </c>
      <c r="H326" s="60" t="n">
        <v>180</v>
      </c>
      <c r="I326" s="40" t="n">
        <v>200</v>
      </c>
      <c r="J326" s="41"/>
      <c r="K326" s="41"/>
      <c r="L326" s="41"/>
      <c r="M326" s="61" t="s">
        <v>1012</v>
      </c>
      <c r="N326" s="62" t="n">
        <v>47.98</v>
      </c>
      <c r="O326" s="77" t="n">
        <f aca="false">N326-0.5</f>
        <v>47.48</v>
      </c>
      <c r="P326" s="78" t="n">
        <f aca="false">IF(ISERROR($P$1*O326),"",($P$1*O326))</f>
        <v>5027.1824</v>
      </c>
      <c r="Q326" s="79" t="n">
        <f aca="false">P326-T326-X326-G326-H326-Z326</f>
        <v>653.1824</v>
      </c>
      <c r="R326" s="80" t="n">
        <f aca="false">P326-T326-Y326-G326-H326-Z326</f>
        <v>653.1824</v>
      </c>
      <c r="S326" s="81" t="n">
        <f aca="false">IF(ISERROR(Q326/P326),"",(Q326/P326))</f>
        <v>0.129930117514733</v>
      </c>
      <c r="T326" s="78" t="n">
        <f aca="false">ROUND(IF(ISERROR(P326*$T$1),"",P326*$T$1),0)</f>
        <v>754</v>
      </c>
      <c r="U326" s="82" t="n">
        <f aca="false">ROUNDUP(I326*1.2,0)</f>
        <v>240</v>
      </c>
      <c r="V326" s="83" t="n">
        <f aca="false">ROUNDUP(SUM(J326:L326)*1.1,0)</f>
        <v>0</v>
      </c>
      <c r="W326" s="84" t="s">
        <v>50</v>
      </c>
      <c r="X326" s="28" t="n">
        <f aca="false">IFERROR(IF($W326="eパケライト",VLOOKUP($U326,料金表!$B$3:$H$52,2,1),IF($W326="eパケ",VLOOKUP($U326,料金表!$B$3:$H$52,4,1),IF($W326="EMS",VLOOKUP($U326,料金表!$B$3:$H$52,6,1),""))),"")</f>
        <v>860</v>
      </c>
      <c r="Y326" s="28" t="n">
        <f aca="false">IFERROR(IF($W326="eパケライト",VLOOKUP($U326,料金表!$B$3:$H$52,3,1),IF($W326="eパケ",VLOOKUP($U326,料金表!$B$3:$H$52,5,1),IF($W326="EMS",VLOOKUP($U326,料金表!$B$3:$H$52,7,1),""))),"")</f>
        <v>860</v>
      </c>
      <c r="Z326" s="28" t="n">
        <f aca="false">$Z$1</f>
        <v>330</v>
      </c>
      <c r="AA326" s="64"/>
      <c r="AB326" s="65"/>
      <c r="AC326" s="66" t="s">
        <v>89</v>
      </c>
      <c r="AD326" s="65" t="n">
        <v>43953</v>
      </c>
      <c r="AE326" s="56"/>
      <c r="AF326" s="97"/>
      <c r="AH326" s="57"/>
    </row>
    <row r="327" customFormat="false" ht="15.75" hidden="true" customHeight="true" outlineLevel="0" collapsed="false">
      <c r="A327" s="19" t="n">
        <v>320</v>
      </c>
      <c r="B327" s="67"/>
      <c r="C327" s="58" t="s">
        <v>1013</v>
      </c>
      <c r="D327" s="37" t="s">
        <v>1014</v>
      </c>
      <c r="E327" s="58" t="n">
        <v>4976219059121</v>
      </c>
      <c r="F327" s="38" t="str">
        <f aca="false">IF(D327="",,"http://mnsearch.com/item?kwd="&amp;D327)</f>
        <v>http://mnsearch.com/item?kwd=B00MGHDAGG</v>
      </c>
      <c r="G327" s="60" t="n">
        <v>2094</v>
      </c>
      <c r="H327" s="39"/>
      <c r="I327" s="40" t="n">
        <v>200</v>
      </c>
      <c r="J327" s="41"/>
      <c r="K327" s="41"/>
      <c r="L327" s="41"/>
      <c r="M327" s="61" t="s">
        <v>1015</v>
      </c>
      <c r="N327" s="62" t="n">
        <v>40.49</v>
      </c>
      <c r="O327" s="77" t="n">
        <f aca="false">N327-0.5</f>
        <v>39.99</v>
      </c>
      <c r="P327" s="78" t="n">
        <f aca="false">IF(ISERROR($P$1*O327),"",($P$1*O327))</f>
        <v>4234.1412</v>
      </c>
      <c r="Q327" s="79" t="n">
        <f aca="false">P327-T327-X327-G327-H327-Z327</f>
        <v>315.1412</v>
      </c>
      <c r="R327" s="80" t="n">
        <f aca="false">P327-T327-Y327-G327-H327-Z327</f>
        <v>315.1412</v>
      </c>
      <c r="S327" s="81" t="n">
        <f aca="false">IF(ISERROR(Q327/P327),"",(Q327/P327))</f>
        <v>0.0744285995941751</v>
      </c>
      <c r="T327" s="78" t="n">
        <f aca="false">ROUND(IF(ISERROR(P327*$T$1),"",P327*$T$1),0)</f>
        <v>635</v>
      </c>
      <c r="U327" s="82" t="n">
        <f aca="false">ROUNDUP(I327*1.2,0)</f>
        <v>240</v>
      </c>
      <c r="V327" s="83" t="n">
        <f aca="false">ROUNDUP(SUM(J327:L327)*1.1,0)</f>
        <v>0</v>
      </c>
      <c r="W327" s="84" t="s">
        <v>50</v>
      </c>
      <c r="X327" s="28" t="n">
        <f aca="false">IFERROR(IF($W327="eパケライト",VLOOKUP($U327,料金表!$B$3:$H$52,2,1),IF($W327="eパケ",VLOOKUP($U327,料金表!$B$3:$H$52,4,1),IF($W327="EMS",VLOOKUP($U327,料金表!$B$3:$H$52,6,1),""))),"")</f>
        <v>860</v>
      </c>
      <c r="Y327" s="28" t="n">
        <f aca="false">IFERROR(IF($W327="eパケライト",VLOOKUP($U327,料金表!$B$3:$H$52,3,1),IF($W327="eパケ",VLOOKUP($U327,料金表!$B$3:$H$52,5,1),IF($W327="EMS",VLOOKUP($U327,料金表!$B$3:$H$52,7,1),""))),"")</f>
        <v>860</v>
      </c>
      <c r="Z327" s="28" t="n">
        <f aca="false">$Z$1</f>
        <v>330</v>
      </c>
      <c r="AA327" s="64"/>
      <c r="AB327" s="65"/>
      <c r="AC327" s="66" t="s">
        <v>89</v>
      </c>
      <c r="AD327" s="65" t="n">
        <v>43953</v>
      </c>
      <c r="AE327" s="56"/>
      <c r="AF327" s="97"/>
      <c r="AH327" s="57"/>
    </row>
    <row r="328" customFormat="false" ht="21" hidden="true" customHeight="true" outlineLevel="0" collapsed="false">
      <c r="A328" s="19" t="n">
        <v>321</v>
      </c>
      <c r="B328" s="67"/>
      <c r="C328" s="58" t="s">
        <v>1016</v>
      </c>
      <c r="D328" s="37" t="s">
        <v>1017</v>
      </c>
      <c r="E328" s="58" t="n">
        <v>4963919730061</v>
      </c>
      <c r="F328" s="38" t="str">
        <f aca="false">IF(D328="",,"http://mnsearch.com/item?kwd="&amp;D328)</f>
        <v>http://mnsearch.com/item?kwd=B000069SZZ</v>
      </c>
      <c r="G328" s="60" t="n">
        <v>3500</v>
      </c>
      <c r="H328" s="39"/>
      <c r="I328" s="40" t="n">
        <v>300</v>
      </c>
      <c r="J328" s="41"/>
      <c r="K328" s="41"/>
      <c r="L328" s="41"/>
      <c r="M328" s="61" t="s">
        <v>1018</v>
      </c>
      <c r="N328" s="62" t="n">
        <v>59.99</v>
      </c>
      <c r="O328" s="77" t="n">
        <f aca="false">N328-0.5</f>
        <v>59.49</v>
      </c>
      <c r="P328" s="78" t="n">
        <f aca="false">IF(ISERROR($P$1*O328),"",($P$1*O328))</f>
        <v>6298.8012</v>
      </c>
      <c r="Q328" s="79" t="n">
        <f aca="false">P328-T328-X328-G328-H328-Z328</f>
        <v>438.8012</v>
      </c>
      <c r="R328" s="80" t="n">
        <f aca="false">P328-T328-Y328-G328-H328-Z328</f>
        <v>438.8012</v>
      </c>
      <c r="S328" s="81" t="n">
        <f aca="false">IF(ISERROR(Q328/P328),"",(Q328/P328))</f>
        <v>0.0696642402366977</v>
      </c>
      <c r="T328" s="78" t="n">
        <f aca="false">ROUND(IF(ISERROR(P328*$T$1),"",P328*$T$1),0)</f>
        <v>945</v>
      </c>
      <c r="U328" s="82" t="n">
        <f aca="false">ROUNDUP(I328*1.2,0)</f>
        <v>360</v>
      </c>
      <c r="V328" s="83" t="n">
        <f aca="false">ROUNDUP(SUM(J328:L328)*1.1,0)</f>
        <v>0</v>
      </c>
      <c r="W328" s="84" t="s">
        <v>50</v>
      </c>
      <c r="X328" s="28" t="n">
        <f aca="false">IFERROR(IF($W328="eパケライト",VLOOKUP($U328,料金表!$B$3:$H$52,2,1),IF($W328="eパケ",VLOOKUP($U328,料金表!$B$3:$H$52,4,1),IF($W328="EMS",VLOOKUP($U328,料金表!$B$3:$H$52,6,1),""))),"")</f>
        <v>1085</v>
      </c>
      <c r="Y328" s="28" t="n">
        <f aca="false">IFERROR(IF($W328="eパケライト",VLOOKUP($U328,料金表!$B$3:$H$52,3,1),IF($W328="eパケ",VLOOKUP($U328,料金表!$B$3:$H$52,5,1),IF($W328="EMS",VLOOKUP($U328,料金表!$B$3:$H$52,7,1),""))),"")</f>
        <v>1085</v>
      </c>
      <c r="Z328" s="28" t="n">
        <f aca="false">$Z$1</f>
        <v>330</v>
      </c>
      <c r="AA328" s="64"/>
      <c r="AB328" s="65"/>
      <c r="AC328" s="66" t="s">
        <v>45</v>
      </c>
      <c r="AD328" s="65" t="n">
        <v>43954</v>
      </c>
      <c r="AE328" s="56"/>
      <c r="AF328" s="97"/>
      <c r="AH328" s="57"/>
    </row>
    <row r="329" customFormat="false" ht="21" hidden="true" customHeight="true" outlineLevel="0" collapsed="false">
      <c r="A329" s="19" t="n">
        <v>322</v>
      </c>
      <c r="B329" s="67"/>
      <c r="C329" s="58" t="s">
        <v>1019</v>
      </c>
      <c r="D329" s="37" t="s">
        <v>1020</v>
      </c>
      <c r="E329" s="58" t="n">
        <v>4988601003841</v>
      </c>
      <c r="F329" s="38" t="str">
        <f aca="false">IF(D329="",,"http://mnsearch.com/item?kwd="&amp;D329)</f>
        <v>http://mnsearch.com/item?kwd=B0000BZZLB</v>
      </c>
      <c r="G329" s="60" t="n">
        <v>1786</v>
      </c>
      <c r="H329" s="39"/>
      <c r="I329" s="40" t="n">
        <v>200</v>
      </c>
      <c r="J329" s="41"/>
      <c r="K329" s="41"/>
      <c r="L329" s="41"/>
      <c r="M329" s="61" t="s">
        <v>1021</v>
      </c>
      <c r="N329" s="62" t="n">
        <v>44.49</v>
      </c>
      <c r="O329" s="77" t="n">
        <f aca="false">N329-0.5</f>
        <v>43.99</v>
      </c>
      <c r="P329" s="78" t="n">
        <f aca="false">IF(ISERROR($P$1*O329),"",($P$1*O329))</f>
        <v>4657.6612</v>
      </c>
      <c r="Q329" s="79" t="n">
        <f aca="false">P329-T329-X329-G329-H329-Z329</f>
        <v>982.6612</v>
      </c>
      <c r="R329" s="80" t="n">
        <f aca="false">P329-T329-Y329-G329-H329-Z329</f>
        <v>982.6612</v>
      </c>
      <c r="S329" s="81" t="n">
        <f aca="false">IF(ISERROR(Q329/P329),"",(Q329/P329))</f>
        <v>0.210977389252786</v>
      </c>
      <c r="T329" s="78" t="n">
        <f aca="false">ROUND(IF(ISERROR(P329*$T$1),"",P329*$T$1),0)</f>
        <v>699</v>
      </c>
      <c r="U329" s="82" t="n">
        <f aca="false">ROUNDUP(I329*1.2,0)</f>
        <v>240</v>
      </c>
      <c r="V329" s="83" t="n">
        <f aca="false">ROUNDUP(SUM(J329:L329)*1.1,0)</f>
        <v>0</v>
      </c>
      <c r="W329" s="84" t="s">
        <v>50</v>
      </c>
      <c r="X329" s="28" t="n">
        <f aca="false">IFERROR(IF($W329="eパケライト",VLOOKUP($U329,料金表!$B$3:$H$52,2,1),IF($W329="eパケ",VLOOKUP($U329,料金表!$B$3:$H$52,4,1),IF($W329="EMS",VLOOKUP($U329,料金表!$B$3:$H$52,6,1),""))),"")</f>
        <v>860</v>
      </c>
      <c r="Y329" s="28" t="n">
        <f aca="false">IFERROR(IF($W329="eパケライト",VLOOKUP($U329,料金表!$B$3:$H$52,3,1),IF($W329="eパケ",VLOOKUP($U329,料金表!$B$3:$H$52,5,1),IF($W329="EMS",VLOOKUP($U329,料金表!$B$3:$H$52,7,1),""))),"")</f>
        <v>860</v>
      </c>
      <c r="Z329" s="28" t="n">
        <f aca="false">$Z$1</f>
        <v>330</v>
      </c>
      <c r="AA329" s="64"/>
      <c r="AB329" s="65"/>
      <c r="AC329" s="66" t="s">
        <v>45</v>
      </c>
      <c r="AD329" s="65" t="n">
        <v>43954</v>
      </c>
      <c r="AE329" s="56"/>
      <c r="AF329" s="97"/>
      <c r="AH329" s="57"/>
    </row>
    <row r="330" customFormat="false" ht="33" hidden="true" customHeight="true" outlineLevel="0" collapsed="false">
      <c r="A330" s="19" t="n">
        <v>323</v>
      </c>
      <c r="B330" s="67"/>
      <c r="C330" s="58" t="s">
        <v>1022</v>
      </c>
      <c r="D330" s="37" t="s">
        <v>110</v>
      </c>
      <c r="E330" s="58"/>
      <c r="F330" s="38" t="str">
        <f aca="false">IF(D330="",,"http://mnsearch.com/item?kwd="&amp;D330)</f>
        <v>http://mnsearch.com/item?kwd=Hand-on</v>
      </c>
      <c r="G330" s="60" t="n">
        <v>3000</v>
      </c>
      <c r="H330" s="39"/>
      <c r="I330" s="40" t="n">
        <v>600</v>
      </c>
      <c r="J330" s="41"/>
      <c r="K330" s="41"/>
      <c r="L330" s="41"/>
      <c r="M330" s="61" t="s">
        <v>1023</v>
      </c>
      <c r="N330" s="62" t="n">
        <v>65.49</v>
      </c>
      <c r="O330" s="77" t="n">
        <f aca="false">N330-0.5</f>
        <v>64.99</v>
      </c>
      <c r="P330" s="78" t="n">
        <f aca="false">IF(ISERROR($P$1*O330),"",($P$1*O330))</f>
        <v>6881.1412</v>
      </c>
      <c r="Q330" s="79" t="n">
        <f aca="false">P330-T330-X330-G330-H330-Z330</f>
        <v>834.141199999999</v>
      </c>
      <c r="R330" s="80" t="n">
        <f aca="false">P330-T330-Y330-G330-H330-Z330</f>
        <v>834.141199999999</v>
      </c>
      <c r="S330" s="81" t="n">
        <f aca="false">IF(ISERROR(Q330/P330),"",(Q330/P330))</f>
        <v>0.12122134624995</v>
      </c>
      <c r="T330" s="78" t="n">
        <f aca="false">ROUND(IF(ISERROR(P330*$T$1),"",P330*$T$1),0)</f>
        <v>1032</v>
      </c>
      <c r="U330" s="82" t="n">
        <f aca="false">ROUNDUP(I330*1.2,0)</f>
        <v>720</v>
      </c>
      <c r="V330" s="83" t="n">
        <f aca="false">ROUNDUP(SUM(J330:L330)*1.1,0)</f>
        <v>0</v>
      </c>
      <c r="W330" s="84" t="s">
        <v>50</v>
      </c>
      <c r="X330" s="28" t="n">
        <f aca="false">IFERROR(IF($W330="eパケライト",VLOOKUP($U330,料金表!$B$3:$H$52,2,1),IF($W330="eパケ",VLOOKUP($U330,料金表!$B$3:$H$52,4,1),IF($W330="EMS",VLOOKUP($U330,料金表!$B$3:$H$52,6,1),""))),"")</f>
        <v>1685</v>
      </c>
      <c r="Y330" s="28" t="n">
        <f aca="false">IFERROR(IF($W330="eパケライト",VLOOKUP($U330,料金表!$B$3:$H$52,3,1),IF($W330="eパケ",VLOOKUP($U330,料金表!$B$3:$H$52,5,1),IF($W330="EMS",VLOOKUP($U330,料金表!$B$3:$H$52,7,1),""))),"")</f>
        <v>1685</v>
      </c>
      <c r="Z330" s="28" t="n">
        <f aca="false">$Z$1</f>
        <v>330</v>
      </c>
      <c r="AA330" s="64"/>
      <c r="AB330" s="65"/>
      <c r="AC330" s="66" t="s">
        <v>45</v>
      </c>
      <c r="AD330" s="65" t="n">
        <v>43954</v>
      </c>
      <c r="AE330" s="56"/>
      <c r="AF330" s="69" t="s">
        <v>1024</v>
      </c>
      <c r="AH330" s="57" t="str">
        <f aca="false">"http://images.amazon.com/images/P/"&amp;D330&amp;".09.LZZZZZZZ"</f>
        <v>http://images.amazon.com/images/P/Hand-on.09.LZZZZZZZ</v>
      </c>
    </row>
    <row r="331" customFormat="false" ht="21" hidden="true" customHeight="true" outlineLevel="0" collapsed="false">
      <c r="A331" s="19" t="n">
        <v>324</v>
      </c>
      <c r="B331" s="67"/>
      <c r="C331" s="58" t="s">
        <v>1025</v>
      </c>
      <c r="D331" s="37" t="s">
        <v>1026</v>
      </c>
      <c r="E331" s="58" t="n">
        <v>4907892010239</v>
      </c>
      <c r="F331" s="38" t="str">
        <f aca="false">IF(D331="",,"http://mnsearch.com/item?kwd="&amp;D331)</f>
        <v>http://mnsearch.com/item?kwd=B000069S9I</v>
      </c>
      <c r="G331" s="60" t="n">
        <v>979</v>
      </c>
      <c r="H331" s="60" t="n">
        <v>350</v>
      </c>
      <c r="I331" s="40" t="n">
        <v>200</v>
      </c>
      <c r="J331" s="41"/>
      <c r="K331" s="41"/>
      <c r="L331" s="41"/>
      <c r="M331" s="61" t="s">
        <v>1027</v>
      </c>
      <c r="N331" s="62" t="n">
        <v>35.49</v>
      </c>
      <c r="O331" s="77" t="n">
        <f aca="false">N331-0.5</f>
        <v>34.99</v>
      </c>
      <c r="P331" s="78" t="n">
        <f aca="false">IF(ISERROR($P$1*O331),"",($P$1*O331))</f>
        <v>3704.7412</v>
      </c>
      <c r="Q331" s="79" t="n">
        <f aca="false">P331-T331-X331-G331-H331-Z331</f>
        <v>629.7412</v>
      </c>
      <c r="R331" s="80" t="n">
        <f aca="false">P331-T331-Y331-G331-H331-Z331</f>
        <v>629.7412</v>
      </c>
      <c r="S331" s="81" t="n">
        <f aca="false">IF(ISERROR(Q331/P331),"",(Q331/P331))</f>
        <v>0.169982507819979</v>
      </c>
      <c r="T331" s="78" t="n">
        <f aca="false">ROUND(IF(ISERROR(P331*$T$1),"",P331*$T$1),0)</f>
        <v>556</v>
      </c>
      <c r="U331" s="82" t="n">
        <f aca="false">ROUNDUP(I331*1.2,0)</f>
        <v>240</v>
      </c>
      <c r="V331" s="83" t="n">
        <f aca="false">ROUNDUP(SUM(J331:L331)*1.1,0)</f>
        <v>0</v>
      </c>
      <c r="W331" s="84" t="s">
        <v>50</v>
      </c>
      <c r="X331" s="28" t="n">
        <f aca="false">IFERROR(IF($W331="eパケライト",VLOOKUP($U331,料金表!$B$3:$H$52,2,1),IF($W331="eパケ",VLOOKUP($U331,料金表!$B$3:$H$52,4,1),IF($W331="EMS",VLOOKUP($U331,料金表!$B$3:$H$52,6,1),""))),"")</f>
        <v>860</v>
      </c>
      <c r="Y331" s="28" t="n">
        <f aca="false">IFERROR(IF($W331="eパケライト",VLOOKUP($U331,料金表!$B$3:$H$52,3,1),IF($W331="eパケ",VLOOKUP($U331,料金表!$B$3:$H$52,5,1),IF($W331="EMS",VLOOKUP($U331,料金表!$B$3:$H$52,7,1),""))),"")</f>
        <v>860</v>
      </c>
      <c r="Z331" s="28" t="n">
        <f aca="false">$Z$1</f>
        <v>330</v>
      </c>
      <c r="AA331" s="64"/>
      <c r="AB331" s="65"/>
      <c r="AC331" s="66" t="s">
        <v>45</v>
      </c>
      <c r="AD331" s="65" t="n">
        <v>43954</v>
      </c>
      <c r="AE331" s="56"/>
      <c r="AF331" s="97"/>
      <c r="AH331" s="57" t="str">
        <f aca="false">"http://images.amazon.com/images/P/"&amp;D331&amp;".09.LZZZZZZZ"</f>
        <v>http://images.amazon.com/images/P/B000069S9I.09.LZZZZZZZ</v>
      </c>
    </row>
    <row r="332" customFormat="false" ht="21" hidden="true" customHeight="true" outlineLevel="0" collapsed="false">
      <c r="A332" s="19" t="n">
        <v>325</v>
      </c>
      <c r="B332" s="67"/>
      <c r="C332" s="58" t="s">
        <v>1028</v>
      </c>
      <c r="D332" s="37" t="s">
        <v>1029</v>
      </c>
      <c r="E332" s="58" t="n">
        <v>4907892010253</v>
      </c>
      <c r="F332" s="38" t="str">
        <f aca="false">IF(D332="",,"http://mnsearch.com/item?kwd="&amp;D332)</f>
        <v>http://mnsearch.com/item?kwd=B000069S9J</v>
      </c>
      <c r="G332" s="60" t="n">
        <v>1500</v>
      </c>
      <c r="H332" s="39"/>
      <c r="I332" s="40" t="n">
        <v>200</v>
      </c>
      <c r="J332" s="41"/>
      <c r="K332" s="41"/>
      <c r="L332" s="41"/>
      <c r="M332" s="61" t="s">
        <v>1030</v>
      </c>
      <c r="N332" s="62" t="n">
        <v>39.49</v>
      </c>
      <c r="O332" s="77" t="n">
        <f aca="false">N332-0.5</f>
        <v>38.99</v>
      </c>
      <c r="P332" s="78" t="n">
        <f aca="false">IF(ISERROR($P$1*O332),"",($P$1*O332))</f>
        <v>4128.2612</v>
      </c>
      <c r="Q332" s="79" t="n">
        <f aca="false">P332-T332-X332-G332-H332-Z332</f>
        <v>819.2612</v>
      </c>
      <c r="R332" s="80" t="n">
        <f aca="false">P332-T332-Y332-G332-H332-Z332</f>
        <v>819.2612</v>
      </c>
      <c r="S332" s="81" t="n">
        <f aca="false">IF(ISERROR(Q332/P332),"",(Q332/P332))</f>
        <v>0.198451880903272</v>
      </c>
      <c r="T332" s="78" t="n">
        <f aca="false">ROUND(IF(ISERROR(P332*$T$1),"",P332*$T$1),0)</f>
        <v>619</v>
      </c>
      <c r="U332" s="82" t="n">
        <f aca="false">ROUNDUP(I332*1.2,0)</f>
        <v>240</v>
      </c>
      <c r="V332" s="83" t="n">
        <f aca="false">ROUNDUP(SUM(J332:L332)*1.1,0)</f>
        <v>0</v>
      </c>
      <c r="W332" s="84" t="s">
        <v>50</v>
      </c>
      <c r="X332" s="28" t="n">
        <f aca="false">IFERROR(IF($W332="eパケライト",VLOOKUP($U332,料金表!$B$3:$H$52,2,1),IF($W332="eパケ",VLOOKUP($U332,料金表!$B$3:$H$52,4,1),IF($W332="EMS",VLOOKUP($U332,料金表!$B$3:$H$52,6,1),""))),"")</f>
        <v>860</v>
      </c>
      <c r="Y332" s="28" t="n">
        <f aca="false">IFERROR(IF($W332="eパケライト",VLOOKUP($U332,料金表!$B$3:$H$52,3,1),IF($W332="eパケ",VLOOKUP($U332,料金表!$B$3:$H$52,5,1),IF($W332="EMS",VLOOKUP($U332,料金表!$B$3:$H$52,7,1),""))),"")</f>
        <v>860</v>
      </c>
      <c r="Z332" s="28" t="n">
        <f aca="false">$Z$1</f>
        <v>330</v>
      </c>
      <c r="AA332" s="64"/>
      <c r="AB332" s="65"/>
      <c r="AC332" s="66" t="s">
        <v>45</v>
      </c>
      <c r="AD332" s="65" t="n">
        <v>43954</v>
      </c>
      <c r="AE332" s="56"/>
      <c r="AF332" s="97"/>
      <c r="AH332" s="57" t="str">
        <f aca="false">"http://images.amazon.com/images/P/"&amp;D332&amp;".09.LZZZZZZZ"</f>
        <v>http://images.amazon.com/images/P/B000069S9J.09.LZZZZZZZ</v>
      </c>
    </row>
    <row r="333" customFormat="false" ht="21" hidden="true" customHeight="true" outlineLevel="0" collapsed="false">
      <c r="A333" s="19" t="n">
        <v>326</v>
      </c>
      <c r="B333" s="67"/>
      <c r="C333" s="58" t="s">
        <v>1031</v>
      </c>
      <c r="D333" s="37" t="s">
        <v>1032</v>
      </c>
      <c r="E333" s="58" t="n">
        <v>4976219153669</v>
      </c>
      <c r="F333" s="38" t="str">
        <f aca="false">IF(D333="",,"http://mnsearch.com/item?kwd="&amp;D333)</f>
        <v>http://mnsearch.com/item?kwd=B000069TCC</v>
      </c>
      <c r="G333" s="60" t="n">
        <v>1135</v>
      </c>
      <c r="H333" s="60" t="n">
        <v>450</v>
      </c>
      <c r="I333" s="40" t="n">
        <v>200</v>
      </c>
      <c r="J333" s="41"/>
      <c r="K333" s="41"/>
      <c r="L333" s="41"/>
      <c r="M333" s="61" t="s">
        <v>1033</v>
      </c>
      <c r="N333" s="62" t="n">
        <v>40.49</v>
      </c>
      <c r="O333" s="77" t="n">
        <f aca="false">N333-0.5</f>
        <v>39.99</v>
      </c>
      <c r="P333" s="78" t="n">
        <f aca="false">IF(ISERROR($P$1*O333),"",($P$1*O333))</f>
        <v>4234.1412</v>
      </c>
      <c r="Q333" s="79" t="n">
        <f aca="false">P333-T333-X333-G333-H333-Z333</f>
        <v>824.1412</v>
      </c>
      <c r="R333" s="80" t="n">
        <f aca="false">P333-T333-Y333-G333-H333-Z333</f>
        <v>824.1412</v>
      </c>
      <c r="S333" s="81" t="n">
        <f aca="false">IF(ISERROR(Q333/P333),"",(Q333/P333))</f>
        <v>0.194641879207996</v>
      </c>
      <c r="T333" s="78" t="n">
        <f aca="false">ROUND(IF(ISERROR(P333*$T$1),"",P333*$T$1),0)</f>
        <v>635</v>
      </c>
      <c r="U333" s="82" t="n">
        <f aca="false">ROUNDUP(I333*1.2,0)</f>
        <v>240</v>
      </c>
      <c r="V333" s="83" t="n">
        <f aca="false">ROUNDUP(SUM(J333:L333)*1.1,0)</f>
        <v>0</v>
      </c>
      <c r="W333" s="84" t="s">
        <v>50</v>
      </c>
      <c r="X333" s="28" t="n">
        <f aca="false">IFERROR(IF($W333="eパケライト",VLOOKUP($U333,料金表!$B$3:$H$52,2,1),IF($W333="eパケ",VLOOKUP($U333,料金表!$B$3:$H$52,4,1),IF($W333="EMS",VLOOKUP($U333,料金表!$B$3:$H$52,6,1),""))),"")</f>
        <v>860</v>
      </c>
      <c r="Y333" s="28" t="n">
        <f aca="false">IFERROR(IF($W333="eパケライト",VLOOKUP($U333,料金表!$B$3:$H$52,3,1),IF($W333="eパケ",VLOOKUP($U333,料金表!$B$3:$H$52,5,1),IF($W333="EMS",VLOOKUP($U333,料金表!$B$3:$H$52,7,1),""))),"")</f>
        <v>860</v>
      </c>
      <c r="Z333" s="28" t="n">
        <f aca="false">$Z$1</f>
        <v>330</v>
      </c>
      <c r="AA333" s="64"/>
      <c r="AB333" s="65"/>
      <c r="AC333" s="66" t="s">
        <v>45</v>
      </c>
      <c r="AD333" s="65" t="n">
        <v>43954</v>
      </c>
      <c r="AE333" s="56"/>
      <c r="AF333" s="97"/>
      <c r="AH333" s="57" t="str">
        <f aca="false">"http://images.amazon.com/images/P/"&amp;D333&amp;".09.LZZZZZZZ"</f>
        <v>http://images.amazon.com/images/P/B000069TCC.09.LZZZZZZZ</v>
      </c>
    </row>
    <row r="334" customFormat="false" ht="21" hidden="true" customHeight="true" outlineLevel="0" collapsed="false">
      <c r="A334" s="19" t="n">
        <v>327</v>
      </c>
      <c r="B334" s="67"/>
      <c r="C334" s="58" t="s">
        <v>1034</v>
      </c>
      <c r="D334" s="37" t="s">
        <v>1035</v>
      </c>
      <c r="E334" s="58" t="n">
        <v>4974365090319</v>
      </c>
      <c r="F334" s="38" t="str">
        <f aca="false">IF(D334="",,"http://mnsearch.com/item?kwd="&amp;D334)</f>
        <v>http://mnsearch.com/item?kwd=B000069T6P</v>
      </c>
      <c r="G334" s="60" t="n">
        <v>3000</v>
      </c>
      <c r="H334" s="39"/>
      <c r="I334" s="40" t="n">
        <v>200</v>
      </c>
      <c r="J334" s="41"/>
      <c r="K334" s="41"/>
      <c r="L334" s="41"/>
      <c r="M334" s="61" t="s">
        <v>1036</v>
      </c>
      <c r="N334" s="62" t="n">
        <v>50.49</v>
      </c>
      <c r="O334" s="77" t="n">
        <f aca="false">N334-0.5</f>
        <v>49.99</v>
      </c>
      <c r="P334" s="78" t="n">
        <f aca="false">IF(ISERROR($P$1*O334),"",($P$1*O334))</f>
        <v>5292.9412</v>
      </c>
      <c r="Q334" s="79" t="n">
        <f aca="false">P334-T334-X334-G334-H334-Z334</f>
        <v>308.9412</v>
      </c>
      <c r="R334" s="80" t="n">
        <f aca="false">P334-T334-Y334-G334-H334-Z334</f>
        <v>308.9412</v>
      </c>
      <c r="S334" s="81" t="n">
        <f aca="false">IF(ISERROR(Q334/P334),"",(Q334/P334))</f>
        <v>0.0583685305251455</v>
      </c>
      <c r="T334" s="78" t="n">
        <f aca="false">ROUND(IF(ISERROR(P334*$T$1),"",P334*$T$1),0)</f>
        <v>794</v>
      </c>
      <c r="U334" s="82" t="n">
        <f aca="false">ROUNDUP(I334*1.2,0)</f>
        <v>240</v>
      </c>
      <c r="V334" s="83" t="n">
        <f aca="false">ROUNDUP(SUM(J334:L334)*1.1,0)</f>
        <v>0</v>
      </c>
      <c r="W334" s="84" t="s">
        <v>50</v>
      </c>
      <c r="X334" s="28" t="n">
        <f aca="false">IFERROR(IF($W334="eパケライト",VLOOKUP($U334,料金表!$B$3:$H$52,2,1),IF($W334="eパケ",VLOOKUP($U334,料金表!$B$3:$H$52,4,1),IF($W334="EMS",VLOOKUP($U334,料金表!$B$3:$H$52,6,1),""))),"")</f>
        <v>860</v>
      </c>
      <c r="Y334" s="28" t="n">
        <f aca="false">IFERROR(IF($W334="eパケライト",VLOOKUP($U334,料金表!$B$3:$H$52,3,1),IF($W334="eパケ",VLOOKUP($U334,料金表!$B$3:$H$52,5,1),IF($W334="EMS",VLOOKUP($U334,料金表!$B$3:$H$52,7,1),""))),"")</f>
        <v>860</v>
      </c>
      <c r="Z334" s="28" t="n">
        <f aca="false">$Z$1</f>
        <v>330</v>
      </c>
      <c r="AA334" s="64"/>
      <c r="AB334" s="65"/>
      <c r="AC334" s="66" t="s">
        <v>45</v>
      </c>
      <c r="AD334" s="65" t="n">
        <v>43954</v>
      </c>
      <c r="AE334" s="56"/>
      <c r="AF334" s="97"/>
      <c r="AH334" s="57" t="str">
        <f aca="false">"http://images.amazon.com/images/P/"&amp;D334&amp;".09.LZZZZZZZ"</f>
        <v>http://images.amazon.com/images/P/B000069T6P.09.LZZZZZZZ</v>
      </c>
    </row>
    <row r="335" customFormat="false" ht="21" hidden="true" customHeight="true" outlineLevel="0" collapsed="false">
      <c r="A335" s="19" t="n">
        <v>328</v>
      </c>
      <c r="B335" s="67"/>
      <c r="C335" s="58" t="s">
        <v>1037</v>
      </c>
      <c r="D335" s="37" t="s">
        <v>1038</v>
      </c>
      <c r="E335" s="58" t="n">
        <v>4988602022247</v>
      </c>
      <c r="F335" s="38" t="str">
        <f aca="false">IF(D335="",,"http://mnsearch.com/item?kwd="&amp;D335)</f>
        <v>http://mnsearch.com/item?kwd=B000069TX7</v>
      </c>
      <c r="G335" s="60" t="n">
        <v>3200</v>
      </c>
      <c r="H335" s="39"/>
      <c r="I335" s="40" t="n">
        <v>200</v>
      </c>
      <c r="J335" s="41"/>
      <c r="K335" s="41"/>
      <c r="L335" s="41"/>
      <c r="M335" s="61" t="s">
        <v>1039</v>
      </c>
      <c r="N335" s="62" t="n">
        <v>53.99</v>
      </c>
      <c r="O335" s="77" t="n">
        <f aca="false">N335-0.5</f>
        <v>53.49</v>
      </c>
      <c r="P335" s="78" t="n">
        <f aca="false">IF(ISERROR($P$1*O335),"",($P$1*O335))</f>
        <v>5663.5212</v>
      </c>
      <c r="Q335" s="79" t="n">
        <f aca="false">P335-T335-X335-G335-H335-Z335</f>
        <v>423.5212</v>
      </c>
      <c r="R335" s="80" t="n">
        <f aca="false">P335-T335-Y335-G335-H335-Z335</f>
        <v>423.5212</v>
      </c>
      <c r="S335" s="81" t="n">
        <f aca="false">IF(ISERROR(Q335/P335),"",(Q335/P335))</f>
        <v>0.0747805446547989</v>
      </c>
      <c r="T335" s="78" t="n">
        <f aca="false">ROUND(IF(ISERROR(P335*$T$1),"",P335*$T$1),0)</f>
        <v>850</v>
      </c>
      <c r="U335" s="82" t="n">
        <f aca="false">ROUNDUP(I335*1.2,0)</f>
        <v>240</v>
      </c>
      <c r="V335" s="83" t="n">
        <f aca="false">ROUNDUP(SUM(J335:L335)*1.1,0)</f>
        <v>0</v>
      </c>
      <c r="W335" s="84" t="s">
        <v>50</v>
      </c>
      <c r="X335" s="28" t="n">
        <f aca="false">IFERROR(IF($W335="eパケライト",VLOOKUP($U335,料金表!$B$3:$H$52,2,1),IF($W335="eパケ",VLOOKUP($U335,料金表!$B$3:$H$52,4,1),IF($W335="EMS",VLOOKUP($U335,料金表!$B$3:$H$52,6,1),""))),"")</f>
        <v>860</v>
      </c>
      <c r="Y335" s="28" t="n">
        <f aca="false">IFERROR(IF($W335="eパケライト",VLOOKUP($U335,料金表!$B$3:$H$52,3,1),IF($W335="eパケ",VLOOKUP($U335,料金表!$B$3:$H$52,5,1),IF($W335="EMS",VLOOKUP($U335,料金表!$B$3:$H$52,7,1),""))),"")</f>
        <v>860</v>
      </c>
      <c r="Z335" s="28" t="n">
        <f aca="false">$Z$1</f>
        <v>330</v>
      </c>
      <c r="AA335" s="64"/>
      <c r="AB335" s="65"/>
      <c r="AC335" s="66" t="s">
        <v>45</v>
      </c>
      <c r="AD335" s="65" t="n">
        <v>43954</v>
      </c>
      <c r="AE335" s="56"/>
      <c r="AF335" s="97"/>
      <c r="AH335" s="57" t="str">
        <f aca="false">"http://images.amazon.com/images/P/"&amp;D335&amp;".09.LZZZZZZZ"</f>
        <v>http://images.amazon.com/images/P/B000069TX7.09.LZZZZZZZ</v>
      </c>
    </row>
    <row r="336" customFormat="false" ht="21" hidden="true" customHeight="true" outlineLevel="0" collapsed="false">
      <c r="A336" s="19" t="n">
        <v>329</v>
      </c>
      <c r="B336" s="67"/>
      <c r="C336" s="58" t="s">
        <v>1040</v>
      </c>
      <c r="D336" s="37" t="s">
        <v>1041</v>
      </c>
      <c r="E336" s="58" t="n">
        <v>4974365091880</v>
      </c>
      <c r="F336" s="38" t="str">
        <f aca="false">IF(D336="",,"http://mnsearch.com/item?kwd="&amp;D336)</f>
        <v>http://mnsearch.com/item?kwd=B000069T9A</v>
      </c>
      <c r="G336" s="60" t="n">
        <v>2100</v>
      </c>
      <c r="H336" s="60" t="n">
        <v>356</v>
      </c>
      <c r="I336" s="40" t="n">
        <v>200</v>
      </c>
      <c r="J336" s="41"/>
      <c r="K336" s="41"/>
      <c r="L336" s="41"/>
      <c r="M336" s="61" t="s">
        <v>1042</v>
      </c>
      <c r="N336" s="62" t="n">
        <v>50.49</v>
      </c>
      <c r="O336" s="77" t="n">
        <f aca="false">N336-0.5</f>
        <v>49.99</v>
      </c>
      <c r="P336" s="78" t="n">
        <f aca="false">IF(ISERROR($P$1*O336),"",($P$1*O336))</f>
        <v>5292.9412</v>
      </c>
      <c r="Q336" s="79" t="n">
        <f aca="false">P336-T336-X336-G336-H336-Z336</f>
        <v>852.9412</v>
      </c>
      <c r="R336" s="80" t="n">
        <f aca="false">P336-T336-Y336-G336-H336-Z336</f>
        <v>852.9412</v>
      </c>
      <c r="S336" s="81" t="n">
        <f aca="false">IF(ISERROR(Q336/P336),"",(Q336/P336))</f>
        <v>0.161146925267184</v>
      </c>
      <c r="T336" s="78" t="n">
        <f aca="false">ROUND(IF(ISERROR(P336*$T$1),"",P336*$T$1),0)</f>
        <v>794</v>
      </c>
      <c r="U336" s="82" t="n">
        <f aca="false">ROUNDUP(I336*1.2,0)</f>
        <v>240</v>
      </c>
      <c r="V336" s="83" t="n">
        <f aca="false">ROUNDUP(SUM(J336:L336)*1.1,0)</f>
        <v>0</v>
      </c>
      <c r="W336" s="84" t="s">
        <v>50</v>
      </c>
      <c r="X336" s="28" t="n">
        <f aca="false">IFERROR(IF($W336="eパケライト",VLOOKUP($U336,料金表!$B$3:$H$52,2,1),IF($W336="eパケ",VLOOKUP($U336,料金表!$B$3:$H$52,4,1),IF($W336="EMS",VLOOKUP($U336,料金表!$B$3:$H$52,6,1),""))),"")</f>
        <v>860</v>
      </c>
      <c r="Y336" s="28" t="n">
        <f aca="false">IFERROR(IF($W336="eパケライト",VLOOKUP($U336,料金表!$B$3:$H$52,3,1),IF($W336="eパケ",VLOOKUP($U336,料金表!$B$3:$H$52,5,1),IF($W336="EMS",VLOOKUP($U336,料金表!$B$3:$H$52,7,1),""))),"")</f>
        <v>860</v>
      </c>
      <c r="Z336" s="28" t="n">
        <f aca="false">$Z$1</f>
        <v>330</v>
      </c>
      <c r="AA336" s="64"/>
      <c r="AB336" s="65"/>
      <c r="AC336" s="66" t="s">
        <v>45</v>
      </c>
      <c r="AD336" s="65" t="n">
        <v>43954</v>
      </c>
      <c r="AE336" s="56"/>
      <c r="AF336" s="97"/>
      <c r="AH336" s="57" t="str">
        <f aca="false">"http://images.amazon.com/images/P/"&amp;D336&amp;".09.LZZZZZZZ"</f>
        <v>http://images.amazon.com/images/P/B000069T9A.09.LZZZZZZZ</v>
      </c>
    </row>
    <row r="337" customFormat="false" ht="21" hidden="true" customHeight="true" outlineLevel="0" collapsed="false">
      <c r="A337" s="19" t="n">
        <v>330</v>
      </c>
      <c r="B337" s="67"/>
      <c r="C337" s="58" t="s">
        <v>1043</v>
      </c>
      <c r="D337" s="37" t="s">
        <v>1044</v>
      </c>
      <c r="E337" s="58" t="n">
        <v>4988161000786</v>
      </c>
      <c r="F337" s="38" t="str">
        <f aca="false">IF(D337="",,"http://mnsearch.com/item?kwd="&amp;D337)</f>
        <v>http://mnsearch.com/item?kwd=B00005OVGK</v>
      </c>
      <c r="G337" s="60" t="n">
        <v>1250</v>
      </c>
      <c r="H337" s="39"/>
      <c r="I337" s="40" t="n">
        <v>300</v>
      </c>
      <c r="J337" s="41"/>
      <c r="K337" s="41"/>
      <c r="L337" s="41"/>
      <c r="M337" s="61" t="s">
        <v>1045</v>
      </c>
      <c r="N337" s="62" t="n">
        <v>35.49</v>
      </c>
      <c r="O337" s="77" t="n">
        <f aca="false">N337-0.5</f>
        <v>34.99</v>
      </c>
      <c r="P337" s="78" t="n">
        <f aca="false">IF(ISERROR($P$1*O337),"",($P$1*O337))</f>
        <v>3704.7412</v>
      </c>
      <c r="Q337" s="79" t="n">
        <f aca="false">P337-T337-X337-G337-H337-Z337</f>
        <v>483.7412</v>
      </c>
      <c r="R337" s="80" t="n">
        <f aca="false">P337-T337-Y337-G337-H337-Z337</f>
        <v>483.7412</v>
      </c>
      <c r="S337" s="81" t="n">
        <f aca="false">IF(ISERROR(Q337/P337),"",(Q337/P337))</f>
        <v>0.13057354721566</v>
      </c>
      <c r="T337" s="78" t="n">
        <f aca="false">ROUND(IF(ISERROR(P337*$T$1),"",P337*$T$1),0)</f>
        <v>556</v>
      </c>
      <c r="U337" s="82" t="n">
        <f aca="false">ROUNDUP(I337*1.2,0)</f>
        <v>360</v>
      </c>
      <c r="V337" s="83" t="n">
        <f aca="false">ROUNDUP(SUM(J337:L337)*1.1,0)</f>
        <v>0</v>
      </c>
      <c r="W337" s="84" t="s">
        <v>50</v>
      </c>
      <c r="X337" s="28" t="n">
        <f aca="false">IFERROR(IF($W337="eパケライト",VLOOKUP($U337,料金表!$B$3:$H$52,2,1),IF($W337="eパケ",VLOOKUP($U337,料金表!$B$3:$H$52,4,1),IF($W337="EMS",VLOOKUP($U337,料金表!$B$3:$H$52,6,1),""))),"")</f>
        <v>1085</v>
      </c>
      <c r="Y337" s="28" t="n">
        <f aca="false">IFERROR(IF($W337="eパケライト",VLOOKUP($U337,料金表!$B$3:$H$52,3,1),IF($W337="eパケ",VLOOKUP($U337,料金表!$B$3:$H$52,5,1),IF($W337="EMS",VLOOKUP($U337,料金表!$B$3:$H$52,7,1),""))),"")</f>
        <v>1085</v>
      </c>
      <c r="Z337" s="28" t="n">
        <f aca="false">$Z$1</f>
        <v>330</v>
      </c>
      <c r="AA337" s="64"/>
      <c r="AB337" s="65"/>
      <c r="AC337" s="66" t="s">
        <v>45</v>
      </c>
      <c r="AD337" s="65" t="n">
        <v>43954</v>
      </c>
      <c r="AE337" s="56"/>
      <c r="AF337" s="97"/>
      <c r="AH337" s="57" t="str">
        <f aca="false">"http://images.amazon.com/images/P/"&amp;D337&amp;".09.LZZZZZZZ"</f>
        <v>http://images.amazon.com/images/P/B00005OVGK.09.LZZZZZZZ</v>
      </c>
    </row>
    <row r="338" customFormat="false" ht="21" hidden="true" customHeight="true" outlineLevel="0" collapsed="false">
      <c r="A338" s="19" t="n">
        <v>331</v>
      </c>
      <c r="B338" s="67"/>
      <c r="C338" s="58" t="s">
        <v>1046</v>
      </c>
      <c r="D338" s="37" t="s">
        <v>1047</v>
      </c>
      <c r="E338" s="58" t="n">
        <v>4560221911067</v>
      </c>
      <c r="F338" s="38" t="str">
        <f aca="false">IF(D338="",,"http://mnsearch.com/item?kwd="&amp;D338)</f>
        <v>http://mnsearch.com/item?kwd=B007KWRI4C</v>
      </c>
      <c r="G338" s="60" t="n">
        <v>1308</v>
      </c>
      <c r="H338" s="60" t="n">
        <v>350</v>
      </c>
      <c r="I338" s="40" t="n">
        <v>200</v>
      </c>
      <c r="J338" s="41"/>
      <c r="K338" s="41"/>
      <c r="L338" s="41"/>
      <c r="M338" s="61" t="s">
        <v>1048</v>
      </c>
      <c r="N338" s="62" t="n">
        <v>45.49</v>
      </c>
      <c r="O338" s="77" t="n">
        <f aca="false">N338-0.5</f>
        <v>44.99</v>
      </c>
      <c r="P338" s="78" t="n">
        <f aca="false">IF(ISERROR($P$1*O338),"",($P$1*O338))</f>
        <v>4763.5412</v>
      </c>
      <c r="Q338" s="79" t="n">
        <f aca="false">P338-T338-X338-G338-H338-Z338</f>
        <v>1200.5412</v>
      </c>
      <c r="R338" s="80" t="n">
        <f aca="false">P338-T338-Y338-G338-H338-Z338</f>
        <v>1200.5412</v>
      </c>
      <c r="S338" s="81" t="n">
        <f aca="false">IF(ISERROR(Q338/P338),"",(Q338/P338))</f>
        <v>0.252027042402824</v>
      </c>
      <c r="T338" s="78" t="n">
        <f aca="false">ROUND(IF(ISERROR(P338*$T$1),"",P338*$T$1),0)</f>
        <v>715</v>
      </c>
      <c r="U338" s="82" t="n">
        <f aca="false">ROUNDUP(I338*1.2,0)</f>
        <v>240</v>
      </c>
      <c r="V338" s="83" t="n">
        <f aca="false">ROUNDUP(SUM(J338:L338)*1.1,0)</f>
        <v>0</v>
      </c>
      <c r="W338" s="84" t="s">
        <v>50</v>
      </c>
      <c r="X338" s="28" t="n">
        <f aca="false">IFERROR(IF($W338="eパケライト",VLOOKUP($U338,料金表!$B$3:$H$52,2,1),IF($W338="eパケ",VLOOKUP($U338,料金表!$B$3:$H$52,4,1),IF($W338="EMS",VLOOKUP($U338,料金表!$B$3:$H$52,6,1),""))),"")</f>
        <v>860</v>
      </c>
      <c r="Y338" s="28" t="n">
        <f aca="false">IFERROR(IF($W338="eパケライト",VLOOKUP($U338,料金表!$B$3:$H$52,3,1),IF($W338="eパケ",VLOOKUP($U338,料金表!$B$3:$H$52,5,1),IF($W338="EMS",VLOOKUP($U338,料金表!$B$3:$H$52,7,1),""))),"")</f>
        <v>860</v>
      </c>
      <c r="Z338" s="28" t="n">
        <f aca="false">$Z$1</f>
        <v>330</v>
      </c>
      <c r="AA338" s="64"/>
      <c r="AB338" s="65"/>
      <c r="AC338" s="66" t="s">
        <v>89</v>
      </c>
      <c r="AD338" s="65" t="n">
        <v>43954</v>
      </c>
      <c r="AE338" s="56"/>
      <c r="AF338" s="97"/>
      <c r="AH338" s="57" t="str">
        <f aca="false">"http://images.amazon.com/images/P/"&amp;D338&amp;".09.LZZZZZZZ"</f>
        <v>http://images.amazon.com/images/P/B007KWRI4C.09.LZZZZZZZ</v>
      </c>
    </row>
    <row r="339" customFormat="false" ht="21" hidden="true" customHeight="true" outlineLevel="0" collapsed="false">
      <c r="A339" s="19" t="n">
        <v>332</v>
      </c>
      <c r="B339" s="67"/>
      <c r="C339" s="58" t="s">
        <v>1049</v>
      </c>
      <c r="D339" s="37" t="s">
        <v>1050</v>
      </c>
      <c r="E339" s="58" t="n">
        <v>4527823998056</v>
      </c>
      <c r="F339" s="38" t="str">
        <f aca="false">IF(D339="",,"http://mnsearch.com/item?kwd="&amp;D339)</f>
        <v>http://mnsearch.com/item?kwd=B017GSV6IS</v>
      </c>
      <c r="G339" s="60" t="n">
        <v>2500</v>
      </c>
      <c r="H339" s="39"/>
      <c r="I339" s="40" t="n">
        <v>200</v>
      </c>
      <c r="J339" s="41"/>
      <c r="K339" s="41"/>
      <c r="L339" s="41"/>
      <c r="M339" s="61" t="s">
        <v>1051</v>
      </c>
      <c r="N339" s="62" t="n">
        <v>50.49</v>
      </c>
      <c r="O339" s="77" t="n">
        <f aca="false">N339-0.5</f>
        <v>49.99</v>
      </c>
      <c r="P339" s="78" t="n">
        <f aca="false">IF(ISERROR($P$1*O339),"",($P$1*O339))</f>
        <v>5292.9412</v>
      </c>
      <c r="Q339" s="79" t="n">
        <f aca="false">P339-T339-X339-G339-H339-Z339</f>
        <v>808.9412</v>
      </c>
      <c r="R339" s="80" t="n">
        <f aca="false">P339-T339-Y339-G339-H339-Z339</f>
        <v>808.9412</v>
      </c>
      <c r="S339" s="81" t="n">
        <f aca="false">IF(ISERROR(Q339/P339),"",(Q339/P339))</f>
        <v>0.152833966868931</v>
      </c>
      <c r="T339" s="78" t="n">
        <f aca="false">ROUND(IF(ISERROR(P339*$T$1),"",P339*$T$1),0)</f>
        <v>794</v>
      </c>
      <c r="U339" s="82" t="n">
        <f aca="false">ROUNDUP(I339*1.2,0)</f>
        <v>240</v>
      </c>
      <c r="V339" s="83" t="n">
        <f aca="false">ROUNDUP(SUM(J339:L339)*1.1,0)</f>
        <v>0</v>
      </c>
      <c r="W339" s="84" t="s">
        <v>50</v>
      </c>
      <c r="X339" s="28" t="n">
        <f aca="false">IFERROR(IF($W339="eパケライト",VLOOKUP($U339,料金表!$B$3:$H$52,2,1),IF($W339="eパケ",VLOOKUP($U339,料金表!$B$3:$H$52,4,1),IF($W339="EMS",VLOOKUP($U339,料金表!$B$3:$H$52,6,1),""))),"")</f>
        <v>860</v>
      </c>
      <c r="Y339" s="28" t="n">
        <f aca="false">IFERROR(IF($W339="eパケライト",VLOOKUP($U339,料金表!$B$3:$H$52,3,1),IF($W339="eパケ",VLOOKUP($U339,料金表!$B$3:$H$52,5,1),IF($W339="EMS",VLOOKUP($U339,料金表!$B$3:$H$52,7,1),""))),"")</f>
        <v>860</v>
      </c>
      <c r="Z339" s="28" t="n">
        <f aca="false">$Z$1</f>
        <v>330</v>
      </c>
      <c r="AA339" s="64"/>
      <c r="AB339" s="65"/>
      <c r="AC339" s="66" t="s">
        <v>89</v>
      </c>
      <c r="AD339" s="65" t="n">
        <v>43954</v>
      </c>
      <c r="AE339" s="56"/>
      <c r="AF339" s="97"/>
      <c r="AH339" s="57" t="str">
        <f aca="false">"http://images.amazon.com/images/P/"&amp;D339&amp;".09.LZZZZZZZ"</f>
        <v>http://images.amazon.com/images/P/B017GSV6IS.09.LZZZZZZZ</v>
      </c>
    </row>
    <row r="340" customFormat="false" ht="21" hidden="true" customHeight="true" outlineLevel="0" collapsed="false">
      <c r="A340" s="19" t="n">
        <v>333</v>
      </c>
      <c r="B340" s="67"/>
      <c r="C340" s="58" t="s">
        <v>1052</v>
      </c>
      <c r="D340" s="37" t="s">
        <v>1053</v>
      </c>
      <c r="E340" s="58" t="n">
        <v>4560221911210</v>
      </c>
      <c r="F340" s="38" t="str">
        <f aca="false">IF(D340="",,"http://mnsearch.com/item?kwd="&amp;D340)</f>
        <v>http://mnsearch.com/item?kwd=B00U8KDQ9O</v>
      </c>
      <c r="G340" s="60" t="n">
        <v>3706</v>
      </c>
      <c r="H340" s="60" t="n">
        <v>357</v>
      </c>
      <c r="I340" s="40" t="n">
        <v>200</v>
      </c>
      <c r="J340" s="41"/>
      <c r="K340" s="41"/>
      <c r="L340" s="41"/>
      <c r="M340" s="61" t="s">
        <v>1054</v>
      </c>
      <c r="N340" s="62" t="n">
        <v>80.49</v>
      </c>
      <c r="O340" s="77" t="n">
        <f aca="false">N340-0.5</f>
        <v>79.99</v>
      </c>
      <c r="P340" s="78" t="n">
        <f aca="false">IF(ISERROR($P$1*O340),"",($P$1*O340))</f>
        <v>8469.3412</v>
      </c>
      <c r="Q340" s="79" t="n">
        <f aca="false">P340-T340-X340-G340-H340-Z340</f>
        <v>1946.3412</v>
      </c>
      <c r="R340" s="80" t="n">
        <f aca="false">P340-T340-Y340-G340-H340-Z340</f>
        <v>1946.3412</v>
      </c>
      <c r="S340" s="81" t="n">
        <f aca="false">IF(ISERROR(Q340/P340),"",(Q340/P340))</f>
        <v>0.229810224200201</v>
      </c>
      <c r="T340" s="78" t="n">
        <f aca="false">ROUND(IF(ISERROR(P340*$T$1),"",P340*$T$1),0)</f>
        <v>1270</v>
      </c>
      <c r="U340" s="82" t="n">
        <f aca="false">ROUNDUP(I340*1.2,0)</f>
        <v>240</v>
      </c>
      <c r="V340" s="83" t="n">
        <f aca="false">ROUNDUP(SUM(J340:L340)*1.1,0)</f>
        <v>0</v>
      </c>
      <c r="W340" s="84" t="s">
        <v>50</v>
      </c>
      <c r="X340" s="28" t="n">
        <f aca="false">IFERROR(IF($W340="eパケライト",VLOOKUP($U340,料金表!$B$3:$H$52,2,1),IF($W340="eパケ",VLOOKUP($U340,料金表!$B$3:$H$52,4,1),IF($W340="EMS",VLOOKUP($U340,料金表!$B$3:$H$52,6,1),""))),"")</f>
        <v>860</v>
      </c>
      <c r="Y340" s="28" t="n">
        <f aca="false">IFERROR(IF($W340="eパケライト",VLOOKUP($U340,料金表!$B$3:$H$52,3,1),IF($W340="eパケ",VLOOKUP($U340,料金表!$B$3:$H$52,5,1),IF($W340="EMS",VLOOKUP($U340,料金表!$B$3:$H$52,7,1),""))),"")</f>
        <v>860</v>
      </c>
      <c r="Z340" s="28" t="n">
        <f aca="false">$Z$1</f>
        <v>330</v>
      </c>
      <c r="AA340" s="64"/>
      <c r="AB340" s="65"/>
      <c r="AC340" s="66" t="s">
        <v>89</v>
      </c>
      <c r="AD340" s="65" t="n">
        <v>43954</v>
      </c>
      <c r="AE340" s="56"/>
      <c r="AF340" s="97"/>
      <c r="AH340" s="57" t="str">
        <f aca="false">"http://images.amazon.com/images/P/"&amp;D340&amp;".09.LZZZZZZZ"</f>
        <v>http://images.amazon.com/images/P/B00U8KDQ9O.09.LZZZZZZZ</v>
      </c>
    </row>
    <row r="341" customFormat="false" ht="21" hidden="true" customHeight="true" outlineLevel="0" collapsed="false">
      <c r="A341" s="19" t="n">
        <v>334</v>
      </c>
      <c r="B341" s="67"/>
      <c r="C341" s="58" t="s">
        <v>1055</v>
      </c>
      <c r="D341" s="37" t="s">
        <v>1056</v>
      </c>
      <c r="E341" s="58" t="n">
        <v>4560248017704</v>
      </c>
      <c r="F341" s="38" t="str">
        <f aca="false">IF(D341="",,"http://mnsearch.com/item?kwd="&amp;D341)</f>
        <v>http://mnsearch.com/item?kwd=B005HKIOLA</v>
      </c>
      <c r="G341" s="60" t="n">
        <v>1500</v>
      </c>
      <c r="H341" s="60" t="n">
        <v>356</v>
      </c>
      <c r="I341" s="40" t="n">
        <v>400</v>
      </c>
      <c r="J341" s="41"/>
      <c r="K341" s="41"/>
      <c r="L341" s="41"/>
      <c r="M341" s="61" t="s">
        <v>1057</v>
      </c>
      <c r="N341" s="62" t="n">
        <v>60.49</v>
      </c>
      <c r="O341" s="77" t="n">
        <f aca="false">N341-0.5</f>
        <v>59.99</v>
      </c>
      <c r="P341" s="78" t="n">
        <f aca="false">IF(ISERROR($P$1*O341),"",($P$1*O341))</f>
        <v>6351.7412</v>
      </c>
      <c r="Q341" s="79" t="n">
        <f aca="false">P341-T341-X341-G341-H341-Z341</f>
        <v>1977.7412</v>
      </c>
      <c r="R341" s="80" t="n">
        <f aca="false">P341-T341-Y341-G341-H341-Z341</f>
        <v>1977.7412</v>
      </c>
      <c r="S341" s="81" t="n">
        <f aca="false">IF(ISERROR(Q341/P341),"",(Q341/P341))</f>
        <v>0.311369927981323</v>
      </c>
      <c r="T341" s="78" t="n">
        <f aca="false">ROUND(IF(ISERROR(P341*$T$1),"",P341*$T$1),0)</f>
        <v>953</v>
      </c>
      <c r="U341" s="82" t="n">
        <f aca="false">ROUNDUP(I341*1.2,0)</f>
        <v>480</v>
      </c>
      <c r="V341" s="83" t="n">
        <f aca="false">ROUNDUP(SUM(J341:L341)*1.1,0)</f>
        <v>0</v>
      </c>
      <c r="W341" s="84" t="s">
        <v>50</v>
      </c>
      <c r="X341" s="28" t="n">
        <f aca="false">IFERROR(IF($W341="eパケライト",VLOOKUP($U341,料金表!$B$3:$H$52,2,1),IF($W341="eパケ",VLOOKUP($U341,料金表!$B$3:$H$52,4,1),IF($W341="EMS",VLOOKUP($U341,料金表!$B$3:$H$52,6,1),""))),"")</f>
        <v>1235</v>
      </c>
      <c r="Y341" s="28" t="n">
        <f aca="false">IFERROR(IF($W341="eパケライト",VLOOKUP($U341,料金表!$B$3:$H$52,3,1),IF($W341="eパケ",VLOOKUP($U341,料金表!$B$3:$H$52,5,1),IF($W341="EMS",VLOOKUP($U341,料金表!$B$3:$H$52,7,1),""))),"")</f>
        <v>1235</v>
      </c>
      <c r="Z341" s="28" t="n">
        <f aca="false">$Z$1</f>
        <v>330</v>
      </c>
      <c r="AA341" s="64"/>
      <c r="AB341" s="65"/>
      <c r="AC341" s="66" t="s">
        <v>89</v>
      </c>
      <c r="AD341" s="65" t="n">
        <v>43954</v>
      </c>
      <c r="AE341" s="56"/>
      <c r="AF341" s="97"/>
      <c r="AH341" s="57" t="str">
        <f aca="false">"http://images.amazon.com/images/P/"&amp;D341&amp;".09.LZZZZZZZ"</f>
        <v>http://images.amazon.com/images/P/B005HKIOLA.09.LZZZZZZZ</v>
      </c>
    </row>
    <row r="342" customFormat="false" ht="21" hidden="true" customHeight="true" outlineLevel="0" collapsed="false">
      <c r="A342" s="19" t="n">
        <v>335</v>
      </c>
      <c r="B342" s="67"/>
      <c r="C342" s="58" t="s">
        <v>1058</v>
      </c>
      <c r="D342" s="37" t="s">
        <v>1059</v>
      </c>
      <c r="E342" s="58" t="n">
        <v>4988615081156</v>
      </c>
      <c r="F342" s="38" t="str">
        <f aca="false">IF(D342="",,"http://mnsearch.com/item?kwd="&amp;D342)</f>
        <v>http://mnsearch.com/item?kwd=B017JP7NXA</v>
      </c>
      <c r="G342" s="60" t="n">
        <v>1145</v>
      </c>
      <c r="H342" s="60" t="n">
        <v>450</v>
      </c>
      <c r="I342" s="40" t="n">
        <v>200</v>
      </c>
      <c r="J342" s="41"/>
      <c r="K342" s="41"/>
      <c r="L342" s="41"/>
      <c r="M342" s="61" t="s">
        <v>1060</v>
      </c>
      <c r="N342" s="62" t="n">
        <v>40.49</v>
      </c>
      <c r="O342" s="77" t="n">
        <f aca="false">N342-0.5</f>
        <v>39.99</v>
      </c>
      <c r="P342" s="78" t="n">
        <f aca="false">IF(ISERROR($P$1*O342),"",($P$1*O342))</f>
        <v>4234.1412</v>
      </c>
      <c r="Q342" s="79" t="n">
        <f aca="false">P342-T342-X342-G342-H342-Z342</f>
        <v>814.1412</v>
      </c>
      <c r="R342" s="80" t="n">
        <f aca="false">P342-T342-Y342-G342-H342-Z342</f>
        <v>814.1412</v>
      </c>
      <c r="S342" s="81" t="n">
        <f aca="false">IF(ISERROR(Q342/P342),"",(Q342/P342))</f>
        <v>0.192280125188078</v>
      </c>
      <c r="T342" s="78" t="n">
        <f aca="false">ROUND(IF(ISERROR(P342*$T$1),"",P342*$T$1),0)</f>
        <v>635</v>
      </c>
      <c r="U342" s="82" t="n">
        <f aca="false">ROUNDUP(I342*1.2,0)</f>
        <v>240</v>
      </c>
      <c r="V342" s="83" t="n">
        <f aca="false">ROUNDUP(SUM(J342:L342)*1.1,0)</f>
        <v>0</v>
      </c>
      <c r="W342" s="84" t="s">
        <v>50</v>
      </c>
      <c r="X342" s="28" t="n">
        <f aca="false">IFERROR(IF($W342="eパケライト",VLOOKUP($U342,料金表!$B$3:$H$52,2,1),IF($W342="eパケ",VLOOKUP($U342,料金表!$B$3:$H$52,4,1),IF($W342="EMS",VLOOKUP($U342,料金表!$B$3:$H$52,6,1),""))),"")</f>
        <v>860</v>
      </c>
      <c r="Y342" s="28" t="n">
        <f aca="false">IFERROR(IF($W342="eパケライト",VLOOKUP($U342,料金表!$B$3:$H$52,3,1),IF($W342="eパケ",VLOOKUP($U342,料金表!$B$3:$H$52,5,1),IF($W342="EMS",VLOOKUP($U342,料金表!$B$3:$H$52,7,1),""))),"")</f>
        <v>860</v>
      </c>
      <c r="Z342" s="28" t="n">
        <f aca="false">$Z$1</f>
        <v>330</v>
      </c>
      <c r="AA342" s="64"/>
      <c r="AB342" s="65"/>
      <c r="AC342" s="66" t="s">
        <v>89</v>
      </c>
      <c r="AD342" s="65" t="n">
        <v>43954</v>
      </c>
      <c r="AE342" s="56"/>
      <c r="AF342" s="97"/>
      <c r="AH342" s="57" t="str">
        <f aca="false">"http://images.amazon.com/images/P/"&amp;D342&amp;".09.LZZZZZZZ"</f>
        <v>http://images.amazon.com/images/P/B017JP7NXA.09.LZZZZZZZ</v>
      </c>
    </row>
    <row r="343" customFormat="false" ht="21" hidden="true" customHeight="true" outlineLevel="0" collapsed="false">
      <c r="A343" s="19" t="n">
        <v>336</v>
      </c>
      <c r="B343" s="67"/>
      <c r="C343" s="58" t="s">
        <v>1061</v>
      </c>
      <c r="D343" s="37" t="s">
        <v>1062</v>
      </c>
      <c r="E343" s="58" t="n">
        <v>4976219455466</v>
      </c>
      <c r="F343" s="38" t="str">
        <f aca="false">IF(D343="",,"http://mnsearch.com/item?kwd="&amp;D343)</f>
        <v>http://mnsearch.com/item?kwd=B000069TF2</v>
      </c>
      <c r="G343" s="60" t="n">
        <v>5000</v>
      </c>
      <c r="H343" s="39"/>
      <c r="I343" s="40" t="n">
        <v>200</v>
      </c>
      <c r="J343" s="41"/>
      <c r="K343" s="41"/>
      <c r="L343" s="41"/>
      <c r="M343" s="61" t="s">
        <v>1063</v>
      </c>
      <c r="N343" s="62" t="n">
        <v>70.49</v>
      </c>
      <c r="O343" s="77" t="n">
        <f aca="false">N343-0.5</f>
        <v>69.99</v>
      </c>
      <c r="P343" s="78" t="n">
        <f aca="false">IF(ISERROR($P$1*O343),"",($P$1*O343))</f>
        <v>7410.5412</v>
      </c>
      <c r="Q343" s="79" t="n">
        <f aca="false">P343-T343-X343-G343-H343-Z343</f>
        <v>108.541199999999</v>
      </c>
      <c r="R343" s="80" t="n">
        <f aca="false">P343-T343-Y343-G343-H343-Z343</f>
        <v>108.541199999999</v>
      </c>
      <c r="S343" s="81" t="n">
        <f aca="false">IF(ISERROR(Q343/P343),"",(Q343/P343))</f>
        <v>0.0146468654678013</v>
      </c>
      <c r="T343" s="78" t="n">
        <f aca="false">ROUND(IF(ISERROR(P343*$T$1),"",P343*$T$1),0)</f>
        <v>1112</v>
      </c>
      <c r="U343" s="82" t="n">
        <f aca="false">ROUNDUP(I343*1.2,0)</f>
        <v>240</v>
      </c>
      <c r="V343" s="83" t="n">
        <f aca="false">ROUNDUP(SUM(J343:L343)*1.1,0)</f>
        <v>0</v>
      </c>
      <c r="W343" s="84" t="s">
        <v>50</v>
      </c>
      <c r="X343" s="28" t="n">
        <f aca="false">IFERROR(IF($W343="eパケライト",VLOOKUP($U343,料金表!$B$3:$H$52,2,1),IF($W343="eパケ",VLOOKUP($U343,料金表!$B$3:$H$52,4,1),IF($W343="EMS",VLOOKUP($U343,料金表!$B$3:$H$52,6,1),""))),"")</f>
        <v>860</v>
      </c>
      <c r="Y343" s="28" t="n">
        <f aca="false">IFERROR(IF($W343="eパケライト",VLOOKUP($U343,料金表!$B$3:$H$52,3,1),IF($W343="eパケ",VLOOKUP($U343,料金表!$B$3:$H$52,5,1),IF($W343="EMS",VLOOKUP($U343,料金表!$B$3:$H$52,7,1),""))),"")</f>
        <v>860</v>
      </c>
      <c r="Z343" s="28" t="n">
        <f aca="false">$Z$1</f>
        <v>330</v>
      </c>
      <c r="AA343" s="64"/>
      <c r="AB343" s="65"/>
      <c r="AC343" s="66" t="s">
        <v>89</v>
      </c>
      <c r="AD343" s="65" t="n">
        <v>43954</v>
      </c>
      <c r="AE343" s="56"/>
      <c r="AF343" s="97"/>
      <c r="AH343" s="57" t="str">
        <f aca="false">"http://images.amazon.com/images/P/"&amp;D343&amp;".09.LZZZZZZZ"</f>
        <v>http://images.amazon.com/images/P/B000069TF2.09.LZZZZZZZ</v>
      </c>
    </row>
    <row r="344" customFormat="false" ht="21" hidden="true" customHeight="true" outlineLevel="0" collapsed="false">
      <c r="A344" s="19" t="n">
        <v>337</v>
      </c>
      <c r="B344" s="67"/>
      <c r="C344" s="58" t="s">
        <v>1064</v>
      </c>
      <c r="D344" s="37" t="s">
        <v>1065</v>
      </c>
      <c r="E344" s="58" t="n">
        <v>4905040076106</v>
      </c>
      <c r="F344" s="38" t="str">
        <f aca="false">IF(D344="",,"http://mnsearch.com/item?kwd="&amp;D344)</f>
        <v>http://mnsearch.com/item?kwd=B00009XBSV</v>
      </c>
      <c r="G344" s="60" t="n">
        <v>2295</v>
      </c>
      <c r="H344" s="60" t="n">
        <v>337</v>
      </c>
      <c r="I344" s="40" t="n">
        <v>200</v>
      </c>
      <c r="J344" s="41"/>
      <c r="K344" s="41"/>
      <c r="L344" s="41"/>
      <c r="M344" s="61" t="s">
        <v>1066</v>
      </c>
      <c r="N344" s="62" t="n">
        <v>59.99</v>
      </c>
      <c r="O344" s="77" t="n">
        <f aca="false">N344-0.5</f>
        <v>59.49</v>
      </c>
      <c r="P344" s="78" t="n">
        <f aca="false">IF(ISERROR($P$1*O344),"",($P$1*O344))</f>
        <v>6298.8012</v>
      </c>
      <c r="Q344" s="79" t="n">
        <f aca="false">P344-T344-X344-G344-H344-Z344</f>
        <v>1531.8012</v>
      </c>
      <c r="R344" s="80" t="n">
        <f aca="false">P344-T344-Y344-G344-H344-Z344</f>
        <v>1531.8012</v>
      </c>
      <c r="S344" s="81" t="n">
        <f aca="false">IF(ISERROR(Q344/P344),"",(Q344/P344))</f>
        <v>0.243189323073095</v>
      </c>
      <c r="T344" s="78" t="n">
        <f aca="false">ROUND(IF(ISERROR(P344*$T$1),"",P344*$T$1),0)</f>
        <v>945</v>
      </c>
      <c r="U344" s="82" t="n">
        <f aca="false">ROUNDUP(I344*1.2,0)</f>
        <v>240</v>
      </c>
      <c r="V344" s="83" t="n">
        <f aca="false">ROUNDUP(SUM(J344:L344)*1.1,0)</f>
        <v>0</v>
      </c>
      <c r="W344" s="84" t="s">
        <v>50</v>
      </c>
      <c r="X344" s="28" t="n">
        <f aca="false">IFERROR(IF($W344="eパケライト",VLOOKUP($U344,料金表!$B$3:$H$52,2,1),IF($W344="eパケ",VLOOKUP($U344,料金表!$B$3:$H$52,4,1),IF($W344="EMS",VLOOKUP($U344,料金表!$B$3:$H$52,6,1),""))),"")</f>
        <v>860</v>
      </c>
      <c r="Y344" s="28" t="n">
        <f aca="false">IFERROR(IF($W344="eパケライト",VLOOKUP($U344,料金表!$B$3:$H$52,3,1),IF($W344="eパケ",VLOOKUP($U344,料金表!$B$3:$H$52,5,1),IF($W344="EMS",VLOOKUP($U344,料金表!$B$3:$H$52,7,1),""))),"")</f>
        <v>860</v>
      </c>
      <c r="Z344" s="28" t="n">
        <f aca="false">$Z$1</f>
        <v>330</v>
      </c>
      <c r="AA344" s="64"/>
      <c r="AB344" s="65"/>
      <c r="AC344" s="66" t="s">
        <v>89</v>
      </c>
      <c r="AD344" s="65" t="n">
        <v>43954</v>
      </c>
      <c r="AE344" s="56"/>
      <c r="AF344" s="97"/>
      <c r="AH344" s="57" t="str">
        <f aca="false">"http://images.amazon.com/images/P/"&amp;D344&amp;".09.LZZZZZZZ"</f>
        <v>http://images.amazon.com/images/P/B00009XBSV.09.LZZZZZZZ</v>
      </c>
    </row>
    <row r="345" customFormat="false" ht="21" hidden="true" customHeight="true" outlineLevel="0" collapsed="false">
      <c r="A345" s="19" t="n">
        <v>338</v>
      </c>
      <c r="B345" s="67"/>
      <c r="C345" s="58" t="s">
        <v>1067</v>
      </c>
      <c r="D345" s="37" t="s">
        <v>1068</v>
      </c>
      <c r="E345" s="58" t="n">
        <v>4995506002206</v>
      </c>
      <c r="F345" s="38" t="str">
        <f aca="false">IF(D345="",,"http://mnsearch.com/item?kwd="&amp;D345)</f>
        <v>http://mnsearch.com/item?kwd=B00M1M83ZY</v>
      </c>
      <c r="G345" s="60" t="n">
        <v>1550</v>
      </c>
      <c r="H345" s="39"/>
      <c r="I345" s="40" t="n">
        <v>200</v>
      </c>
      <c r="J345" s="41"/>
      <c r="K345" s="41"/>
      <c r="L345" s="41"/>
      <c r="M345" s="61" t="s">
        <v>1069</v>
      </c>
      <c r="N345" s="62" t="n">
        <v>50.49</v>
      </c>
      <c r="O345" s="77" t="n">
        <f aca="false">N345-0.5</f>
        <v>49.99</v>
      </c>
      <c r="P345" s="78" t="n">
        <f aca="false">IF(ISERROR($P$1*O345),"",($P$1*O345))</f>
        <v>5292.9412</v>
      </c>
      <c r="Q345" s="79" t="n">
        <f aca="false">P345-T345-X345-G345-H345-Z345</f>
        <v>1758.9412</v>
      </c>
      <c r="R345" s="80" t="n">
        <f aca="false">P345-T345-Y345-G345-H345-Z345</f>
        <v>1758.9412</v>
      </c>
      <c r="S345" s="81" t="n">
        <f aca="false">IF(ISERROR(Q345/P345),"",(Q345/P345))</f>
        <v>0.332318295922124</v>
      </c>
      <c r="T345" s="78" t="n">
        <f aca="false">ROUND(IF(ISERROR(P345*$T$1),"",P345*$T$1),0)</f>
        <v>794</v>
      </c>
      <c r="U345" s="82" t="n">
        <f aca="false">ROUNDUP(I345*1.2,0)</f>
        <v>240</v>
      </c>
      <c r="V345" s="83" t="n">
        <f aca="false">ROUNDUP(SUM(J345:L345)*1.1,0)</f>
        <v>0</v>
      </c>
      <c r="W345" s="84" t="s">
        <v>50</v>
      </c>
      <c r="X345" s="28" t="n">
        <f aca="false">IFERROR(IF($W345="eパケライト",VLOOKUP($U345,料金表!$B$3:$H$52,2,1),IF($W345="eパケ",VLOOKUP($U345,料金表!$B$3:$H$52,4,1),IF($W345="EMS",VLOOKUP($U345,料金表!$B$3:$H$52,6,1),""))),"")</f>
        <v>860</v>
      </c>
      <c r="Y345" s="28" t="n">
        <f aca="false">IFERROR(IF($W345="eパケライト",VLOOKUP($U345,料金表!$B$3:$H$52,3,1),IF($W345="eパケ",VLOOKUP($U345,料金表!$B$3:$H$52,5,1),IF($W345="EMS",VLOOKUP($U345,料金表!$B$3:$H$52,7,1),""))),"")</f>
        <v>860</v>
      </c>
      <c r="Z345" s="28" t="n">
        <f aca="false">$Z$1</f>
        <v>330</v>
      </c>
      <c r="AA345" s="64"/>
      <c r="AB345" s="65"/>
      <c r="AC345" s="66" t="s">
        <v>89</v>
      </c>
      <c r="AD345" s="65" t="n">
        <v>43954</v>
      </c>
      <c r="AE345" s="56"/>
      <c r="AF345" s="97"/>
      <c r="AH345" s="57" t="str">
        <f aca="false">"http://images.amazon.com/images/P/"&amp;D345&amp;".09.LZZZZZZZ"</f>
        <v>http://images.amazon.com/images/P/B00M1M83ZY.09.LZZZZZZZ</v>
      </c>
    </row>
    <row r="346" customFormat="false" ht="21" hidden="true" customHeight="true" outlineLevel="0" collapsed="false">
      <c r="A346" s="19" t="n">
        <v>339</v>
      </c>
      <c r="B346" s="67"/>
      <c r="C346" s="58" t="s">
        <v>1070</v>
      </c>
      <c r="D346" s="37" t="s">
        <v>1071</v>
      </c>
      <c r="E346" s="58" t="n">
        <v>4582173560360</v>
      </c>
      <c r="F346" s="38" t="str">
        <f aca="false">IF(D346="",,"http://mnsearch.com/item?kwd="&amp;D346)</f>
        <v>http://mnsearch.com/item?kwd=B072PPFLTD</v>
      </c>
      <c r="G346" s="60" t="n">
        <v>15000</v>
      </c>
      <c r="H346" s="39"/>
      <c r="I346" s="40" t="n">
        <v>300</v>
      </c>
      <c r="J346" s="41"/>
      <c r="K346" s="41"/>
      <c r="L346" s="41"/>
      <c r="M346" s="61" t="s">
        <v>1072</v>
      </c>
      <c r="N346" s="62" t="n">
        <v>204.49</v>
      </c>
      <c r="O346" s="77" t="n">
        <f aca="false">N346-0.5</f>
        <v>203.99</v>
      </c>
      <c r="P346" s="78" t="n">
        <f aca="false">IF(ISERROR($P$1*O346),"",($P$1*O346))</f>
        <v>21598.4612</v>
      </c>
      <c r="Q346" s="79" t="n">
        <f aca="false">P346-T346-X346-G346-H346-Z346</f>
        <v>1943.4612</v>
      </c>
      <c r="R346" s="80" t="n">
        <f aca="false">P346-T346-Y346-G346-H346-Z346</f>
        <v>1943.4612</v>
      </c>
      <c r="S346" s="81" t="n">
        <f aca="false">IF(ISERROR(Q346/P346),"",(Q346/P346))</f>
        <v>0.0899814659018394</v>
      </c>
      <c r="T346" s="78" t="n">
        <f aca="false">ROUND(IF(ISERROR(P346*$T$1),"",P346*$T$1),0)</f>
        <v>3240</v>
      </c>
      <c r="U346" s="82" t="n">
        <f aca="false">ROUNDUP(I346*1.2,0)</f>
        <v>360</v>
      </c>
      <c r="V346" s="83" t="n">
        <f aca="false">ROUNDUP(SUM(J346:L346)*1.1,0)</f>
        <v>0</v>
      </c>
      <c r="W346" s="84" t="s">
        <v>50</v>
      </c>
      <c r="X346" s="28" t="n">
        <f aca="false">IFERROR(IF($W346="eパケライト",VLOOKUP($U346,料金表!$B$3:$H$52,2,1),IF($W346="eパケ",VLOOKUP($U346,料金表!$B$3:$H$52,4,1),IF($W346="EMS",VLOOKUP($U346,料金表!$B$3:$H$52,6,1),""))),"")</f>
        <v>1085</v>
      </c>
      <c r="Y346" s="28" t="n">
        <f aca="false">IFERROR(IF($W346="eパケライト",VLOOKUP($U346,料金表!$B$3:$H$52,3,1),IF($W346="eパケ",VLOOKUP($U346,料金表!$B$3:$H$52,5,1),IF($W346="EMS",VLOOKUP($U346,料金表!$B$3:$H$52,7,1),""))),"")</f>
        <v>1085</v>
      </c>
      <c r="Z346" s="28" t="n">
        <f aca="false">$Z$1</f>
        <v>330</v>
      </c>
      <c r="AA346" s="64"/>
      <c r="AB346" s="65"/>
      <c r="AC346" s="66" t="s">
        <v>89</v>
      </c>
      <c r="AD346" s="65" t="n">
        <v>43954</v>
      </c>
      <c r="AE346" s="56"/>
      <c r="AF346" s="97"/>
      <c r="AH346" s="57" t="str">
        <f aca="false">"http://images.amazon.com/images/P/"&amp;D346&amp;".09.LZZZZZZZ"</f>
        <v>http://images.amazon.com/images/P/B072PPFLTD.09.LZZZZZZZ</v>
      </c>
    </row>
    <row r="347" customFormat="false" ht="21" hidden="true" customHeight="true" outlineLevel="0" collapsed="false">
      <c r="A347" s="19" t="n">
        <v>340</v>
      </c>
      <c r="B347" s="67"/>
      <c r="C347" s="58" t="s">
        <v>1073</v>
      </c>
      <c r="D347" s="37" t="s">
        <v>1074</v>
      </c>
      <c r="E347" s="58" t="n">
        <v>4988607051044</v>
      </c>
      <c r="F347" s="38" t="str">
        <f aca="false">IF(D347="",,"http://mnsearch.com/item?kwd="&amp;D347)</f>
        <v>http://mnsearch.com/item?kwd=B0009MYVPO</v>
      </c>
      <c r="G347" s="60" t="n">
        <v>3396</v>
      </c>
      <c r="H347" s="39"/>
      <c r="I347" s="40" t="n">
        <v>200</v>
      </c>
      <c r="J347" s="41"/>
      <c r="K347" s="41"/>
      <c r="L347" s="41"/>
      <c r="M347" s="61" t="s">
        <v>1075</v>
      </c>
      <c r="N347" s="62" t="n">
        <v>60.49</v>
      </c>
      <c r="O347" s="77" t="n">
        <f aca="false">N347-0.5</f>
        <v>59.99</v>
      </c>
      <c r="P347" s="78" t="n">
        <f aca="false">IF(ISERROR($P$1*O347),"",($P$1*O347))</f>
        <v>6351.7412</v>
      </c>
      <c r="Q347" s="79" t="n">
        <f aca="false">P347-T347-X347-G347-H347-Z347</f>
        <v>812.7412</v>
      </c>
      <c r="R347" s="80" t="n">
        <f aca="false">P347-T347-Y347-G347-H347-Z347</f>
        <v>812.7412</v>
      </c>
      <c r="S347" s="81" t="n">
        <f aca="false">IF(ISERROR(Q347/P347),"",(Q347/P347))</f>
        <v>0.127955654112608</v>
      </c>
      <c r="T347" s="78" t="n">
        <f aca="false">ROUND(IF(ISERROR(P347*$T$1),"",P347*$T$1),0)</f>
        <v>953</v>
      </c>
      <c r="U347" s="82" t="n">
        <f aca="false">ROUNDUP(I347*1.2,0)</f>
        <v>240</v>
      </c>
      <c r="V347" s="83" t="n">
        <f aca="false">ROUNDUP(SUM(J347:L347)*1.1,0)</f>
        <v>0</v>
      </c>
      <c r="W347" s="84" t="s">
        <v>50</v>
      </c>
      <c r="X347" s="28" t="n">
        <f aca="false">IFERROR(IF($W347="eパケライト",VLOOKUP($U347,料金表!$B$3:$H$52,2,1),IF($W347="eパケ",VLOOKUP($U347,料金表!$B$3:$H$52,4,1),IF($W347="EMS",VLOOKUP($U347,料金表!$B$3:$H$52,6,1),""))),"")</f>
        <v>860</v>
      </c>
      <c r="Y347" s="28" t="n">
        <f aca="false">IFERROR(IF($W347="eパケライト",VLOOKUP($U347,料金表!$B$3:$H$52,3,1),IF($W347="eパケ",VLOOKUP($U347,料金表!$B$3:$H$52,5,1),IF($W347="EMS",VLOOKUP($U347,料金表!$B$3:$H$52,7,1),""))),"")</f>
        <v>860</v>
      </c>
      <c r="Z347" s="28" t="n">
        <f aca="false">$Z$1</f>
        <v>330</v>
      </c>
      <c r="AA347" s="64"/>
      <c r="AB347" s="65"/>
      <c r="AC347" s="66" t="s">
        <v>89</v>
      </c>
      <c r="AD347" s="65" t="n">
        <v>43954</v>
      </c>
      <c r="AE347" s="56"/>
      <c r="AF347" s="97"/>
      <c r="AH347" s="57" t="str">
        <f aca="false">"http://images.amazon.com/images/P/"&amp;D347&amp;".09.LZZZZZZZ"</f>
        <v>http://images.amazon.com/images/P/B0009MYVPO.09.LZZZZZZZ</v>
      </c>
    </row>
    <row r="348" customFormat="false" ht="21" hidden="true" customHeight="true" outlineLevel="0" collapsed="false">
      <c r="A348" s="19" t="n">
        <v>341</v>
      </c>
      <c r="B348" s="67"/>
      <c r="C348" s="58" t="s">
        <v>1076</v>
      </c>
      <c r="D348" s="37" t="s">
        <v>1077</v>
      </c>
      <c r="E348" s="58" t="n">
        <v>4988611204016</v>
      </c>
      <c r="F348" s="38" t="str">
        <f aca="false">IF(D348="",,"http://mnsearch.com/item?kwd="&amp;D348)</f>
        <v>http://mnsearch.com/item?kwd=B0001TXT3K</v>
      </c>
      <c r="G348" s="60" t="n">
        <v>5500</v>
      </c>
      <c r="H348" s="39"/>
      <c r="I348" s="40" t="n">
        <v>200</v>
      </c>
      <c r="J348" s="41"/>
      <c r="K348" s="41"/>
      <c r="L348" s="41"/>
      <c r="M348" s="61" t="s">
        <v>1078</v>
      </c>
      <c r="N348" s="62" t="n">
        <v>75.49</v>
      </c>
      <c r="O348" s="77" t="n">
        <f aca="false">N348-0.5</f>
        <v>74.99</v>
      </c>
      <c r="P348" s="78" t="n">
        <f aca="false">IF(ISERROR($P$1*O348),"",($P$1*O348))</f>
        <v>7939.9412</v>
      </c>
      <c r="Q348" s="79" t="n">
        <f aca="false">P348-T348-X348-G348-H348-Z348</f>
        <v>58.9411999999993</v>
      </c>
      <c r="R348" s="80" t="n">
        <f aca="false">P348-T348-Y348-G348-H348-Z348</f>
        <v>58.9411999999993</v>
      </c>
      <c r="S348" s="81" t="n">
        <f aca="false">IF(ISERROR(Q348/P348),"",(Q348/P348))</f>
        <v>0.00742337991117608</v>
      </c>
      <c r="T348" s="78" t="n">
        <f aca="false">ROUND(IF(ISERROR(P348*$T$1),"",P348*$T$1),0)</f>
        <v>1191</v>
      </c>
      <c r="U348" s="82" t="n">
        <f aca="false">ROUNDUP(I348*1.2,0)</f>
        <v>240</v>
      </c>
      <c r="V348" s="83" t="n">
        <f aca="false">ROUNDUP(SUM(J348:L348)*1.1,0)</f>
        <v>0</v>
      </c>
      <c r="W348" s="84" t="s">
        <v>50</v>
      </c>
      <c r="X348" s="28" t="n">
        <f aca="false">IFERROR(IF($W348="eパケライト",VLOOKUP($U348,料金表!$B$3:$H$52,2,1),IF($W348="eパケ",VLOOKUP($U348,料金表!$B$3:$H$52,4,1),IF($W348="EMS",VLOOKUP($U348,料金表!$B$3:$H$52,6,1),""))),"")</f>
        <v>860</v>
      </c>
      <c r="Y348" s="28" t="n">
        <f aca="false">IFERROR(IF($W348="eパケライト",VLOOKUP($U348,料金表!$B$3:$H$52,3,1),IF($W348="eパケ",VLOOKUP($U348,料金表!$B$3:$H$52,5,1),IF($W348="EMS",VLOOKUP($U348,料金表!$B$3:$H$52,7,1),""))),"")</f>
        <v>860</v>
      </c>
      <c r="Z348" s="28" t="n">
        <f aca="false">$Z$1</f>
        <v>330</v>
      </c>
      <c r="AA348" s="64"/>
      <c r="AB348" s="65"/>
      <c r="AC348" s="66" t="s">
        <v>89</v>
      </c>
      <c r="AD348" s="65" t="n">
        <v>43954</v>
      </c>
      <c r="AE348" s="56"/>
      <c r="AF348" s="97"/>
      <c r="AH348" s="57"/>
    </row>
    <row r="349" customFormat="false" ht="21" hidden="true" customHeight="true" outlineLevel="0" collapsed="false">
      <c r="A349" s="19" t="n">
        <v>342</v>
      </c>
      <c r="B349" s="67"/>
      <c r="C349" s="58" t="s">
        <v>1079</v>
      </c>
      <c r="D349" s="37" t="s">
        <v>1080</v>
      </c>
      <c r="E349" s="58" t="n">
        <v>4988611206409</v>
      </c>
      <c r="F349" s="38" t="str">
        <f aca="false">IF(D349="",,"http://mnsearch.com/item?kwd="&amp;D349)</f>
        <v>http://mnsearch.com/item?kwd=B000FMPQ9S</v>
      </c>
      <c r="G349" s="60" t="n">
        <v>12974</v>
      </c>
      <c r="H349" s="60" t="n">
        <v>830</v>
      </c>
      <c r="I349" s="40" t="n">
        <v>200</v>
      </c>
      <c r="J349" s="41"/>
      <c r="K349" s="41"/>
      <c r="L349" s="41"/>
      <c r="M349" s="61" t="s">
        <v>1081</v>
      </c>
      <c r="N349" s="62" t="n">
        <v>169.99</v>
      </c>
      <c r="O349" s="77" t="n">
        <f aca="false">N349-0.5</f>
        <v>169.49</v>
      </c>
      <c r="P349" s="78" t="n">
        <f aca="false">IF(ISERROR($P$1*O349),"",($P$1*O349))</f>
        <v>17945.6012</v>
      </c>
      <c r="Q349" s="79" t="n">
        <f aca="false">P349-T349-X349-G349-H349-Z349</f>
        <v>259.601200000001</v>
      </c>
      <c r="R349" s="80" t="n">
        <f aca="false">P349-T349-Y349-G349-H349-Z349</f>
        <v>259.601200000001</v>
      </c>
      <c r="S349" s="81" t="n">
        <f aca="false">IF(ISERROR(Q349/P349),"",(Q349/P349))</f>
        <v>0.0144660074135605</v>
      </c>
      <c r="T349" s="78" t="n">
        <f aca="false">ROUND(IF(ISERROR(P349*$T$1),"",P349*$T$1),0)</f>
        <v>2692</v>
      </c>
      <c r="U349" s="82" t="n">
        <f aca="false">ROUNDUP(I349*1.2,0)</f>
        <v>240</v>
      </c>
      <c r="V349" s="83" t="n">
        <f aca="false">ROUNDUP(SUM(J349:L349)*1.1,0)</f>
        <v>0</v>
      </c>
      <c r="W349" s="84" t="s">
        <v>50</v>
      </c>
      <c r="X349" s="28" t="n">
        <f aca="false">IFERROR(IF($W349="eパケライト",VLOOKUP($U349,料金表!$B$3:$H$52,2,1),IF($W349="eパケ",VLOOKUP($U349,料金表!$B$3:$H$52,4,1),IF($W349="EMS",VLOOKUP($U349,料金表!$B$3:$H$52,6,1),""))),"")</f>
        <v>860</v>
      </c>
      <c r="Y349" s="28" t="n">
        <f aca="false">IFERROR(IF($W349="eパケライト",VLOOKUP($U349,料金表!$B$3:$H$52,3,1),IF($W349="eパケ",VLOOKUP($U349,料金表!$B$3:$H$52,5,1),IF($W349="EMS",VLOOKUP($U349,料金表!$B$3:$H$52,7,1),""))),"")</f>
        <v>860</v>
      </c>
      <c r="Z349" s="28" t="n">
        <f aca="false">$Z$1</f>
        <v>330</v>
      </c>
      <c r="AA349" s="64"/>
      <c r="AB349" s="65"/>
      <c r="AC349" s="66" t="s">
        <v>89</v>
      </c>
      <c r="AD349" s="65" t="n">
        <v>43954</v>
      </c>
      <c r="AE349" s="56"/>
      <c r="AF349" s="97"/>
      <c r="AH349" s="57"/>
    </row>
    <row r="350" customFormat="false" ht="21" hidden="true" customHeight="true" outlineLevel="0" collapsed="false">
      <c r="A350" s="19" t="n">
        <v>343</v>
      </c>
      <c r="B350" s="67"/>
      <c r="C350" s="58" t="s">
        <v>1082</v>
      </c>
      <c r="D350" s="37" t="s">
        <v>1083</v>
      </c>
      <c r="E350" s="58" t="n">
        <v>4960677070118</v>
      </c>
      <c r="F350" s="38" t="str">
        <f aca="false">IF(D350="",,"http://mnsearch.com/item?kwd="&amp;D350)</f>
        <v>http://mnsearch.com/item?kwd=B000A6CIH2</v>
      </c>
      <c r="G350" s="60" t="n">
        <v>7000</v>
      </c>
      <c r="H350" s="39"/>
      <c r="I350" s="40" t="n">
        <v>200</v>
      </c>
      <c r="J350" s="41"/>
      <c r="K350" s="41"/>
      <c r="L350" s="41"/>
      <c r="M350" s="61" t="s">
        <v>1084</v>
      </c>
      <c r="N350" s="62" t="n">
        <v>115.49</v>
      </c>
      <c r="O350" s="77" t="n">
        <f aca="false">N350-0.5</f>
        <v>114.99</v>
      </c>
      <c r="P350" s="78" t="n">
        <f aca="false">IF(ISERROR($P$1*O350),"",($P$1*O350))</f>
        <v>12175.1412</v>
      </c>
      <c r="Q350" s="79" t="n">
        <f aca="false">P350-T350-X350-G350-H350-Z350</f>
        <v>2159.1412</v>
      </c>
      <c r="R350" s="80" t="n">
        <f aca="false">P350-T350-Y350-G350-H350-Z350</f>
        <v>2159.1412</v>
      </c>
      <c r="S350" s="81" t="n">
        <f aca="false">IF(ISERROR(Q350/P350),"",(Q350/P350))</f>
        <v>0.177340136309877</v>
      </c>
      <c r="T350" s="78" t="n">
        <f aca="false">ROUND(IF(ISERROR(P350*$T$1),"",P350*$T$1),0)</f>
        <v>1826</v>
      </c>
      <c r="U350" s="82" t="n">
        <f aca="false">ROUNDUP(I350*1.2,0)</f>
        <v>240</v>
      </c>
      <c r="V350" s="83" t="n">
        <f aca="false">ROUNDUP(SUM(J350:L350)*1.1,0)</f>
        <v>0</v>
      </c>
      <c r="W350" s="84" t="s">
        <v>50</v>
      </c>
      <c r="X350" s="28" t="n">
        <f aca="false">IFERROR(IF($W350="eパケライト",VLOOKUP($U350,料金表!$B$3:$H$52,2,1),IF($W350="eパケ",VLOOKUP($U350,料金表!$B$3:$H$52,4,1),IF($W350="EMS",VLOOKUP($U350,料金表!$B$3:$H$52,6,1),""))),"")</f>
        <v>860</v>
      </c>
      <c r="Y350" s="28" t="n">
        <f aca="false">IFERROR(IF($W350="eパケライト",VLOOKUP($U350,料金表!$B$3:$H$52,3,1),IF($W350="eパケ",VLOOKUP($U350,料金表!$B$3:$H$52,5,1),IF($W350="EMS",VLOOKUP($U350,料金表!$B$3:$H$52,7,1),""))),"")</f>
        <v>860</v>
      </c>
      <c r="Z350" s="28" t="n">
        <f aca="false">$Z$1</f>
        <v>330</v>
      </c>
      <c r="AA350" s="64"/>
      <c r="AB350" s="65"/>
      <c r="AC350" s="66" t="s">
        <v>89</v>
      </c>
      <c r="AD350" s="65" t="n">
        <v>43954</v>
      </c>
      <c r="AE350" s="56"/>
      <c r="AF350" s="97"/>
      <c r="AH350" s="57"/>
    </row>
    <row r="351" customFormat="false" ht="21" hidden="true" customHeight="true" outlineLevel="0" collapsed="false">
      <c r="A351" s="19" t="n">
        <v>344</v>
      </c>
      <c r="B351" s="67"/>
      <c r="C351" s="58" t="s">
        <v>1085</v>
      </c>
      <c r="D351" s="37" t="s">
        <v>1086</v>
      </c>
      <c r="E351" s="58" t="n">
        <v>4582224494743</v>
      </c>
      <c r="F351" s="38" t="str">
        <f aca="false">IF(D351="",,"http://mnsearch.com/item?kwd="&amp;D351)</f>
        <v>http://mnsearch.com/item?kwd=B007NDJHF6</v>
      </c>
      <c r="G351" s="60" t="n">
        <v>1509</v>
      </c>
      <c r="H351" s="60" t="n">
        <v>350</v>
      </c>
      <c r="I351" s="40" t="n">
        <v>200</v>
      </c>
      <c r="J351" s="41"/>
      <c r="K351" s="41"/>
      <c r="L351" s="41"/>
      <c r="M351" s="61" t="s">
        <v>1087</v>
      </c>
      <c r="N351" s="62" t="n">
        <v>50.49</v>
      </c>
      <c r="O351" s="77" t="n">
        <f aca="false">N351-0.5</f>
        <v>49.99</v>
      </c>
      <c r="P351" s="78" t="n">
        <f aca="false">IF(ISERROR($P$1*O351),"",($P$1*O351))</f>
        <v>5292.9412</v>
      </c>
      <c r="Q351" s="79" t="n">
        <f aca="false">P351-T351-X351-G351-H351-Z351</f>
        <v>1449.9412</v>
      </c>
      <c r="R351" s="80" t="n">
        <f aca="false">P351-T351-Y351-G351-H351-Z351</f>
        <v>1449.9412</v>
      </c>
      <c r="S351" s="81" t="n">
        <f aca="false">IF(ISERROR(Q351/P351),"",(Q351/P351))</f>
        <v>0.273938656261664</v>
      </c>
      <c r="T351" s="78" t="n">
        <f aca="false">ROUND(IF(ISERROR(P351*$T$1),"",P351*$T$1),0)</f>
        <v>794</v>
      </c>
      <c r="U351" s="82" t="n">
        <f aca="false">ROUNDUP(I351*1.2,0)</f>
        <v>240</v>
      </c>
      <c r="V351" s="83" t="n">
        <f aca="false">ROUNDUP(SUM(J351:L351)*1.1,0)</f>
        <v>0</v>
      </c>
      <c r="W351" s="84" t="s">
        <v>50</v>
      </c>
      <c r="X351" s="28" t="n">
        <f aca="false">IFERROR(IF($W351="eパケライト",VLOOKUP($U351,料金表!$B$3:$H$52,2,1),IF($W351="eパケ",VLOOKUP($U351,料金表!$B$3:$H$52,4,1),IF($W351="EMS",VLOOKUP($U351,料金表!$B$3:$H$52,6,1),""))),"")</f>
        <v>860</v>
      </c>
      <c r="Y351" s="28" t="n">
        <f aca="false">IFERROR(IF($W351="eパケライト",VLOOKUP($U351,料金表!$B$3:$H$52,3,1),IF($W351="eパケ",VLOOKUP($U351,料金表!$B$3:$H$52,5,1),IF($W351="EMS",VLOOKUP($U351,料金表!$B$3:$H$52,7,1),""))),"")</f>
        <v>860</v>
      </c>
      <c r="Z351" s="28" t="n">
        <f aca="false">$Z$1</f>
        <v>330</v>
      </c>
      <c r="AA351" s="64"/>
      <c r="AB351" s="65"/>
      <c r="AC351" s="66" t="s">
        <v>89</v>
      </c>
      <c r="AD351" s="65" t="n">
        <v>43954</v>
      </c>
      <c r="AE351" s="56"/>
      <c r="AF351" s="97"/>
      <c r="AH351" s="57"/>
    </row>
    <row r="352" customFormat="false" ht="21" hidden="true" customHeight="true" outlineLevel="0" collapsed="false">
      <c r="A352" s="19" t="n">
        <v>345</v>
      </c>
      <c r="B352" s="67"/>
      <c r="C352" s="58" t="s">
        <v>1088</v>
      </c>
      <c r="D352" s="37" t="s">
        <v>1089</v>
      </c>
      <c r="E352" s="58" t="n">
        <v>4988601009645</v>
      </c>
      <c r="F352" s="38" t="str">
        <f aca="false">IF(D352="",,"http://mnsearch.com/item?kwd="&amp;D352)</f>
        <v>http://mnsearch.com/item?kwd=B01M06HRTT</v>
      </c>
      <c r="G352" s="60" t="n">
        <v>4600</v>
      </c>
      <c r="H352" s="39"/>
      <c r="I352" s="40" t="n">
        <v>200</v>
      </c>
      <c r="J352" s="41"/>
      <c r="K352" s="41"/>
      <c r="L352" s="41"/>
      <c r="M352" s="61" t="s">
        <v>1090</v>
      </c>
      <c r="N352" s="62" t="n">
        <v>68.6</v>
      </c>
      <c r="O352" s="77" t="n">
        <f aca="false">N352-0.5</f>
        <v>68.1</v>
      </c>
      <c r="P352" s="78" t="n">
        <f aca="false">IF(ISERROR($P$1*O352),"",($P$1*O352))</f>
        <v>7210.428</v>
      </c>
      <c r="Q352" s="79" t="n">
        <f aca="false">P352-T352-X352-G352-H352-Z352</f>
        <v>338.427999999999</v>
      </c>
      <c r="R352" s="80" t="n">
        <f aca="false">P352-T352-Y352-G352-H352-Z352</f>
        <v>338.427999999999</v>
      </c>
      <c r="S352" s="81" t="n">
        <f aca="false">IF(ISERROR(Q352/P352),"",(Q352/P352))</f>
        <v>0.046935910045839</v>
      </c>
      <c r="T352" s="78" t="n">
        <f aca="false">ROUND(IF(ISERROR(P352*$T$1),"",P352*$T$1),0)</f>
        <v>1082</v>
      </c>
      <c r="U352" s="82" t="n">
        <f aca="false">ROUNDUP(I352*1.2,0)</f>
        <v>240</v>
      </c>
      <c r="V352" s="83" t="n">
        <f aca="false">ROUNDUP(SUM(J352:L352)*1.1,0)</f>
        <v>0</v>
      </c>
      <c r="W352" s="84" t="s">
        <v>50</v>
      </c>
      <c r="X352" s="28" t="n">
        <f aca="false">IFERROR(IF($W352="eパケライト",VLOOKUP($U352,料金表!$B$3:$H$52,2,1),IF($W352="eパケ",VLOOKUP($U352,料金表!$B$3:$H$52,4,1),IF($W352="EMS",VLOOKUP($U352,料金表!$B$3:$H$52,6,1),""))),"")</f>
        <v>860</v>
      </c>
      <c r="Y352" s="28" t="n">
        <f aca="false">IFERROR(IF($W352="eパケライト",VLOOKUP($U352,料金表!$B$3:$H$52,3,1),IF($W352="eパケ",VLOOKUP($U352,料金表!$B$3:$H$52,5,1),IF($W352="EMS",VLOOKUP($U352,料金表!$B$3:$H$52,7,1),""))),"")</f>
        <v>860</v>
      </c>
      <c r="Z352" s="28" t="n">
        <f aca="false">$Z$1</f>
        <v>330</v>
      </c>
      <c r="AA352" s="64"/>
      <c r="AB352" s="65"/>
      <c r="AC352" s="66" t="s">
        <v>89</v>
      </c>
      <c r="AD352" s="65" t="n">
        <v>43954</v>
      </c>
      <c r="AE352" s="56"/>
      <c r="AF352" s="97"/>
      <c r="AH352" s="57"/>
    </row>
    <row r="353" customFormat="false" ht="21" hidden="true" customHeight="true" outlineLevel="0" collapsed="false">
      <c r="A353" s="19" t="n">
        <v>346</v>
      </c>
      <c r="B353" s="67"/>
      <c r="C353" s="58" t="s">
        <v>1091</v>
      </c>
      <c r="D353" s="37" t="s">
        <v>1092</v>
      </c>
      <c r="E353" s="58" t="n">
        <v>4571159590118</v>
      </c>
      <c r="F353" s="38" t="str">
        <f aca="false">IF(D353="",,"http://mnsearch.com/item?kwd="&amp;D353)</f>
        <v>http://mnsearch.com/item?kwd=B00014N7PK</v>
      </c>
      <c r="G353" s="60" t="n">
        <v>5780</v>
      </c>
      <c r="H353" s="39"/>
      <c r="I353" s="40" t="n">
        <v>200</v>
      </c>
      <c r="J353" s="41"/>
      <c r="K353" s="41"/>
      <c r="L353" s="41"/>
      <c r="M353" s="61" t="s">
        <v>1093</v>
      </c>
      <c r="N353" s="62" t="n">
        <v>90.49</v>
      </c>
      <c r="O353" s="77" t="n">
        <f aca="false">N353-0.5</f>
        <v>89.99</v>
      </c>
      <c r="P353" s="78" t="n">
        <f aca="false">IF(ISERROR($P$1*O353),"",($P$1*O353))</f>
        <v>9528.1412</v>
      </c>
      <c r="Q353" s="79" t="n">
        <f aca="false">P353-T353-X353-G353-H353-Z353</f>
        <v>1129.1412</v>
      </c>
      <c r="R353" s="80" t="n">
        <f aca="false">P353-T353-Y353-G353-H353-Z353</f>
        <v>1129.1412</v>
      </c>
      <c r="S353" s="81" t="n">
        <f aca="false">IF(ISERROR(Q353/P353),"",(Q353/P353))</f>
        <v>0.118505926423508</v>
      </c>
      <c r="T353" s="78" t="n">
        <f aca="false">ROUND(IF(ISERROR(P353*$T$1),"",P353*$T$1),0)</f>
        <v>1429</v>
      </c>
      <c r="U353" s="82" t="n">
        <f aca="false">ROUNDUP(I353*1.2,0)</f>
        <v>240</v>
      </c>
      <c r="V353" s="83" t="n">
        <f aca="false">ROUNDUP(SUM(J353:L353)*1.1,0)</f>
        <v>0</v>
      </c>
      <c r="W353" s="84" t="s">
        <v>50</v>
      </c>
      <c r="X353" s="28" t="n">
        <f aca="false">IFERROR(IF($W353="eパケライト",VLOOKUP($U353,料金表!$B$3:$H$52,2,1),IF($W353="eパケ",VLOOKUP($U353,料金表!$B$3:$H$52,4,1),IF($W353="EMS",VLOOKUP($U353,料金表!$B$3:$H$52,6,1),""))),"")</f>
        <v>860</v>
      </c>
      <c r="Y353" s="28" t="n">
        <f aca="false">IFERROR(IF($W353="eパケライト",VLOOKUP($U353,料金表!$B$3:$H$52,3,1),IF($W353="eパケ",VLOOKUP($U353,料金表!$B$3:$H$52,5,1),IF($W353="EMS",VLOOKUP($U353,料金表!$B$3:$H$52,7,1),""))),"")</f>
        <v>860</v>
      </c>
      <c r="Z353" s="28" t="n">
        <f aca="false">$Z$1</f>
        <v>330</v>
      </c>
      <c r="AA353" s="64"/>
      <c r="AB353" s="65"/>
      <c r="AC353" s="66" t="s">
        <v>89</v>
      </c>
      <c r="AD353" s="65" t="n">
        <v>43954</v>
      </c>
      <c r="AE353" s="56"/>
      <c r="AF353" s="97"/>
      <c r="AH353" s="57"/>
    </row>
    <row r="354" customFormat="false" ht="21" hidden="true" customHeight="true" outlineLevel="0" collapsed="false">
      <c r="A354" s="19" t="n">
        <v>347</v>
      </c>
      <c r="B354" s="67"/>
      <c r="C354" s="58" t="s">
        <v>1094</v>
      </c>
      <c r="D354" s="37" t="s">
        <v>110</v>
      </c>
      <c r="E354" s="20"/>
      <c r="F354" s="38" t="str">
        <f aca="false">IF(D354="",,"http://mnsearch.com/item?kwd="&amp;D354)</f>
        <v>http://mnsearch.com/item?kwd=Hand-on</v>
      </c>
      <c r="G354" s="60" t="n">
        <v>5000</v>
      </c>
      <c r="H354" s="39"/>
      <c r="I354" s="40" t="n">
        <v>600</v>
      </c>
      <c r="J354" s="41"/>
      <c r="K354" s="41"/>
      <c r="L354" s="41"/>
      <c r="M354" s="61" t="s">
        <v>1095</v>
      </c>
      <c r="N354" s="62" t="n">
        <v>90.49</v>
      </c>
      <c r="O354" s="77" t="n">
        <f aca="false">N354-0.5</f>
        <v>89.99</v>
      </c>
      <c r="P354" s="78" t="n">
        <f aca="false">IF(ISERROR($P$1*O354),"",($P$1*O354))</f>
        <v>9528.1412</v>
      </c>
      <c r="Q354" s="79" t="n">
        <f aca="false">P354-T354-X354-G354-H354-Z354</f>
        <v>1084.1412</v>
      </c>
      <c r="R354" s="80" t="n">
        <f aca="false">P354-T354-Y354-G354-H354-Z354</f>
        <v>1084.1412</v>
      </c>
      <c r="S354" s="81" t="n">
        <f aca="false">IF(ISERROR(Q354/P354),"",(Q354/P354))</f>
        <v>0.113783074499358</v>
      </c>
      <c r="T354" s="78" t="n">
        <f aca="false">ROUND(IF(ISERROR(P354*$T$1),"",P354*$T$1),0)</f>
        <v>1429</v>
      </c>
      <c r="U354" s="82" t="n">
        <f aca="false">ROUNDUP(I354*1.2,0)</f>
        <v>720</v>
      </c>
      <c r="V354" s="83" t="n">
        <f aca="false">ROUNDUP(SUM(J354:L354)*1.1,0)</f>
        <v>0</v>
      </c>
      <c r="W354" s="84" t="s">
        <v>50</v>
      </c>
      <c r="X354" s="28" t="n">
        <f aca="false">IFERROR(IF($W354="eパケライト",VLOOKUP($U354,料金表!$B$3:$H$52,2,1),IF($W354="eパケ",VLOOKUP($U354,料金表!$B$3:$H$52,4,1),IF($W354="EMS",VLOOKUP($U354,料金表!$B$3:$H$52,6,1),""))),"")</f>
        <v>1685</v>
      </c>
      <c r="Y354" s="28" t="n">
        <f aca="false">IFERROR(IF($W354="eパケライト",VLOOKUP($U354,料金表!$B$3:$H$52,3,1),IF($W354="eパケ",VLOOKUP($U354,料金表!$B$3:$H$52,5,1),IF($W354="EMS",VLOOKUP($U354,料金表!$B$3:$H$52,7,1),""))),"")</f>
        <v>1685</v>
      </c>
      <c r="Z354" s="28" t="n">
        <f aca="false">$Z$1</f>
        <v>330</v>
      </c>
      <c r="AA354" s="64"/>
      <c r="AB354" s="65"/>
      <c r="AC354" s="66" t="s">
        <v>89</v>
      </c>
      <c r="AD354" s="65" t="n">
        <v>43954</v>
      </c>
      <c r="AE354" s="56"/>
      <c r="AF354" s="69" t="s">
        <v>1096</v>
      </c>
      <c r="AH354" s="57"/>
    </row>
    <row r="355" customFormat="false" ht="21" hidden="true" customHeight="true" outlineLevel="0" collapsed="false">
      <c r="A355" s="19" t="n">
        <v>348</v>
      </c>
      <c r="B355" s="67"/>
      <c r="C355" s="58" t="s">
        <v>1097</v>
      </c>
      <c r="D355" s="37" t="s">
        <v>1098</v>
      </c>
      <c r="E355" s="58" t="n">
        <v>4974365090760</v>
      </c>
      <c r="F355" s="38" t="str">
        <f aca="false">IF(D355="",,"http://mnsearch.com/item?kwd="&amp;D355)</f>
        <v>http://mnsearch.com/item?kwd=B000092PFW</v>
      </c>
      <c r="G355" s="60" t="n">
        <v>2800</v>
      </c>
      <c r="H355" s="39"/>
      <c r="I355" s="40" t="n">
        <v>300</v>
      </c>
      <c r="J355" s="41"/>
      <c r="K355" s="41"/>
      <c r="L355" s="41"/>
      <c r="M355" s="61" t="s">
        <v>1099</v>
      </c>
      <c r="N355" s="62" t="n">
        <v>50</v>
      </c>
      <c r="O355" s="77" t="n">
        <f aca="false">N355-0.5</f>
        <v>49.5</v>
      </c>
      <c r="P355" s="78" t="n">
        <f aca="false">IF(ISERROR($P$1*O355),"",($P$1*O355))</f>
        <v>5241.06</v>
      </c>
      <c r="Q355" s="79" t="n">
        <f aca="false">P355-T355-X355-G355-H355-Z355</f>
        <v>240.059999999999</v>
      </c>
      <c r="R355" s="80" t="n">
        <f aca="false">P355-T355-Y355-G355-H355-Z355</f>
        <v>240.059999999999</v>
      </c>
      <c r="S355" s="81" t="n">
        <f aca="false">IF(ISERROR(Q355/P355),"",(Q355/P355))</f>
        <v>0.0458037114629482</v>
      </c>
      <c r="T355" s="78" t="n">
        <f aca="false">ROUND(IF(ISERROR(P355*$T$1),"",P355*$T$1),0)</f>
        <v>786</v>
      </c>
      <c r="U355" s="82" t="n">
        <f aca="false">ROUNDUP(I355*1.2,0)</f>
        <v>360</v>
      </c>
      <c r="V355" s="83" t="n">
        <f aca="false">ROUNDUP(SUM(J355:L355)*1.1,0)</f>
        <v>0</v>
      </c>
      <c r="W355" s="84" t="s">
        <v>50</v>
      </c>
      <c r="X355" s="28" t="n">
        <f aca="false">IFERROR(IF($W355="eパケライト",VLOOKUP($U355,料金表!$B$3:$H$52,2,1),IF($W355="eパケ",VLOOKUP($U355,料金表!$B$3:$H$52,4,1),IF($W355="EMS",VLOOKUP($U355,料金表!$B$3:$H$52,6,1),""))),"")</f>
        <v>1085</v>
      </c>
      <c r="Y355" s="28" t="n">
        <f aca="false">IFERROR(IF($W355="eパケライト",VLOOKUP($U355,料金表!$B$3:$H$52,3,1),IF($W355="eパケ",VLOOKUP($U355,料金表!$B$3:$H$52,5,1),IF($W355="EMS",VLOOKUP($U355,料金表!$B$3:$H$52,7,1),""))),"")</f>
        <v>1085</v>
      </c>
      <c r="Z355" s="28" t="n">
        <f aca="false">$Z$1</f>
        <v>330</v>
      </c>
      <c r="AA355" s="64"/>
      <c r="AB355" s="65"/>
      <c r="AC355" s="66" t="s">
        <v>89</v>
      </c>
      <c r="AD355" s="65" t="n">
        <v>43954</v>
      </c>
      <c r="AE355" s="56"/>
      <c r="AF355" s="97"/>
      <c r="AH355" s="57"/>
    </row>
    <row r="356" customFormat="false" ht="21" hidden="true" customHeight="true" outlineLevel="0" collapsed="false">
      <c r="A356" s="19" t="n">
        <v>349</v>
      </c>
      <c r="B356" s="67"/>
      <c r="C356" s="58" t="s">
        <v>1100</v>
      </c>
      <c r="D356" s="37" t="s">
        <v>1101</v>
      </c>
      <c r="E356" s="58" t="n">
        <v>4974365091163</v>
      </c>
      <c r="F356" s="38" t="str">
        <f aca="false">IF(D356="",,"http://mnsearch.com/item?kwd="&amp;D356)</f>
        <v>http://mnsearch.com/item?kwd=B000069T86</v>
      </c>
      <c r="G356" s="60" t="n">
        <v>1994</v>
      </c>
      <c r="H356" s="39"/>
      <c r="I356" s="40" t="n">
        <v>200</v>
      </c>
      <c r="J356" s="41"/>
      <c r="K356" s="41"/>
      <c r="L356" s="41"/>
      <c r="M356" s="61" t="s">
        <v>1102</v>
      </c>
      <c r="N356" s="62" t="n">
        <v>50.49</v>
      </c>
      <c r="O356" s="77" t="n">
        <f aca="false">N356-0.5</f>
        <v>49.99</v>
      </c>
      <c r="P356" s="78" t="n">
        <f aca="false">IF(ISERROR($P$1*O356),"",($P$1*O356))</f>
        <v>5292.9412</v>
      </c>
      <c r="Q356" s="79" t="n">
        <f aca="false">P356-T356-X356-G356-H356-Z356</f>
        <v>1314.9412</v>
      </c>
      <c r="R356" s="80" t="n">
        <f aca="false">P356-T356-Y356-G356-H356-Z356</f>
        <v>1314.9412</v>
      </c>
      <c r="S356" s="81" t="n">
        <f aca="false">IF(ISERROR(Q356/P356),"",(Q356/P356))</f>
        <v>0.248432988448842</v>
      </c>
      <c r="T356" s="78" t="n">
        <f aca="false">ROUND(IF(ISERROR(P356*$T$1),"",P356*$T$1),0)</f>
        <v>794</v>
      </c>
      <c r="U356" s="82" t="n">
        <f aca="false">ROUNDUP(I356*1.2,0)</f>
        <v>240</v>
      </c>
      <c r="V356" s="83" t="n">
        <f aca="false">ROUNDUP(SUM(J356:L356)*1.1,0)</f>
        <v>0</v>
      </c>
      <c r="W356" s="84" t="s">
        <v>50</v>
      </c>
      <c r="X356" s="28" t="n">
        <f aca="false">IFERROR(IF($W356="eパケライト",VLOOKUP($U356,料金表!$B$3:$H$52,2,1),IF($W356="eパケ",VLOOKUP($U356,料金表!$B$3:$H$52,4,1),IF($W356="EMS",VLOOKUP($U356,料金表!$B$3:$H$52,6,1),""))),"")</f>
        <v>860</v>
      </c>
      <c r="Y356" s="28" t="n">
        <f aca="false">IFERROR(IF($W356="eパケライト",VLOOKUP($U356,料金表!$B$3:$H$52,3,1),IF($W356="eパケ",VLOOKUP($U356,料金表!$B$3:$H$52,5,1),IF($W356="EMS",VLOOKUP($U356,料金表!$B$3:$H$52,7,1),""))),"")</f>
        <v>860</v>
      </c>
      <c r="Z356" s="28" t="n">
        <f aca="false">$Z$1</f>
        <v>330</v>
      </c>
      <c r="AA356" s="64"/>
      <c r="AB356" s="65"/>
      <c r="AC356" s="66" t="s">
        <v>89</v>
      </c>
      <c r="AD356" s="65" t="n">
        <v>43954</v>
      </c>
      <c r="AE356" s="56"/>
      <c r="AF356" s="97"/>
      <c r="AH356" s="57"/>
    </row>
    <row r="357" customFormat="false" ht="21" hidden="true" customHeight="true" outlineLevel="0" collapsed="false">
      <c r="A357" s="19" t="n">
        <v>350</v>
      </c>
      <c r="B357" s="67"/>
      <c r="C357" s="58" t="s">
        <v>1103</v>
      </c>
      <c r="D357" s="37" t="s">
        <v>1104</v>
      </c>
      <c r="E357" s="58" t="n">
        <v>4964808201020</v>
      </c>
      <c r="F357" s="38" t="str">
        <f aca="false">IF(D357="",,"http://mnsearch.com/item?kwd="&amp;D357)</f>
        <v>http://mnsearch.com/item?kwd=B00006LJRL</v>
      </c>
      <c r="G357" s="60" t="n">
        <v>1000</v>
      </c>
      <c r="H357" s="39"/>
      <c r="I357" s="40" t="n">
        <v>200</v>
      </c>
      <c r="J357" s="41"/>
      <c r="K357" s="41"/>
      <c r="L357" s="41"/>
      <c r="M357" s="61" t="s">
        <v>1105</v>
      </c>
      <c r="N357" s="62" t="n">
        <v>30.49</v>
      </c>
      <c r="O357" s="77" t="n">
        <f aca="false">N357-0.5</f>
        <v>29.99</v>
      </c>
      <c r="P357" s="78" t="n">
        <f aca="false">IF(ISERROR($P$1*O357),"",($P$1*O357))</f>
        <v>3175.3412</v>
      </c>
      <c r="Q357" s="79" t="n">
        <f aca="false">P357-T357-X357-G357-H357-Z357</f>
        <v>509.3412</v>
      </c>
      <c r="R357" s="80" t="n">
        <f aca="false">P357-T357-Y357-G357-H357-Z357</f>
        <v>509.3412</v>
      </c>
      <c r="S357" s="81" t="n">
        <f aca="false">IF(ISERROR(Q357/P357),"",(Q357/P357))</f>
        <v>0.160405187322862</v>
      </c>
      <c r="T357" s="78" t="n">
        <f aca="false">ROUND(IF(ISERROR(P357*$T$1),"",P357*$T$1),0)</f>
        <v>476</v>
      </c>
      <c r="U357" s="82" t="n">
        <f aca="false">ROUNDUP(I357*1.2,0)</f>
        <v>240</v>
      </c>
      <c r="V357" s="83" t="n">
        <f aca="false">ROUNDUP(SUM(J357:L357)*1.1,0)</f>
        <v>0</v>
      </c>
      <c r="W357" s="84" t="s">
        <v>50</v>
      </c>
      <c r="X357" s="28" t="n">
        <f aca="false">IFERROR(IF($W357="eパケライト",VLOOKUP($U357,料金表!$B$3:$H$52,2,1),IF($W357="eパケ",VLOOKUP($U357,料金表!$B$3:$H$52,4,1),IF($W357="EMS",VLOOKUP($U357,料金表!$B$3:$H$52,6,1),""))),"")</f>
        <v>860</v>
      </c>
      <c r="Y357" s="28" t="n">
        <f aca="false">IFERROR(IF($W357="eパケライト",VLOOKUP($U357,料金表!$B$3:$H$52,3,1),IF($W357="eパケ",VLOOKUP($U357,料金表!$B$3:$H$52,5,1),IF($W357="EMS",VLOOKUP($U357,料金表!$B$3:$H$52,7,1),""))),"")</f>
        <v>860</v>
      </c>
      <c r="Z357" s="28" t="n">
        <f aca="false">$Z$1</f>
        <v>330</v>
      </c>
      <c r="AA357" s="64"/>
      <c r="AB357" s="65"/>
      <c r="AC357" s="66" t="s">
        <v>89</v>
      </c>
      <c r="AD357" s="65" t="n">
        <v>43954</v>
      </c>
      <c r="AE357" s="56"/>
      <c r="AF357" s="97"/>
      <c r="AH357" s="57"/>
    </row>
    <row r="358" customFormat="false" ht="21" hidden="true" customHeight="true" outlineLevel="0" collapsed="false">
      <c r="A358" s="19" t="n">
        <v>351</v>
      </c>
      <c r="B358" s="67"/>
      <c r="C358" s="58" t="s">
        <v>1106</v>
      </c>
      <c r="D358" s="37" t="s">
        <v>1107</v>
      </c>
      <c r="E358" s="58" t="n">
        <v>4960919101204</v>
      </c>
      <c r="F358" s="38" t="str">
        <f aca="false">IF(D358="",,"http://mnsearch.com/item?kwd="&amp;D358)</f>
        <v>http://mnsearch.com/item?kwd=B000068HCT</v>
      </c>
      <c r="G358" s="60" t="n">
        <v>2600</v>
      </c>
      <c r="H358" s="39"/>
      <c r="I358" s="40" t="n">
        <v>200</v>
      </c>
      <c r="J358" s="41"/>
      <c r="K358" s="41"/>
      <c r="L358" s="41"/>
      <c r="M358" s="61" t="s">
        <v>1108</v>
      </c>
      <c r="N358" s="62" t="n">
        <v>50.49</v>
      </c>
      <c r="O358" s="77" t="n">
        <f aca="false">N358-0.5</f>
        <v>49.99</v>
      </c>
      <c r="P358" s="78" t="n">
        <f aca="false">IF(ISERROR($P$1*O358),"",($P$1*O358))</f>
        <v>5292.9412</v>
      </c>
      <c r="Q358" s="79" t="n">
        <f aca="false">P358-T358-X358-G358-H358-Z358</f>
        <v>708.9412</v>
      </c>
      <c r="R358" s="80" t="n">
        <f aca="false">P358-T358-Y358-G358-H358-Z358</f>
        <v>708.9412</v>
      </c>
      <c r="S358" s="81" t="n">
        <f aca="false">IF(ISERROR(Q358/P358),"",(Q358/P358))</f>
        <v>0.133940879600174</v>
      </c>
      <c r="T358" s="78" t="n">
        <f aca="false">ROUND(IF(ISERROR(P358*$T$1),"",P358*$T$1),0)</f>
        <v>794</v>
      </c>
      <c r="U358" s="82" t="n">
        <f aca="false">ROUNDUP(I358*1.2,0)</f>
        <v>240</v>
      </c>
      <c r="V358" s="83" t="n">
        <f aca="false">ROUNDUP(SUM(J358:L358)*1.1,0)</f>
        <v>0</v>
      </c>
      <c r="W358" s="84" t="s">
        <v>50</v>
      </c>
      <c r="X358" s="28" t="n">
        <f aca="false">IFERROR(IF($W358="eパケライト",VLOOKUP($U358,料金表!$B$3:$H$52,2,1),IF($W358="eパケ",VLOOKUP($U358,料金表!$B$3:$H$52,4,1),IF($W358="EMS",VLOOKUP($U358,料金表!$B$3:$H$52,6,1),""))),"")</f>
        <v>860</v>
      </c>
      <c r="Y358" s="28" t="n">
        <f aca="false">IFERROR(IF($W358="eパケライト",VLOOKUP($U358,料金表!$B$3:$H$52,3,1),IF($W358="eパケ",VLOOKUP($U358,料金表!$B$3:$H$52,5,1),IF($W358="EMS",VLOOKUP($U358,料金表!$B$3:$H$52,7,1),""))),"")</f>
        <v>860</v>
      </c>
      <c r="Z358" s="28" t="n">
        <f aca="false">$Z$1</f>
        <v>330</v>
      </c>
      <c r="AA358" s="64"/>
      <c r="AB358" s="65"/>
      <c r="AC358" s="66" t="s">
        <v>45</v>
      </c>
      <c r="AD358" s="65" t="n">
        <v>43954</v>
      </c>
      <c r="AE358" s="56"/>
      <c r="AF358" s="97"/>
      <c r="AH358" s="57"/>
    </row>
    <row r="359" customFormat="false" ht="21" hidden="true" customHeight="true" outlineLevel="0" collapsed="false">
      <c r="A359" s="19" t="n">
        <v>352</v>
      </c>
      <c r="B359" s="67"/>
      <c r="C359" s="58" t="s">
        <v>1109</v>
      </c>
      <c r="D359" s="37" t="s">
        <v>1110</v>
      </c>
      <c r="E359" s="58" t="n">
        <v>4974365090494</v>
      </c>
      <c r="F359" s="38" t="str">
        <f aca="false">IF(D359="",,"http://mnsearch.com/item?kwd="&amp;D359)</f>
        <v>http://mnsearch.com/item?kwd=B000069T74</v>
      </c>
      <c r="G359" s="60" t="n">
        <v>1597</v>
      </c>
      <c r="H359" s="39"/>
      <c r="I359" s="40" t="n">
        <v>200</v>
      </c>
      <c r="J359" s="41"/>
      <c r="K359" s="41"/>
      <c r="L359" s="41"/>
      <c r="M359" s="61" t="s">
        <v>1111</v>
      </c>
      <c r="N359" s="62" t="n">
        <v>39.99</v>
      </c>
      <c r="O359" s="77" t="n">
        <f aca="false">N359-0.5</f>
        <v>39.49</v>
      </c>
      <c r="P359" s="78" t="n">
        <f aca="false">IF(ISERROR($P$1*O359),"",($P$1*O359))</f>
        <v>4181.2012</v>
      </c>
      <c r="Q359" s="79" t="n">
        <f aca="false">P359-T359-X359-G359-H359-Z359</f>
        <v>767.2012</v>
      </c>
      <c r="R359" s="80" t="n">
        <f aca="false">P359-T359-Y359-G359-H359-Z359</f>
        <v>767.2012</v>
      </c>
      <c r="S359" s="81" t="n">
        <f aca="false">IF(ISERROR(Q359/P359),"",(Q359/P359))</f>
        <v>0.183488228215375</v>
      </c>
      <c r="T359" s="78" t="n">
        <f aca="false">ROUND(IF(ISERROR(P359*$T$1),"",P359*$T$1),0)</f>
        <v>627</v>
      </c>
      <c r="U359" s="82" t="n">
        <f aca="false">ROUNDUP(I359*1.2,0)</f>
        <v>240</v>
      </c>
      <c r="V359" s="83" t="n">
        <f aca="false">ROUNDUP(SUM(J359:L359)*1.1,0)</f>
        <v>0</v>
      </c>
      <c r="W359" s="84" t="s">
        <v>50</v>
      </c>
      <c r="X359" s="28" t="n">
        <f aca="false">IFERROR(IF($W359="eパケライト",VLOOKUP($U359,料金表!$B$3:$H$52,2,1),IF($W359="eパケ",VLOOKUP($U359,料金表!$B$3:$H$52,4,1),IF($W359="EMS",VLOOKUP($U359,料金表!$B$3:$H$52,6,1),""))),"")</f>
        <v>860</v>
      </c>
      <c r="Y359" s="28" t="n">
        <f aca="false">IFERROR(IF($W359="eパケライト",VLOOKUP($U359,料金表!$B$3:$H$52,3,1),IF($W359="eパケ",VLOOKUP($U359,料金表!$B$3:$H$52,5,1),IF($W359="EMS",VLOOKUP($U359,料金表!$B$3:$H$52,7,1),""))),"")</f>
        <v>860</v>
      </c>
      <c r="Z359" s="28" t="n">
        <f aca="false">$Z$1</f>
        <v>330</v>
      </c>
      <c r="AA359" s="64"/>
      <c r="AB359" s="65"/>
      <c r="AC359" s="66" t="s">
        <v>45</v>
      </c>
      <c r="AD359" s="65" t="n">
        <v>43954</v>
      </c>
      <c r="AE359" s="56"/>
      <c r="AF359" s="97"/>
      <c r="AH359" s="57"/>
    </row>
    <row r="360" customFormat="false" ht="21" hidden="true" customHeight="true" outlineLevel="0" collapsed="false">
      <c r="A360" s="19" t="n">
        <v>353</v>
      </c>
      <c r="B360" s="67"/>
      <c r="C360" s="58" t="s">
        <v>1112</v>
      </c>
      <c r="D360" s="37" t="s">
        <v>1113</v>
      </c>
      <c r="E360" s="58" t="n">
        <v>4960919101105</v>
      </c>
      <c r="F360" s="38" t="str">
        <f aca="false">IF(D360="",,"http://mnsearch.com/item?kwd="&amp;D360)</f>
        <v>http://mnsearch.com/item?kwd=B000068HCO</v>
      </c>
      <c r="G360" s="60" t="n">
        <v>2100</v>
      </c>
      <c r="H360" s="39"/>
      <c r="I360" s="40" t="n">
        <v>200</v>
      </c>
      <c r="J360" s="41"/>
      <c r="K360" s="41"/>
      <c r="L360" s="41"/>
      <c r="M360" s="61" t="s">
        <v>1114</v>
      </c>
      <c r="N360" s="62" t="n">
        <v>42.49</v>
      </c>
      <c r="O360" s="77" t="n">
        <f aca="false">N360-0.5</f>
        <v>41.99</v>
      </c>
      <c r="P360" s="78" t="n">
        <f aca="false">IF(ISERROR($P$1*O360),"",($P$1*O360))</f>
        <v>4445.9012</v>
      </c>
      <c r="Q360" s="79" t="n">
        <f aca="false">P360-T360-X360-G360-H360-Z360</f>
        <v>488.9012</v>
      </c>
      <c r="R360" s="80" t="n">
        <f aca="false">P360-T360-Y360-G360-H360-Z360</f>
        <v>488.9012</v>
      </c>
      <c r="S360" s="81" t="n">
        <f aca="false">IF(ISERROR(Q360/P360),"",(Q360/P360))</f>
        <v>0.109966726206151</v>
      </c>
      <c r="T360" s="78" t="n">
        <f aca="false">ROUND(IF(ISERROR(P360*$T$1),"",P360*$T$1),0)</f>
        <v>667</v>
      </c>
      <c r="U360" s="82" t="n">
        <f aca="false">ROUNDUP(I360*1.2,0)</f>
        <v>240</v>
      </c>
      <c r="V360" s="83" t="n">
        <f aca="false">ROUNDUP(SUM(J360:L360)*1.1,0)</f>
        <v>0</v>
      </c>
      <c r="W360" s="84" t="s">
        <v>50</v>
      </c>
      <c r="X360" s="28" t="n">
        <f aca="false">IFERROR(IF($W360="eパケライト",VLOOKUP($U360,料金表!$B$3:$H$52,2,1),IF($W360="eパケ",VLOOKUP($U360,料金表!$B$3:$H$52,4,1),IF($W360="EMS",VLOOKUP($U360,料金表!$B$3:$H$52,6,1),""))),"")</f>
        <v>860</v>
      </c>
      <c r="Y360" s="28" t="n">
        <f aca="false">IFERROR(IF($W360="eパケライト",VLOOKUP($U360,料金表!$B$3:$H$52,3,1),IF($W360="eパケ",VLOOKUP($U360,料金表!$B$3:$H$52,5,1),IF($W360="EMS",VLOOKUP($U360,料金表!$B$3:$H$52,7,1),""))),"")</f>
        <v>860</v>
      </c>
      <c r="Z360" s="28" t="n">
        <f aca="false">$Z$1</f>
        <v>330</v>
      </c>
      <c r="AA360" s="64"/>
      <c r="AB360" s="65"/>
      <c r="AC360" s="66" t="s">
        <v>45</v>
      </c>
      <c r="AD360" s="65" t="n">
        <v>43954</v>
      </c>
      <c r="AE360" s="56"/>
      <c r="AF360" s="97"/>
      <c r="AH360" s="57"/>
    </row>
    <row r="361" customFormat="false" ht="36.75" hidden="true" customHeight="true" outlineLevel="0" collapsed="false">
      <c r="A361" s="19" t="n">
        <v>354</v>
      </c>
      <c r="B361" s="67"/>
      <c r="C361" s="58" t="s">
        <v>1115</v>
      </c>
      <c r="D361" s="37" t="s">
        <v>110</v>
      </c>
      <c r="E361" s="20"/>
      <c r="F361" s="38" t="str">
        <f aca="false">IF(D361="",,"http://mnsearch.com/item?kwd="&amp;D361)</f>
        <v>http://mnsearch.com/item?kwd=Hand-on</v>
      </c>
      <c r="G361" s="60" t="n">
        <v>3500</v>
      </c>
      <c r="H361" s="39"/>
      <c r="I361" s="40" t="n">
        <v>300</v>
      </c>
      <c r="J361" s="41"/>
      <c r="K361" s="41"/>
      <c r="L361" s="41"/>
      <c r="M361" s="61" t="s">
        <v>1108</v>
      </c>
      <c r="N361" s="62" t="n">
        <v>60.49</v>
      </c>
      <c r="O361" s="77" t="n">
        <f aca="false">N361-0.5</f>
        <v>59.99</v>
      </c>
      <c r="P361" s="78" t="n">
        <f aca="false">IF(ISERROR($P$1*O361),"",($P$1*O361))</f>
        <v>6351.7412</v>
      </c>
      <c r="Q361" s="79" t="n">
        <f aca="false">P361-T361-X361-G361-H361-Z361</f>
        <v>483.7412</v>
      </c>
      <c r="R361" s="80" t="n">
        <f aca="false">P361-T361-Y361-G361-H361-Z361</f>
        <v>483.7412</v>
      </c>
      <c r="S361" s="81" t="n">
        <f aca="false">IF(ISERROR(Q361/P361),"",(Q361/P361))</f>
        <v>0.0761588334235029</v>
      </c>
      <c r="T361" s="78" t="n">
        <f aca="false">ROUND(IF(ISERROR(P361*$T$1),"",P361*$T$1),0)</f>
        <v>953</v>
      </c>
      <c r="U361" s="82" t="n">
        <f aca="false">ROUNDUP(I361*1.2,0)</f>
        <v>360</v>
      </c>
      <c r="V361" s="83" t="n">
        <f aca="false">ROUNDUP(SUM(J361:L361)*1.1,0)</f>
        <v>0</v>
      </c>
      <c r="W361" s="84" t="s">
        <v>50</v>
      </c>
      <c r="X361" s="28" t="n">
        <f aca="false">IFERROR(IF($W361="eパケライト",VLOOKUP($U361,料金表!$B$3:$H$52,2,1),IF($W361="eパケ",VLOOKUP($U361,料金表!$B$3:$H$52,4,1),IF($W361="EMS",VLOOKUP($U361,料金表!$B$3:$H$52,6,1),""))),"")</f>
        <v>1085</v>
      </c>
      <c r="Y361" s="28" t="n">
        <f aca="false">IFERROR(IF($W361="eパケライト",VLOOKUP($U361,料金表!$B$3:$H$52,3,1),IF($W361="eパケ",VLOOKUP($U361,料金表!$B$3:$H$52,5,1),IF($W361="EMS",VLOOKUP($U361,料金表!$B$3:$H$52,7,1),""))),"")</f>
        <v>1085</v>
      </c>
      <c r="Z361" s="28" t="n">
        <f aca="false">$Z$1</f>
        <v>330</v>
      </c>
      <c r="AA361" s="64"/>
      <c r="AB361" s="65"/>
      <c r="AC361" s="66" t="s">
        <v>45</v>
      </c>
      <c r="AD361" s="65" t="n">
        <v>43954</v>
      </c>
      <c r="AE361" s="56"/>
      <c r="AF361" s="69" t="s">
        <v>1116</v>
      </c>
      <c r="AH361" s="57"/>
    </row>
    <row r="362" customFormat="false" ht="21" hidden="true" customHeight="true" outlineLevel="0" collapsed="false">
      <c r="A362" s="19" t="n">
        <v>355</v>
      </c>
      <c r="B362" s="67"/>
      <c r="C362" s="58" t="s">
        <v>1117</v>
      </c>
      <c r="D362" s="37" t="s">
        <v>1118</v>
      </c>
      <c r="E362" s="58" t="n">
        <v>4902370502473</v>
      </c>
      <c r="F362" s="38" t="str">
        <f aca="false">IF(D362="",,"http://mnsearch.com/item?kwd="&amp;D362)</f>
        <v>http://mnsearch.com/item?kwd=B000068GVO</v>
      </c>
      <c r="G362" s="60" t="n">
        <v>1250</v>
      </c>
      <c r="H362" s="39"/>
      <c r="I362" s="40" t="n">
        <v>200</v>
      </c>
      <c r="J362" s="41"/>
      <c r="K362" s="41"/>
      <c r="L362" s="41"/>
      <c r="M362" s="61" t="s">
        <v>1119</v>
      </c>
      <c r="N362" s="62" t="n">
        <v>40.49</v>
      </c>
      <c r="O362" s="77" t="n">
        <f aca="false">N362-0.5</f>
        <v>39.99</v>
      </c>
      <c r="P362" s="78" t="n">
        <f aca="false">IF(ISERROR($P$1*O362),"",($P$1*O362))</f>
        <v>4234.1412</v>
      </c>
      <c r="Q362" s="79" t="n">
        <f aca="false">P362-T362-X362-G362-H362-Z362</f>
        <v>1159.1412</v>
      </c>
      <c r="R362" s="80" t="n">
        <f aca="false">P362-T362-Y362-G362-H362-Z362</f>
        <v>1159.1412</v>
      </c>
      <c r="S362" s="81" t="n">
        <f aca="false">IF(ISERROR(Q362/P362),"",(Q362/P362))</f>
        <v>0.273760638875246</v>
      </c>
      <c r="T362" s="78" t="n">
        <f aca="false">ROUND(IF(ISERROR(P362*$T$1),"",P362*$T$1),0)</f>
        <v>635</v>
      </c>
      <c r="U362" s="82" t="n">
        <f aca="false">ROUNDUP(I362*1.2,0)</f>
        <v>240</v>
      </c>
      <c r="V362" s="83" t="n">
        <f aca="false">ROUNDUP(SUM(J362:L362)*1.1,0)</f>
        <v>0</v>
      </c>
      <c r="W362" s="84" t="s">
        <v>50</v>
      </c>
      <c r="X362" s="28" t="n">
        <f aca="false">IFERROR(IF($W362="eパケライト",VLOOKUP($U362,料金表!$B$3:$H$52,2,1),IF($W362="eパケ",VLOOKUP($U362,料金表!$B$3:$H$52,4,1),IF($W362="EMS",VLOOKUP($U362,料金表!$B$3:$H$52,6,1),""))),"")</f>
        <v>860</v>
      </c>
      <c r="Y362" s="28" t="n">
        <f aca="false">IFERROR(IF($W362="eパケライト",VLOOKUP($U362,料金表!$B$3:$H$52,3,1),IF($W362="eパケ",VLOOKUP($U362,料金表!$B$3:$H$52,5,1),IF($W362="EMS",VLOOKUP($U362,料金表!$B$3:$H$52,7,1),""))),"")</f>
        <v>860</v>
      </c>
      <c r="Z362" s="28" t="n">
        <f aca="false">$Z$1</f>
        <v>330</v>
      </c>
      <c r="AA362" s="64"/>
      <c r="AB362" s="65"/>
      <c r="AC362" s="66" t="s">
        <v>45</v>
      </c>
      <c r="AD362" s="65" t="n">
        <v>43954</v>
      </c>
      <c r="AE362" s="56"/>
      <c r="AF362" s="97"/>
      <c r="AH362" s="57"/>
    </row>
    <row r="363" customFormat="false" ht="21" hidden="true" customHeight="true" outlineLevel="0" collapsed="false">
      <c r="A363" s="19" t="n">
        <v>356</v>
      </c>
      <c r="B363" s="67"/>
      <c r="C363" s="58" t="s">
        <v>1120</v>
      </c>
      <c r="D363" s="37" t="s">
        <v>1121</v>
      </c>
      <c r="E363" s="58" t="n">
        <v>4988601002684</v>
      </c>
      <c r="F363" s="38" t="str">
        <f aca="false">IF(D363="",,"http://mnsearch.com/item?kwd="&amp;D363)</f>
        <v>http://mnsearch.com/item?kwd=B000068HWG</v>
      </c>
      <c r="G363" s="60" t="n">
        <v>2700</v>
      </c>
      <c r="H363" s="39"/>
      <c r="I363" s="40" t="n">
        <v>200</v>
      </c>
      <c r="J363" s="41"/>
      <c r="K363" s="41"/>
      <c r="L363" s="41"/>
      <c r="M363" s="61" t="s">
        <v>1122</v>
      </c>
      <c r="N363" s="62" t="n">
        <v>47.49</v>
      </c>
      <c r="O363" s="77" t="n">
        <f aca="false">N363-0.5</f>
        <v>46.99</v>
      </c>
      <c r="P363" s="78" t="n">
        <f aca="false">IF(ISERROR($P$1*O363),"",($P$1*O363))</f>
        <v>4975.3012</v>
      </c>
      <c r="Q363" s="79" t="n">
        <f aca="false">P363-T363-X363-G363-H363-Z363</f>
        <v>339.3012</v>
      </c>
      <c r="R363" s="80" t="n">
        <f aca="false">P363-T363-Y363-G363-H363-Z363</f>
        <v>339.3012</v>
      </c>
      <c r="S363" s="81" t="n">
        <f aca="false">IF(ISERROR(Q363/P363),"",(Q363/P363))</f>
        <v>0.0681971173926113</v>
      </c>
      <c r="T363" s="78" t="n">
        <f aca="false">ROUND(IF(ISERROR(P363*$T$1),"",P363*$T$1),0)</f>
        <v>746</v>
      </c>
      <c r="U363" s="82" t="n">
        <f aca="false">ROUNDUP(I363*1.2,0)</f>
        <v>240</v>
      </c>
      <c r="V363" s="83" t="n">
        <f aca="false">ROUNDUP(SUM(J363:L363)*1.1,0)</f>
        <v>0</v>
      </c>
      <c r="W363" s="84" t="s">
        <v>50</v>
      </c>
      <c r="X363" s="28" t="n">
        <f aca="false">IFERROR(IF($W363="eパケライト",VLOOKUP($U363,料金表!$B$3:$H$52,2,1),IF($W363="eパケ",VLOOKUP($U363,料金表!$B$3:$H$52,4,1),IF($W363="EMS",VLOOKUP($U363,料金表!$B$3:$H$52,6,1),""))),"")</f>
        <v>860</v>
      </c>
      <c r="Y363" s="28" t="n">
        <f aca="false">IFERROR(IF($W363="eパケライト",VLOOKUP($U363,料金表!$B$3:$H$52,3,1),IF($W363="eパケ",VLOOKUP($U363,料金表!$B$3:$H$52,5,1),IF($W363="EMS",VLOOKUP($U363,料金表!$B$3:$H$52,7,1),""))),"")</f>
        <v>860</v>
      </c>
      <c r="Z363" s="28" t="n">
        <f aca="false">$Z$1</f>
        <v>330</v>
      </c>
      <c r="AA363" s="64"/>
      <c r="AB363" s="65"/>
      <c r="AC363" s="66" t="s">
        <v>45</v>
      </c>
      <c r="AD363" s="65" t="n">
        <v>43954</v>
      </c>
      <c r="AE363" s="56"/>
      <c r="AF363" s="97"/>
      <c r="AH363" s="57"/>
    </row>
    <row r="364" customFormat="false" ht="21" hidden="true" customHeight="true" outlineLevel="0" collapsed="false">
      <c r="A364" s="19" t="n">
        <v>357</v>
      </c>
      <c r="B364" s="67"/>
      <c r="C364" s="58" t="s">
        <v>1123</v>
      </c>
      <c r="D364" s="37" t="s">
        <v>1124</v>
      </c>
      <c r="E364" s="58" t="n">
        <v>4582224494774</v>
      </c>
      <c r="F364" s="38" t="str">
        <f aca="false">IF(D364="",,"http://mnsearch.com/item?kwd="&amp;D364)</f>
        <v>http://mnsearch.com/item?kwd=B007NDJG98</v>
      </c>
      <c r="G364" s="60" t="n">
        <v>3100</v>
      </c>
      <c r="H364" s="39"/>
      <c r="I364" s="40" t="n">
        <v>300</v>
      </c>
      <c r="J364" s="41"/>
      <c r="K364" s="41"/>
      <c r="L364" s="41"/>
      <c r="M364" s="61" t="s">
        <v>1125</v>
      </c>
      <c r="N364" s="62" t="n">
        <v>62.98</v>
      </c>
      <c r="O364" s="77" t="n">
        <f aca="false">N364-0.5</f>
        <v>62.48</v>
      </c>
      <c r="P364" s="78" t="n">
        <f aca="false">IF(ISERROR($P$1*O364),"",($P$1*O364))</f>
        <v>6615.3824</v>
      </c>
      <c r="Q364" s="79" t="n">
        <f aca="false">P364-T364-X364-G364-H364-Z364</f>
        <v>1108.3824</v>
      </c>
      <c r="R364" s="80" t="n">
        <f aca="false">P364-T364-Y364-G364-H364-Z364</f>
        <v>1108.3824</v>
      </c>
      <c r="S364" s="81" t="n">
        <f aca="false">IF(ISERROR(Q364/P364),"",(Q364/P364))</f>
        <v>0.167546232852692</v>
      </c>
      <c r="T364" s="78" t="n">
        <f aca="false">ROUND(IF(ISERROR(P364*$T$1),"",P364*$T$1),0)</f>
        <v>992</v>
      </c>
      <c r="U364" s="82" t="n">
        <f aca="false">ROUNDUP(I364*1.2,0)</f>
        <v>360</v>
      </c>
      <c r="V364" s="83" t="n">
        <f aca="false">ROUNDUP(SUM(J364:L364)*1.1,0)</f>
        <v>0</v>
      </c>
      <c r="W364" s="84" t="s">
        <v>50</v>
      </c>
      <c r="X364" s="28" t="n">
        <f aca="false">IFERROR(IF($W364="eパケライト",VLOOKUP($U364,料金表!$B$3:$H$52,2,1),IF($W364="eパケ",VLOOKUP($U364,料金表!$B$3:$H$52,4,1),IF($W364="EMS",VLOOKUP($U364,料金表!$B$3:$H$52,6,1),""))),"")</f>
        <v>1085</v>
      </c>
      <c r="Y364" s="28" t="n">
        <f aca="false">IFERROR(IF($W364="eパケライト",VLOOKUP($U364,料金表!$B$3:$H$52,3,1),IF($W364="eパケ",VLOOKUP($U364,料金表!$B$3:$H$52,5,1),IF($W364="EMS",VLOOKUP($U364,料金表!$B$3:$H$52,7,1),""))),"")</f>
        <v>1085</v>
      </c>
      <c r="Z364" s="28" t="n">
        <f aca="false">$Z$1</f>
        <v>330</v>
      </c>
      <c r="AA364" s="64"/>
      <c r="AB364" s="65"/>
      <c r="AC364" s="66" t="s">
        <v>45</v>
      </c>
      <c r="AD364" s="65" t="n">
        <v>43954</v>
      </c>
      <c r="AE364" s="56"/>
      <c r="AF364" s="97"/>
      <c r="AH364" s="57"/>
    </row>
    <row r="365" customFormat="false" ht="21" hidden="true" customHeight="true" outlineLevel="0" collapsed="false">
      <c r="A365" s="19" t="n">
        <v>358</v>
      </c>
      <c r="B365" s="67"/>
      <c r="C365" s="58" t="s">
        <v>1126</v>
      </c>
      <c r="D365" s="37" t="s">
        <v>1127</v>
      </c>
      <c r="E365" s="58" t="n">
        <v>4902370501575</v>
      </c>
      <c r="F365" s="38" t="str">
        <f aca="false">IF(D365="",,"http://mnsearch.com/item?kwd="&amp;D365)</f>
        <v>http://mnsearch.com/item?kwd=B000068GVA</v>
      </c>
      <c r="G365" s="60" t="n">
        <v>1200</v>
      </c>
      <c r="H365" s="60" t="n">
        <v>350</v>
      </c>
      <c r="I365" s="40" t="n">
        <v>200</v>
      </c>
      <c r="J365" s="41"/>
      <c r="K365" s="41"/>
      <c r="L365" s="41"/>
      <c r="M365" s="61" t="s">
        <v>1128</v>
      </c>
      <c r="N365" s="62" t="n">
        <v>35.49</v>
      </c>
      <c r="O365" s="77" t="n">
        <f aca="false">N365-0.5</f>
        <v>34.99</v>
      </c>
      <c r="P365" s="78" t="n">
        <f aca="false">IF(ISERROR($P$1*O365),"",($P$1*O365))</f>
        <v>3704.7412</v>
      </c>
      <c r="Q365" s="79" t="n">
        <f aca="false">P365-T365-X365-G365-H365-Z365</f>
        <v>408.7412</v>
      </c>
      <c r="R365" s="80" t="n">
        <f aca="false">P365-T365-Y365-G365-H365-Z365</f>
        <v>408.7412</v>
      </c>
      <c r="S365" s="81" t="n">
        <f aca="false">IF(ISERROR(Q365/P365),"",(Q365/P365))</f>
        <v>0.110329218138098</v>
      </c>
      <c r="T365" s="78" t="n">
        <f aca="false">ROUND(IF(ISERROR(P365*$T$1),"",P365*$T$1),0)</f>
        <v>556</v>
      </c>
      <c r="U365" s="82" t="n">
        <f aca="false">ROUNDUP(I365*1.2,0)</f>
        <v>240</v>
      </c>
      <c r="V365" s="83" t="n">
        <f aca="false">ROUNDUP(SUM(J365:L365)*1.1,0)</f>
        <v>0</v>
      </c>
      <c r="W365" s="84" t="s">
        <v>50</v>
      </c>
      <c r="X365" s="28" t="n">
        <f aca="false">IFERROR(IF($W365="eパケライト",VLOOKUP($U365,料金表!$B$3:$H$52,2,1),IF($W365="eパケ",VLOOKUP($U365,料金表!$B$3:$H$52,4,1),IF($W365="EMS",VLOOKUP($U365,料金表!$B$3:$H$52,6,1),""))),"")</f>
        <v>860</v>
      </c>
      <c r="Y365" s="28" t="n">
        <f aca="false">IFERROR(IF($W365="eパケライト",VLOOKUP($U365,料金表!$B$3:$H$52,3,1),IF($W365="eパケ",VLOOKUP($U365,料金表!$B$3:$H$52,5,1),IF($W365="EMS",VLOOKUP($U365,料金表!$B$3:$H$52,7,1),""))),"")</f>
        <v>860</v>
      </c>
      <c r="Z365" s="28" t="n">
        <f aca="false">$Z$1</f>
        <v>330</v>
      </c>
      <c r="AA365" s="64"/>
      <c r="AB365" s="65"/>
      <c r="AC365" s="66" t="s">
        <v>45</v>
      </c>
      <c r="AD365" s="65" t="n">
        <v>43954</v>
      </c>
      <c r="AE365" s="56"/>
      <c r="AF365" s="97"/>
      <c r="AH365" s="57"/>
    </row>
    <row r="366" customFormat="false" ht="21" hidden="true" customHeight="true" outlineLevel="0" collapsed="false">
      <c r="A366" s="19" t="n">
        <v>359</v>
      </c>
      <c r="B366" s="67"/>
      <c r="C366" s="58" t="s">
        <v>1129</v>
      </c>
      <c r="D366" s="37" t="s">
        <v>1130</v>
      </c>
      <c r="E366" s="58" t="n">
        <v>4988627000275</v>
      </c>
      <c r="F366" s="38" t="str">
        <f aca="false">IF(D366="",,"http://mnsearch.com/item?kwd="&amp;D366)</f>
        <v>http://mnsearch.com/item?kwd=B000068I7E</v>
      </c>
      <c r="G366" s="60" t="n">
        <v>1700</v>
      </c>
      <c r="H366" s="39"/>
      <c r="I366" s="40" t="n">
        <v>200</v>
      </c>
      <c r="J366" s="41"/>
      <c r="K366" s="41"/>
      <c r="L366" s="41"/>
      <c r="M366" s="61" t="s">
        <v>1131</v>
      </c>
      <c r="N366" s="62" t="n">
        <v>35</v>
      </c>
      <c r="O366" s="77" t="n">
        <f aca="false">N366-0.5</f>
        <v>34.5</v>
      </c>
      <c r="P366" s="78" t="n">
        <f aca="false">IF(ISERROR($P$1*O366),"",($P$1*O366))</f>
        <v>3652.86</v>
      </c>
      <c r="Q366" s="79" t="n">
        <f aca="false">P366-T366-X366-G366-H366-Z366</f>
        <v>214.86</v>
      </c>
      <c r="R366" s="80" t="n">
        <f aca="false">P366-T366-Y366-G366-H366-Z366</f>
        <v>214.86</v>
      </c>
      <c r="S366" s="81" t="n">
        <f aca="false">IF(ISERROR(Q366/P366),"",(Q366/P366))</f>
        <v>0.0588196645915802</v>
      </c>
      <c r="T366" s="78" t="n">
        <f aca="false">ROUND(IF(ISERROR(P366*$T$1),"",P366*$T$1),0)</f>
        <v>548</v>
      </c>
      <c r="U366" s="82" t="n">
        <f aca="false">ROUNDUP(I366*1.2,0)</f>
        <v>240</v>
      </c>
      <c r="V366" s="83" t="n">
        <f aca="false">ROUNDUP(SUM(J366:L366)*1.1,0)</f>
        <v>0</v>
      </c>
      <c r="W366" s="84" t="s">
        <v>50</v>
      </c>
      <c r="X366" s="28" t="n">
        <f aca="false">IFERROR(IF($W366="eパケライト",VLOOKUP($U366,料金表!$B$3:$H$52,2,1),IF($W366="eパケ",VLOOKUP($U366,料金表!$B$3:$H$52,4,1),IF($W366="EMS",VLOOKUP($U366,料金表!$B$3:$H$52,6,1),""))),"")</f>
        <v>860</v>
      </c>
      <c r="Y366" s="28" t="n">
        <f aca="false">IFERROR(IF($W366="eパケライト",VLOOKUP($U366,料金表!$B$3:$H$52,3,1),IF($W366="eパケ",VLOOKUP($U366,料金表!$B$3:$H$52,5,1),IF($W366="EMS",VLOOKUP($U366,料金表!$B$3:$H$52,7,1),""))),"")</f>
        <v>860</v>
      </c>
      <c r="Z366" s="28" t="n">
        <f aca="false">$Z$1</f>
        <v>330</v>
      </c>
      <c r="AA366" s="64"/>
      <c r="AB366" s="65"/>
      <c r="AC366" s="66" t="s">
        <v>45</v>
      </c>
      <c r="AD366" s="65" t="n">
        <v>43954</v>
      </c>
      <c r="AE366" s="56"/>
      <c r="AF366" s="97"/>
      <c r="AH366" s="57"/>
    </row>
    <row r="367" customFormat="false" ht="21" hidden="true" customHeight="true" outlineLevel="0" collapsed="false">
      <c r="A367" s="19" t="n">
        <v>360</v>
      </c>
      <c r="B367" s="67"/>
      <c r="C367" s="58" t="s">
        <v>1132</v>
      </c>
      <c r="D367" s="37" t="s">
        <v>1133</v>
      </c>
      <c r="E367" s="58" t="n">
        <v>4988161400012</v>
      </c>
      <c r="F367" s="38" t="str">
        <f aca="false">IF(D367="",,"http://mnsearch.com/item?kwd="&amp;D367)</f>
        <v>http://mnsearch.com/item?kwd=B000148I86</v>
      </c>
      <c r="G367" s="60" t="n">
        <v>1800</v>
      </c>
      <c r="H367" s="39"/>
      <c r="I367" s="40" t="n">
        <v>400</v>
      </c>
      <c r="J367" s="41"/>
      <c r="K367" s="41"/>
      <c r="L367" s="41"/>
      <c r="M367" s="61" t="s">
        <v>1134</v>
      </c>
      <c r="N367" s="62" t="n">
        <v>45.49</v>
      </c>
      <c r="O367" s="77" t="n">
        <f aca="false">N367-0.5</f>
        <v>44.99</v>
      </c>
      <c r="P367" s="78" t="n">
        <f aca="false">IF(ISERROR($P$1*O367),"",($P$1*O367))</f>
        <v>4763.5412</v>
      </c>
      <c r="Q367" s="79" t="n">
        <f aca="false">P367-T367-X367-G367-H367-Z367</f>
        <v>683.5412</v>
      </c>
      <c r="R367" s="80" t="n">
        <f aca="false">P367-T367-Y367-G367-H367-Z367</f>
        <v>683.5412</v>
      </c>
      <c r="S367" s="81" t="n">
        <f aca="false">IF(ISERROR(Q367/P367),"",(Q367/P367))</f>
        <v>0.14349433988311</v>
      </c>
      <c r="T367" s="78" t="n">
        <f aca="false">ROUND(IF(ISERROR(P367*$T$1),"",P367*$T$1),0)</f>
        <v>715</v>
      </c>
      <c r="U367" s="82" t="n">
        <f aca="false">ROUNDUP(I367*1.2,0)</f>
        <v>480</v>
      </c>
      <c r="V367" s="83" t="n">
        <f aca="false">ROUNDUP(SUM(J367:L367)*1.1,0)</f>
        <v>0</v>
      </c>
      <c r="W367" s="84" t="s">
        <v>50</v>
      </c>
      <c r="X367" s="28" t="n">
        <f aca="false">IFERROR(IF($W367="eパケライト",VLOOKUP($U367,料金表!$B$3:$H$52,2,1),IF($W367="eパケ",VLOOKUP($U367,料金表!$B$3:$H$52,4,1),IF($W367="EMS",VLOOKUP($U367,料金表!$B$3:$H$52,6,1),""))),"")</f>
        <v>1235</v>
      </c>
      <c r="Y367" s="28" t="n">
        <f aca="false">IFERROR(IF($W367="eパケライト",VLOOKUP($U367,料金表!$B$3:$H$52,3,1),IF($W367="eパケ",VLOOKUP($U367,料金表!$B$3:$H$52,5,1),IF($W367="EMS",VLOOKUP($U367,料金表!$B$3:$H$52,7,1),""))),"")</f>
        <v>1235</v>
      </c>
      <c r="Z367" s="28" t="n">
        <f aca="false">$Z$1</f>
        <v>330</v>
      </c>
      <c r="AA367" s="64"/>
      <c r="AB367" s="65"/>
      <c r="AC367" s="66" t="s">
        <v>45</v>
      </c>
      <c r="AD367" s="65" t="n">
        <v>43954</v>
      </c>
      <c r="AE367" s="56"/>
      <c r="AF367" s="97"/>
      <c r="AH367" s="57"/>
    </row>
    <row r="368" customFormat="false" ht="21" hidden="true" customHeight="true" outlineLevel="0" collapsed="false">
      <c r="A368" s="19" t="n">
        <v>361</v>
      </c>
      <c r="B368" s="67"/>
      <c r="C368" s="58" t="s">
        <v>1135</v>
      </c>
      <c r="D368" s="37" t="s">
        <v>1136</v>
      </c>
      <c r="E368" s="58" t="n">
        <v>4976219060356</v>
      </c>
      <c r="F368" s="38" t="str">
        <f aca="false">IF(D368="",,"http://mnsearch.com/item?kwd="&amp;D368)</f>
        <v>http://mnsearch.com/item?kwd=B00QLG661E</v>
      </c>
      <c r="G368" s="60" t="n">
        <v>1200</v>
      </c>
      <c r="H368" s="60" t="n">
        <v>356</v>
      </c>
      <c r="I368" s="40" t="n">
        <v>200</v>
      </c>
      <c r="J368" s="41"/>
      <c r="K368" s="41"/>
      <c r="L368" s="41"/>
      <c r="M368" s="61" t="s">
        <v>1137</v>
      </c>
      <c r="N368" s="62" t="n">
        <v>45</v>
      </c>
      <c r="O368" s="77" t="n">
        <f aca="false">N368-0.5</f>
        <v>44.5</v>
      </c>
      <c r="P368" s="78" t="n">
        <f aca="false">IF(ISERROR($P$1*O368),"",($P$1*O368))</f>
        <v>4711.66</v>
      </c>
      <c r="Q368" s="79" t="n">
        <f aca="false">P368-T368-X368-G368-H368-Z368</f>
        <v>1258.66</v>
      </c>
      <c r="R368" s="80" t="n">
        <f aca="false">P368-T368-Y368-G368-H368-Z368</f>
        <v>1258.66</v>
      </c>
      <c r="S368" s="81" t="n">
        <f aca="false">IF(ISERROR(Q368/P368),"",(Q368/P368))</f>
        <v>0.267137272214039</v>
      </c>
      <c r="T368" s="78" t="n">
        <f aca="false">ROUND(IF(ISERROR(P368*$T$1),"",P368*$T$1),0)</f>
        <v>707</v>
      </c>
      <c r="U368" s="82" t="n">
        <f aca="false">ROUNDUP(I368*1.2,0)</f>
        <v>240</v>
      </c>
      <c r="V368" s="83" t="n">
        <f aca="false">ROUNDUP(SUM(J368:L368)*1.1,0)</f>
        <v>0</v>
      </c>
      <c r="W368" s="84" t="s">
        <v>50</v>
      </c>
      <c r="X368" s="28" t="n">
        <f aca="false">IFERROR(IF($W368="eパケライト",VLOOKUP($U368,料金表!$B$3:$H$52,2,1),IF($W368="eパケ",VLOOKUP($U368,料金表!$B$3:$H$52,4,1),IF($W368="EMS",VLOOKUP($U368,料金表!$B$3:$H$52,6,1),""))),"")</f>
        <v>860</v>
      </c>
      <c r="Y368" s="28" t="n">
        <f aca="false">IFERROR(IF($W368="eパケライト",VLOOKUP($U368,料金表!$B$3:$H$52,3,1),IF($W368="eパケ",VLOOKUP($U368,料金表!$B$3:$H$52,5,1),IF($W368="EMS",VLOOKUP($U368,料金表!$B$3:$H$52,7,1),""))),"")</f>
        <v>860</v>
      </c>
      <c r="Z368" s="28" t="n">
        <f aca="false">$Z$1</f>
        <v>330</v>
      </c>
      <c r="AA368" s="64"/>
      <c r="AB368" s="65"/>
      <c r="AC368" s="66" t="s">
        <v>45</v>
      </c>
      <c r="AD368" s="65" t="n">
        <v>43954</v>
      </c>
      <c r="AE368" s="56"/>
      <c r="AF368" s="97"/>
      <c r="AH368" s="57"/>
    </row>
    <row r="369" customFormat="false" ht="21" hidden="true" customHeight="true" outlineLevel="0" collapsed="false">
      <c r="A369" s="19" t="n">
        <v>362</v>
      </c>
      <c r="B369" s="67"/>
      <c r="C369" s="58" t="s">
        <v>1138</v>
      </c>
      <c r="D369" s="37" t="s">
        <v>1139</v>
      </c>
      <c r="E369" s="58" t="n">
        <v>4573173316903</v>
      </c>
      <c r="F369" s="38" t="str">
        <f aca="false">IF(D369="",,"http://mnsearch.com/item?kwd="&amp;D369)</f>
        <v>http://mnsearch.com/item?kwd=B074ZDJCHH</v>
      </c>
      <c r="G369" s="60" t="n">
        <v>3550</v>
      </c>
      <c r="H369" s="60" t="n">
        <v>350</v>
      </c>
      <c r="I369" s="40" t="n">
        <v>200</v>
      </c>
      <c r="J369" s="41"/>
      <c r="K369" s="41"/>
      <c r="L369" s="41"/>
      <c r="M369" s="61" t="s">
        <v>1140</v>
      </c>
      <c r="N369" s="62" t="n">
        <v>70.49</v>
      </c>
      <c r="O369" s="77" t="n">
        <f aca="false">N369-0.5</f>
        <v>69.99</v>
      </c>
      <c r="P369" s="78" t="n">
        <f aca="false">IF(ISERROR($P$1*O369),"",($P$1*O369))</f>
        <v>7410.5412</v>
      </c>
      <c r="Q369" s="79" t="n">
        <f aca="false">P369-T369-X369-G369-H369-Z369</f>
        <v>1208.5412</v>
      </c>
      <c r="R369" s="80" t="n">
        <f aca="false">P369-T369-Y369-G369-H369-Z369</f>
        <v>1208.5412</v>
      </c>
      <c r="S369" s="81" t="n">
        <f aca="false">IF(ISERROR(Q369/P369),"",(Q369/P369))</f>
        <v>0.163084067328308</v>
      </c>
      <c r="T369" s="78" t="n">
        <f aca="false">ROUND(IF(ISERROR(P369*$T$1),"",P369*$T$1),0)</f>
        <v>1112</v>
      </c>
      <c r="U369" s="82" t="n">
        <f aca="false">ROUNDUP(I369*1.2,0)</f>
        <v>240</v>
      </c>
      <c r="V369" s="83" t="n">
        <f aca="false">ROUNDUP(SUM(J369:L369)*1.1,0)</f>
        <v>0</v>
      </c>
      <c r="W369" s="84" t="s">
        <v>50</v>
      </c>
      <c r="X369" s="28" t="n">
        <f aca="false">IFERROR(IF($W369="eパケライト",VLOOKUP($U369,料金表!$B$3:$H$52,2,1),IF($W369="eパケ",VLOOKUP($U369,料金表!$B$3:$H$52,4,1),IF($W369="EMS",VLOOKUP($U369,料金表!$B$3:$H$52,6,1),""))),"")</f>
        <v>860</v>
      </c>
      <c r="Y369" s="28" t="n">
        <f aca="false">IFERROR(IF($W369="eパケライト",VLOOKUP($U369,料金表!$B$3:$H$52,3,1),IF($W369="eパケ",VLOOKUP($U369,料金表!$B$3:$H$52,5,1),IF($W369="EMS",VLOOKUP($U369,料金表!$B$3:$H$52,7,1),""))),"")</f>
        <v>860</v>
      </c>
      <c r="Z369" s="28" t="n">
        <f aca="false">$Z$1</f>
        <v>330</v>
      </c>
      <c r="AA369" s="64"/>
      <c r="AB369" s="65"/>
      <c r="AC369" s="66" t="s">
        <v>45</v>
      </c>
      <c r="AD369" s="65" t="n">
        <v>43954</v>
      </c>
      <c r="AE369" s="56"/>
      <c r="AF369" s="97"/>
      <c r="AH369" s="57"/>
    </row>
    <row r="370" customFormat="false" ht="21" hidden="true" customHeight="true" outlineLevel="0" collapsed="false">
      <c r="A370" s="19" t="n">
        <v>363</v>
      </c>
      <c r="B370" s="67"/>
      <c r="C370" s="58" t="s">
        <v>1141</v>
      </c>
      <c r="D370" s="37" t="s">
        <v>1142</v>
      </c>
      <c r="E370" s="58" t="n">
        <v>4995857092611</v>
      </c>
      <c r="F370" s="38" t="str">
        <f aca="false">IF(D370="",,"http://mnsearch.com/item?kwd="&amp;D370)</f>
        <v>http://mnsearch.com/item?kwd=B009X78J7W</v>
      </c>
      <c r="G370" s="60" t="n">
        <v>1167</v>
      </c>
      <c r="H370" s="39"/>
      <c r="I370" s="40" t="n">
        <v>200</v>
      </c>
      <c r="J370" s="41"/>
      <c r="K370" s="41"/>
      <c r="L370" s="41"/>
      <c r="M370" s="61" t="s">
        <v>1143</v>
      </c>
      <c r="N370" s="62" t="n">
        <v>30.8</v>
      </c>
      <c r="O370" s="77" t="n">
        <f aca="false">N370-0.5</f>
        <v>30.3</v>
      </c>
      <c r="P370" s="78" t="n">
        <f aca="false">IF(ISERROR($P$1*O370),"",($P$1*O370))</f>
        <v>3208.164</v>
      </c>
      <c r="Q370" s="79" t="n">
        <f aca="false">P370-T370-X370-G370-H370-Z370</f>
        <v>370.164</v>
      </c>
      <c r="R370" s="80" t="n">
        <f aca="false">P370-T370-Y370-G370-H370-Z370</f>
        <v>370.164</v>
      </c>
      <c r="S370" s="81" t="n">
        <f aca="false">IF(ISERROR(Q370/P370),"",(Q370/P370))</f>
        <v>0.115381881973615</v>
      </c>
      <c r="T370" s="78" t="n">
        <f aca="false">ROUND(IF(ISERROR(P370*$T$1),"",P370*$T$1),0)</f>
        <v>481</v>
      </c>
      <c r="U370" s="82" t="n">
        <f aca="false">ROUNDUP(I370*1.2,0)</f>
        <v>240</v>
      </c>
      <c r="V370" s="83" t="n">
        <f aca="false">ROUNDUP(SUM(J370:L370)*1.1,0)</f>
        <v>0</v>
      </c>
      <c r="W370" s="84" t="s">
        <v>50</v>
      </c>
      <c r="X370" s="28" t="n">
        <f aca="false">IFERROR(IF($W370="eパケライト",VLOOKUP($U370,料金表!$B$3:$H$52,2,1),IF($W370="eパケ",VLOOKUP($U370,料金表!$B$3:$H$52,4,1),IF($W370="EMS",VLOOKUP($U370,料金表!$B$3:$H$52,6,1),""))),"")</f>
        <v>860</v>
      </c>
      <c r="Y370" s="28" t="n">
        <f aca="false">IFERROR(IF($W370="eパケライト",VLOOKUP($U370,料金表!$B$3:$H$52,3,1),IF($W370="eパケ",VLOOKUP($U370,料金表!$B$3:$H$52,5,1),IF($W370="EMS",VLOOKUP($U370,料金表!$B$3:$H$52,7,1),""))),"")</f>
        <v>860</v>
      </c>
      <c r="Z370" s="28" t="n">
        <f aca="false">$Z$1</f>
        <v>330</v>
      </c>
      <c r="AA370" s="64"/>
      <c r="AB370" s="65"/>
      <c r="AC370" s="66" t="s">
        <v>45</v>
      </c>
      <c r="AD370" s="65" t="n">
        <v>43954</v>
      </c>
      <c r="AE370" s="56"/>
      <c r="AF370" s="97"/>
      <c r="AH370" s="57"/>
    </row>
    <row r="371" customFormat="false" ht="21" hidden="true" customHeight="true" outlineLevel="0" collapsed="false">
      <c r="A371" s="19" t="n">
        <v>364</v>
      </c>
      <c r="B371" s="67"/>
      <c r="C371" s="58" t="s">
        <v>1144</v>
      </c>
      <c r="D371" s="37" t="s">
        <v>1145</v>
      </c>
      <c r="E371" s="58" t="n">
        <v>4582350661224</v>
      </c>
      <c r="F371" s="38" t="str">
        <f aca="false">IF(D371="",,"http://mnsearch.com/item?kwd="&amp;D371)</f>
        <v>http://mnsearch.com/item?kwd=B00HVPBCK4</v>
      </c>
      <c r="G371" s="60" t="n">
        <v>4200</v>
      </c>
      <c r="H371" s="39"/>
      <c r="I371" s="40" t="n">
        <v>200</v>
      </c>
      <c r="J371" s="41"/>
      <c r="K371" s="41"/>
      <c r="L371" s="41"/>
      <c r="M371" s="61" t="s">
        <v>1146</v>
      </c>
      <c r="N371" s="62" t="n">
        <v>64.55</v>
      </c>
      <c r="O371" s="77" t="n">
        <f aca="false">N371-0.5</f>
        <v>64.05</v>
      </c>
      <c r="P371" s="78" t="n">
        <f aca="false">IF(ISERROR($P$1*O371),"",($P$1*O371))</f>
        <v>6781.614</v>
      </c>
      <c r="Q371" s="79" t="n">
        <f aca="false">P371-T371-X371-G371-H371-Z371</f>
        <v>374.614</v>
      </c>
      <c r="R371" s="80" t="n">
        <f aca="false">P371-T371-Y371-G371-H371-Z371</f>
        <v>374.614</v>
      </c>
      <c r="S371" s="81" t="n">
        <f aca="false">IF(ISERROR(Q371/P371),"",(Q371/P371))</f>
        <v>0.0552396523895343</v>
      </c>
      <c r="T371" s="78" t="n">
        <f aca="false">ROUND(IF(ISERROR(P371*$T$1),"",P371*$T$1),0)</f>
        <v>1017</v>
      </c>
      <c r="U371" s="82" t="n">
        <f aca="false">ROUNDUP(I371*1.2,0)</f>
        <v>240</v>
      </c>
      <c r="V371" s="83" t="n">
        <f aca="false">ROUNDUP(SUM(J371:L371)*1.1,0)</f>
        <v>0</v>
      </c>
      <c r="W371" s="84" t="s">
        <v>50</v>
      </c>
      <c r="X371" s="28" t="n">
        <f aca="false">IFERROR(IF($W371="eパケライト",VLOOKUP($U371,料金表!$B$3:$H$52,2,1),IF($W371="eパケ",VLOOKUP($U371,料金表!$B$3:$H$52,4,1),IF($W371="EMS",VLOOKUP($U371,料金表!$B$3:$H$52,6,1),""))),"")</f>
        <v>860</v>
      </c>
      <c r="Y371" s="28" t="n">
        <f aca="false">IFERROR(IF($W371="eパケライト",VLOOKUP($U371,料金表!$B$3:$H$52,3,1),IF($W371="eパケ",VLOOKUP($U371,料金表!$B$3:$H$52,5,1),IF($W371="EMS",VLOOKUP($U371,料金表!$B$3:$H$52,7,1),""))),"")</f>
        <v>860</v>
      </c>
      <c r="Z371" s="28" t="n">
        <f aca="false">$Z$1</f>
        <v>330</v>
      </c>
      <c r="AA371" s="64"/>
      <c r="AB371" s="65"/>
      <c r="AC371" s="66" t="s">
        <v>45</v>
      </c>
      <c r="AD371" s="65" t="n">
        <v>43954</v>
      </c>
      <c r="AE371" s="56"/>
      <c r="AF371" s="97"/>
      <c r="AH371" s="57"/>
    </row>
    <row r="372" customFormat="false" ht="21" hidden="true" customHeight="true" outlineLevel="0" collapsed="false">
      <c r="A372" s="19" t="n">
        <v>365</v>
      </c>
      <c r="B372" s="67"/>
      <c r="C372" s="58" t="s">
        <v>1147</v>
      </c>
      <c r="D372" s="37" t="s">
        <v>1148</v>
      </c>
      <c r="E372" s="58" t="n">
        <v>4988607200060</v>
      </c>
      <c r="F372" s="38" t="str">
        <f aca="false">IF(D372="",,"http://mnsearch.com/item?kwd="&amp;D372)</f>
        <v>http://mnsearch.com/item?kwd=B0000ZPSTI</v>
      </c>
      <c r="G372" s="60" t="n">
        <v>2680</v>
      </c>
      <c r="H372" s="39"/>
      <c r="I372" s="40" t="n">
        <v>200</v>
      </c>
      <c r="J372" s="41"/>
      <c r="K372" s="41"/>
      <c r="L372" s="41"/>
      <c r="M372" s="61" t="s">
        <v>1149</v>
      </c>
      <c r="N372" s="62" t="n">
        <v>50.49</v>
      </c>
      <c r="O372" s="77" t="n">
        <f aca="false">N372-0.5</f>
        <v>49.99</v>
      </c>
      <c r="P372" s="78" t="n">
        <f aca="false">IF(ISERROR($P$1*O372),"",($P$1*O372))</f>
        <v>5292.9412</v>
      </c>
      <c r="Q372" s="79" t="n">
        <f aca="false">P372-T372-X372-G372-H372-Z372</f>
        <v>628.9412</v>
      </c>
      <c r="R372" s="80" t="n">
        <f aca="false">P372-T372-Y372-G372-H372-Z372</f>
        <v>628.9412</v>
      </c>
      <c r="S372" s="81" t="n">
        <f aca="false">IF(ISERROR(Q372/P372),"",(Q372/P372))</f>
        <v>0.118826409785168</v>
      </c>
      <c r="T372" s="78" t="n">
        <f aca="false">ROUND(IF(ISERROR(P372*$T$1),"",P372*$T$1),0)</f>
        <v>794</v>
      </c>
      <c r="U372" s="82" t="n">
        <f aca="false">ROUNDUP(I372*1.2,0)</f>
        <v>240</v>
      </c>
      <c r="V372" s="83" t="n">
        <f aca="false">ROUNDUP(SUM(J372:L372)*1.1,0)</f>
        <v>0</v>
      </c>
      <c r="W372" s="84" t="s">
        <v>50</v>
      </c>
      <c r="X372" s="28" t="n">
        <f aca="false">IFERROR(IF($W372="eパケライト",VLOOKUP($U372,料金表!$B$3:$H$52,2,1),IF($W372="eパケ",VLOOKUP($U372,料金表!$B$3:$H$52,4,1),IF($W372="EMS",VLOOKUP($U372,料金表!$B$3:$H$52,6,1),""))),"")</f>
        <v>860</v>
      </c>
      <c r="Y372" s="28" t="n">
        <f aca="false">IFERROR(IF($W372="eパケライト",VLOOKUP($U372,料金表!$B$3:$H$52,3,1),IF($W372="eパケ",VLOOKUP($U372,料金表!$B$3:$H$52,5,1),IF($W372="EMS",VLOOKUP($U372,料金表!$B$3:$H$52,7,1),""))),"")</f>
        <v>860</v>
      </c>
      <c r="Z372" s="28" t="n">
        <f aca="false">$Z$1</f>
        <v>330</v>
      </c>
      <c r="AA372" s="64"/>
      <c r="AB372" s="65"/>
      <c r="AC372" s="66" t="s">
        <v>45</v>
      </c>
      <c r="AD372" s="65" t="n">
        <v>43954</v>
      </c>
      <c r="AE372" s="56"/>
      <c r="AF372" s="97"/>
      <c r="AH372" s="57"/>
    </row>
    <row r="373" customFormat="false" ht="21" hidden="true" customHeight="true" outlineLevel="0" collapsed="false">
      <c r="A373" s="19" t="n">
        <v>366</v>
      </c>
      <c r="B373" s="67"/>
      <c r="C373" s="58" t="s">
        <v>1150</v>
      </c>
      <c r="D373" s="37" t="s">
        <v>1151</v>
      </c>
      <c r="E373" s="58" t="n">
        <v>4976219254625</v>
      </c>
      <c r="F373" s="38" t="str">
        <f aca="false">IF(D373="",,"http://mnsearch.com/item?kwd="&amp;D373)</f>
        <v>http://mnsearch.com/item?kwd=B000069TDF</v>
      </c>
      <c r="G373" s="60" t="n">
        <v>3500</v>
      </c>
      <c r="H373" s="39"/>
      <c r="I373" s="40" t="n">
        <v>200</v>
      </c>
      <c r="J373" s="41"/>
      <c r="K373" s="41"/>
      <c r="L373" s="41"/>
      <c r="M373" s="61" t="s">
        <v>1152</v>
      </c>
      <c r="N373" s="62" t="n">
        <v>70</v>
      </c>
      <c r="O373" s="77" t="n">
        <f aca="false">N373-0.5</f>
        <v>69.5</v>
      </c>
      <c r="P373" s="78" t="n">
        <f aca="false">IF(ISERROR($P$1*O373),"",($P$1*O373))</f>
        <v>7358.66</v>
      </c>
      <c r="Q373" s="79" t="n">
        <f aca="false">P373-T373-X373-G373-H373-Z373</f>
        <v>1564.66</v>
      </c>
      <c r="R373" s="80" t="n">
        <f aca="false">P373-T373-Y373-G373-H373-Z373</f>
        <v>1564.66</v>
      </c>
      <c r="S373" s="81" t="n">
        <f aca="false">IF(ISERROR(Q373/P373),"",(Q373/P373))</f>
        <v>0.212628386146391</v>
      </c>
      <c r="T373" s="78" t="n">
        <f aca="false">ROUND(IF(ISERROR(P373*$T$1),"",P373*$T$1),0)</f>
        <v>1104</v>
      </c>
      <c r="U373" s="82" t="n">
        <f aca="false">ROUNDUP(I373*1.2,0)</f>
        <v>240</v>
      </c>
      <c r="V373" s="83" t="n">
        <f aca="false">ROUNDUP(SUM(J373:L373)*1.1,0)</f>
        <v>0</v>
      </c>
      <c r="W373" s="84" t="s">
        <v>50</v>
      </c>
      <c r="X373" s="28" t="n">
        <f aca="false">IFERROR(IF($W373="eパケライト",VLOOKUP($U373,料金表!$B$3:$H$52,2,1),IF($W373="eパケ",VLOOKUP($U373,料金表!$B$3:$H$52,4,1),IF($W373="EMS",VLOOKUP($U373,料金表!$B$3:$H$52,6,1),""))),"")</f>
        <v>860</v>
      </c>
      <c r="Y373" s="28" t="n">
        <f aca="false">IFERROR(IF($W373="eパケライト",VLOOKUP($U373,料金表!$B$3:$H$52,3,1),IF($W373="eパケ",VLOOKUP($U373,料金表!$B$3:$H$52,5,1),IF($W373="EMS",VLOOKUP($U373,料金表!$B$3:$H$52,7,1),""))),"")</f>
        <v>860</v>
      </c>
      <c r="Z373" s="28" t="n">
        <f aca="false">$Z$1</f>
        <v>330</v>
      </c>
      <c r="AA373" s="64"/>
      <c r="AB373" s="65"/>
      <c r="AC373" s="66" t="s">
        <v>89</v>
      </c>
      <c r="AD373" s="65" t="n">
        <v>43954</v>
      </c>
      <c r="AE373" s="56"/>
      <c r="AF373" s="97"/>
      <c r="AH373" s="57"/>
    </row>
    <row r="374" customFormat="false" ht="21" hidden="true" customHeight="true" outlineLevel="0" collapsed="false">
      <c r="A374" s="19" t="n">
        <v>367</v>
      </c>
      <c r="B374" s="67"/>
      <c r="C374" s="58" t="s">
        <v>1153</v>
      </c>
      <c r="D374" s="37" t="s">
        <v>1154</v>
      </c>
      <c r="E374" s="58" t="n">
        <v>4988615052200</v>
      </c>
      <c r="F374" s="38" t="str">
        <f aca="false">IF(D374="",,"http://mnsearch.com/item?kwd="&amp;D374)</f>
        <v>http://mnsearch.com/item?kwd=B00DOU5KEO</v>
      </c>
      <c r="G374" s="60" t="n">
        <v>1436</v>
      </c>
      <c r="H374" s="39"/>
      <c r="I374" s="40" t="n">
        <v>200</v>
      </c>
      <c r="J374" s="41"/>
      <c r="K374" s="41"/>
      <c r="L374" s="41"/>
      <c r="M374" s="61" t="s">
        <v>1155</v>
      </c>
      <c r="N374" s="62" t="n">
        <v>39.98</v>
      </c>
      <c r="O374" s="77" t="n">
        <f aca="false">N374-0.5</f>
        <v>39.48</v>
      </c>
      <c r="P374" s="78" t="n">
        <f aca="false">IF(ISERROR($P$1*O374),"",($P$1*O374))</f>
        <v>4180.1424</v>
      </c>
      <c r="Q374" s="79" t="n">
        <f aca="false">P374-T374-X374-G374-H374-Z374</f>
        <v>927.1424</v>
      </c>
      <c r="R374" s="80" t="n">
        <f aca="false">P374-T374-Y374-G374-H374-Z374</f>
        <v>927.1424</v>
      </c>
      <c r="S374" s="81" t="n">
        <f aca="false">IF(ISERROR(Q374/P374),"",(Q374/P374))</f>
        <v>0.221796845963908</v>
      </c>
      <c r="T374" s="78" t="n">
        <f aca="false">ROUND(IF(ISERROR(P374*$T$1),"",P374*$T$1),0)</f>
        <v>627</v>
      </c>
      <c r="U374" s="82" t="n">
        <f aca="false">ROUNDUP(I374*1.2,0)</f>
        <v>240</v>
      </c>
      <c r="V374" s="83" t="n">
        <f aca="false">ROUNDUP(SUM(J374:L374)*1.1,0)</f>
        <v>0</v>
      </c>
      <c r="W374" s="84" t="s">
        <v>50</v>
      </c>
      <c r="X374" s="28" t="n">
        <f aca="false">IFERROR(IF($W374="eパケライト",VLOOKUP($U374,料金表!$B$3:$H$52,2,1),IF($W374="eパケ",VLOOKUP($U374,料金表!$B$3:$H$52,4,1),IF($W374="EMS",VLOOKUP($U374,料金表!$B$3:$H$52,6,1),""))),"")</f>
        <v>860</v>
      </c>
      <c r="Y374" s="28" t="n">
        <f aca="false">IFERROR(IF($W374="eパケライト",VLOOKUP($U374,料金表!$B$3:$H$52,3,1),IF($W374="eパケ",VLOOKUP($U374,料金表!$B$3:$H$52,5,1),IF($W374="EMS",VLOOKUP($U374,料金表!$B$3:$H$52,7,1),""))),"")</f>
        <v>860</v>
      </c>
      <c r="Z374" s="28" t="n">
        <f aca="false">$Z$1</f>
        <v>330</v>
      </c>
      <c r="AA374" s="64"/>
      <c r="AB374" s="65"/>
      <c r="AC374" s="66" t="s">
        <v>89</v>
      </c>
      <c r="AD374" s="65" t="n">
        <v>43954</v>
      </c>
      <c r="AE374" s="56"/>
      <c r="AF374" s="97"/>
      <c r="AH374" s="57"/>
    </row>
    <row r="375" customFormat="false" ht="21" hidden="true" customHeight="true" outlineLevel="0" collapsed="false">
      <c r="A375" s="19" t="n">
        <v>368</v>
      </c>
      <c r="B375" s="67"/>
      <c r="C375" s="58" t="s">
        <v>1156</v>
      </c>
      <c r="D375" s="37" t="s">
        <v>1157</v>
      </c>
      <c r="E375" s="58" t="n">
        <v>4988606100774</v>
      </c>
      <c r="F375" s="38" t="str">
        <f aca="false">IF(D375="",,"http://mnsearch.com/item?kwd="&amp;D375)</f>
        <v>http://mnsearch.com/item?kwd=B000068I0C</v>
      </c>
      <c r="G375" s="60" t="n">
        <v>3288</v>
      </c>
      <c r="H375" s="39"/>
      <c r="I375" s="40" t="n">
        <v>200</v>
      </c>
      <c r="J375" s="41"/>
      <c r="K375" s="41"/>
      <c r="L375" s="41"/>
      <c r="M375" s="61" t="s">
        <v>1158</v>
      </c>
      <c r="N375" s="62" t="n">
        <v>56.62</v>
      </c>
      <c r="O375" s="77" t="n">
        <f aca="false">N375-0.5</f>
        <v>56.12</v>
      </c>
      <c r="P375" s="78" t="n">
        <f aca="false">IF(ISERROR($P$1*O375),"",($P$1*O375))</f>
        <v>5941.9856</v>
      </c>
      <c r="Q375" s="79" t="n">
        <f aca="false">P375-T375-X375-G375-H375-Z375</f>
        <v>572.985599999999</v>
      </c>
      <c r="R375" s="80" t="n">
        <f aca="false">P375-T375-Y375-G375-H375-Z375</f>
        <v>572.985599999999</v>
      </c>
      <c r="S375" s="81" t="n">
        <f aca="false">IF(ISERROR(Q375/P375),"",(Q375/P375))</f>
        <v>0.0964299879824682</v>
      </c>
      <c r="T375" s="78" t="n">
        <f aca="false">ROUND(IF(ISERROR(P375*$T$1),"",P375*$T$1),0)</f>
        <v>891</v>
      </c>
      <c r="U375" s="82" t="n">
        <f aca="false">ROUNDUP(I375*1.2,0)</f>
        <v>240</v>
      </c>
      <c r="V375" s="83" t="n">
        <f aca="false">ROUNDUP(SUM(J375:L375)*1.1,0)</f>
        <v>0</v>
      </c>
      <c r="W375" s="84" t="s">
        <v>50</v>
      </c>
      <c r="X375" s="28" t="n">
        <f aca="false">IFERROR(IF($W375="eパケライト",VLOOKUP($U375,料金表!$B$3:$H$52,2,1),IF($W375="eパケ",VLOOKUP($U375,料金表!$B$3:$H$52,4,1),IF($W375="EMS",VLOOKUP($U375,料金表!$B$3:$H$52,6,1),""))),"")</f>
        <v>860</v>
      </c>
      <c r="Y375" s="28" t="n">
        <f aca="false">IFERROR(IF($W375="eパケライト",VLOOKUP($U375,料金表!$B$3:$H$52,3,1),IF($W375="eパケ",VLOOKUP($U375,料金表!$B$3:$H$52,5,1),IF($W375="EMS",VLOOKUP($U375,料金表!$B$3:$H$52,7,1),""))),"")</f>
        <v>860</v>
      </c>
      <c r="Z375" s="28" t="n">
        <f aca="false">$Z$1</f>
        <v>330</v>
      </c>
      <c r="AA375" s="64"/>
      <c r="AB375" s="65"/>
      <c r="AC375" s="66" t="s">
        <v>89</v>
      </c>
      <c r="AD375" s="65" t="n">
        <v>43954</v>
      </c>
      <c r="AE375" s="56"/>
      <c r="AF375" s="97"/>
      <c r="AH375" s="57"/>
    </row>
    <row r="376" customFormat="false" ht="21" hidden="true" customHeight="true" outlineLevel="0" collapsed="false">
      <c r="A376" s="19" t="n">
        <v>369</v>
      </c>
      <c r="B376" s="67"/>
      <c r="C376" s="58" t="s">
        <v>1159</v>
      </c>
      <c r="D376" s="37" t="s">
        <v>1160</v>
      </c>
      <c r="E376" s="58" t="n">
        <v>4974365540470</v>
      </c>
      <c r="F376" s="38" t="str">
        <f aca="false">IF(D376="",,"http://mnsearch.com/item?kwd="&amp;D376)</f>
        <v>http://mnsearch.com/item?kwd=B0001484QM</v>
      </c>
      <c r="G376" s="60" t="n">
        <v>3250</v>
      </c>
      <c r="H376" s="39"/>
      <c r="I376" s="40" t="n">
        <v>400</v>
      </c>
      <c r="J376" s="41"/>
      <c r="K376" s="41"/>
      <c r="L376" s="41"/>
      <c r="M376" s="61" t="s">
        <v>1161</v>
      </c>
      <c r="N376" s="62" t="n">
        <v>60.49</v>
      </c>
      <c r="O376" s="77" t="n">
        <f aca="false">N376-0.5</f>
        <v>59.99</v>
      </c>
      <c r="P376" s="78" t="n">
        <f aca="false">IF(ISERROR($P$1*O376),"",($P$1*O376))</f>
        <v>6351.7412</v>
      </c>
      <c r="Q376" s="79" t="n">
        <f aca="false">P376-T376-X376-G376-H376-Z376</f>
        <v>583.7412</v>
      </c>
      <c r="R376" s="80" t="n">
        <f aca="false">P376-T376-Y376-G376-H376-Z376</f>
        <v>583.7412</v>
      </c>
      <c r="S376" s="81" t="n">
        <f aca="false">IF(ISERROR(Q376/P376),"",(Q376/P376))</f>
        <v>0.0919025479186716</v>
      </c>
      <c r="T376" s="78" t="n">
        <f aca="false">ROUND(IF(ISERROR(P376*$T$1),"",P376*$T$1),0)</f>
        <v>953</v>
      </c>
      <c r="U376" s="82" t="n">
        <f aca="false">ROUNDUP(I376*1.2,0)</f>
        <v>480</v>
      </c>
      <c r="V376" s="83" t="n">
        <f aca="false">ROUNDUP(SUM(J376:L376)*1.1,0)</f>
        <v>0</v>
      </c>
      <c r="W376" s="84" t="s">
        <v>50</v>
      </c>
      <c r="X376" s="28" t="n">
        <f aca="false">IFERROR(IF($W376="eパケライト",VLOOKUP($U376,料金表!$B$3:$H$52,2,1),IF($W376="eパケ",VLOOKUP($U376,料金表!$B$3:$H$52,4,1),IF($W376="EMS",VLOOKUP($U376,料金表!$B$3:$H$52,6,1),""))),"")</f>
        <v>1235</v>
      </c>
      <c r="Y376" s="28" t="n">
        <f aca="false">IFERROR(IF($W376="eパケライト",VLOOKUP($U376,料金表!$B$3:$H$52,3,1),IF($W376="eパケ",VLOOKUP($U376,料金表!$B$3:$H$52,5,1),IF($W376="EMS",VLOOKUP($U376,料金表!$B$3:$H$52,7,1),""))),"")</f>
        <v>1235</v>
      </c>
      <c r="Z376" s="28" t="n">
        <f aca="false">$Z$1</f>
        <v>330</v>
      </c>
      <c r="AA376" s="64"/>
      <c r="AB376" s="65"/>
      <c r="AC376" s="66" t="s">
        <v>89</v>
      </c>
      <c r="AD376" s="65" t="n">
        <v>43954</v>
      </c>
      <c r="AE376" s="56"/>
      <c r="AF376" s="97"/>
      <c r="AH376" s="57"/>
    </row>
    <row r="377" customFormat="false" ht="21" hidden="true" customHeight="true" outlineLevel="0" collapsed="false">
      <c r="A377" s="19" t="n">
        <v>370</v>
      </c>
      <c r="B377" s="67"/>
      <c r="C377" s="58" t="s">
        <v>1162</v>
      </c>
      <c r="D377" s="37" t="s">
        <v>1163</v>
      </c>
      <c r="E377" s="58" t="n">
        <v>4988608861901</v>
      </c>
      <c r="F377" s="38" t="str">
        <f aca="false">IF(D377="",,"http://mnsearch.com/item?kwd="&amp;D377)</f>
        <v>http://mnsearch.com/item?kwd=B0000645MC</v>
      </c>
      <c r="G377" s="60" t="n">
        <v>3500</v>
      </c>
      <c r="H377" s="60" t="n">
        <v>356</v>
      </c>
      <c r="I377" s="40" t="n">
        <v>200</v>
      </c>
      <c r="J377" s="41"/>
      <c r="K377" s="41"/>
      <c r="L377" s="41"/>
      <c r="M377" s="61" t="s">
        <v>1164</v>
      </c>
      <c r="N377" s="62" t="n">
        <v>60.49</v>
      </c>
      <c r="O377" s="77" t="n">
        <f aca="false">N377-0.5</f>
        <v>59.99</v>
      </c>
      <c r="P377" s="78" t="n">
        <f aca="false">IF(ISERROR($P$1*O377),"",($P$1*O377))</f>
        <v>6351.7412</v>
      </c>
      <c r="Q377" s="79" t="n">
        <f aca="false">P377-T377-X377-G377-H377-Z377</f>
        <v>352.7412</v>
      </c>
      <c r="R377" s="80" t="n">
        <f aca="false">P377-T377-Y377-G377-H377-Z377</f>
        <v>352.7412</v>
      </c>
      <c r="S377" s="81" t="n">
        <f aca="false">IF(ISERROR(Q377/P377),"",(Q377/P377))</f>
        <v>0.0555345674348319</v>
      </c>
      <c r="T377" s="78" t="n">
        <f aca="false">ROUND(IF(ISERROR(P377*$T$1),"",P377*$T$1),0)</f>
        <v>953</v>
      </c>
      <c r="U377" s="82" t="n">
        <f aca="false">ROUNDUP(I377*1.2,0)</f>
        <v>240</v>
      </c>
      <c r="V377" s="83" t="n">
        <f aca="false">ROUNDUP(SUM(J377:L377)*1.1,0)</f>
        <v>0</v>
      </c>
      <c r="W377" s="84" t="s">
        <v>50</v>
      </c>
      <c r="X377" s="28" t="n">
        <f aca="false">IFERROR(IF($W377="eパケライト",VLOOKUP($U377,料金表!$B$3:$H$52,2,1),IF($W377="eパケ",VLOOKUP($U377,料金表!$B$3:$H$52,4,1),IF($W377="EMS",VLOOKUP($U377,料金表!$B$3:$H$52,6,1),""))),"")</f>
        <v>860</v>
      </c>
      <c r="Y377" s="28" t="n">
        <f aca="false">IFERROR(IF($W377="eパケライト",VLOOKUP($U377,料金表!$B$3:$H$52,3,1),IF($W377="eパケ",VLOOKUP($U377,料金表!$B$3:$H$52,5,1),IF($W377="EMS",VLOOKUP($U377,料金表!$B$3:$H$52,7,1),""))),"")</f>
        <v>860</v>
      </c>
      <c r="Z377" s="28" t="n">
        <f aca="false">$Z$1</f>
        <v>330</v>
      </c>
      <c r="AA377" s="64"/>
      <c r="AB377" s="65"/>
      <c r="AC377" s="66" t="s">
        <v>89</v>
      </c>
      <c r="AD377" s="65" t="n">
        <v>43954</v>
      </c>
      <c r="AE377" s="56"/>
      <c r="AF377" s="97"/>
      <c r="AH377" s="57"/>
    </row>
    <row r="378" customFormat="false" ht="21" hidden="true" customHeight="true" outlineLevel="0" collapsed="false">
      <c r="A378" s="19" t="n">
        <v>371</v>
      </c>
      <c r="B378" s="67"/>
      <c r="C378" s="58" t="s">
        <v>1165</v>
      </c>
      <c r="D378" s="37" t="s">
        <v>1166</v>
      </c>
      <c r="E378" s="58" t="n">
        <v>4560248017537</v>
      </c>
      <c r="F378" s="38" t="str">
        <f aca="false">IF(D378="",,"http://mnsearch.com/item?kwd="&amp;D378)</f>
        <v>http://mnsearch.com/item?kwd=B0049P2ZU0</v>
      </c>
      <c r="G378" s="60" t="n">
        <v>9355</v>
      </c>
      <c r="H378" s="60" t="n">
        <v>450</v>
      </c>
      <c r="I378" s="40" t="n">
        <v>200</v>
      </c>
      <c r="J378" s="41"/>
      <c r="K378" s="41"/>
      <c r="L378" s="41"/>
      <c r="M378" s="61" t="s">
        <v>1167</v>
      </c>
      <c r="N378" s="62" t="n">
        <v>144.5</v>
      </c>
      <c r="O378" s="77" t="n">
        <f aca="false">N378-0.5</f>
        <v>144</v>
      </c>
      <c r="P378" s="78" t="n">
        <f aca="false">IF(ISERROR($P$1*O378),"",($P$1*O378))</f>
        <v>15246.72</v>
      </c>
      <c r="Q378" s="79" t="n">
        <f aca="false">P378-T378-X378-G378-H378-Z378</f>
        <v>1964.72</v>
      </c>
      <c r="R378" s="80" t="n">
        <f aca="false">P378-T378-Y378-G378-H378-Z378</f>
        <v>1964.72</v>
      </c>
      <c r="S378" s="81" t="n">
        <f aca="false">IF(ISERROR(Q378/P378),"",(Q378/P378))</f>
        <v>0.128861814213155</v>
      </c>
      <c r="T378" s="78" t="n">
        <f aca="false">ROUND(IF(ISERROR(P378*$T$1),"",P378*$T$1),0)</f>
        <v>2287</v>
      </c>
      <c r="U378" s="82" t="n">
        <f aca="false">ROUNDUP(I378*1.2,0)</f>
        <v>240</v>
      </c>
      <c r="V378" s="83" t="n">
        <f aca="false">ROUNDUP(SUM(J378:L378)*1.1,0)</f>
        <v>0</v>
      </c>
      <c r="W378" s="84" t="s">
        <v>50</v>
      </c>
      <c r="X378" s="28" t="n">
        <f aca="false">IFERROR(IF($W378="eパケライト",VLOOKUP($U378,料金表!$B$3:$H$52,2,1),IF($W378="eパケ",VLOOKUP($U378,料金表!$B$3:$H$52,4,1),IF($W378="EMS",VLOOKUP($U378,料金表!$B$3:$H$52,6,1),""))),"")</f>
        <v>860</v>
      </c>
      <c r="Y378" s="28" t="n">
        <f aca="false">IFERROR(IF($W378="eパケライト",VLOOKUP($U378,料金表!$B$3:$H$52,3,1),IF($W378="eパケ",VLOOKUP($U378,料金表!$B$3:$H$52,5,1),IF($W378="EMS",VLOOKUP($U378,料金表!$B$3:$H$52,7,1),""))),"")</f>
        <v>860</v>
      </c>
      <c r="Z378" s="28" t="n">
        <f aca="false">$Z$1</f>
        <v>330</v>
      </c>
      <c r="AA378" s="64"/>
      <c r="AB378" s="65"/>
      <c r="AC378" s="66" t="s">
        <v>45</v>
      </c>
      <c r="AD378" s="65" t="n">
        <v>43955</v>
      </c>
      <c r="AE378" s="56"/>
      <c r="AF378" s="97"/>
      <c r="AH378" s="57"/>
    </row>
    <row r="379" customFormat="false" ht="21" hidden="true" customHeight="true" outlineLevel="0" collapsed="false">
      <c r="A379" s="19" t="n">
        <v>372</v>
      </c>
      <c r="B379" s="67"/>
      <c r="C379" s="58" t="s">
        <v>1168</v>
      </c>
      <c r="D379" s="37" t="s">
        <v>1169</v>
      </c>
      <c r="E379" s="58" t="n">
        <v>4573173303637</v>
      </c>
      <c r="F379" s="38" t="str">
        <f aca="false">IF(D379="",,"http://mnsearch.com/item?kwd="&amp;D379)</f>
        <v>http://mnsearch.com/item?kwd=B01CQL2GT8</v>
      </c>
      <c r="G379" s="60" t="n">
        <v>2300</v>
      </c>
      <c r="H379" s="39"/>
      <c r="I379" s="40" t="n">
        <v>200</v>
      </c>
      <c r="J379" s="41"/>
      <c r="K379" s="41"/>
      <c r="L379" s="41"/>
      <c r="M379" s="61" t="s">
        <v>1170</v>
      </c>
      <c r="N379" s="62" t="n">
        <v>57.63</v>
      </c>
      <c r="O379" s="77" t="n">
        <f aca="false">N379-0.5</f>
        <v>57.13</v>
      </c>
      <c r="P379" s="78" t="n">
        <f aca="false">IF(ISERROR($P$1*O379),"",($P$1*O379))</f>
        <v>6048.9244</v>
      </c>
      <c r="Q379" s="79" t="n">
        <f aca="false">P379-T379-X379-G379-H379-Z379</f>
        <v>1651.9244</v>
      </c>
      <c r="R379" s="80" t="n">
        <f aca="false">P379-T379-Y379-G379-H379-Z379</f>
        <v>1651.9244</v>
      </c>
      <c r="S379" s="81" t="n">
        <f aca="false">IF(ISERROR(Q379/P379),"",(Q379/P379))</f>
        <v>0.273093907406084</v>
      </c>
      <c r="T379" s="78" t="n">
        <f aca="false">ROUND(IF(ISERROR(P379*$T$1),"",P379*$T$1),0)</f>
        <v>907</v>
      </c>
      <c r="U379" s="82" t="n">
        <f aca="false">ROUNDUP(I379*1.2,0)</f>
        <v>240</v>
      </c>
      <c r="V379" s="83" t="n">
        <f aca="false">ROUNDUP(SUM(J379:L379)*1.1,0)</f>
        <v>0</v>
      </c>
      <c r="W379" s="84" t="s">
        <v>50</v>
      </c>
      <c r="X379" s="28" t="n">
        <f aca="false">IFERROR(IF($W379="eパケライト",VLOOKUP($U379,料金表!$B$3:$H$52,2,1),IF($W379="eパケ",VLOOKUP($U379,料金表!$B$3:$H$52,4,1),IF($W379="EMS",VLOOKUP($U379,料金表!$B$3:$H$52,6,1),""))),"")</f>
        <v>860</v>
      </c>
      <c r="Y379" s="28" t="n">
        <f aca="false">IFERROR(IF($W379="eパケライト",VLOOKUP($U379,料金表!$B$3:$H$52,3,1),IF($W379="eパケ",VLOOKUP($U379,料金表!$B$3:$H$52,5,1),IF($W379="EMS",VLOOKUP($U379,料金表!$B$3:$H$52,7,1),""))),"")</f>
        <v>860</v>
      </c>
      <c r="Z379" s="28" t="n">
        <f aca="false">$Z$1</f>
        <v>330</v>
      </c>
      <c r="AA379" s="64"/>
      <c r="AB379" s="65"/>
      <c r="AC379" s="66" t="s">
        <v>45</v>
      </c>
      <c r="AD379" s="65" t="n">
        <v>43955</v>
      </c>
      <c r="AE379" s="56"/>
      <c r="AF379" s="97"/>
      <c r="AH379" s="57"/>
    </row>
    <row r="380" customFormat="false" ht="21" hidden="true" customHeight="true" outlineLevel="0" collapsed="false">
      <c r="A380" s="19" t="n">
        <v>373</v>
      </c>
      <c r="B380" s="67"/>
      <c r="C380" s="58" t="s">
        <v>1171</v>
      </c>
      <c r="D380" s="37" t="s">
        <v>1172</v>
      </c>
      <c r="E380" s="58" t="n">
        <v>4995161013104</v>
      </c>
      <c r="F380" s="38" t="str">
        <f aca="false">IF(D380="",,"http://mnsearch.com/item?kwd="&amp;D380)</f>
        <v>http://mnsearch.com/item?kwd=B00005UP62</v>
      </c>
      <c r="G380" s="60" t="n">
        <v>3008</v>
      </c>
      <c r="H380" s="60" t="n">
        <v>500</v>
      </c>
      <c r="I380" s="40" t="n">
        <v>200</v>
      </c>
      <c r="J380" s="41"/>
      <c r="K380" s="41"/>
      <c r="L380" s="41"/>
      <c r="M380" s="61" t="s">
        <v>1173</v>
      </c>
      <c r="N380" s="62" t="n">
        <v>75.49</v>
      </c>
      <c r="O380" s="77" t="n">
        <f aca="false">N380-0.5</f>
        <v>74.99</v>
      </c>
      <c r="P380" s="78" t="n">
        <f aca="false">IF(ISERROR($P$1*O380),"",($P$1*O380))</f>
        <v>7939.9412</v>
      </c>
      <c r="Q380" s="79" t="n">
        <f aca="false">P380-T380-X380-G380-H380-Z380</f>
        <v>2050.9412</v>
      </c>
      <c r="R380" s="80" t="n">
        <f aca="false">P380-T380-Y380-G380-H380-Z380</f>
        <v>2050.9412</v>
      </c>
      <c r="S380" s="81" t="n">
        <f aca="false">IF(ISERROR(Q380/P380),"",(Q380/P380))</f>
        <v>0.258306849929821</v>
      </c>
      <c r="T380" s="78" t="n">
        <f aca="false">ROUND(IF(ISERROR(P380*$T$1),"",P380*$T$1),0)</f>
        <v>1191</v>
      </c>
      <c r="U380" s="82" t="n">
        <f aca="false">ROUNDUP(I380*1.2,0)</f>
        <v>240</v>
      </c>
      <c r="V380" s="83" t="n">
        <f aca="false">ROUNDUP(SUM(J380:L380)*1.1,0)</f>
        <v>0</v>
      </c>
      <c r="W380" s="84" t="s">
        <v>50</v>
      </c>
      <c r="X380" s="28" t="n">
        <f aca="false">IFERROR(IF($W380="eパケライト",VLOOKUP($U380,料金表!$B$3:$H$52,2,1),IF($W380="eパケ",VLOOKUP($U380,料金表!$B$3:$H$52,4,1),IF($W380="EMS",VLOOKUP($U380,料金表!$B$3:$H$52,6,1),""))),"")</f>
        <v>860</v>
      </c>
      <c r="Y380" s="28" t="n">
        <f aca="false">IFERROR(IF($W380="eパケライト",VLOOKUP($U380,料金表!$B$3:$H$52,3,1),IF($W380="eパケ",VLOOKUP($U380,料金表!$B$3:$H$52,5,1),IF($W380="EMS",VLOOKUP($U380,料金表!$B$3:$H$52,7,1),""))),"")</f>
        <v>860</v>
      </c>
      <c r="Z380" s="28" t="n">
        <f aca="false">$Z$1</f>
        <v>330</v>
      </c>
      <c r="AA380" s="64"/>
      <c r="AB380" s="65"/>
      <c r="AC380" s="66" t="s">
        <v>45</v>
      </c>
      <c r="AD380" s="65" t="n">
        <v>43955</v>
      </c>
      <c r="AE380" s="56"/>
      <c r="AF380" s="97"/>
      <c r="AH380" s="57"/>
    </row>
    <row r="381" customFormat="false" ht="21" hidden="true" customHeight="true" outlineLevel="0" collapsed="false">
      <c r="A381" s="19" t="n">
        <v>374</v>
      </c>
      <c r="B381" s="67"/>
      <c r="C381" s="58" t="s">
        <v>1174</v>
      </c>
      <c r="D381" s="37" t="s">
        <v>1175</v>
      </c>
      <c r="E381" s="58" t="n">
        <v>4974365836283</v>
      </c>
      <c r="F381" s="38" t="str">
        <f aca="false">IF(D381="",,"http://mnsearch.com/item?kwd="&amp;D381)</f>
        <v>http://mnsearch.com/item?kwd=B012A47T2K</v>
      </c>
      <c r="G381" s="60" t="n">
        <v>3800</v>
      </c>
      <c r="H381" s="60"/>
      <c r="I381" s="40" t="n">
        <v>700</v>
      </c>
      <c r="J381" s="41"/>
      <c r="K381" s="41"/>
      <c r="L381" s="41"/>
      <c r="M381" s="61" t="s">
        <v>1176</v>
      </c>
      <c r="N381" s="62" t="n">
        <v>76.93</v>
      </c>
      <c r="O381" s="77" t="n">
        <f aca="false">N381-0.5</f>
        <v>76.43</v>
      </c>
      <c r="P381" s="78" t="n">
        <f aca="false">IF(ISERROR($P$1*O381),"",($P$1*O381))</f>
        <v>8092.4084</v>
      </c>
      <c r="Q381" s="79" t="n">
        <f aca="false">P381-T381-X381-G381-H381-Z381</f>
        <v>913.4084</v>
      </c>
      <c r="R381" s="80" t="n">
        <f aca="false">P381-T381-Y381-G381-H381-Z381</f>
        <v>913.4084</v>
      </c>
      <c r="S381" s="81" t="n">
        <f aca="false">IF(ISERROR(Q381/P381),"",(Q381/P381))</f>
        <v>0.112872256916742</v>
      </c>
      <c r="T381" s="78" t="n">
        <f aca="false">ROUND(IF(ISERROR(P381*$T$1),"",P381*$T$1),0)</f>
        <v>1214</v>
      </c>
      <c r="U381" s="82" t="n">
        <f aca="false">ROUNDUP(I381*1.2,0)</f>
        <v>840</v>
      </c>
      <c r="V381" s="83" t="n">
        <f aca="false">ROUNDUP(SUM(J381:L381)*1.1,0)</f>
        <v>0</v>
      </c>
      <c r="W381" s="84" t="s">
        <v>50</v>
      </c>
      <c r="X381" s="28" t="n">
        <f aca="false">IFERROR(IF($W381="eパケライト",VLOOKUP($U381,料金表!$B$3:$H$52,2,1),IF($W381="eパケ",VLOOKUP($U381,料金表!$B$3:$H$52,4,1),IF($W381="EMS",VLOOKUP($U381,料金表!$B$3:$H$52,6,1),""))),"")</f>
        <v>1835</v>
      </c>
      <c r="Y381" s="28" t="n">
        <f aca="false">IFERROR(IF($W381="eパケライト",VLOOKUP($U381,料金表!$B$3:$H$52,3,1),IF($W381="eパケ",VLOOKUP($U381,料金表!$B$3:$H$52,5,1),IF($W381="EMS",VLOOKUP($U381,料金表!$B$3:$H$52,7,1),""))),"")</f>
        <v>1835</v>
      </c>
      <c r="Z381" s="28" t="n">
        <f aca="false">$Z$1</f>
        <v>330</v>
      </c>
      <c r="AA381" s="64"/>
      <c r="AB381" s="65"/>
      <c r="AC381" s="66" t="s">
        <v>45</v>
      </c>
      <c r="AD381" s="65" t="n">
        <v>43955</v>
      </c>
      <c r="AE381" s="56"/>
      <c r="AF381" s="97"/>
      <c r="AH381" s="57"/>
    </row>
    <row r="382" customFormat="false" ht="21" hidden="true" customHeight="true" outlineLevel="0" collapsed="false">
      <c r="A382" s="19" t="n">
        <v>375</v>
      </c>
      <c r="B382" s="67"/>
      <c r="C382" s="58" t="s">
        <v>1177</v>
      </c>
      <c r="D382" s="37" t="s">
        <v>1178</v>
      </c>
      <c r="E382" s="58" t="n">
        <v>4562224420126</v>
      </c>
      <c r="F382" s="38" t="str">
        <f aca="false">IF(D382="",,"http://mnsearch.com/item?kwd="&amp;D382)</f>
        <v>http://mnsearch.com/item?kwd=B001C3I4PM</v>
      </c>
      <c r="G382" s="60" t="n">
        <v>6500</v>
      </c>
      <c r="H382" s="60"/>
      <c r="I382" s="40" t="n">
        <v>200</v>
      </c>
      <c r="J382" s="41"/>
      <c r="K382" s="41"/>
      <c r="L382" s="41"/>
      <c r="M382" s="61" t="s">
        <v>1179</v>
      </c>
      <c r="N382" s="62" t="n">
        <v>103.59</v>
      </c>
      <c r="O382" s="77" t="n">
        <f aca="false">N382-0.5</f>
        <v>103.09</v>
      </c>
      <c r="P382" s="78" t="n">
        <f aca="false">IF(ISERROR($P$1*O382),"",($P$1*O382))</f>
        <v>10915.1692</v>
      </c>
      <c r="Q382" s="79" t="n">
        <f aca="false">P382-T382-X382-G382-H382-Z382</f>
        <v>1588.1692</v>
      </c>
      <c r="R382" s="80" t="n">
        <f aca="false">P382-T382-Y382-G382-H382-Z382</f>
        <v>1588.1692</v>
      </c>
      <c r="S382" s="81" t="n">
        <f aca="false">IF(ISERROR(Q382/P382),"",(Q382/P382))</f>
        <v>0.145501106844959</v>
      </c>
      <c r="T382" s="78" t="n">
        <f aca="false">ROUND(IF(ISERROR(P382*$T$1),"",P382*$T$1),0)</f>
        <v>1637</v>
      </c>
      <c r="U382" s="82" t="n">
        <f aca="false">ROUNDUP(I382*1.2,0)</f>
        <v>240</v>
      </c>
      <c r="V382" s="83" t="n">
        <f aca="false">ROUNDUP(SUM(J382:L382)*1.1,0)</f>
        <v>0</v>
      </c>
      <c r="W382" s="84" t="s">
        <v>50</v>
      </c>
      <c r="X382" s="28" t="n">
        <f aca="false">IFERROR(IF($W382="eパケライト",VLOOKUP($U382,料金表!$B$3:$H$52,2,1),IF($W382="eパケ",VLOOKUP($U382,料金表!$B$3:$H$52,4,1),IF($W382="EMS",VLOOKUP($U382,料金表!$B$3:$H$52,6,1),""))),"")</f>
        <v>860</v>
      </c>
      <c r="Y382" s="28" t="n">
        <f aca="false">IFERROR(IF($W382="eパケライト",VLOOKUP($U382,料金表!$B$3:$H$52,3,1),IF($W382="eパケ",VLOOKUP($U382,料金表!$B$3:$H$52,5,1),IF($W382="EMS",VLOOKUP($U382,料金表!$B$3:$H$52,7,1),""))),"")</f>
        <v>860</v>
      </c>
      <c r="Z382" s="28" t="n">
        <f aca="false">$Z$1</f>
        <v>330</v>
      </c>
      <c r="AA382" s="64"/>
      <c r="AB382" s="65"/>
      <c r="AC382" s="66" t="s">
        <v>45</v>
      </c>
      <c r="AD382" s="65" t="n">
        <v>43955</v>
      </c>
      <c r="AE382" s="56"/>
      <c r="AF382" s="97"/>
      <c r="AH382" s="57"/>
    </row>
    <row r="383" customFormat="false" ht="21" hidden="true" customHeight="true" outlineLevel="0" collapsed="false">
      <c r="A383" s="19" t="n">
        <v>376</v>
      </c>
      <c r="B383" s="67"/>
      <c r="C383" s="58" t="s">
        <v>1180</v>
      </c>
      <c r="D383" s="37" t="s">
        <v>1181</v>
      </c>
      <c r="E383" s="58" t="n">
        <v>4988648557277</v>
      </c>
      <c r="F383" s="38" t="str">
        <f aca="false">IF(D383="",,"http://mnsearch.com/item?kwd="&amp;D383)</f>
        <v>http://mnsearch.com/item?kwd=B000VO8NZ4</v>
      </c>
      <c r="G383" s="60" t="n">
        <v>1500</v>
      </c>
      <c r="H383" s="39"/>
      <c r="I383" s="40" t="n">
        <v>200</v>
      </c>
      <c r="J383" s="41"/>
      <c r="K383" s="41"/>
      <c r="L383" s="41"/>
      <c r="M383" s="61" t="s">
        <v>1182</v>
      </c>
      <c r="N383" s="62" t="n">
        <v>45.49</v>
      </c>
      <c r="O383" s="77" t="n">
        <f aca="false">N383-0.5</f>
        <v>44.99</v>
      </c>
      <c r="P383" s="78" t="n">
        <f aca="false">IF(ISERROR($P$1*O383),"",($P$1*O383))</f>
        <v>4763.5412</v>
      </c>
      <c r="Q383" s="79" t="n">
        <f aca="false">P383-T383-X383-G383-H383-Z383</f>
        <v>1358.5412</v>
      </c>
      <c r="R383" s="80" t="n">
        <f aca="false">P383-T383-Y383-G383-H383-Z383</f>
        <v>1358.5412</v>
      </c>
      <c r="S383" s="81" t="n">
        <f aca="false">IF(ISERROR(Q383/P383),"",(Q383/P383))</f>
        <v>0.285195643946566</v>
      </c>
      <c r="T383" s="78" t="n">
        <f aca="false">ROUND(IF(ISERROR(P383*$T$1),"",P383*$T$1),0)</f>
        <v>715</v>
      </c>
      <c r="U383" s="82" t="n">
        <f aca="false">ROUNDUP(I383*1.2,0)</f>
        <v>240</v>
      </c>
      <c r="V383" s="83" t="n">
        <f aca="false">ROUNDUP(SUM(J383:L383)*1.1,0)</f>
        <v>0</v>
      </c>
      <c r="W383" s="84" t="s">
        <v>50</v>
      </c>
      <c r="X383" s="28" t="n">
        <f aca="false">IFERROR(IF($W383="eパケライト",VLOOKUP($U383,料金表!$B$3:$H$52,2,1),IF($W383="eパケ",VLOOKUP($U383,料金表!$B$3:$H$52,4,1),IF($W383="EMS",VLOOKUP($U383,料金表!$B$3:$H$52,6,1),""))),"")</f>
        <v>860</v>
      </c>
      <c r="Y383" s="28" t="n">
        <f aca="false">IFERROR(IF($W383="eパケライト",VLOOKUP($U383,料金表!$B$3:$H$52,3,1),IF($W383="eパケ",VLOOKUP($U383,料金表!$B$3:$H$52,5,1),IF($W383="EMS",VLOOKUP($U383,料金表!$B$3:$H$52,7,1),""))),"")</f>
        <v>860</v>
      </c>
      <c r="Z383" s="28" t="n">
        <f aca="false">$Z$1</f>
        <v>330</v>
      </c>
      <c r="AA383" s="64"/>
      <c r="AB383" s="65"/>
      <c r="AC383" s="66" t="s">
        <v>45</v>
      </c>
      <c r="AD383" s="65" t="n">
        <v>43955</v>
      </c>
      <c r="AE383" s="56"/>
      <c r="AF383" s="97"/>
      <c r="AH383" s="57"/>
    </row>
    <row r="384" customFormat="false" ht="21" hidden="true" customHeight="true" outlineLevel="0" collapsed="false">
      <c r="A384" s="19" t="n">
        <v>377</v>
      </c>
      <c r="B384" s="67"/>
      <c r="C384" s="58" t="s">
        <v>1183</v>
      </c>
      <c r="D384" s="37" t="s">
        <v>1184</v>
      </c>
      <c r="E384" s="58" t="n">
        <v>4988648770416</v>
      </c>
      <c r="F384" s="38" t="str">
        <f aca="false">IF(D384="",,"http://mnsearch.com/item?kwd="&amp;D384)</f>
        <v>http://mnsearch.com/item?kwd=B005M0FE2M</v>
      </c>
      <c r="G384" s="60" t="n">
        <v>1000</v>
      </c>
      <c r="H384" s="39"/>
      <c r="I384" s="40" t="n">
        <v>200</v>
      </c>
      <c r="J384" s="41"/>
      <c r="K384" s="41"/>
      <c r="L384" s="41"/>
      <c r="M384" s="61" t="s">
        <v>1185</v>
      </c>
      <c r="N384" s="62" t="n">
        <v>45.49</v>
      </c>
      <c r="O384" s="77" t="n">
        <f aca="false">N384-0.5</f>
        <v>44.99</v>
      </c>
      <c r="P384" s="78" t="n">
        <f aca="false">IF(ISERROR($P$1*O384),"",($P$1*O384))</f>
        <v>4763.5412</v>
      </c>
      <c r="Q384" s="79" t="n">
        <f aca="false">P384-T384-X384-G384-H384-Z384</f>
        <v>1858.5412</v>
      </c>
      <c r="R384" s="80" t="n">
        <f aca="false">P384-T384-Y384-G384-H384-Z384</f>
        <v>1858.5412</v>
      </c>
      <c r="S384" s="81" t="n">
        <f aca="false">IF(ISERROR(Q384/P384),"",(Q384/P384))</f>
        <v>0.39015957288246</v>
      </c>
      <c r="T384" s="78" t="n">
        <f aca="false">ROUND(IF(ISERROR(P384*$T$1),"",P384*$T$1),0)</f>
        <v>715</v>
      </c>
      <c r="U384" s="82" t="n">
        <f aca="false">ROUNDUP(I384*1.2,0)</f>
        <v>240</v>
      </c>
      <c r="V384" s="83" t="n">
        <f aca="false">ROUNDUP(SUM(J384:L384)*1.1,0)</f>
        <v>0</v>
      </c>
      <c r="W384" s="84" t="s">
        <v>50</v>
      </c>
      <c r="X384" s="28" t="n">
        <f aca="false">IFERROR(IF($W384="eパケライト",VLOOKUP($U384,料金表!$B$3:$H$52,2,1),IF($W384="eパケ",VLOOKUP($U384,料金表!$B$3:$H$52,4,1),IF($W384="EMS",VLOOKUP($U384,料金表!$B$3:$H$52,6,1),""))),"")</f>
        <v>860</v>
      </c>
      <c r="Y384" s="28" t="n">
        <f aca="false">IFERROR(IF($W384="eパケライト",VLOOKUP($U384,料金表!$B$3:$H$52,3,1),IF($W384="eパケ",VLOOKUP($U384,料金表!$B$3:$H$52,5,1),IF($W384="EMS",VLOOKUP($U384,料金表!$B$3:$H$52,7,1),""))),"")</f>
        <v>860</v>
      </c>
      <c r="Z384" s="28" t="n">
        <f aca="false">$Z$1</f>
        <v>330</v>
      </c>
      <c r="AA384" s="64"/>
      <c r="AB384" s="65"/>
      <c r="AC384" s="66" t="s">
        <v>45</v>
      </c>
      <c r="AD384" s="65" t="n">
        <v>43955</v>
      </c>
      <c r="AE384" s="56"/>
      <c r="AF384" s="97"/>
      <c r="AH384" s="57"/>
    </row>
    <row r="385" customFormat="false" ht="36.75" hidden="true" customHeight="true" outlineLevel="0" collapsed="false">
      <c r="A385" s="19" t="n">
        <v>378</v>
      </c>
      <c r="B385" s="67"/>
      <c r="C385" s="58" t="s">
        <v>1186</v>
      </c>
      <c r="D385" s="37" t="s">
        <v>1187</v>
      </c>
      <c r="E385" s="58" t="n">
        <v>4996802090492</v>
      </c>
      <c r="F385" s="38" t="str">
        <f aca="false">IF(D385="",,"http://mnsearch.com/item?kwd="&amp;D385)</f>
        <v>http://mnsearch.com/item?kwd=B001MYKLIY</v>
      </c>
      <c r="G385" s="60" t="n">
        <v>8800</v>
      </c>
      <c r="H385" s="60" t="n">
        <v>340</v>
      </c>
      <c r="I385" s="40" t="n">
        <v>500</v>
      </c>
      <c r="J385" s="41"/>
      <c r="K385" s="41"/>
      <c r="L385" s="41"/>
      <c r="M385" s="61" t="s">
        <v>1188</v>
      </c>
      <c r="N385" s="62" t="n">
        <v>126.5</v>
      </c>
      <c r="O385" s="77" t="n">
        <f aca="false">N385-0.5</f>
        <v>126</v>
      </c>
      <c r="P385" s="78" t="n">
        <f aca="false">IF(ISERROR($P$1*O385),"",($P$1*O385))</f>
        <v>13340.88</v>
      </c>
      <c r="Q385" s="79" t="n">
        <f aca="false">P385-T385-X385-G385-H385-Z385</f>
        <v>484.879999999999</v>
      </c>
      <c r="R385" s="80" t="n">
        <f aca="false">P385-T385-Y385-G385-H385-Z385</f>
        <v>484.879999999999</v>
      </c>
      <c r="S385" s="81" t="n">
        <f aca="false">IF(ISERROR(Q385/P385),"",(Q385/P385))</f>
        <v>0.036345428487476</v>
      </c>
      <c r="T385" s="78" t="n">
        <f aca="false">ROUND(IF(ISERROR(P385*$T$1),"",P385*$T$1),0)</f>
        <v>2001</v>
      </c>
      <c r="U385" s="82" t="n">
        <f aca="false">ROUNDUP(I385*1.2,0)</f>
        <v>600</v>
      </c>
      <c r="V385" s="83" t="n">
        <f aca="false">ROUNDUP(SUM(J385:L385)*1.1,0)</f>
        <v>0</v>
      </c>
      <c r="W385" s="84" t="s">
        <v>50</v>
      </c>
      <c r="X385" s="28" t="n">
        <f aca="false">IFERROR(IF($W385="eパケライト",VLOOKUP($U385,料金表!$B$3:$H$52,2,1),IF($W385="eパケ",VLOOKUP($U385,料金表!$B$3:$H$52,4,1),IF($W385="EMS",VLOOKUP($U385,料金表!$B$3:$H$52,6,1),""))),"")</f>
        <v>1385</v>
      </c>
      <c r="Y385" s="28" t="n">
        <f aca="false">IFERROR(IF($W385="eパケライト",VLOOKUP($U385,料金表!$B$3:$H$52,3,1),IF($W385="eパケ",VLOOKUP($U385,料金表!$B$3:$H$52,5,1),IF($W385="EMS",VLOOKUP($U385,料金表!$B$3:$H$52,7,1),""))),"")</f>
        <v>1385</v>
      </c>
      <c r="Z385" s="28" t="n">
        <f aca="false">$Z$1</f>
        <v>330</v>
      </c>
      <c r="AA385" s="64"/>
      <c r="AB385" s="65"/>
      <c r="AC385" s="66" t="s">
        <v>45</v>
      </c>
      <c r="AD385" s="65" t="n">
        <v>43955</v>
      </c>
      <c r="AE385" s="56"/>
      <c r="AF385" s="69" t="s">
        <v>1189</v>
      </c>
      <c r="AH385" s="57"/>
    </row>
    <row r="386" customFormat="false" ht="39" hidden="true" customHeight="true" outlineLevel="0" collapsed="false">
      <c r="A386" s="19" t="n">
        <v>379</v>
      </c>
      <c r="B386" s="67"/>
      <c r="C386" s="58" t="s">
        <v>1190</v>
      </c>
      <c r="D386" s="37" t="s">
        <v>1191</v>
      </c>
      <c r="E386" s="58" t="n">
        <v>4988648925908</v>
      </c>
      <c r="F386" s="38" t="str">
        <f aca="false">IF(D386="",,"http://mnsearch.com/item?kwd="&amp;D386)</f>
        <v>http://mnsearch.com/item?kwd=B00DTPA9MC</v>
      </c>
      <c r="G386" s="60" t="n">
        <v>2000</v>
      </c>
      <c r="H386" s="39"/>
      <c r="I386" s="40" t="n">
        <v>400</v>
      </c>
      <c r="J386" s="41"/>
      <c r="K386" s="41"/>
      <c r="L386" s="41"/>
      <c r="M386" s="61" t="s">
        <v>1192</v>
      </c>
      <c r="N386" s="62" t="n">
        <v>60.49</v>
      </c>
      <c r="O386" s="77" t="n">
        <f aca="false">N386-0.5</f>
        <v>59.99</v>
      </c>
      <c r="P386" s="78" t="n">
        <f aca="false">IF(ISERROR($P$1*O386),"",($P$1*O386))</f>
        <v>6351.7412</v>
      </c>
      <c r="Q386" s="79" t="n">
        <f aca="false">P386-T386-X386-G386-H386-Z386</f>
        <v>1833.7412</v>
      </c>
      <c r="R386" s="80" t="n">
        <f aca="false">P386-T386-Y386-G386-H386-Z386</f>
        <v>1833.7412</v>
      </c>
      <c r="S386" s="81" t="n">
        <f aca="false">IF(ISERROR(Q386/P386),"",(Q386/P386))</f>
        <v>0.28869897910828</v>
      </c>
      <c r="T386" s="78" t="n">
        <f aca="false">ROUND(IF(ISERROR(P386*$T$1),"",P386*$T$1),0)</f>
        <v>953</v>
      </c>
      <c r="U386" s="82" t="n">
        <f aca="false">ROUNDUP(I386*1.2,0)</f>
        <v>480</v>
      </c>
      <c r="V386" s="83" t="n">
        <f aca="false">ROUNDUP(SUM(J386:L386)*1.1,0)</f>
        <v>0</v>
      </c>
      <c r="W386" s="84" t="s">
        <v>50</v>
      </c>
      <c r="X386" s="28" t="n">
        <f aca="false">IFERROR(IF($W386="eパケライト",VLOOKUP($U386,料金表!$B$3:$H$52,2,1),IF($W386="eパケ",VLOOKUP($U386,料金表!$B$3:$H$52,4,1),IF($W386="EMS",VLOOKUP($U386,料金表!$B$3:$H$52,6,1),""))),"")</f>
        <v>1235</v>
      </c>
      <c r="Y386" s="28" t="n">
        <f aca="false">IFERROR(IF($W386="eパケライト",VLOOKUP($U386,料金表!$B$3:$H$52,3,1),IF($W386="eパケ",VLOOKUP($U386,料金表!$B$3:$H$52,5,1),IF($W386="EMS",VLOOKUP($U386,料金表!$B$3:$H$52,7,1),""))),"")</f>
        <v>1235</v>
      </c>
      <c r="Z386" s="28" t="n">
        <f aca="false">$Z$1</f>
        <v>330</v>
      </c>
      <c r="AA386" s="64"/>
      <c r="AB386" s="65"/>
      <c r="AC386" s="66" t="s">
        <v>45</v>
      </c>
      <c r="AD386" s="65" t="n">
        <v>43955</v>
      </c>
      <c r="AE386" s="56"/>
      <c r="AF386" s="69" t="s">
        <v>1193</v>
      </c>
      <c r="AH386" s="57"/>
    </row>
    <row r="387" customFormat="false" ht="21" hidden="true" customHeight="true" outlineLevel="0" collapsed="false">
      <c r="A387" s="19" t="n">
        <v>380</v>
      </c>
      <c r="B387" s="67"/>
      <c r="C387" s="58" t="s">
        <v>1194</v>
      </c>
      <c r="D387" s="37" t="s">
        <v>1195</v>
      </c>
      <c r="E387" s="58" t="n">
        <v>4938833009203</v>
      </c>
      <c r="F387" s="38" t="str">
        <f aca="false">IF(D387="",,"http://mnsearch.com/item?kwd="&amp;D387)</f>
        <v>http://mnsearch.com/item?kwd=B001LNNO6W</v>
      </c>
      <c r="G387" s="60" t="n">
        <v>1000</v>
      </c>
      <c r="H387" s="39"/>
      <c r="I387" s="40" t="n">
        <v>200</v>
      </c>
      <c r="J387" s="41"/>
      <c r="K387" s="41"/>
      <c r="L387" s="41"/>
      <c r="M387" s="61" t="s">
        <v>1196</v>
      </c>
      <c r="N387" s="62" t="n">
        <v>40.49</v>
      </c>
      <c r="O387" s="77" t="n">
        <f aca="false">N387-0.5</f>
        <v>39.99</v>
      </c>
      <c r="P387" s="78" t="n">
        <f aca="false">IF(ISERROR($P$1*O387),"",($P$1*O387))</f>
        <v>4234.1412</v>
      </c>
      <c r="Q387" s="79" t="n">
        <f aca="false">P387-T387-X387-G387-H387-Z387</f>
        <v>1409.1412</v>
      </c>
      <c r="R387" s="80" t="n">
        <f aca="false">P387-T387-Y387-G387-H387-Z387</f>
        <v>1409.1412</v>
      </c>
      <c r="S387" s="81" t="n">
        <f aca="false">IF(ISERROR(Q387/P387),"",(Q387/P387))</f>
        <v>0.332804489373193</v>
      </c>
      <c r="T387" s="78" t="n">
        <f aca="false">ROUND(IF(ISERROR(P387*$T$1),"",P387*$T$1),0)</f>
        <v>635</v>
      </c>
      <c r="U387" s="82" t="n">
        <f aca="false">ROUNDUP(I387*1.2,0)</f>
        <v>240</v>
      </c>
      <c r="V387" s="83" t="n">
        <f aca="false">ROUNDUP(SUM(J387:L387)*1.1,0)</f>
        <v>0</v>
      </c>
      <c r="W387" s="84" t="s">
        <v>50</v>
      </c>
      <c r="X387" s="28" t="n">
        <f aca="false">IFERROR(IF($W387="eパケライト",VLOOKUP($U387,料金表!$B$3:$H$52,2,1),IF($W387="eパケ",VLOOKUP($U387,料金表!$B$3:$H$52,4,1),IF($W387="EMS",VLOOKUP($U387,料金表!$B$3:$H$52,6,1),""))),"")</f>
        <v>860</v>
      </c>
      <c r="Y387" s="28" t="n">
        <f aca="false">IFERROR(IF($W387="eパケライト",VLOOKUP($U387,料金表!$B$3:$H$52,3,1),IF($W387="eパケ",VLOOKUP($U387,料金表!$B$3:$H$52,5,1),IF($W387="EMS",VLOOKUP($U387,料金表!$B$3:$H$52,7,1),""))),"")</f>
        <v>860</v>
      </c>
      <c r="Z387" s="28" t="n">
        <f aca="false">$Z$1</f>
        <v>330</v>
      </c>
      <c r="AA387" s="64"/>
      <c r="AB387" s="65"/>
      <c r="AC387" s="66" t="s">
        <v>45</v>
      </c>
      <c r="AD387" s="65" t="n">
        <v>43955</v>
      </c>
      <c r="AE387" s="56"/>
      <c r="AF387" s="97"/>
      <c r="AH387" s="57"/>
    </row>
    <row r="388" customFormat="false" ht="21" hidden="true" customHeight="true" outlineLevel="0" collapsed="false">
      <c r="A388" s="19" t="n">
        <v>381</v>
      </c>
      <c r="B388" s="67"/>
      <c r="C388" s="58" t="s">
        <v>1197</v>
      </c>
      <c r="D388" s="37" t="s">
        <v>1198</v>
      </c>
      <c r="E388" s="58" t="n">
        <v>4988648390539</v>
      </c>
      <c r="F388" s="38" t="str">
        <f aca="false">IF(D388="",,"http://mnsearch.com/item?kwd="&amp;D388)</f>
        <v>http://mnsearch.com/item?kwd=B000BPJTMO</v>
      </c>
      <c r="G388" s="60" t="n">
        <v>1247</v>
      </c>
      <c r="H388" s="60" t="n">
        <v>340</v>
      </c>
      <c r="I388" s="40" t="n">
        <v>200</v>
      </c>
      <c r="J388" s="41"/>
      <c r="K388" s="41"/>
      <c r="L388" s="41"/>
      <c r="M388" s="61" t="s">
        <v>1199</v>
      </c>
      <c r="N388" s="62" t="n">
        <v>45.49</v>
      </c>
      <c r="O388" s="77" t="n">
        <f aca="false">N388-0.5</f>
        <v>44.99</v>
      </c>
      <c r="P388" s="78" t="n">
        <f aca="false">IF(ISERROR($P$1*O388),"",($P$1*O388))</f>
        <v>4763.5412</v>
      </c>
      <c r="Q388" s="79" t="n">
        <f aca="false">P388-T388-X388-G388-H388-Z388</f>
        <v>1271.5412</v>
      </c>
      <c r="R388" s="80" t="n">
        <f aca="false">P388-T388-Y388-G388-H388-Z388</f>
        <v>1271.5412</v>
      </c>
      <c r="S388" s="81" t="n">
        <f aca="false">IF(ISERROR(Q388/P388),"",(Q388/P388))</f>
        <v>0.266931920311721</v>
      </c>
      <c r="T388" s="78" t="n">
        <f aca="false">ROUND(IF(ISERROR(P388*$T$1),"",P388*$T$1),0)</f>
        <v>715</v>
      </c>
      <c r="U388" s="82" t="n">
        <f aca="false">ROUNDUP(I388*1.2,0)</f>
        <v>240</v>
      </c>
      <c r="V388" s="83" t="n">
        <f aca="false">ROUNDUP(SUM(J388:L388)*1.1,0)</f>
        <v>0</v>
      </c>
      <c r="W388" s="84" t="s">
        <v>50</v>
      </c>
      <c r="X388" s="28" t="n">
        <f aca="false">IFERROR(IF($W388="eパケライト",VLOOKUP($U388,料金表!$B$3:$H$52,2,1),IF($W388="eパケ",VLOOKUP($U388,料金表!$B$3:$H$52,4,1),IF($W388="EMS",VLOOKUP($U388,料金表!$B$3:$H$52,6,1),""))),"")</f>
        <v>860</v>
      </c>
      <c r="Y388" s="28" t="n">
        <f aca="false">IFERROR(IF($W388="eパケライト",VLOOKUP($U388,料金表!$B$3:$H$52,3,1),IF($W388="eパケ",VLOOKUP($U388,料金表!$B$3:$H$52,5,1),IF($W388="EMS",VLOOKUP($U388,料金表!$B$3:$H$52,7,1),""))),"")</f>
        <v>860</v>
      </c>
      <c r="Z388" s="28" t="n">
        <f aca="false">$Z$1</f>
        <v>330</v>
      </c>
      <c r="AA388" s="64"/>
      <c r="AB388" s="65"/>
      <c r="AC388" s="66" t="s">
        <v>89</v>
      </c>
      <c r="AD388" s="65" t="n">
        <v>43955</v>
      </c>
      <c r="AE388" s="56"/>
      <c r="AF388" s="97"/>
      <c r="AH388" s="57"/>
    </row>
    <row r="389" customFormat="false" ht="21" hidden="true" customHeight="true" outlineLevel="0" collapsed="false">
      <c r="A389" s="19" t="n">
        <v>382</v>
      </c>
      <c r="B389" s="67"/>
      <c r="C389" s="58" t="s">
        <v>1200</v>
      </c>
      <c r="D389" s="37" t="s">
        <v>1201</v>
      </c>
      <c r="E389" s="58" t="n">
        <v>4582224494781</v>
      </c>
      <c r="F389" s="38" t="str">
        <f aca="false">IF(D389="",,"http://mnsearch.com/item?kwd="&amp;D389)</f>
        <v>http://mnsearch.com/item?kwd=B007T4J3SA</v>
      </c>
      <c r="G389" s="60" t="n">
        <v>600</v>
      </c>
      <c r="H389" s="39"/>
      <c r="I389" s="40" t="n">
        <v>200</v>
      </c>
      <c r="J389" s="41"/>
      <c r="K389" s="41"/>
      <c r="L389" s="41"/>
      <c r="M389" s="61" t="s">
        <v>1202</v>
      </c>
      <c r="N389" s="62" t="n">
        <v>23.98</v>
      </c>
      <c r="O389" s="77" t="n">
        <f aca="false">N389-0.5</f>
        <v>23.48</v>
      </c>
      <c r="P389" s="78" t="n">
        <f aca="false">IF(ISERROR($P$1*O389),"",($P$1*O389))</f>
        <v>2486.0624</v>
      </c>
      <c r="Q389" s="79" t="n">
        <f aca="false">P389-T389-X389-G389-H389-Z389</f>
        <v>323.0624</v>
      </c>
      <c r="R389" s="80" t="n">
        <f aca="false">P389-T389-Y389-G389-H389-Z389</f>
        <v>323.0624</v>
      </c>
      <c r="S389" s="81" t="n">
        <f aca="false">IF(ISERROR(Q389/P389),"",(Q389/P389))</f>
        <v>0.129949433288561</v>
      </c>
      <c r="T389" s="78" t="n">
        <f aca="false">ROUND(IF(ISERROR(P389*$T$1),"",P389*$T$1),0)</f>
        <v>373</v>
      </c>
      <c r="U389" s="82" t="n">
        <f aca="false">ROUNDUP(I389*1.2,0)</f>
        <v>240</v>
      </c>
      <c r="V389" s="83" t="n">
        <f aca="false">ROUNDUP(SUM(J389:L389)*1.1,0)</f>
        <v>0</v>
      </c>
      <c r="W389" s="84" t="s">
        <v>50</v>
      </c>
      <c r="X389" s="28" t="n">
        <f aca="false">IFERROR(IF($W389="eパケライト",VLOOKUP($U389,料金表!$B$3:$H$52,2,1),IF($W389="eパケ",VLOOKUP($U389,料金表!$B$3:$H$52,4,1),IF($W389="EMS",VLOOKUP($U389,料金表!$B$3:$H$52,6,1),""))),"")</f>
        <v>860</v>
      </c>
      <c r="Y389" s="28" t="n">
        <f aca="false">IFERROR(IF($W389="eパケライト",VLOOKUP($U389,料金表!$B$3:$H$52,3,1),IF($W389="eパケ",VLOOKUP($U389,料金表!$B$3:$H$52,5,1),IF($W389="EMS",VLOOKUP($U389,料金表!$B$3:$H$52,7,1),""))),"")</f>
        <v>860</v>
      </c>
      <c r="Z389" s="28" t="n">
        <f aca="false">$Z$1</f>
        <v>330</v>
      </c>
      <c r="AA389" s="64"/>
      <c r="AB389" s="65"/>
      <c r="AC389" s="66" t="s">
        <v>89</v>
      </c>
      <c r="AD389" s="65" t="n">
        <v>43955</v>
      </c>
      <c r="AE389" s="56"/>
      <c r="AF389" s="97"/>
      <c r="AH389" s="57"/>
    </row>
    <row r="390" customFormat="false" ht="21" hidden="true" customHeight="true" outlineLevel="0" collapsed="false">
      <c r="A390" s="19" t="n">
        <v>383</v>
      </c>
      <c r="B390" s="67"/>
      <c r="C390" s="58" t="s">
        <v>1203</v>
      </c>
      <c r="D390" s="37" t="s">
        <v>1204</v>
      </c>
      <c r="E390" s="58" t="n">
        <v>4521923300177</v>
      </c>
      <c r="F390" s="38" t="str">
        <f aca="false">IF(D390="",,"http://mnsearch.com/item?kwd="&amp;D390)</f>
        <v>http://mnsearch.com/item?kwd=B00EOM369M</v>
      </c>
      <c r="G390" s="60" t="n">
        <v>1128</v>
      </c>
      <c r="H390" s="39"/>
      <c r="I390" s="40" t="n">
        <v>200</v>
      </c>
      <c r="J390" s="41"/>
      <c r="K390" s="41"/>
      <c r="L390" s="41"/>
      <c r="M390" s="61" t="s">
        <v>1205</v>
      </c>
      <c r="N390" s="62" t="n">
        <v>38.98</v>
      </c>
      <c r="O390" s="77" t="n">
        <f aca="false">N390-0.5</f>
        <v>38.48</v>
      </c>
      <c r="P390" s="78" t="n">
        <f aca="false">IF(ISERROR($P$1*O390),"",($P$1*O390))</f>
        <v>4074.2624</v>
      </c>
      <c r="Q390" s="79" t="n">
        <f aca="false">P390-T390-X390-G390-H390-Z390</f>
        <v>1145.2624</v>
      </c>
      <c r="R390" s="80" t="n">
        <f aca="false">P390-T390-Y390-G390-H390-Z390</f>
        <v>1145.2624</v>
      </c>
      <c r="S390" s="81" t="n">
        <f aca="false">IF(ISERROR(Q390/P390),"",(Q390/P390))</f>
        <v>0.281096867987688</v>
      </c>
      <c r="T390" s="78" t="n">
        <f aca="false">ROUND(IF(ISERROR(P390*$T$1),"",P390*$T$1),0)</f>
        <v>611</v>
      </c>
      <c r="U390" s="82" t="n">
        <f aca="false">ROUNDUP(I390*1.2,0)</f>
        <v>240</v>
      </c>
      <c r="V390" s="83" t="n">
        <f aca="false">ROUNDUP(SUM(J390:L390)*1.1,0)</f>
        <v>0</v>
      </c>
      <c r="W390" s="84" t="s">
        <v>50</v>
      </c>
      <c r="X390" s="28" t="n">
        <f aca="false">IFERROR(IF($W390="eパケライト",VLOOKUP($U390,料金表!$B$3:$H$52,2,1),IF($W390="eパケ",VLOOKUP($U390,料金表!$B$3:$H$52,4,1),IF($W390="EMS",VLOOKUP($U390,料金表!$B$3:$H$52,6,1),""))),"")</f>
        <v>860</v>
      </c>
      <c r="Y390" s="28" t="n">
        <f aca="false">IFERROR(IF($W390="eパケライト",VLOOKUP($U390,料金表!$B$3:$H$52,3,1),IF($W390="eパケ",VLOOKUP($U390,料金表!$B$3:$H$52,5,1),IF($W390="EMS",VLOOKUP($U390,料金表!$B$3:$H$52,7,1),""))),"")</f>
        <v>860</v>
      </c>
      <c r="Z390" s="28" t="n">
        <f aca="false">$Z$1</f>
        <v>330</v>
      </c>
      <c r="AA390" s="64"/>
      <c r="AB390" s="65"/>
      <c r="AC390" s="66" t="s">
        <v>89</v>
      </c>
      <c r="AD390" s="65" t="n">
        <v>43955</v>
      </c>
      <c r="AE390" s="56"/>
      <c r="AF390" s="97"/>
      <c r="AH390" s="57"/>
    </row>
    <row r="391" customFormat="false" ht="21" hidden="true" customHeight="true" outlineLevel="0" collapsed="false">
      <c r="A391" s="19" t="n">
        <v>384</v>
      </c>
      <c r="B391" s="67"/>
      <c r="C391" s="58" t="s">
        <v>1206</v>
      </c>
      <c r="D391" s="37" t="s">
        <v>1207</v>
      </c>
      <c r="E391" s="58" t="n">
        <v>4988601008907</v>
      </c>
      <c r="F391" s="38" t="str">
        <f aca="false">IF(D391="",,"http://mnsearch.com/item?kwd="&amp;D391)</f>
        <v>http://mnsearch.com/item?kwd=B00MB6HWCK</v>
      </c>
      <c r="G391" s="60" t="n">
        <v>896</v>
      </c>
      <c r="H391" s="60" t="n">
        <v>230</v>
      </c>
      <c r="I391" s="40" t="n">
        <v>200</v>
      </c>
      <c r="J391" s="41"/>
      <c r="K391" s="41"/>
      <c r="L391" s="41"/>
      <c r="M391" s="61" t="s">
        <v>1208</v>
      </c>
      <c r="N391" s="62" t="n">
        <v>35.49</v>
      </c>
      <c r="O391" s="77" t="n">
        <f aca="false">N391-0.5</f>
        <v>34.99</v>
      </c>
      <c r="P391" s="78" t="n">
        <f aca="false">IF(ISERROR($P$1*O391),"",($P$1*O391))</f>
        <v>3704.7412</v>
      </c>
      <c r="Q391" s="79" t="n">
        <f aca="false">P391-T391-X391-G391-H391-Z391</f>
        <v>832.7412</v>
      </c>
      <c r="R391" s="80" t="n">
        <f aca="false">P391-T391-Y391-G391-H391-Z391</f>
        <v>832.7412</v>
      </c>
      <c r="S391" s="81" t="n">
        <f aca="false">IF(ISERROR(Q391/P391),"",(Q391/P391))</f>
        <v>0.224777158523246</v>
      </c>
      <c r="T391" s="78" t="n">
        <f aca="false">ROUND(IF(ISERROR(P391*$T$1),"",P391*$T$1),0)</f>
        <v>556</v>
      </c>
      <c r="U391" s="82" t="n">
        <f aca="false">ROUNDUP(I391*1.2,0)</f>
        <v>240</v>
      </c>
      <c r="V391" s="83" t="n">
        <f aca="false">ROUNDUP(SUM(J391:L391)*1.1,0)</f>
        <v>0</v>
      </c>
      <c r="W391" s="84" t="s">
        <v>50</v>
      </c>
      <c r="X391" s="28" t="n">
        <f aca="false">IFERROR(IF($W391="eパケライト",VLOOKUP($U391,料金表!$B$3:$H$52,2,1),IF($W391="eパケ",VLOOKUP($U391,料金表!$B$3:$H$52,4,1),IF($W391="EMS",VLOOKUP($U391,料金表!$B$3:$H$52,6,1),""))),"")</f>
        <v>860</v>
      </c>
      <c r="Y391" s="28" t="n">
        <f aca="false">IFERROR(IF($W391="eパケライト",VLOOKUP($U391,料金表!$B$3:$H$52,3,1),IF($W391="eパケ",VLOOKUP($U391,料金表!$B$3:$H$52,5,1),IF($W391="EMS",VLOOKUP($U391,料金表!$B$3:$H$52,7,1),""))),"")</f>
        <v>860</v>
      </c>
      <c r="Z391" s="28" t="n">
        <f aca="false">$Z$1</f>
        <v>330</v>
      </c>
      <c r="AA391" s="64"/>
      <c r="AB391" s="65"/>
      <c r="AC391" s="66" t="s">
        <v>89</v>
      </c>
      <c r="AD391" s="65" t="n">
        <v>43955</v>
      </c>
      <c r="AE391" s="56"/>
      <c r="AF391" s="97"/>
      <c r="AH391" s="57"/>
    </row>
    <row r="392" customFormat="false" ht="21" hidden="true" customHeight="true" outlineLevel="0" collapsed="false">
      <c r="A392" s="19" t="n">
        <v>385</v>
      </c>
      <c r="B392" s="67"/>
      <c r="C392" s="58" t="s">
        <v>1209</v>
      </c>
      <c r="D392" s="37" t="s">
        <v>1210</v>
      </c>
      <c r="E392" s="58" t="n">
        <v>4543112277206</v>
      </c>
      <c r="F392" s="38" t="str">
        <f aca="false">IF(D392="",,"http://mnsearch.com/item?kwd="&amp;D392)</f>
        <v>http://mnsearch.com/item?kwd=B0006JHQA2</v>
      </c>
      <c r="G392" s="60" t="n">
        <v>862</v>
      </c>
      <c r="H392" s="60" t="n">
        <v>350</v>
      </c>
      <c r="I392" s="40" t="n">
        <v>200</v>
      </c>
      <c r="J392" s="41"/>
      <c r="K392" s="41"/>
      <c r="L392" s="41"/>
      <c r="M392" s="61" t="s">
        <v>1211</v>
      </c>
      <c r="N392" s="62" t="n">
        <v>50.49</v>
      </c>
      <c r="O392" s="77" t="n">
        <f aca="false">N392-0.5</f>
        <v>49.99</v>
      </c>
      <c r="P392" s="78" t="n">
        <f aca="false">IF(ISERROR($P$1*O392),"",($P$1*O392))</f>
        <v>5292.9412</v>
      </c>
      <c r="Q392" s="79" t="n">
        <f aca="false">P392-T392-X392-G392-H392-Z392</f>
        <v>2096.9412</v>
      </c>
      <c r="R392" s="80" t="n">
        <f aca="false">P392-T392-Y392-G392-H392-Z392</f>
        <v>2096.9412</v>
      </c>
      <c r="S392" s="81" t="n">
        <f aca="false">IF(ISERROR(Q392/P392),"",(Q392/P392))</f>
        <v>0.396176930890523</v>
      </c>
      <c r="T392" s="78" t="n">
        <f aca="false">ROUND(IF(ISERROR(P392*$T$1),"",P392*$T$1),0)</f>
        <v>794</v>
      </c>
      <c r="U392" s="82" t="n">
        <f aca="false">ROUNDUP(I392*1.2,0)</f>
        <v>240</v>
      </c>
      <c r="V392" s="83" t="n">
        <f aca="false">ROUNDUP(SUM(J392:L392)*1.1,0)</f>
        <v>0</v>
      </c>
      <c r="W392" s="84" t="s">
        <v>50</v>
      </c>
      <c r="X392" s="28" t="n">
        <f aca="false">IFERROR(IF($W392="eパケライト",VLOOKUP($U392,料金表!$B$3:$H$52,2,1),IF($W392="eパケ",VLOOKUP($U392,料金表!$B$3:$H$52,4,1),IF($W392="EMS",VLOOKUP($U392,料金表!$B$3:$H$52,6,1),""))),"")</f>
        <v>860</v>
      </c>
      <c r="Y392" s="28" t="n">
        <f aca="false">IFERROR(IF($W392="eパケライト",VLOOKUP($U392,料金表!$B$3:$H$52,3,1),IF($W392="eパケ",VLOOKUP($U392,料金表!$B$3:$H$52,5,1),IF($W392="EMS",VLOOKUP($U392,料金表!$B$3:$H$52,7,1),""))),"")</f>
        <v>860</v>
      </c>
      <c r="Z392" s="28" t="n">
        <f aca="false">$Z$1</f>
        <v>330</v>
      </c>
      <c r="AA392" s="64"/>
      <c r="AB392" s="65"/>
      <c r="AC392" s="66" t="s">
        <v>89</v>
      </c>
      <c r="AD392" s="65" t="n">
        <v>43955</v>
      </c>
      <c r="AE392" s="56"/>
      <c r="AF392" s="97"/>
      <c r="AH392" s="57"/>
    </row>
    <row r="393" customFormat="false" ht="21" hidden="true" customHeight="true" outlineLevel="0" collapsed="false">
      <c r="A393" s="19" t="n">
        <v>386</v>
      </c>
      <c r="B393" s="67"/>
      <c r="C393" s="58" t="s">
        <v>1212</v>
      </c>
      <c r="D393" s="37" t="s">
        <v>1213</v>
      </c>
      <c r="E393" s="58" t="n">
        <v>4562224420317</v>
      </c>
      <c r="F393" s="38" t="str">
        <f aca="false">IF(D393="",,"http://mnsearch.com/item?kwd="&amp;D393)</f>
        <v>http://mnsearch.com/item?kwd=B001U3ZCQ8</v>
      </c>
      <c r="G393" s="60" t="n">
        <v>1000</v>
      </c>
      <c r="H393" s="60"/>
      <c r="I393" s="40" t="n">
        <v>200</v>
      </c>
      <c r="J393" s="41"/>
      <c r="K393" s="41"/>
      <c r="L393" s="41"/>
      <c r="M393" s="61" t="s">
        <v>1214</v>
      </c>
      <c r="N393" s="62" t="n">
        <v>35.49</v>
      </c>
      <c r="O393" s="77" t="n">
        <f aca="false">N393-0.5</f>
        <v>34.99</v>
      </c>
      <c r="P393" s="78" t="n">
        <f aca="false">IF(ISERROR($P$1*O393),"",($P$1*O393))</f>
        <v>3704.7412</v>
      </c>
      <c r="Q393" s="79" t="n">
        <f aca="false">P393-T393-X393-G393-H393-Z393</f>
        <v>958.7412</v>
      </c>
      <c r="R393" s="80" t="n">
        <f aca="false">P393-T393-Y393-G393-H393-Z393</f>
        <v>958.7412</v>
      </c>
      <c r="S393" s="81" t="n">
        <f aca="false">IF(ISERROR(Q393/P393),"",(Q393/P393))</f>
        <v>0.258787631373549</v>
      </c>
      <c r="T393" s="78" t="n">
        <f aca="false">ROUND(IF(ISERROR(P393*$T$1),"",P393*$T$1),0)</f>
        <v>556</v>
      </c>
      <c r="U393" s="82" t="n">
        <f aca="false">ROUNDUP(I393*1.2,0)</f>
        <v>240</v>
      </c>
      <c r="V393" s="83" t="n">
        <f aca="false">ROUNDUP(SUM(J393:L393)*1.1,0)</f>
        <v>0</v>
      </c>
      <c r="W393" s="84" t="s">
        <v>50</v>
      </c>
      <c r="X393" s="28" t="n">
        <f aca="false">IFERROR(IF($W393="eパケライト",VLOOKUP($U393,料金表!$B$3:$H$52,2,1),IF($W393="eパケ",VLOOKUP($U393,料金表!$B$3:$H$52,4,1),IF($W393="EMS",VLOOKUP($U393,料金表!$B$3:$H$52,6,1),""))),"")</f>
        <v>860</v>
      </c>
      <c r="Y393" s="28" t="n">
        <f aca="false">IFERROR(IF($W393="eパケライト",VLOOKUP($U393,料金表!$B$3:$H$52,3,1),IF($W393="eパケ",VLOOKUP($U393,料金表!$B$3:$H$52,5,1),IF($W393="EMS",VLOOKUP($U393,料金表!$B$3:$H$52,7,1),""))),"")</f>
        <v>860</v>
      </c>
      <c r="Z393" s="28" t="n">
        <f aca="false">$Z$1</f>
        <v>330</v>
      </c>
      <c r="AA393" s="64"/>
      <c r="AB393" s="65"/>
      <c r="AC393" s="66" t="s">
        <v>89</v>
      </c>
      <c r="AD393" s="65" t="n">
        <v>43955</v>
      </c>
      <c r="AE393" s="56"/>
      <c r="AF393" s="97"/>
      <c r="AH393" s="57" t="str">
        <f aca="false">"http://images.amazon.com/images/P/"&amp;D393&amp;".09.LZZZZZZZ"</f>
        <v>http://images.amazon.com/images/P/B001U3ZCQ8.09.LZZZZZZZ</v>
      </c>
    </row>
    <row r="394" customFormat="false" ht="21" hidden="true" customHeight="true" outlineLevel="0" collapsed="false">
      <c r="A394" s="19" t="n">
        <v>387</v>
      </c>
      <c r="B394" s="67"/>
      <c r="C394" s="58" t="s">
        <v>1215</v>
      </c>
      <c r="D394" s="37" t="s">
        <v>1216</v>
      </c>
      <c r="E394" s="58" t="n">
        <v>4573173309189</v>
      </c>
      <c r="F394" s="38" t="str">
        <f aca="false">IF(D394="",,"http://mnsearch.com/item?kwd="&amp;D394)</f>
        <v>http://mnsearch.com/item?kwd=B01M7V2QPI</v>
      </c>
      <c r="G394" s="60" t="n">
        <v>3000</v>
      </c>
      <c r="H394" s="39"/>
      <c r="I394" s="40" t="n">
        <v>200</v>
      </c>
      <c r="J394" s="41"/>
      <c r="K394" s="41"/>
      <c r="L394" s="41"/>
      <c r="M394" s="61" t="s">
        <v>1217</v>
      </c>
      <c r="N394" s="62" t="n">
        <v>50.49</v>
      </c>
      <c r="O394" s="77" t="n">
        <f aca="false">N394-0.5</f>
        <v>49.99</v>
      </c>
      <c r="P394" s="78" t="n">
        <f aca="false">IF(ISERROR($P$1*O394),"",($P$1*O394))</f>
        <v>5292.9412</v>
      </c>
      <c r="Q394" s="79" t="n">
        <f aca="false">P394-T394-X394-G394-H394-Z394</f>
        <v>308.9412</v>
      </c>
      <c r="R394" s="80" t="n">
        <f aca="false">P394-T394-Y394-G394-H394-Z394</f>
        <v>308.9412</v>
      </c>
      <c r="S394" s="81" t="n">
        <f aca="false">IF(ISERROR(Q394/P394),"",(Q394/P394))</f>
        <v>0.0583685305251455</v>
      </c>
      <c r="T394" s="78" t="n">
        <f aca="false">ROUND(IF(ISERROR(P394*$T$1),"",P394*$T$1),0)</f>
        <v>794</v>
      </c>
      <c r="U394" s="82" t="n">
        <f aca="false">ROUNDUP(I394*1.2,0)</f>
        <v>240</v>
      </c>
      <c r="V394" s="83" t="n">
        <f aca="false">ROUNDUP(SUM(J394:L394)*1.1,0)</f>
        <v>0</v>
      </c>
      <c r="W394" s="84" t="s">
        <v>50</v>
      </c>
      <c r="X394" s="28" t="n">
        <f aca="false">IFERROR(IF($W394="eパケライト",VLOOKUP($U394,料金表!$B$3:$H$52,2,1),IF($W394="eパケ",VLOOKUP($U394,料金表!$B$3:$H$52,4,1),IF($W394="EMS",VLOOKUP($U394,料金表!$B$3:$H$52,6,1),""))),"")</f>
        <v>860</v>
      </c>
      <c r="Y394" s="28" t="n">
        <f aca="false">IFERROR(IF($W394="eパケライト",VLOOKUP($U394,料金表!$B$3:$H$52,3,1),IF($W394="eパケ",VLOOKUP($U394,料金表!$B$3:$H$52,5,1),IF($W394="EMS",VLOOKUP($U394,料金表!$B$3:$H$52,7,1),""))),"")</f>
        <v>860</v>
      </c>
      <c r="Z394" s="28" t="n">
        <f aca="false">$Z$1</f>
        <v>330</v>
      </c>
      <c r="AA394" s="64"/>
      <c r="AB394" s="65"/>
      <c r="AC394" s="66" t="s">
        <v>89</v>
      </c>
      <c r="AD394" s="65" t="n">
        <v>43955</v>
      </c>
      <c r="AE394" s="56"/>
      <c r="AF394" s="97"/>
      <c r="AH394" s="57" t="str">
        <f aca="false">"http://images.amazon.com/images/P/"&amp;D394&amp;".09.LZZZZZZZ"</f>
        <v>http://images.amazon.com/images/P/B01M7V2QPI.09.LZZZZZZZ</v>
      </c>
    </row>
    <row r="395" customFormat="false" ht="21" hidden="true" customHeight="true" outlineLevel="0" collapsed="false">
      <c r="A395" s="19" t="n">
        <v>388</v>
      </c>
      <c r="B395" s="67"/>
      <c r="C395" s="58" t="s">
        <v>1218</v>
      </c>
      <c r="D395" s="37" t="s">
        <v>1219</v>
      </c>
      <c r="E395" s="58" t="n">
        <v>4535506301178</v>
      </c>
      <c r="F395" s="38" t="str">
        <f aca="false">IF(D395="",,"http://mnsearch.com/item?kwd="&amp;D395)</f>
        <v>http://mnsearch.com/item?kwd=B0019JKTWA</v>
      </c>
      <c r="G395" s="60" t="n">
        <v>4000</v>
      </c>
      <c r="H395" s="60"/>
      <c r="I395" s="40" t="n">
        <v>500</v>
      </c>
      <c r="J395" s="41"/>
      <c r="K395" s="41"/>
      <c r="L395" s="41"/>
      <c r="M395" s="61" t="s">
        <v>1220</v>
      </c>
      <c r="N395" s="62" t="n">
        <v>75.49</v>
      </c>
      <c r="O395" s="77" t="n">
        <f aca="false">N395-0.5</f>
        <v>74.99</v>
      </c>
      <c r="P395" s="78" t="n">
        <f aca="false">IF(ISERROR($P$1*O395),"",($P$1*O395))</f>
        <v>7939.9412</v>
      </c>
      <c r="Q395" s="79" t="n">
        <f aca="false">P395-T395-X395-G395-H395-Z395</f>
        <v>1033.9412</v>
      </c>
      <c r="R395" s="80" t="n">
        <f aca="false">P395-T395-Y395-G395-H395-Z395</f>
        <v>1033.9412</v>
      </c>
      <c r="S395" s="81" t="n">
        <f aca="false">IF(ISERROR(Q395/P395),"",(Q395/P395))</f>
        <v>0.130220259061868</v>
      </c>
      <c r="T395" s="78" t="n">
        <f aca="false">ROUND(IF(ISERROR(P395*$T$1),"",P395*$T$1),0)</f>
        <v>1191</v>
      </c>
      <c r="U395" s="82" t="n">
        <f aca="false">ROUNDUP(I395*1.2,0)</f>
        <v>600</v>
      </c>
      <c r="V395" s="83" t="n">
        <f aca="false">ROUNDUP(SUM(J395:L395)*1.1,0)</f>
        <v>0</v>
      </c>
      <c r="W395" s="84" t="s">
        <v>50</v>
      </c>
      <c r="X395" s="28" t="n">
        <f aca="false">IFERROR(IF($W395="eパケライト",VLOOKUP($U395,料金表!$B$3:$H$52,2,1),IF($W395="eパケ",VLOOKUP($U395,料金表!$B$3:$H$52,4,1),IF($W395="EMS",VLOOKUP($U395,料金表!$B$3:$H$52,6,1),""))),"")</f>
        <v>1385</v>
      </c>
      <c r="Y395" s="28" t="n">
        <f aca="false">IFERROR(IF($W395="eパケライト",VLOOKUP($U395,料金表!$B$3:$H$52,3,1),IF($W395="eパケ",VLOOKUP($U395,料金表!$B$3:$H$52,5,1),IF($W395="EMS",VLOOKUP($U395,料金表!$B$3:$H$52,7,1),""))),"")</f>
        <v>1385</v>
      </c>
      <c r="Z395" s="28" t="n">
        <f aca="false">$Z$1</f>
        <v>330</v>
      </c>
      <c r="AA395" s="64"/>
      <c r="AB395" s="65"/>
      <c r="AC395" s="66" t="s">
        <v>89</v>
      </c>
      <c r="AD395" s="65" t="n">
        <v>43955</v>
      </c>
      <c r="AE395" s="56"/>
      <c r="AF395" s="97"/>
      <c r="AH395" s="57"/>
    </row>
    <row r="396" customFormat="false" ht="21" hidden="true" customHeight="true" outlineLevel="0" collapsed="false">
      <c r="A396" s="19" t="n">
        <v>389</v>
      </c>
      <c r="B396" s="67"/>
      <c r="C396" s="58" t="s">
        <v>1221</v>
      </c>
      <c r="D396" s="37" t="s">
        <v>1222</v>
      </c>
      <c r="E396" s="58" t="n">
        <v>4560269473978</v>
      </c>
      <c r="F396" s="38" t="str">
        <f aca="false">IF(D396="",,"http://mnsearch.com/item?kwd="&amp;D396)</f>
        <v>http://mnsearch.com/item?kwd=B007OR6WNG</v>
      </c>
      <c r="G396" s="60" t="n">
        <v>2980</v>
      </c>
      <c r="H396" s="39"/>
      <c r="I396" s="40" t="n">
        <v>300</v>
      </c>
      <c r="J396" s="41"/>
      <c r="K396" s="41"/>
      <c r="L396" s="41"/>
      <c r="M396" s="61" t="s">
        <v>1223</v>
      </c>
      <c r="N396" s="62" t="n">
        <v>60.49</v>
      </c>
      <c r="O396" s="77" t="n">
        <f aca="false">N396-0.5</f>
        <v>59.99</v>
      </c>
      <c r="P396" s="78" t="n">
        <f aca="false">IF(ISERROR($P$1*O396),"",($P$1*O396))</f>
        <v>6351.7412</v>
      </c>
      <c r="Q396" s="79" t="n">
        <f aca="false">P396-T396-X396-G396-H396-Z396</f>
        <v>1003.7412</v>
      </c>
      <c r="R396" s="80" t="n">
        <f aca="false">P396-T396-Y396-G396-H396-Z396</f>
        <v>1003.7412</v>
      </c>
      <c r="S396" s="81" t="n">
        <f aca="false">IF(ISERROR(Q396/P396),"",(Q396/P396))</f>
        <v>0.15802614879838</v>
      </c>
      <c r="T396" s="78" t="n">
        <f aca="false">ROUND(IF(ISERROR(P396*$T$1),"",P396*$T$1),0)</f>
        <v>953</v>
      </c>
      <c r="U396" s="82" t="n">
        <f aca="false">ROUNDUP(I396*1.2,0)</f>
        <v>360</v>
      </c>
      <c r="V396" s="83" t="n">
        <f aca="false">ROUNDUP(SUM(J396:L396)*1.1,0)</f>
        <v>0</v>
      </c>
      <c r="W396" s="84" t="s">
        <v>50</v>
      </c>
      <c r="X396" s="28" t="n">
        <f aca="false">IFERROR(IF($W396="eパケライト",VLOOKUP($U396,料金表!$B$3:$H$52,2,1),IF($W396="eパケ",VLOOKUP($U396,料金表!$B$3:$H$52,4,1),IF($W396="EMS",VLOOKUP($U396,料金表!$B$3:$H$52,6,1),""))),"")</f>
        <v>1085</v>
      </c>
      <c r="Y396" s="28" t="n">
        <f aca="false">IFERROR(IF($W396="eパケライト",VLOOKUP($U396,料金表!$B$3:$H$52,3,1),IF($W396="eパケ",VLOOKUP($U396,料金表!$B$3:$H$52,5,1),IF($W396="EMS",VLOOKUP($U396,料金表!$B$3:$H$52,7,1),""))),"")</f>
        <v>1085</v>
      </c>
      <c r="Z396" s="28" t="n">
        <f aca="false">$Z$1</f>
        <v>330</v>
      </c>
      <c r="AA396" s="64"/>
      <c r="AB396" s="65"/>
      <c r="AC396" s="66" t="s">
        <v>89</v>
      </c>
      <c r="AD396" s="65" t="n">
        <v>43955</v>
      </c>
      <c r="AE396" s="56"/>
      <c r="AF396" s="97"/>
      <c r="AH396" s="57"/>
    </row>
    <row r="397" customFormat="false" ht="21" hidden="true" customHeight="true" outlineLevel="0" collapsed="false">
      <c r="A397" s="19" t="n">
        <v>390</v>
      </c>
      <c r="B397" s="67"/>
      <c r="C397" s="58" t="s">
        <v>1224</v>
      </c>
      <c r="D397" s="37" t="s">
        <v>1225</v>
      </c>
      <c r="E397" s="58" t="n">
        <v>4997766201078</v>
      </c>
      <c r="F397" s="38" t="str">
        <f aca="false">IF(D397="",,"http://mnsearch.com/item?kwd="&amp;D397)</f>
        <v>http://mnsearch.com/item?kwd=B00361FPQO</v>
      </c>
      <c r="G397" s="60" t="n">
        <v>1152</v>
      </c>
      <c r="H397" s="60" t="n">
        <v>350</v>
      </c>
      <c r="I397" s="40" t="n">
        <v>700</v>
      </c>
      <c r="J397" s="41"/>
      <c r="K397" s="41"/>
      <c r="L397" s="41"/>
      <c r="M397" s="61" t="s">
        <v>1226</v>
      </c>
      <c r="N397" s="62" t="n">
        <v>47.49</v>
      </c>
      <c r="O397" s="77" t="n">
        <f aca="false">N397-0.5</f>
        <v>46.99</v>
      </c>
      <c r="P397" s="78" t="n">
        <f aca="false">IF(ISERROR($P$1*O397),"",($P$1*O397))</f>
        <v>4975.3012</v>
      </c>
      <c r="Q397" s="79" t="n">
        <f aca="false">P397-T397-X397-G397-H397-Z397</f>
        <v>562.3012</v>
      </c>
      <c r="R397" s="80" t="n">
        <f aca="false">P397-T397-Y397-G397-H397-Z397</f>
        <v>562.3012</v>
      </c>
      <c r="S397" s="81" t="n">
        <f aca="false">IF(ISERROR(Q397/P397),"",(Q397/P397))</f>
        <v>0.113018524386021</v>
      </c>
      <c r="T397" s="78" t="n">
        <f aca="false">ROUND(IF(ISERROR(P397*$T$1),"",P397*$T$1),0)</f>
        <v>746</v>
      </c>
      <c r="U397" s="82" t="n">
        <f aca="false">ROUNDUP(I397*1.2,0)</f>
        <v>840</v>
      </c>
      <c r="V397" s="83" t="n">
        <f aca="false">ROUNDUP(SUM(J397:L397)*1.1,0)</f>
        <v>0</v>
      </c>
      <c r="W397" s="84" t="s">
        <v>50</v>
      </c>
      <c r="X397" s="28" t="n">
        <f aca="false">IFERROR(IF($W397="eパケライト",VLOOKUP($U397,料金表!$B$3:$H$52,2,1),IF($W397="eパケ",VLOOKUP($U397,料金表!$B$3:$H$52,4,1),IF($W397="EMS",VLOOKUP($U397,料金表!$B$3:$H$52,6,1),""))),"")</f>
        <v>1835</v>
      </c>
      <c r="Y397" s="28" t="n">
        <f aca="false">IFERROR(IF($W397="eパケライト",VLOOKUP($U397,料金表!$B$3:$H$52,3,1),IF($W397="eパケ",VLOOKUP($U397,料金表!$B$3:$H$52,5,1),IF($W397="EMS",VLOOKUP($U397,料金表!$B$3:$H$52,7,1),""))),"")</f>
        <v>1835</v>
      </c>
      <c r="Z397" s="28" t="n">
        <f aca="false">$Z$1</f>
        <v>330</v>
      </c>
      <c r="AA397" s="64"/>
      <c r="AB397" s="65"/>
      <c r="AC397" s="66" t="s">
        <v>89</v>
      </c>
      <c r="AD397" s="65" t="n">
        <v>43955</v>
      </c>
      <c r="AE397" s="56"/>
      <c r="AF397" s="97"/>
      <c r="AH397" s="57"/>
    </row>
    <row r="398" customFormat="false" ht="21" hidden="true" customHeight="true" outlineLevel="0" collapsed="false">
      <c r="A398" s="19" t="n">
        <v>391</v>
      </c>
      <c r="B398" s="67"/>
      <c r="C398" s="58" t="s">
        <v>1227</v>
      </c>
      <c r="D398" s="37" t="s">
        <v>1228</v>
      </c>
      <c r="E398" s="58" t="n">
        <v>4974365831943</v>
      </c>
      <c r="F398" s="38" t="str">
        <f aca="false">IF(D398="",,"http://mnsearch.com/item?kwd="&amp;D398)</f>
        <v>http://mnsearch.com/item?kwd=B000PV9ZRI</v>
      </c>
      <c r="G398" s="60" t="n">
        <v>7000</v>
      </c>
      <c r="H398" s="60"/>
      <c r="I398" s="40" t="n">
        <v>200</v>
      </c>
      <c r="J398" s="41"/>
      <c r="K398" s="41"/>
      <c r="L398" s="41"/>
      <c r="M398" s="61" t="s">
        <v>1229</v>
      </c>
      <c r="N398" s="62" t="n">
        <v>110.49</v>
      </c>
      <c r="O398" s="77" t="n">
        <f aca="false">N398-0.5</f>
        <v>109.99</v>
      </c>
      <c r="P398" s="78" t="n">
        <f aca="false">IF(ISERROR($P$1*O398),"",($P$1*O398))</f>
        <v>11645.7412</v>
      </c>
      <c r="Q398" s="79" t="n">
        <f aca="false">P398-T398-X398-G398-H398-Z398</f>
        <v>1708.7412</v>
      </c>
      <c r="R398" s="80" t="n">
        <f aca="false">P398-T398-Y398-G398-H398-Z398</f>
        <v>1708.7412</v>
      </c>
      <c r="S398" s="81" t="n">
        <f aca="false">IF(ISERROR(Q398/P398),"",(Q398/P398))</f>
        <v>0.146726702118367</v>
      </c>
      <c r="T398" s="78" t="n">
        <f aca="false">ROUND(IF(ISERROR(P398*$T$1),"",P398*$T$1),0)</f>
        <v>1747</v>
      </c>
      <c r="U398" s="82" t="n">
        <f aca="false">ROUNDUP(I398*1.2,0)</f>
        <v>240</v>
      </c>
      <c r="V398" s="83" t="n">
        <f aca="false">ROUNDUP(SUM(J398:L398)*1.1,0)</f>
        <v>0</v>
      </c>
      <c r="W398" s="84" t="s">
        <v>50</v>
      </c>
      <c r="X398" s="28" t="n">
        <f aca="false">IFERROR(IF($W398="eパケライト",VLOOKUP($U398,料金表!$B$3:$H$52,2,1),IF($W398="eパケ",VLOOKUP($U398,料金表!$B$3:$H$52,4,1),IF($W398="EMS",VLOOKUP($U398,料金表!$B$3:$H$52,6,1),""))),"")</f>
        <v>860</v>
      </c>
      <c r="Y398" s="28" t="n">
        <f aca="false">IFERROR(IF($W398="eパケライト",VLOOKUP($U398,料金表!$B$3:$H$52,3,1),IF($W398="eパケ",VLOOKUP($U398,料金表!$B$3:$H$52,5,1),IF($W398="EMS",VLOOKUP($U398,料金表!$B$3:$H$52,7,1),""))),"")</f>
        <v>860</v>
      </c>
      <c r="Z398" s="28" t="n">
        <f aca="false">$Z$1</f>
        <v>330</v>
      </c>
      <c r="AA398" s="64"/>
      <c r="AB398" s="65"/>
      <c r="AC398" s="66" t="s">
        <v>89</v>
      </c>
      <c r="AD398" s="65" t="n">
        <v>43955</v>
      </c>
      <c r="AE398" s="56"/>
      <c r="AF398" s="97"/>
      <c r="AH398" s="57"/>
    </row>
    <row r="399" customFormat="false" ht="21" hidden="true" customHeight="true" outlineLevel="0" collapsed="false">
      <c r="A399" s="19" t="n">
        <v>392</v>
      </c>
      <c r="B399" s="67"/>
      <c r="C399" s="58" t="s">
        <v>1230</v>
      </c>
      <c r="D399" s="37" t="s">
        <v>1231</v>
      </c>
      <c r="E399" s="58" t="n">
        <v>4580206270316</v>
      </c>
      <c r="F399" s="38" t="str">
        <f aca="false">IF(D399="",,"http://mnsearch.com/item?kwd="&amp;D399)</f>
        <v>http://mnsearch.com/item?kwd=B00D5OONZ6</v>
      </c>
      <c r="G399" s="60" t="n">
        <v>2178</v>
      </c>
      <c r="H399" s="39"/>
      <c r="I399" s="40" t="n">
        <v>200</v>
      </c>
      <c r="J399" s="41"/>
      <c r="K399" s="41"/>
      <c r="L399" s="41"/>
      <c r="M399" s="61" t="s">
        <v>1232</v>
      </c>
      <c r="N399" s="62" t="n">
        <v>50.98</v>
      </c>
      <c r="O399" s="77" t="n">
        <f aca="false">N399-0.5</f>
        <v>50.48</v>
      </c>
      <c r="P399" s="78" t="n">
        <f aca="false">IF(ISERROR($P$1*O399),"",($P$1*O399))</f>
        <v>5344.8224</v>
      </c>
      <c r="Q399" s="79" t="n">
        <f aca="false">P399-T399-X399-G399-H399-Z399</f>
        <v>1174.8224</v>
      </c>
      <c r="R399" s="80" t="n">
        <f aca="false">P399-T399-Y399-G399-H399-Z399</f>
        <v>1174.8224</v>
      </c>
      <c r="S399" s="81" t="n">
        <f aca="false">IF(ISERROR(Q399/P399),"",(Q399/P399))</f>
        <v>0.219805694572751</v>
      </c>
      <c r="T399" s="78" t="n">
        <f aca="false">ROUND(IF(ISERROR(P399*$T$1),"",P399*$T$1),0)</f>
        <v>802</v>
      </c>
      <c r="U399" s="82" t="n">
        <f aca="false">ROUNDUP(I399*1.2,0)</f>
        <v>240</v>
      </c>
      <c r="V399" s="83" t="n">
        <f aca="false">ROUNDUP(SUM(J399:L399)*1.1,0)</f>
        <v>0</v>
      </c>
      <c r="W399" s="84" t="s">
        <v>50</v>
      </c>
      <c r="X399" s="28" t="n">
        <f aca="false">IFERROR(IF($W399="eパケライト",VLOOKUP($U399,料金表!$B$3:$H$52,2,1),IF($W399="eパケ",VLOOKUP($U399,料金表!$B$3:$H$52,4,1),IF($W399="EMS",VLOOKUP($U399,料金表!$B$3:$H$52,6,1),""))),"")</f>
        <v>860</v>
      </c>
      <c r="Y399" s="28" t="n">
        <f aca="false">IFERROR(IF($W399="eパケライト",VLOOKUP($U399,料金表!$B$3:$H$52,3,1),IF($W399="eパケ",VLOOKUP($U399,料金表!$B$3:$H$52,5,1),IF($W399="EMS",VLOOKUP($U399,料金表!$B$3:$H$52,7,1),""))),"")</f>
        <v>860</v>
      </c>
      <c r="Z399" s="28" t="n">
        <f aca="false">$Z$1</f>
        <v>330</v>
      </c>
      <c r="AA399" s="64"/>
      <c r="AB399" s="65"/>
      <c r="AC399" s="66" t="s">
        <v>89</v>
      </c>
      <c r="AD399" s="65" t="n">
        <v>43955</v>
      </c>
      <c r="AE399" s="56"/>
      <c r="AF399" s="97"/>
      <c r="AH399" s="57"/>
    </row>
    <row r="400" customFormat="false" ht="21" hidden="true" customHeight="true" outlineLevel="0" collapsed="false">
      <c r="A400" s="19" t="n">
        <v>393</v>
      </c>
      <c r="B400" s="67"/>
      <c r="C400" s="58" t="s">
        <v>1233</v>
      </c>
      <c r="D400" s="37" t="s">
        <v>1234</v>
      </c>
      <c r="E400" s="58" t="n">
        <v>4996802090782</v>
      </c>
      <c r="F400" s="38" t="str">
        <f aca="false">IF(D400="",,"http://mnsearch.com/item?kwd="&amp;D400)</f>
        <v>http://mnsearch.com/item?kwd=B0027A9WIW</v>
      </c>
      <c r="G400" s="60" t="n">
        <v>1860</v>
      </c>
      <c r="H400" s="39"/>
      <c r="I400" s="40" t="n">
        <v>200</v>
      </c>
      <c r="J400" s="41"/>
      <c r="K400" s="41"/>
      <c r="L400" s="41"/>
      <c r="M400" s="61" t="s">
        <v>1235</v>
      </c>
      <c r="N400" s="62" t="n">
        <v>50.49</v>
      </c>
      <c r="O400" s="77" t="n">
        <f aca="false">N400-0.5</f>
        <v>49.99</v>
      </c>
      <c r="P400" s="78" t="n">
        <f aca="false">IF(ISERROR($P$1*O400),"",($P$1*O400))</f>
        <v>5292.9412</v>
      </c>
      <c r="Q400" s="79" t="n">
        <f aca="false">P400-T400-X400-G400-H400-Z400</f>
        <v>1448.9412</v>
      </c>
      <c r="R400" s="80" t="n">
        <f aca="false">P400-T400-Y400-G400-H400-Z400</f>
        <v>1448.9412</v>
      </c>
      <c r="S400" s="81" t="n">
        <f aca="false">IF(ISERROR(Q400/P400),"",(Q400/P400))</f>
        <v>0.273749725388977</v>
      </c>
      <c r="T400" s="78" t="n">
        <f aca="false">ROUND(IF(ISERROR(P400*$T$1),"",P400*$T$1),0)</f>
        <v>794</v>
      </c>
      <c r="U400" s="82" t="n">
        <f aca="false">ROUNDUP(I400*1.2,0)</f>
        <v>240</v>
      </c>
      <c r="V400" s="83" t="n">
        <f aca="false">ROUNDUP(SUM(J400:L400)*1.1,0)</f>
        <v>0</v>
      </c>
      <c r="W400" s="84" t="s">
        <v>50</v>
      </c>
      <c r="X400" s="28" t="n">
        <f aca="false">IFERROR(IF($W400="eパケライト",VLOOKUP($U400,料金表!$B$3:$H$52,2,1),IF($W400="eパケ",VLOOKUP($U400,料金表!$B$3:$H$52,4,1),IF($W400="EMS",VLOOKUP($U400,料金表!$B$3:$H$52,6,1),""))),"")</f>
        <v>860</v>
      </c>
      <c r="Y400" s="28" t="n">
        <f aca="false">IFERROR(IF($W400="eパケライト",VLOOKUP($U400,料金表!$B$3:$H$52,3,1),IF($W400="eパケ",VLOOKUP($U400,料金表!$B$3:$H$52,5,1),IF($W400="EMS",VLOOKUP($U400,料金表!$B$3:$H$52,7,1),""))),"")</f>
        <v>860</v>
      </c>
      <c r="Z400" s="28" t="n">
        <f aca="false">$Z$1</f>
        <v>330</v>
      </c>
      <c r="AA400" s="64"/>
      <c r="AB400" s="65"/>
      <c r="AC400" s="66" t="s">
        <v>89</v>
      </c>
      <c r="AD400" s="65" t="n">
        <v>43955</v>
      </c>
      <c r="AE400" s="56"/>
      <c r="AF400" s="97"/>
      <c r="AH400" s="57"/>
    </row>
    <row r="401" customFormat="false" ht="21" hidden="true" customHeight="true" outlineLevel="0" collapsed="false">
      <c r="A401" s="19" t="n">
        <v>394</v>
      </c>
      <c r="B401" s="67"/>
      <c r="C401" s="58" t="s">
        <v>1236</v>
      </c>
      <c r="D401" s="37" t="s">
        <v>1237</v>
      </c>
      <c r="E401" s="58" t="n">
        <v>4944445016935</v>
      </c>
      <c r="F401" s="38" t="str">
        <f aca="false">IF(D401="",,"http://mnsearch.com/item?kwd="&amp;D401)</f>
        <v>http://mnsearch.com/item?kwd=B00DS5WJEY</v>
      </c>
      <c r="G401" s="60" t="n">
        <v>1009</v>
      </c>
      <c r="H401" s="60" t="n">
        <v>350</v>
      </c>
      <c r="I401" s="40" t="n">
        <v>200</v>
      </c>
      <c r="J401" s="41"/>
      <c r="K401" s="41"/>
      <c r="L401" s="41"/>
      <c r="M401" s="61" t="s">
        <v>1238</v>
      </c>
      <c r="N401" s="62" t="n">
        <v>30.98</v>
      </c>
      <c r="O401" s="77" t="n">
        <f aca="false">N401-0.5</f>
        <v>30.48</v>
      </c>
      <c r="P401" s="78" t="n">
        <f aca="false">IF(ISERROR($P$1*O401),"",($P$1*O401))</f>
        <v>3227.2224</v>
      </c>
      <c r="Q401" s="79" t="n">
        <f aca="false">P401-T401-X401-G401-H401-Z401</f>
        <v>194.2224</v>
      </c>
      <c r="R401" s="80" t="n">
        <f aca="false">P401-T401-Y401-G401-H401-Z401</f>
        <v>194.2224</v>
      </c>
      <c r="S401" s="81" t="n">
        <f aca="false">IF(ISERROR(Q401/P401),"",(Q401/P401))</f>
        <v>0.0601825272407629</v>
      </c>
      <c r="T401" s="78" t="n">
        <f aca="false">ROUND(IF(ISERROR(P401*$T$1),"",P401*$T$1),0)</f>
        <v>484</v>
      </c>
      <c r="U401" s="82" t="n">
        <f aca="false">ROUNDUP(I401*1.2,0)</f>
        <v>240</v>
      </c>
      <c r="V401" s="83" t="n">
        <f aca="false">ROUNDUP(SUM(J401:L401)*1.1,0)</f>
        <v>0</v>
      </c>
      <c r="W401" s="84" t="s">
        <v>50</v>
      </c>
      <c r="X401" s="28" t="n">
        <f aca="false">IFERROR(IF($W401="eパケライト",VLOOKUP($U401,料金表!$B$3:$H$52,2,1),IF($W401="eパケ",VLOOKUP($U401,料金表!$B$3:$H$52,4,1),IF($W401="EMS",VLOOKUP($U401,料金表!$B$3:$H$52,6,1),""))),"")</f>
        <v>860</v>
      </c>
      <c r="Y401" s="28" t="n">
        <f aca="false">IFERROR(IF($W401="eパケライト",VLOOKUP($U401,料金表!$B$3:$H$52,3,1),IF($W401="eパケ",VLOOKUP($U401,料金表!$B$3:$H$52,5,1),IF($W401="EMS",VLOOKUP($U401,料金表!$B$3:$H$52,7,1),""))),"")</f>
        <v>860</v>
      </c>
      <c r="Z401" s="28" t="n">
        <f aca="false">$Z$1</f>
        <v>330</v>
      </c>
      <c r="AA401" s="64"/>
      <c r="AB401" s="65"/>
      <c r="AC401" s="66" t="s">
        <v>89</v>
      </c>
      <c r="AD401" s="65" t="n">
        <v>43955</v>
      </c>
      <c r="AE401" s="56"/>
      <c r="AF401" s="97"/>
      <c r="AH401" s="57"/>
    </row>
    <row r="402" customFormat="false" ht="21" hidden="true" customHeight="true" outlineLevel="0" collapsed="false">
      <c r="A402" s="19" t="n">
        <v>395</v>
      </c>
      <c r="B402" s="67"/>
      <c r="C402" s="58" t="s">
        <v>1239</v>
      </c>
      <c r="D402" s="37" t="s">
        <v>1240</v>
      </c>
      <c r="E402" s="58" t="n">
        <v>4976219653336</v>
      </c>
      <c r="F402" s="38" t="str">
        <f aca="false">IF(D402="",,"http://mnsearch.com/item?kwd="&amp;D402)</f>
        <v>http://mnsearch.com/item?kwd=B0009X979I</v>
      </c>
      <c r="G402" s="60" t="n">
        <v>980</v>
      </c>
      <c r="H402" s="39"/>
      <c r="I402" s="40" t="n">
        <v>200</v>
      </c>
      <c r="J402" s="41"/>
      <c r="K402" s="41"/>
      <c r="L402" s="41"/>
      <c r="M402" s="61" t="s">
        <v>1241</v>
      </c>
      <c r="N402" s="62" t="n">
        <v>35.49</v>
      </c>
      <c r="O402" s="77" t="n">
        <f aca="false">N402-0.5</f>
        <v>34.99</v>
      </c>
      <c r="P402" s="78" t="n">
        <f aca="false">IF(ISERROR($P$1*O402),"",($P$1*O402))</f>
        <v>3704.7412</v>
      </c>
      <c r="Q402" s="79" t="n">
        <f aca="false">P402-T402-X402-G402-H402-Z402</f>
        <v>978.7412</v>
      </c>
      <c r="R402" s="80" t="n">
        <f aca="false">P402-T402-Y402-G402-H402-Z402</f>
        <v>978.7412</v>
      </c>
      <c r="S402" s="81" t="n">
        <f aca="false">IF(ISERROR(Q402/P402),"",(Q402/P402))</f>
        <v>0.264186119127565</v>
      </c>
      <c r="T402" s="78" t="n">
        <f aca="false">ROUND(IF(ISERROR(P402*$T$1),"",P402*$T$1),0)</f>
        <v>556</v>
      </c>
      <c r="U402" s="82" t="n">
        <f aca="false">ROUNDUP(I402*1.2,0)</f>
        <v>240</v>
      </c>
      <c r="V402" s="83" t="n">
        <f aca="false">ROUNDUP(SUM(J402:L402)*1.1,0)</f>
        <v>0</v>
      </c>
      <c r="W402" s="84" t="s">
        <v>50</v>
      </c>
      <c r="X402" s="28" t="n">
        <f aca="false">IFERROR(IF($W402="eパケライト",VLOOKUP($U402,料金表!$B$3:$H$52,2,1),IF($W402="eパケ",VLOOKUP($U402,料金表!$B$3:$H$52,4,1),IF($W402="EMS",VLOOKUP($U402,料金表!$B$3:$H$52,6,1),""))),"")</f>
        <v>860</v>
      </c>
      <c r="Y402" s="28" t="n">
        <f aca="false">IFERROR(IF($W402="eパケライト",VLOOKUP($U402,料金表!$B$3:$H$52,3,1),IF($W402="eパケ",VLOOKUP($U402,料金表!$B$3:$H$52,5,1),IF($W402="EMS",VLOOKUP($U402,料金表!$B$3:$H$52,7,1),""))),"")</f>
        <v>860</v>
      </c>
      <c r="Z402" s="28" t="n">
        <f aca="false">$Z$1</f>
        <v>330</v>
      </c>
      <c r="AA402" s="64"/>
      <c r="AB402" s="65"/>
      <c r="AC402" s="66" t="s">
        <v>89</v>
      </c>
      <c r="AD402" s="65" t="n">
        <v>43955</v>
      </c>
      <c r="AE402" s="56"/>
      <c r="AF402" s="97"/>
      <c r="AH402" s="57"/>
    </row>
    <row r="403" customFormat="false" ht="21" hidden="true" customHeight="true" outlineLevel="0" collapsed="false">
      <c r="A403" s="19" t="n">
        <v>396</v>
      </c>
      <c r="B403" s="67"/>
      <c r="C403" s="58" t="s">
        <v>1242</v>
      </c>
      <c r="D403" s="37" t="s">
        <v>1243</v>
      </c>
      <c r="E403" s="58" t="n">
        <v>4956027124921</v>
      </c>
      <c r="F403" s="38" t="str">
        <f aca="false">IF(D403="",,"http://mnsearch.com/item?kwd="&amp;D403)</f>
        <v>http://mnsearch.com/item?kwd=B002SNA5IY</v>
      </c>
      <c r="G403" s="60" t="n">
        <v>1375</v>
      </c>
      <c r="H403" s="60" t="n">
        <v>450</v>
      </c>
      <c r="I403" s="40" t="n">
        <v>200</v>
      </c>
      <c r="J403" s="41"/>
      <c r="K403" s="41"/>
      <c r="L403" s="41"/>
      <c r="M403" s="61" t="s">
        <v>1244</v>
      </c>
      <c r="N403" s="62" t="n">
        <v>45.49</v>
      </c>
      <c r="O403" s="77" t="n">
        <f aca="false">N403-0.5</f>
        <v>44.99</v>
      </c>
      <c r="P403" s="78" t="n">
        <f aca="false">IF(ISERROR($P$1*O403),"",($P$1*O403))</f>
        <v>4763.5412</v>
      </c>
      <c r="Q403" s="79" t="n">
        <f aca="false">P403-T403-X403-G403-H403-Z403</f>
        <v>1033.5412</v>
      </c>
      <c r="R403" s="80" t="n">
        <f aca="false">P403-T403-Y403-G403-H403-Z403</f>
        <v>1033.5412</v>
      </c>
      <c r="S403" s="81" t="n">
        <f aca="false">IF(ISERROR(Q403/P403),"",(Q403/P403))</f>
        <v>0.216969090138236</v>
      </c>
      <c r="T403" s="78" t="n">
        <f aca="false">ROUND(IF(ISERROR(P403*$T$1),"",P403*$T$1),0)</f>
        <v>715</v>
      </c>
      <c r="U403" s="82" t="n">
        <f aca="false">ROUNDUP(I403*1.2,0)</f>
        <v>240</v>
      </c>
      <c r="V403" s="83" t="n">
        <f aca="false">ROUNDUP(SUM(J403:L403)*1.1,0)</f>
        <v>0</v>
      </c>
      <c r="W403" s="84" t="s">
        <v>50</v>
      </c>
      <c r="X403" s="28" t="n">
        <f aca="false">IFERROR(IF($W403="eパケライト",VLOOKUP($U403,料金表!$B$3:$H$52,2,1),IF($W403="eパケ",VLOOKUP($U403,料金表!$B$3:$H$52,4,1),IF($W403="EMS",VLOOKUP($U403,料金表!$B$3:$H$52,6,1),""))),"")</f>
        <v>860</v>
      </c>
      <c r="Y403" s="28" t="n">
        <f aca="false">IFERROR(IF($W403="eパケライト",VLOOKUP($U403,料金表!$B$3:$H$52,3,1),IF($W403="eパケ",VLOOKUP($U403,料金表!$B$3:$H$52,5,1),IF($W403="EMS",VLOOKUP($U403,料金表!$B$3:$H$52,7,1),""))),"")</f>
        <v>860</v>
      </c>
      <c r="Z403" s="28" t="n">
        <f aca="false">$Z$1</f>
        <v>330</v>
      </c>
      <c r="AA403" s="64"/>
      <c r="AB403" s="65"/>
      <c r="AC403" s="66" t="s">
        <v>89</v>
      </c>
      <c r="AD403" s="65" t="n">
        <v>43955</v>
      </c>
      <c r="AE403" s="56"/>
      <c r="AF403" s="97"/>
      <c r="AH403" s="57"/>
    </row>
    <row r="404" customFormat="false" ht="21" hidden="true" customHeight="true" outlineLevel="0" collapsed="false">
      <c r="A404" s="19" t="n">
        <v>397</v>
      </c>
      <c r="B404" s="67"/>
      <c r="C404" s="58" t="s">
        <v>1245</v>
      </c>
      <c r="D404" s="37" t="s">
        <v>1246</v>
      </c>
      <c r="E404" s="58" t="n">
        <v>4907892015258</v>
      </c>
      <c r="F404" s="38" t="str">
        <f aca="false">IF(D404="",,"http://mnsearch.com/item?kwd="&amp;D404)</f>
        <v>http://mnsearch.com/item?kwd=B000070G22</v>
      </c>
      <c r="G404" s="60" t="n">
        <v>1598</v>
      </c>
      <c r="H404" s="60" t="n">
        <v>356</v>
      </c>
      <c r="I404" s="40" t="n">
        <v>200</v>
      </c>
      <c r="J404" s="41"/>
      <c r="K404" s="41"/>
      <c r="L404" s="41"/>
      <c r="M404" s="61" t="s">
        <v>1247</v>
      </c>
      <c r="N404" s="62" t="n">
        <v>40.49</v>
      </c>
      <c r="O404" s="77" t="n">
        <f aca="false">N404-0.5</f>
        <v>39.99</v>
      </c>
      <c r="P404" s="78" t="n">
        <f aca="false">IF(ISERROR($P$1*O404),"",($P$1*O404))</f>
        <v>4234.1412</v>
      </c>
      <c r="Q404" s="79" t="n">
        <f aca="false">P404-T404-X404-G404-H404-Z404</f>
        <v>455.1412</v>
      </c>
      <c r="R404" s="80" t="n">
        <f aca="false">P404-T404-Y404-G404-H404-Z404</f>
        <v>455.1412</v>
      </c>
      <c r="S404" s="81" t="n">
        <f aca="false">IF(ISERROR(Q404/P404),"",(Q404/P404))</f>
        <v>0.107493155873026</v>
      </c>
      <c r="T404" s="78" t="n">
        <f aca="false">ROUND(IF(ISERROR(P404*$T$1),"",P404*$T$1),0)</f>
        <v>635</v>
      </c>
      <c r="U404" s="82" t="n">
        <f aca="false">ROUNDUP(I404*1.2,0)</f>
        <v>240</v>
      </c>
      <c r="V404" s="83" t="n">
        <f aca="false">ROUNDUP(SUM(J404:L404)*1.1,0)</f>
        <v>0</v>
      </c>
      <c r="W404" s="84" t="s">
        <v>50</v>
      </c>
      <c r="X404" s="28" t="n">
        <f aca="false">IFERROR(IF($W404="eパケライト",VLOOKUP($U404,料金表!$B$3:$H$52,2,1),IF($W404="eパケ",VLOOKUP($U404,料金表!$B$3:$H$52,4,1),IF($W404="EMS",VLOOKUP($U404,料金表!$B$3:$H$52,6,1),""))),"")</f>
        <v>860</v>
      </c>
      <c r="Y404" s="28" t="n">
        <f aca="false">IFERROR(IF($W404="eパケライト",VLOOKUP($U404,料金表!$B$3:$H$52,3,1),IF($W404="eパケ",VLOOKUP($U404,料金表!$B$3:$H$52,5,1),IF($W404="EMS",VLOOKUP($U404,料金表!$B$3:$H$52,7,1),""))),"")</f>
        <v>860</v>
      </c>
      <c r="Z404" s="28" t="n">
        <f aca="false">$Z$1</f>
        <v>330</v>
      </c>
      <c r="AA404" s="64"/>
      <c r="AB404" s="65"/>
      <c r="AC404" s="66" t="s">
        <v>89</v>
      </c>
      <c r="AD404" s="65" t="n">
        <v>43955</v>
      </c>
      <c r="AE404" s="56"/>
      <c r="AF404" s="97"/>
      <c r="AH404" s="57"/>
    </row>
    <row r="405" customFormat="false" ht="21" hidden="true" customHeight="true" outlineLevel="0" collapsed="false">
      <c r="A405" s="19" t="n">
        <v>398</v>
      </c>
      <c r="B405" s="67"/>
      <c r="C405" s="58" t="s">
        <v>1248</v>
      </c>
      <c r="D405" s="37" t="s">
        <v>1249</v>
      </c>
      <c r="E405" s="58" t="n">
        <v>4524073310027</v>
      </c>
      <c r="F405" s="38" t="str">
        <f aca="false">IF(D405="",,"http://mnsearch.com/item?kwd="&amp;D405)</f>
        <v>http://mnsearch.com/item?kwd=B0007LKV7O</v>
      </c>
      <c r="G405" s="60" t="n">
        <v>1000</v>
      </c>
      <c r="H405" s="60" t="n">
        <v>300</v>
      </c>
      <c r="I405" s="40" t="n">
        <v>200</v>
      </c>
      <c r="J405" s="41"/>
      <c r="K405" s="41"/>
      <c r="L405" s="41"/>
      <c r="M405" s="61" t="s">
        <v>1250</v>
      </c>
      <c r="N405" s="62" t="n">
        <v>40.49</v>
      </c>
      <c r="O405" s="77" t="n">
        <f aca="false">N405-0.5</f>
        <v>39.99</v>
      </c>
      <c r="P405" s="78" t="n">
        <f aca="false">IF(ISERROR($P$1*O405),"",($P$1*O405))</f>
        <v>4234.1412</v>
      </c>
      <c r="Q405" s="79" t="n">
        <f aca="false">P405-T405-X405-G405-H405-Z405</f>
        <v>1109.1412</v>
      </c>
      <c r="R405" s="80" t="n">
        <f aca="false">P405-T405-Y405-G405-H405-Z405</f>
        <v>1109.1412</v>
      </c>
      <c r="S405" s="81" t="n">
        <f aca="false">IF(ISERROR(Q405/P405),"",(Q405/P405))</f>
        <v>0.261951868775656</v>
      </c>
      <c r="T405" s="78" t="n">
        <f aca="false">ROUND(IF(ISERROR(P405*$T$1),"",P405*$T$1),0)</f>
        <v>635</v>
      </c>
      <c r="U405" s="82" t="n">
        <f aca="false">ROUNDUP(I405*1.2,0)</f>
        <v>240</v>
      </c>
      <c r="V405" s="83" t="n">
        <f aca="false">ROUNDUP(SUM(J405:L405)*1.1,0)</f>
        <v>0</v>
      </c>
      <c r="W405" s="84" t="s">
        <v>50</v>
      </c>
      <c r="X405" s="28" t="n">
        <f aca="false">IFERROR(IF($W405="eパケライト",VLOOKUP($U405,料金表!$B$3:$H$52,2,1),IF($W405="eパケ",VLOOKUP($U405,料金表!$B$3:$H$52,4,1),IF($W405="EMS",VLOOKUP($U405,料金表!$B$3:$H$52,6,1),""))),"")</f>
        <v>860</v>
      </c>
      <c r="Y405" s="28" t="n">
        <f aca="false">IFERROR(IF($W405="eパケライト",VLOOKUP($U405,料金表!$B$3:$H$52,3,1),IF($W405="eパケ",VLOOKUP($U405,料金表!$B$3:$H$52,5,1),IF($W405="EMS",VLOOKUP($U405,料金表!$B$3:$H$52,7,1),""))),"")</f>
        <v>860</v>
      </c>
      <c r="Z405" s="28" t="n">
        <f aca="false">$Z$1</f>
        <v>330</v>
      </c>
      <c r="AA405" s="64"/>
      <c r="AB405" s="65"/>
      <c r="AC405" s="66" t="s">
        <v>89</v>
      </c>
      <c r="AD405" s="65" t="n">
        <v>43955</v>
      </c>
      <c r="AE405" s="56"/>
      <c r="AF405" s="97"/>
      <c r="AH405" s="57"/>
    </row>
    <row r="406" customFormat="false" ht="21" hidden="true" customHeight="true" outlineLevel="0" collapsed="false">
      <c r="A406" s="19" t="n">
        <v>399</v>
      </c>
      <c r="B406" s="67"/>
      <c r="C406" s="58" t="s">
        <v>1251</v>
      </c>
      <c r="D406" s="37" t="s">
        <v>1252</v>
      </c>
      <c r="E406" s="58" t="n">
        <v>4974365831950</v>
      </c>
      <c r="F406" s="38" t="str">
        <f aca="false">IF(D406="",,"http://mnsearch.com/item?kwd="&amp;D406)</f>
        <v>http://mnsearch.com/item?kwd=B000U4GAK0</v>
      </c>
      <c r="G406" s="60" t="n">
        <v>4000</v>
      </c>
      <c r="H406" s="60"/>
      <c r="I406" s="40" t="n">
        <v>200</v>
      </c>
      <c r="J406" s="41"/>
      <c r="K406" s="41"/>
      <c r="L406" s="41"/>
      <c r="M406" s="61" t="s">
        <v>1253</v>
      </c>
      <c r="N406" s="62" t="n">
        <v>63.98</v>
      </c>
      <c r="O406" s="77" t="n">
        <f aca="false">N406-0.5</f>
        <v>63.48</v>
      </c>
      <c r="P406" s="78" t="n">
        <f aca="false">IF(ISERROR($P$1*O406),"",($P$1*O406))</f>
        <v>6721.2624</v>
      </c>
      <c r="Q406" s="79" t="n">
        <f aca="false">P406-T406-X406-G406-H406-Z406</f>
        <v>523.2624</v>
      </c>
      <c r="R406" s="80" t="n">
        <f aca="false">P406-T406-Y406-G406-H406-Z406</f>
        <v>523.2624</v>
      </c>
      <c r="S406" s="81" t="n">
        <f aca="false">IF(ISERROR(Q406/P406),"",(Q406/P406))</f>
        <v>0.0778518035540466</v>
      </c>
      <c r="T406" s="78" t="n">
        <f aca="false">ROUND(IF(ISERROR(P406*$T$1),"",P406*$T$1),0)</f>
        <v>1008</v>
      </c>
      <c r="U406" s="82" t="n">
        <f aca="false">ROUNDUP(I406*1.2,0)</f>
        <v>240</v>
      </c>
      <c r="V406" s="83" t="n">
        <f aca="false">ROUNDUP(SUM(J406:L406)*1.1,0)</f>
        <v>0</v>
      </c>
      <c r="W406" s="84" t="s">
        <v>50</v>
      </c>
      <c r="X406" s="28" t="n">
        <f aca="false">IFERROR(IF($W406="eパケライト",VLOOKUP($U406,料金表!$B$3:$H$52,2,1),IF($W406="eパケ",VLOOKUP($U406,料金表!$B$3:$H$52,4,1),IF($W406="EMS",VLOOKUP($U406,料金表!$B$3:$H$52,6,1),""))),"")</f>
        <v>860</v>
      </c>
      <c r="Y406" s="28" t="n">
        <f aca="false">IFERROR(IF($W406="eパケライト",VLOOKUP($U406,料金表!$B$3:$H$52,3,1),IF($W406="eパケ",VLOOKUP($U406,料金表!$B$3:$H$52,5,1),IF($W406="EMS",VLOOKUP($U406,料金表!$B$3:$H$52,7,1),""))),"")</f>
        <v>860</v>
      </c>
      <c r="Z406" s="28" t="n">
        <f aca="false">$Z$1</f>
        <v>330</v>
      </c>
      <c r="AA406" s="64"/>
      <c r="AB406" s="65"/>
      <c r="AC406" s="66" t="s">
        <v>89</v>
      </c>
      <c r="AD406" s="65" t="n">
        <v>43955</v>
      </c>
      <c r="AE406" s="56"/>
      <c r="AF406" s="97"/>
      <c r="AH406" s="57"/>
    </row>
    <row r="407" customFormat="false" ht="21" hidden="true" customHeight="true" outlineLevel="0" collapsed="false">
      <c r="A407" s="19" t="n">
        <v>400</v>
      </c>
      <c r="B407" s="67"/>
      <c r="C407" s="58" t="s">
        <v>1254</v>
      </c>
      <c r="D407" s="37" t="s">
        <v>1255</v>
      </c>
      <c r="E407" s="58" t="n">
        <v>4582325378690</v>
      </c>
      <c r="F407" s="38" t="str">
        <f aca="false">IF(D407="",,"http://mnsearch.com/item?kwd="&amp;D407)</f>
        <v>http://mnsearch.com/item?kwd=B00FIZRD48</v>
      </c>
      <c r="G407" s="60" t="n">
        <v>1312</v>
      </c>
      <c r="H407" s="60" t="n">
        <v>340</v>
      </c>
      <c r="I407" s="40" t="n">
        <v>200</v>
      </c>
      <c r="J407" s="41"/>
      <c r="K407" s="41"/>
      <c r="L407" s="41"/>
      <c r="M407" s="61" t="s">
        <v>1256</v>
      </c>
      <c r="N407" s="62" t="n">
        <v>40.49</v>
      </c>
      <c r="O407" s="77" t="n">
        <f aca="false">N407-0.5</f>
        <v>39.99</v>
      </c>
      <c r="P407" s="78" t="n">
        <f aca="false">IF(ISERROR($P$1*O407),"",($P$1*O407))</f>
        <v>4234.1412</v>
      </c>
      <c r="Q407" s="79" t="n">
        <f aca="false">P407-T407-X407-G407-H407-Z407</f>
        <v>757.1412</v>
      </c>
      <c r="R407" s="80" t="n">
        <f aca="false">P407-T407-Y407-G407-H407-Z407</f>
        <v>757.1412</v>
      </c>
      <c r="S407" s="81" t="n">
        <f aca="false">IF(ISERROR(Q407/P407),"",(Q407/P407))</f>
        <v>0.178818127274546</v>
      </c>
      <c r="T407" s="78" t="n">
        <f aca="false">ROUND(IF(ISERROR(P407*$T$1),"",P407*$T$1),0)</f>
        <v>635</v>
      </c>
      <c r="U407" s="82" t="n">
        <f aca="false">ROUNDUP(I407*1.2,0)</f>
        <v>240</v>
      </c>
      <c r="V407" s="83" t="n">
        <f aca="false">ROUNDUP(SUM(J407:L407)*1.1,0)</f>
        <v>0</v>
      </c>
      <c r="W407" s="84" t="s">
        <v>50</v>
      </c>
      <c r="X407" s="28" t="n">
        <f aca="false">IFERROR(IF($W407="eパケライト",VLOOKUP($U407,料金表!$B$3:$H$52,2,1),IF($W407="eパケ",VLOOKUP($U407,料金表!$B$3:$H$52,4,1),IF($W407="EMS",VLOOKUP($U407,料金表!$B$3:$H$52,6,1),""))),"")</f>
        <v>860</v>
      </c>
      <c r="Y407" s="28" t="n">
        <f aca="false">IFERROR(IF($W407="eパケライト",VLOOKUP($U407,料金表!$B$3:$H$52,3,1),IF($W407="eパケ",VLOOKUP($U407,料金表!$B$3:$H$52,5,1),IF($W407="EMS",VLOOKUP($U407,料金表!$B$3:$H$52,7,1),""))),"")</f>
        <v>860</v>
      </c>
      <c r="Z407" s="28" t="n">
        <f aca="false">$Z$1</f>
        <v>330</v>
      </c>
      <c r="AA407" s="64"/>
      <c r="AB407" s="65"/>
      <c r="AC407" s="66" t="s">
        <v>89</v>
      </c>
      <c r="AD407" s="65" t="n">
        <v>43955</v>
      </c>
      <c r="AE407" s="56"/>
      <c r="AF407" s="97"/>
      <c r="AH407" s="57"/>
    </row>
    <row r="408" customFormat="false" ht="21" hidden="true" customHeight="true" outlineLevel="0" collapsed="false">
      <c r="A408" s="19" t="n">
        <v>401</v>
      </c>
      <c r="B408" s="67"/>
      <c r="C408" s="58" t="s">
        <v>1257</v>
      </c>
      <c r="D408" s="37" t="s">
        <v>1258</v>
      </c>
      <c r="E408" s="58" t="n">
        <v>4560269473046</v>
      </c>
      <c r="F408" s="38" t="str">
        <f aca="false">IF(D408="",,"http://mnsearch.com/item?kwd="&amp;D408)</f>
        <v>http://mnsearch.com/item?kwd=B004UJOPHQ</v>
      </c>
      <c r="G408" s="60" t="n">
        <v>3980</v>
      </c>
      <c r="H408" s="39"/>
      <c r="I408" s="40" t="n">
        <v>300</v>
      </c>
      <c r="J408" s="41"/>
      <c r="K408" s="41"/>
      <c r="L408" s="41"/>
      <c r="M408" s="61" t="s">
        <v>1259</v>
      </c>
      <c r="N408" s="62" t="n">
        <v>68.49</v>
      </c>
      <c r="O408" s="77" t="n">
        <f aca="false">N408-0.5</f>
        <v>67.99</v>
      </c>
      <c r="P408" s="78" t="n">
        <f aca="false">IF(ISERROR($P$1*O408),"",($P$1*O408))</f>
        <v>7198.7812</v>
      </c>
      <c r="Q408" s="79" t="n">
        <f aca="false">P408-T408-X408-G408-H408-Z408</f>
        <v>723.781199999999</v>
      </c>
      <c r="R408" s="80" t="n">
        <f aca="false">P408-T408-Y408-G408-H408-Z408</f>
        <v>723.781199999999</v>
      </c>
      <c r="S408" s="81" t="n">
        <f aca="false">IF(ISERROR(Q408/P408),"",(Q408/P408))</f>
        <v>0.100542186224524</v>
      </c>
      <c r="T408" s="78" t="n">
        <f aca="false">ROUND(IF(ISERROR(P408*$T$1),"",P408*$T$1),0)</f>
        <v>1080</v>
      </c>
      <c r="U408" s="82" t="n">
        <f aca="false">ROUNDUP(I408*1.2,0)</f>
        <v>360</v>
      </c>
      <c r="V408" s="83" t="n">
        <f aca="false">ROUNDUP(SUM(J408:L408)*1.1,0)</f>
        <v>0</v>
      </c>
      <c r="W408" s="84" t="s">
        <v>50</v>
      </c>
      <c r="X408" s="28" t="n">
        <f aca="false">IFERROR(IF($W408="eパケライト",VLOOKUP($U408,料金表!$B$3:$H$52,2,1),IF($W408="eパケ",VLOOKUP($U408,料金表!$B$3:$H$52,4,1),IF($W408="EMS",VLOOKUP($U408,料金表!$B$3:$H$52,6,1),""))),"")</f>
        <v>1085</v>
      </c>
      <c r="Y408" s="28" t="n">
        <f aca="false">IFERROR(IF($W408="eパケライト",VLOOKUP($U408,料金表!$B$3:$H$52,3,1),IF($W408="eパケ",VLOOKUP($U408,料金表!$B$3:$H$52,5,1),IF($W408="EMS",VLOOKUP($U408,料金表!$B$3:$H$52,7,1),""))),"")</f>
        <v>1085</v>
      </c>
      <c r="Z408" s="28" t="n">
        <f aca="false">$Z$1</f>
        <v>330</v>
      </c>
      <c r="AA408" s="64"/>
      <c r="AB408" s="65"/>
      <c r="AC408" s="66" t="s">
        <v>45</v>
      </c>
      <c r="AD408" s="65" t="n">
        <v>43955</v>
      </c>
      <c r="AE408" s="56"/>
      <c r="AF408" s="97"/>
      <c r="AH408" s="57"/>
    </row>
    <row r="409" customFormat="false" ht="21" hidden="true" customHeight="true" outlineLevel="0" collapsed="false">
      <c r="A409" s="19" t="n">
        <v>402</v>
      </c>
      <c r="B409" s="67"/>
      <c r="C409" s="58" t="s">
        <v>1260</v>
      </c>
      <c r="D409" s="37" t="s">
        <v>1261</v>
      </c>
      <c r="E409" s="58" t="n">
        <v>4974365832124</v>
      </c>
      <c r="F409" s="38" t="str">
        <f aca="false">IF(D409="",,"http://mnsearch.com/item?kwd="&amp;D409)</f>
        <v>http://mnsearch.com/item?kwd=B001CFBSEE</v>
      </c>
      <c r="G409" s="60" t="n">
        <v>3200</v>
      </c>
      <c r="H409" s="39"/>
      <c r="I409" s="40" t="n">
        <v>200</v>
      </c>
      <c r="J409" s="41"/>
      <c r="K409" s="41"/>
      <c r="L409" s="41"/>
      <c r="M409" s="61" t="s">
        <v>1262</v>
      </c>
      <c r="N409" s="62" t="n">
        <v>56.98</v>
      </c>
      <c r="O409" s="77" t="n">
        <f aca="false">N409-0.5</f>
        <v>56.48</v>
      </c>
      <c r="P409" s="78" t="n">
        <f aca="false">IF(ISERROR($P$1*O409),"",($P$1*O409))</f>
        <v>5980.1024</v>
      </c>
      <c r="Q409" s="79" t="n">
        <f aca="false">P409-T409-X409-G409-H409-Z409</f>
        <v>693.1024</v>
      </c>
      <c r="R409" s="80" t="n">
        <f aca="false">P409-T409-Y409-G409-H409-Z409</f>
        <v>693.1024</v>
      </c>
      <c r="S409" s="81" t="n">
        <f aca="false">IF(ISERROR(Q409/P409),"",(Q409/P409))</f>
        <v>0.115901426704666</v>
      </c>
      <c r="T409" s="78" t="n">
        <f aca="false">ROUND(IF(ISERROR(P409*$T$1),"",P409*$T$1),0)</f>
        <v>897</v>
      </c>
      <c r="U409" s="82" t="n">
        <f aca="false">ROUNDUP(I409*1.2,0)</f>
        <v>240</v>
      </c>
      <c r="V409" s="83" t="n">
        <f aca="false">ROUNDUP(SUM(J409:L409)*1.1,0)</f>
        <v>0</v>
      </c>
      <c r="W409" s="84" t="s">
        <v>50</v>
      </c>
      <c r="X409" s="28" t="n">
        <f aca="false">IFERROR(IF($W409="eパケライト",VLOOKUP($U409,料金表!$B$3:$H$52,2,1),IF($W409="eパケ",VLOOKUP($U409,料金表!$B$3:$H$52,4,1),IF($W409="EMS",VLOOKUP($U409,料金表!$B$3:$H$52,6,1),""))),"")</f>
        <v>860</v>
      </c>
      <c r="Y409" s="28" t="n">
        <f aca="false">IFERROR(IF($W409="eパケライト",VLOOKUP($U409,料金表!$B$3:$H$52,3,1),IF($W409="eパケ",VLOOKUP($U409,料金表!$B$3:$H$52,5,1),IF($W409="EMS",VLOOKUP($U409,料金表!$B$3:$H$52,7,1),""))),"")</f>
        <v>860</v>
      </c>
      <c r="Z409" s="28" t="n">
        <f aca="false">$Z$1</f>
        <v>330</v>
      </c>
      <c r="AA409" s="64"/>
      <c r="AB409" s="65"/>
      <c r="AC409" s="66" t="s">
        <v>45</v>
      </c>
      <c r="AD409" s="65" t="n">
        <v>43955</v>
      </c>
      <c r="AE409" s="56"/>
      <c r="AF409" s="97"/>
      <c r="AH409" s="57"/>
    </row>
    <row r="410" customFormat="false" ht="21" hidden="true" customHeight="true" outlineLevel="0" collapsed="false">
      <c r="A410" s="19" t="n">
        <v>403</v>
      </c>
      <c r="B410" s="67"/>
      <c r="C410" s="58" t="s">
        <v>1263</v>
      </c>
      <c r="D410" s="37" t="s">
        <v>1264</v>
      </c>
      <c r="E410" s="58" t="n">
        <v>4562240236374</v>
      </c>
      <c r="F410" s="38" t="str">
        <f aca="false">IF(D410="",,"http://mnsearch.com/item?kwd="&amp;D410)</f>
        <v>http://mnsearch.com/item?kwd=B010NGZVGI</v>
      </c>
      <c r="G410" s="60" t="n">
        <v>4250</v>
      </c>
      <c r="H410" s="39"/>
      <c r="I410" s="40" t="n">
        <v>450</v>
      </c>
      <c r="J410" s="41"/>
      <c r="K410" s="41"/>
      <c r="L410" s="41"/>
      <c r="M410" s="61" t="s">
        <v>1265</v>
      </c>
      <c r="N410" s="62" t="n">
        <v>81.49</v>
      </c>
      <c r="O410" s="77" t="n">
        <f aca="false">N410-0.5</f>
        <v>80.99</v>
      </c>
      <c r="P410" s="78" t="n">
        <f aca="false">IF(ISERROR($P$1*O410),"",($P$1*O410))</f>
        <v>8575.2212</v>
      </c>
      <c r="Q410" s="79" t="n">
        <f aca="false">P410-T410-X410-G410-H410-Z410</f>
        <v>1324.2212</v>
      </c>
      <c r="R410" s="80" t="n">
        <f aca="false">P410-T410-Y410-G410-H410-Z410</f>
        <v>1324.2212</v>
      </c>
      <c r="S410" s="81" t="n">
        <f aca="false">IF(ISERROR(Q410/P410),"",(Q410/P410))</f>
        <v>0.154424144767251</v>
      </c>
      <c r="T410" s="78" t="n">
        <f aca="false">ROUND(IF(ISERROR(P410*$T$1),"",P410*$T$1),0)</f>
        <v>1286</v>
      </c>
      <c r="U410" s="82" t="n">
        <f aca="false">ROUNDUP(I410*1.2,0)</f>
        <v>540</v>
      </c>
      <c r="V410" s="83" t="n">
        <f aca="false">ROUNDUP(SUM(J410:L410)*1.1,0)</f>
        <v>0</v>
      </c>
      <c r="W410" s="84" t="s">
        <v>50</v>
      </c>
      <c r="X410" s="28" t="n">
        <f aca="false">IFERROR(IF($W410="eパケライト",VLOOKUP($U410,料金表!$B$3:$H$52,2,1),IF($W410="eパケ",VLOOKUP($U410,料金表!$B$3:$H$52,4,1),IF($W410="EMS",VLOOKUP($U410,料金表!$B$3:$H$52,6,1),""))),"")</f>
        <v>1385</v>
      </c>
      <c r="Y410" s="28" t="n">
        <f aca="false">IFERROR(IF($W410="eパケライト",VLOOKUP($U410,料金表!$B$3:$H$52,3,1),IF($W410="eパケ",VLOOKUP($U410,料金表!$B$3:$H$52,5,1),IF($W410="EMS",VLOOKUP($U410,料金表!$B$3:$H$52,7,1),""))),"")</f>
        <v>1385</v>
      </c>
      <c r="Z410" s="28" t="n">
        <f aca="false">$Z$1</f>
        <v>330</v>
      </c>
      <c r="AA410" s="64"/>
      <c r="AB410" s="65"/>
      <c r="AC410" s="66" t="s">
        <v>45</v>
      </c>
      <c r="AD410" s="65" t="n">
        <v>43955</v>
      </c>
      <c r="AE410" s="56"/>
      <c r="AF410" s="97"/>
      <c r="AH410" s="57"/>
    </row>
    <row r="411" customFormat="false" ht="21" hidden="true" customHeight="true" outlineLevel="0" collapsed="false">
      <c r="A411" s="19" t="n">
        <v>404</v>
      </c>
      <c r="B411" s="67"/>
      <c r="C411" s="58" t="s">
        <v>1266</v>
      </c>
      <c r="D411" s="37" t="s">
        <v>1267</v>
      </c>
      <c r="E411" s="58" t="n">
        <v>4582350661286</v>
      </c>
      <c r="F411" s="38" t="str">
        <f aca="false">IF(D411="",,"http://mnsearch.com/item?kwd="&amp;D411)</f>
        <v>http://mnsearch.com/item?kwd=B01ESVEI72</v>
      </c>
      <c r="G411" s="60" t="n">
        <v>969</v>
      </c>
      <c r="H411" s="60" t="n">
        <v>298</v>
      </c>
      <c r="I411" s="40" t="n">
        <v>200</v>
      </c>
      <c r="J411" s="41"/>
      <c r="K411" s="41"/>
      <c r="L411" s="41"/>
      <c r="M411" s="61" t="s">
        <v>1268</v>
      </c>
      <c r="N411" s="62" t="n">
        <v>32.49</v>
      </c>
      <c r="O411" s="77" t="n">
        <f aca="false">N411-0.5</f>
        <v>31.99</v>
      </c>
      <c r="P411" s="78" t="n">
        <f aca="false">IF(ISERROR($P$1*O411),"",($P$1*O411))</f>
        <v>3387.1012</v>
      </c>
      <c r="Q411" s="79" t="n">
        <f aca="false">P411-T411-X411-G411-H411-Z411</f>
        <v>422.1012</v>
      </c>
      <c r="R411" s="80" t="n">
        <f aca="false">P411-T411-Y411-G411-H411-Z411</f>
        <v>422.1012</v>
      </c>
      <c r="S411" s="81" t="n">
        <f aca="false">IF(ISERROR(Q411/P411),"",(Q411/P411))</f>
        <v>0.124620191448664</v>
      </c>
      <c r="T411" s="78" t="n">
        <f aca="false">ROUND(IF(ISERROR(P411*$T$1),"",P411*$T$1),0)</f>
        <v>508</v>
      </c>
      <c r="U411" s="82" t="n">
        <f aca="false">ROUNDUP(I411*1.2,0)</f>
        <v>240</v>
      </c>
      <c r="V411" s="83" t="n">
        <f aca="false">ROUNDUP(SUM(J411:L411)*1.1,0)</f>
        <v>0</v>
      </c>
      <c r="W411" s="84" t="s">
        <v>50</v>
      </c>
      <c r="X411" s="28" t="n">
        <f aca="false">IFERROR(IF($W411="eパケライト",VLOOKUP($U411,料金表!$B$3:$H$52,2,1),IF($W411="eパケ",VLOOKUP($U411,料金表!$B$3:$H$52,4,1),IF($W411="EMS",VLOOKUP($U411,料金表!$B$3:$H$52,6,1),""))),"")</f>
        <v>860</v>
      </c>
      <c r="Y411" s="28" t="n">
        <f aca="false">IFERROR(IF($W411="eパケライト",VLOOKUP($U411,料金表!$B$3:$H$52,3,1),IF($W411="eパケ",VLOOKUP($U411,料金表!$B$3:$H$52,5,1),IF($W411="EMS",VLOOKUP($U411,料金表!$B$3:$H$52,7,1),""))),"")</f>
        <v>860</v>
      </c>
      <c r="Z411" s="28" t="n">
        <f aca="false">$Z$1</f>
        <v>330</v>
      </c>
      <c r="AA411" s="64"/>
      <c r="AB411" s="65"/>
      <c r="AC411" s="66" t="s">
        <v>45</v>
      </c>
      <c r="AD411" s="65" t="n">
        <v>43955</v>
      </c>
      <c r="AE411" s="56"/>
      <c r="AF411" s="97"/>
      <c r="AH411" s="57"/>
    </row>
    <row r="412" customFormat="false" ht="21" hidden="true" customHeight="true" outlineLevel="0" collapsed="false">
      <c r="A412" s="19" t="n">
        <v>405</v>
      </c>
      <c r="B412" s="67"/>
      <c r="C412" s="58" t="s">
        <v>1269</v>
      </c>
      <c r="D412" s="37" t="s">
        <v>1270</v>
      </c>
      <c r="E412" s="58" t="n">
        <v>4995506001698</v>
      </c>
      <c r="F412" s="38" t="str">
        <f aca="false">IF(D412="",,"http://mnsearch.com/item?kwd="&amp;D412)</f>
        <v>http://mnsearch.com/item?kwd=B002MZYU2U</v>
      </c>
      <c r="G412" s="60" t="n">
        <v>3700</v>
      </c>
      <c r="H412" s="60" t="n">
        <v>350</v>
      </c>
      <c r="I412" s="40" t="n">
        <v>400</v>
      </c>
      <c r="J412" s="41"/>
      <c r="K412" s="41"/>
      <c r="L412" s="41"/>
      <c r="M412" s="61" t="s">
        <v>1271</v>
      </c>
      <c r="N412" s="62" t="n">
        <v>110.49</v>
      </c>
      <c r="O412" s="77" t="n">
        <f aca="false">N412-0.5</f>
        <v>109.99</v>
      </c>
      <c r="P412" s="78" t="n">
        <f aca="false">IF(ISERROR($P$1*O412),"",($P$1*O412))</f>
        <v>11645.7412</v>
      </c>
      <c r="Q412" s="79" t="n">
        <f aca="false">P412-T412-X412-G412-H412-Z412</f>
        <v>4283.7412</v>
      </c>
      <c r="R412" s="80" t="n">
        <f aca="false">P412-T412-Y412-G412-H412-Z412</f>
        <v>4283.7412</v>
      </c>
      <c r="S412" s="81" t="n">
        <f aca="false">IF(ISERROR(Q412/P412),"",(Q412/P412))</f>
        <v>0.367837574820914</v>
      </c>
      <c r="T412" s="78" t="n">
        <f aca="false">ROUND(IF(ISERROR(P412*$T$1),"",P412*$T$1),0)</f>
        <v>1747</v>
      </c>
      <c r="U412" s="82" t="n">
        <f aca="false">ROUNDUP(I412*1.2,0)</f>
        <v>480</v>
      </c>
      <c r="V412" s="83" t="n">
        <f aca="false">ROUNDUP(SUM(J412:L412)*1.1,0)</f>
        <v>0</v>
      </c>
      <c r="W412" s="84" t="s">
        <v>50</v>
      </c>
      <c r="X412" s="28" t="n">
        <f aca="false">IFERROR(IF($W412="eパケライト",VLOOKUP($U412,料金表!$B$3:$H$52,2,1),IF($W412="eパケ",VLOOKUP($U412,料金表!$B$3:$H$52,4,1),IF($W412="EMS",VLOOKUP($U412,料金表!$B$3:$H$52,6,1),""))),"")</f>
        <v>1235</v>
      </c>
      <c r="Y412" s="28" t="n">
        <f aca="false">IFERROR(IF($W412="eパケライト",VLOOKUP($U412,料金表!$B$3:$H$52,3,1),IF($W412="eパケ",VLOOKUP($U412,料金表!$B$3:$H$52,5,1),IF($W412="EMS",VLOOKUP($U412,料金表!$B$3:$H$52,7,1),""))),"")</f>
        <v>1235</v>
      </c>
      <c r="Z412" s="28" t="n">
        <f aca="false">$Z$1</f>
        <v>330</v>
      </c>
      <c r="AA412" s="64"/>
      <c r="AB412" s="65"/>
      <c r="AC412" s="66" t="s">
        <v>45</v>
      </c>
      <c r="AD412" s="65" t="n">
        <v>43955</v>
      </c>
      <c r="AE412" s="56"/>
      <c r="AF412" s="97"/>
      <c r="AH412" s="57"/>
    </row>
    <row r="413" customFormat="false" ht="21" hidden="true" customHeight="true" outlineLevel="0" collapsed="false">
      <c r="A413" s="19" t="n">
        <v>406</v>
      </c>
      <c r="B413" s="67"/>
      <c r="C413" s="58" t="s">
        <v>1272</v>
      </c>
      <c r="D413" s="37" t="s">
        <v>1273</v>
      </c>
      <c r="E413" s="58" t="n">
        <v>4995857093427</v>
      </c>
      <c r="F413" s="38" t="str">
        <f aca="false">IF(D413="",,"http://mnsearch.com/item?kwd="&amp;D413)</f>
        <v>http://mnsearch.com/item?kwd=B00JX9CK8O</v>
      </c>
      <c r="G413" s="60" t="n">
        <v>2311</v>
      </c>
      <c r="H413" s="60"/>
      <c r="I413" s="40" t="n">
        <v>200</v>
      </c>
      <c r="J413" s="41"/>
      <c r="K413" s="41"/>
      <c r="L413" s="41"/>
      <c r="M413" s="61" t="s">
        <v>1274</v>
      </c>
      <c r="N413" s="62" t="n">
        <v>57.98</v>
      </c>
      <c r="O413" s="77" t="n">
        <f aca="false">N413-0.5</f>
        <v>57.48</v>
      </c>
      <c r="P413" s="78" t="n">
        <f aca="false">IF(ISERROR($P$1*O413),"",($P$1*O413))</f>
        <v>6085.9824</v>
      </c>
      <c r="Q413" s="79" t="n">
        <f aca="false">P413-T413-X413-G413-H413-Z413</f>
        <v>1671.9824</v>
      </c>
      <c r="R413" s="80" t="n">
        <f aca="false">P413-T413-Y413-G413-H413-Z413</f>
        <v>1671.9824</v>
      </c>
      <c r="S413" s="81" t="n">
        <f aca="false">IF(ISERROR(Q413/P413),"",(Q413/P413))</f>
        <v>0.274726788562517</v>
      </c>
      <c r="T413" s="78" t="n">
        <f aca="false">ROUND(IF(ISERROR(P413*$T$1),"",P413*$T$1),0)</f>
        <v>913</v>
      </c>
      <c r="U413" s="82" t="n">
        <f aca="false">ROUNDUP(I413*1.2,0)</f>
        <v>240</v>
      </c>
      <c r="V413" s="83" t="n">
        <f aca="false">ROUNDUP(SUM(J413:L413)*1.1,0)</f>
        <v>0</v>
      </c>
      <c r="W413" s="84" t="s">
        <v>50</v>
      </c>
      <c r="X413" s="28" t="n">
        <f aca="false">IFERROR(IF($W413="eパケライト",VLOOKUP($U413,料金表!$B$3:$H$52,2,1),IF($W413="eパケ",VLOOKUP($U413,料金表!$B$3:$H$52,4,1),IF($W413="EMS",VLOOKUP($U413,料金表!$B$3:$H$52,6,1),""))),"")</f>
        <v>860</v>
      </c>
      <c r="Y413" s="28" t="n">
        <f aca="false">IFERROR(IF($W413="eパケライト",VLOOKUP($U413,料金表!$B$3:$H$52,3,1),IF($W413="eパケ",VLOOKUP($U413,料金表!$B$3:$H$52,5,1),IF($W413="EMS",VLOOKUP($U413,料金表!$B$3:$H$52,7,1),""))),"")</f>
        <v>860</v>
      </c>
      <c r="Z413" s="28" t="n">
        <f aca="false">$Z$1</f>
        <v>330</v>
      </c>
      <c r="AA413" s="64"/>
      <c r="AB413" s="65"/>
      <c r="AC413" s="66" t="s">
        <v>45</v>
      </c>
      <c r="AD413" s="65" t="n">
        <v>43955</v>
      </c>
      <c r="AE413" s="56"/>
      <c r="AF413" s="97"/>
      <c r="AH413" s="57"/>
    </row>
    <row r="414" customFormat="false" ht="21" hidden="true" customHeight="true" outlineLevel="0" collapsed="false">
      <c r="A414" s="19" t="n">
        <v>407</v>
      </c>
      <c r="B414" s="67"/>
      <c r="C414" s="58" t="s">
        <v>1275</v>
      </c>
      <c r="D414" s="37" t="s">
        <v>1276</v>
      </c>
      <c r="E414" s="58" t="n">
        <v>4940261508913</v>
      </c>
      <c r="F414" s="38" t="str">
        <f aca="false">IF(D414="",,"http://mnsearch.com/item?kwd="&amp;D414)</f>
        <v>http://mnsearch.com/item?kwd=B000J481QW</v>
      </c>
      <c r="G414" s="60" t="n">
        <v>1377</v>
      </c>
      <c r="H414" s="60" t="n">
        <v>337</v>
      </c>
      <c r="I414" s="40" t="n">
        <v>200</v>
      </c>
      <c r="J414" s="41"/>
      <c r="K414" s="41"/>
      <c r="L414" s="41"/>
      <c r="M414" s="61" t="s">
        <v>1277</v>
      </c>
      <c r="N414" s="62" t="n">
        <v>45.49</v>
      </c>
      <c r="O414" s="77" t="n">
        <f aca="false">N414-0.5</f>
        <v>44.99</v>
      </c>
      <c r="P414" s="78" t="n">
        <f aca="false">IF(ISERROR($P$1*O414),"",($P$1*O414))</f>
        <v>4763.5412</v>
      </c>
      <c r="Q414" s="79" t="n">
        <f aca="false">P414-T414-X414-G414-H414-Z414</f>
        <v>1144.5412</v>
      </c>
      <c r="R414" s="80" t="n">
        <f aca="false">P414-T414-Y414-G414-H414-Z414</f>
        <v>1144.5412</v>
      </c>
      <c r="S414" s="81" t="n">
        <f aca="false">IF(ISERROR(Q414/P414),"",(Q414/P414))</f>
        <v>0.240271082362004</v>
      </c>
      <c r="T414" s="78" t="n">
        <f aca="false">ROUND(IF(ISERROR(P414*$T$1),"",P414*$T$1),0)</f>
        <v>715</v>
      </c>
      <c r="U414" s="82" t="n">
        <f aca="false">ROUNDUP(I414*1.2,0)</f>
        <v>240</v>
      </c>
      <c r="V414" s="83" t="n">
        <f aca="false">ROUNDUP(SUM(J414:L414)*1.1,0)</f>
        <v>0</v>
      </c>
      <c r="W414" s="84" t="s">
        <v>50</v>
      </c>
      <c r="X414" s="28" t="n">
        <f aca="false">IFERROR(IF($W414="eパケライト",VLOOKUP($U414,料金表!$B$3:$H$52,2,1),IF($W414="eパケ",VLOOKUP($U414,料金表!$B$3:$H$52,4,1),IF($W414="EMS",VLOOKUP($U414,料金表!$B$3:$H$52,6,1),""))),"")</f>
        <v>860</v>
      </c>
      <c r="Y414" s="28" t="n">
        <f aca="false">IFERROR(IF($W414="eパケライト",VLOOKUP($U414,料金表!$B$3:$H$52,3,1),IF($W414="eパケ",VLOOKUP($U414,料金表!$B$3:$H$52,5,1),IF($W414="EMS",VLOOKUP($U414,料金表!$B$3:$H$52,7,1),""))),"")</f>
        <v>860</v>
      </c>
      <c r="Z414" s="28" t="n">
        <f aca="false">$Z$1</f>
        <v>330</v>
      </c>
      <c r="AA414" s="64"/>
      <c r="AB414" s="65"/>
      <c r="AC414" s="66" t="s">
        <v>45</v>
      </c>
      <c r="AD414" s="65" t="n">
        <v>43955</v>
      </c>
      <c r="AE414" s="56"/>
      <c r="AF414" s="97"/>
      <c r="AH414" s="57"/>
    </row>
    <row r="415" customFormat="false" ht="21" hidden="true" customHeight="true" outlineLevel="0" collapsed="false">
      <c r="A415" s="19" t="n">
        <v>408</v>
      </c>
      <c r="B415" s="67"/>
      <c r="C415" s="58" t="s">
        <v>1278</v>
      </c>
      <c r="D415" s="37" t="s">
        <v>1279</v>
      </c>
      <c r="E415" s="58" t="n">
        <v>4995857093236</v>
      </c>
      <c r="F415" s="38" t="str">
        <f aca="false">IF(D415="",,"http://mnsearch.com/item?kwd="&amp;D415)</f>
        <v>http://mnsearch.com/item?kwd=B00GM7WJJK</v>
      </c>
      <c r="G415" s="60" t="n">
        <v>1600</v>
      </c>
      <c r="H415" s="39"/>
      <c r="I415" s="40" t="n">
        <v>300</v>
      </c>
      <c r="J415" s="41"/>
      <c r="K415" s="41"/>
      <c r="L415" s="41"/>
      <c r="M415" s="61" t="s">
        <v>1280</v>
      </c>
      <c r="N415" s="62" t="n">
        <v>65.49</v>
      </c>
      <c r="O415" s="77" t="n">
        <f aca="false">N415-0.5</f>
        <v>64.99</v>
      </c>
      <c r="P415" s="78" t="n">
        <f aca="false">IF(ISERROR($P$1*O415),"",($P$1*O415))</f>
        <v>6881.1412</v>
      </c>
      <c r="Q415" s="79" t="n">
        <f aca="false">P415-T415-X415-G415-H415-Z415</f>
        <v>2834.1412</v>
      </c>
      <c r="R415" s="80" t="n">
        <f aca="false">P415-T415-Y415-G415-H415-Z415</f>
        <v>2834.1412</v>
      </c>
      <c r="S415" s="81" t="n">
        <f aca="false">IF(ISERROR(Q415/P415),"",(Q415/P415))</f>
        <v>0.411870810033661</v>
      </c>
      <c r="T415" s="78" t="n">
        <f aca="false">ROUND(IF(ISERROR(P415*$T$1),"",P415*$T$1),0)</f>
        <v>1032</v>
      </c>
      <c r="U415" s="82" t="n">
        <f aca="false">ROUNDUP(I415*1.2,0)</f>
        <v>360</v>
      </c>
      <c r="V415" s="83" t="n">
        <f aca="false">ROUNDUP(SUM(J415:L415)*1.1,0)</f>
        <v>0</v>
      </c>
      <c r="W415" s="84" t="s">
        <v>50</v>
      </c>
      <c r="X415" s="28" t="n">
        <f aca="false">IFERROR(IF($W415="eパケライト",VLOOKUP($U415,料金表!$B$3:$H$52,2,1),IF($W415="eパケ",VLOOKUP($U415,料金表!$B$3:$H$52,4,1),IF($W415="EMS",VLOOKUP($U415,料金表!$B$3:$H$52,6,1),""))),"")</f>
        <v>1085</v>
      </c>
      <c r="Y415" s="28" t="n">
        <f aca="false">IFERROR(IF($W415="eパケライト",VLOOKUP($U415,料金表!$B$3:$H$52,3,1),IF($W415="eパケ",VLOOKUP($U415,料金表!$B$3:$H$52,5,1),IF($W415="EMS",VLOOKUP($U415,料金表!$B$3:$H$52,7,1),""))),"")</f>
        <v>1085</v>
      </c>
      <c r="Z415" s="28" t="n">
        <f aca="false">$Z$1</f>
        <v>330</v>
      </c>
      <c r="AA415" s="64"/>
      <c r="AB415" s="65"/>
      <c r="AC415" s="66" t="s">
        <v>45</v>
      </c>
      <c r="AD415" s="65" t="n">
        <v>43955</v>
      </c>
      <c r="AE415" s="56"/>
      <c r="AF415" s="97"/>
      <c r="AH415" s="57"/>
    </row>
    <row r="416" customFormat="false" ht="21" hidden="true" customHeight="true" outlineLevel="0" collapsed="false">
      <c r="A416" s="19" t="n">
        <v>409</v>
      </c>
      <c r="B416" s="67"/>
      <c r="C416" s="58" t="s">
        <v>1281</v>
      </c>
      <c r="D416" s="37" t="s">
        <v>1282</v>
      </c>
      <c r="E416" s="58" t="n">
        <v>4560248017445</v>
      </c>
      <c r="F416" s="38" t="str">
        <f aca="false">IF(D416="",,"http://mnsearch.com/item?kwd="&amp;D416)</f>
        <v>http://mnsearch.com/item?kwd=B003JKK2JM</v>
      </c>
      <c r="G416" s="60" t="n">
        <v>4000</v>
      </c>
      <c r="H416" s="39"/>
      <c r="I416" s="40" t="n">
        <v>300</v>
      </c>
      <c r="J416" s="41"/>
      <c r="K416" s="41"/>
      <c r="L416" s="41"/>
      <c r="M416" s="61" t="s">
        <v>1283</v>
      </c>
      <c r="N416" s="62" t="n">
        <v>110.45</v>
      </c>
      <c r="O416" s="77" t="n">
        <f aca="false">N416-0.5</f>
        <v>109.95</v>
      </c>
      <c r="P416" s="78" t="n">
        <f aca="false">IF(ISERROR($P$1*O416),"",($P$1*O416))</f>
        <v>11641.506</v>
      </c>
      <c r="Q416" s="79" t="n">
        <f aca="false">P416-T416-X416-G416-H416-Z416</f>
        <v>4480.506</v>
      </c>
      <c r="R416" s="80" t="n">
        <f aca="false">P416-T416-Y416-G416-H416-Z416</f>
        <v>4480.506</v>
      </c>
      <c r="S416" s="81" t="n">
        <f aca="false">IF(ISERROR(Q416/P416),"",(Q416/P416))</f>
        <v>0.384873400400257</v>
      </c>
      <c r="T416" s="78" t="n">
        <f aca="false">ROUND(IF(ISERROR(P416*$T$1),"",P416*$T$1),0)</f>
        <v>1746</v>
      </c>
      <c r="U416" s="82" t="n">
        <f aca="false">ROUNDUP(I416*1.2,0)</f>
        <v>360</v>
      </c>
      <c r="V416" s="83" t="n">
        <f aca="false">ROUNDUP(SUM(J416:L416)*1.1,0)</f>
        <v>0</v>
      </c>
      <c r="W416" s="84" t="s">
        <v>50</v>
      </c>
      <c r="X416" s="28" t="n">
        <f aca="false">IFERROR(IF($W416="eパケライト",VLOOKUP($U416,料金表!$B$3:$H$52,2,1),IF($W416="eパケ",VLOOKUP($U416,料金表!$B$3:$H$52,4,1),IF($W416="EMS",VLOOKUP($U416,料金表!$B$3:$H$52,6,1),""))),"")</f>
        <v>1085</v>
      </c>
      <c r="Y416" s="28" t="n">
        <f aca="false">IFERROR(IF($W416="eパケライト",VLOOKUP($U416,料金表!$B$3:$H$52,3,1),IF($W416="eパケ",VLOOKUP($U416,料金表!$B$3:$H$52,5,1),IF($W416="EMS",VLOOKUP($U416,料金表!$B$3:$H$52,7,1),""))),"")</f>
        <v>1085</v>
      </c>
      <c r="Z416" s="28" t="n">
        <f aca="false">$Z$1</f>
        <v>330</v>
      </c>
      <c r="AA416" s="64"/>
      <c r="AB416" s="65"/>
      <c r="AC416" s="66" t="s">
        <v>45</v>
      </c>
      <c r="AD416" s="65" t="n">
        <v>43955</v>
      </c>
      <c r="AE416" s="56"/>
      <c r="AF416" s="97"/>
      <c r="AH416" s="57"/>
    </row>
    <row r="417" customFormat="false" ht="21" hidden="true" customHeight="true" outlineLevel="0" collapsed="false">
      <c r="A417" s="19" t="n">
        <v>410</v>
      </c>
      <c r="B417" s="67"/>
      <c r="C417" s="58" t="s">
        <v>1284</v>
      </c>
      <c r="D417" s="37" t="s">
        <v>1285</v>
      </c>
      <c r="E417" s="58" t="n">
        <v>4995857093625</v>
      </c>
      <c r="F417" s="38" t="str">
        <f aca="false">IF(D417="",,"http://mnsearch.com/item?kwd="&amp;D417)</f>
        <v>http://mnsearch.com/item?kwd=B00NM7EJG4</v>
      </c>
      <c r="G417" s="60" t="n">
        <v>500</v>
      </c>
      <c r="H417" s="60" t="n">
        <v>340</v>
      </c>
      <c r="I417" s="40" t="n">
        <v>200</v>
      </c>
      <c r="J417" s="41"/>
      <c r="K417" s="41"/>
      <c r="L417" s="41"/>
      <c r="M417" s="61" t="s">
        <v>1286</v>
      </c>
      <c r="N417" s="62" t="n">
        <v>25.25</v>
      </c>
      <c r="O417" s="77" t="n">
        <f aca="false">N417-0.5</f>
        <v>24.75</v>
      </c>
      <c r="P417" s="78" t="n">
        <f aca="false">IF(ISERROR($P$1*O417),"",($P$1*O417))</f>
        <v>2620.53</v>
      </c>
      <c r="Q417" s="79" t="n">
        <f aca="false">P417-T417-X417-G417-H417-Z417</f>
        <v>197.53</v>
      </c>
      <c r="R417" s="80" t="n">
        <f aca="false">P417-T417-Y417-G417-H417-Z417</f>
        <v>197.53</v>
      </c>
      <c r="S417" s="81" t="n">
        <f aca="false">IF(ISERROR(Q417/P417),"",(Q417/P417))</f>
        <v>0.0753778815735747</v>
      </c>
      <c r="T417" s="78" t="n">
        <f aca="false">ROUND(IF(ISERROR(P417*$T$1),"",P417*$T$1),0)</f>
        <v>393</v>
      </c>
      <c r="U417" s="82" t="n">
        <f aca="false">ROUNDUP(I417*1.2,0)</f>
        <v>240</v>
      </c>
      <c r="V417" s="83" t="n">
        <f aca="false">ROUNDUP(SUM(J417:L417)*1.1,0)</f>
        <v>0</v>
      </c>
      <c r="W417" s="84" t="s">
        <v>50</v>
      </c>
      <c r="X417" s="28" t="n">
        <f aca="false">IFERROR(IF($W417="eパケライト",VLOOKUP($U417,料金表!$B$3:$H$52,2,1),IF($W417="eパケ",VLOOKUP($U417,料金表!$B$3:$H$52,4,1),IF($W417="EMS",VLOOKUP($U417,料金表!$B$3:$H$52,6,1),""))),"")</f>
        <v>860</v>
      </c>
      <c r="Y417" s="28" t="n">
        <f aca="false">IFERROR(IF($W417="eパケライト",VLOOKUP($U417,料金表!$B$3:$H$52,3,1),IF($W417="eパケ",VLOOKUP($U417,料金表!$B$3:$H$52,5,1),IF($W417="EMS",VLOOKUP($U417,料金表!$B$3:$H$52,7,1),""))),"")</f>
        <v>860</v>
      </c>
      <c r="Z417" s="28" t="n">
        <f aca="false">$Z$1</f>
        <v>330</v>
      </c>
      <c r="AA417" s="64"/>
      <c r="AB417" s="65"/>
      <c r="AC417" s="66" t="s">
        <v>45</v>
      </c>
      <c r="AD417" s="65" t="n">
        <v>43955</v>
      </c>
      <c r="AE417" s="56"/>
      <c r="AF417" s="97"/>
      <c r="AH417" s="57"/>
    </row>
    <row r="418" customFormat="false" ht="21" hidden="true" customHeight="true" outlineLevel="0" collapsed="false">
      <c r="A418" s="19" t="n">
        <v>411</v>
      </c>
      <c r="B418" s="67"/>
      <c r="C418" s="58" t="s">
        <v>1287</v>
      </c>
      <c r="D418" s="37" t="s">
        <v>1288</v>
      </c>
      <c r="E418" s="58" t="n">
        <v>4542082000180</v>
      </c>
      <c r="F418" s="38" t="str">
        <f aca="false">IF(D418="",,"http://mnsearch.com/item?kwd="&amp;D418)</f>
        <v>http://mnsearch.com/item?kwd=B00006L42E</v>
      </c>
      <c r="G418" s="60" t="n">
        <v>3040</v>
      </c>
      <c r="H418" s="60" t="n">
        <v>350</v>
      </c>
      <c r="I418" s="40" t="n">
        <v>200</v>
      </c>
      <c r="J418" s="41"/>
      <c r="K418" s="41"/>
      <c r="L418" s="41"/>
      <c r="M418" s="61" t="s">
        <v>1289</v>
      </c>
      <c r="N418" s="62" t="n">
        <v>57.99</v>
      </c>
      <c r="O418" s="77" t="n">
        <f aca="false">N418-0.5</f>
        <v>57.49</v>
      </c>
      <c r="P418" s="78" t="n">
        <f aca="false">IF(ISERROR($P$1*O418),"",($P$1*O418))</f>
        <v>6087.0412</v>
      </c>
      <c r="Q418" s="79" t="n">
        <f aca="false">P418-T418-X418-G418-H418-Z418</f>
        <v>594.0412</v>
      </c>
      <c r="R418" s="80" t="n">
        <f aca="false">P418-T418-Y418-G418-H418-Z418</f>
        <v>594.0412</v>
      </c>
      <c r="S418" s="81" t="n">
        <f aca="false">IF(ISERROR(Q418/P418),"",(Q418/P418))</f>
        <v>0.097591125225175</v>
      </c>
      <c r="T418" s="78" t="n">
        <f aca="false">ROUND(IF(ISERROR(P418*$T$1),"",P418*$T$1),0)</f>
        <v>913</v>
      </c>
      <c r="U418" s="82" t="n">
        <f aca="false">ROUNDUP(I418*1.2,0)</f>
        <v>240</v>
      </c>
      <c r="V418" s="83" t="n">
        <f aca="false">ROUNDUP(SUM(J418:L418)*1.1,0)</f>
        <v>0</v>
      </c>
      <c r="W418" s="84" t="s">
        <v>50</v>
      </c>
      <c r="X418" s="28" t="n">
        <f aca="false">IFERROR(IF($W418="eパケライト",VLOOKUP($U418,料金表!$B$3:$H$52,2,1),IF($W418="eパケ",VLOOKUP($U418,料金表!$B$3:$H$52,4,1),IF($W418="EMS",VLOOKUP($U418,料金表!$B$3:$H$52,6,1),""))),"")</f>
        <v>860</v>
      </c>
      <c r="Y418" s="28" t="n">
        <f aca="false">IFERROR(IF($W418="eパケライト",VLOOKUP($U418,料金表!$B$3:$H$52,3,1),IF($W418="eパケ",VLOOKUP($U418,料金表!$B$3:$H$52,5,1),IF($W418="EMS",VLOOKUP($U418,料金表!$B$3:$H$52,7,1),""))),"")</f>
        <v>860</v>
      </c>
      <c r="Z418" s="28" t="n">
        <f aca="false">$Z$1</f>
        <v>330</v>
      </c>
      <c r="AA418" s="64"/>
      <c r="AB418" s="65"/>
      <c r="AC418" s="66" t="s">
        <v>89</v>
      </c>
      <c r="AD418" s="65" t="n">
        <v>43955</v>
      </c>
      <c r="AE418" s="56"/>
      <c r="AF418" s="97"/>
      <c r="AH418" s="57"/>
    </row>
    <row r="419" customFormat="false" ht="21" hidden="true" customHeight="true" outlineLevel="0" collapsed="false">
      <c r="A419" s="19" t="n">
        <v>412</v>
      </c>
      <c r="B419" s="67"/>
      <c r="C419" s="58" t="s">
        <v>1290</v>
      </c>
      <c r="D419" s="37" t="s">
        <v>1291</v>
      </c>
      <c r="E419" s="58" t="n">
        <v>4527823994300</v>
      </c>
      <c r="F419" s="38" t="str">
        <f aca="false">IF(D419="",,"http://mnsearch.com/item?kwd="&amp;D419)</f>
        <v>http://mnsearch.com/item?kwd=B000MKTRHU</v>
      </c>
      <c r="G419" s="60" t="n">
        <v>3200</v>
      </c>
      <c r="H419" s="39"/>
      <c r="I419" s="40" t="n">
        <v>200</v>
      </c>
      <c r="J419" s="41"/>
      <c r="K419" s="41"/>
      <c r="L419" s="41"/>
      <c r="M419" s="61" t="s">
        <v>1292</v>
      </c>
      <c r="N419" s="62" t="n">
        <v>64.98</v>
      </c>
      <c r="O419" s="77" t="n">
        <f aca="false">N419-0.5</f>
        <v>64.48</v>
      </c>
      <c r="P419" s="78" t="n">
        <f aca="false">IF(ISERROR($P$1*O419),"",($P$1*O419))</f>
        <v>6827.1424</v>
      </c>
      <c r="Q419" s="79" t="n">
        <f aca="false">P419-T419-X419-G419-H419-Z419</f>
        <v>1413.1424</v>
      </c>
      <c r="R419" s="80" t="n">
        <f aca="false">P419-T419-Y419-G419-H419-Z419</f>
        <v>1413.1424</v>
      </c>
      <c r="S419" s="81" t="n">
        <f aca="false">IF(ISERROR(Q419/P419),"",(Q419/P419))</f>
        <v>0.206988856714048</v>
      </c>
      <c r="T419" s="78" t="n">
        <f aca="false">ROUND(IF(ISERROR(P419*$T$1),"",P419*$T$1),0)</f>
        <v>1024</v>
      </c>
      <c r="U419" s="82" t="n">
        <f aca="false">ROUNDUP(I419*1.2,0)</f>
        <v>240</v>
      </c>
      <c r="V419" s="83" t="n">
        <f aca="false">ROUNDUP(SUM(J419:L419)*1.1,0)</f>
        <v>0</v>
      </c>
      <c r="W419" s="84" t="s">
        <v>50</v>
      </c>
      <c r="X419" s="28" t="n">
        <f aca="false">IFERROR(IF($W419="eパケライト",VLOOKUP($U419,料金表!$B$3:$H$52,2,1),IF($W419="eパケ",VLOOKUP($U419,料金表!$B$3:$H$52,4,1),IF($W419="EMS",VLOOKUP($U419,料金表!$B$3:$H$52,6,1),""))),"")</f>
        <v>860</v>
      </c>
      <c r="Y419" s="28" t="n">
        <f aca="false">IFERROR(IF($W419="eパケライト",VLOOKUP($U419,料金表!$B$3:$H$52,3,1),IF($W419="eパケ",VLOOKUP($U419,料金表!$B$3:$H$52,5,1),IF($W419="EMS",VLOOKUP($U419,料金表!$B$3:$H$52,7,1),""))),"")</f>
        <v>860</v>
      </c>
      <c r="Z419" s="28" t="n">
        <f aca="false">$Z$1</f>
        <v>330</v>
      </c>
      <c r="AA419" s="64"/>
      <c r="AB419" s="65"/>
      <c r="AC419" s="66" t="s">
        <v>89</v>
      </c>
      <c r="AD419" s="65" t="n">
        <v>43955</v>
      </c>
      <c r="AE419" s="56"/>
      <c r="AF419" s="97"/>
      <c r="AH419" s="57"/>
    </row>
    <row r="420" customFormat="false" ht="21" hidden="true" customHeight="true" outlineLevel="0" collapsed="false">
      <c r="A420" s="19" t="n">
        <v>413</v>
      </c>
      <c r="B420" s="67"/>
      <c r="C420" s="58" t="s">
        <v>1293</v>
      </c>
      <c r="D420" s="37" t="s">
        <v>1294</v>
      </c>
      <c r="E420" s="58" t="n">
        <v>4580240060324</v>
      </c>
      <c r="F420" s="38" t="str">
        <f aca="false">IF(D420="",,"http://mnsearch.com/item?kwd="&amp;D420)</f>
        <v>http://mnsearch.com/item?kwd=B005QJ6JQE</v>
      </c>
      <c r="G420" s="60" t="n">
        <v>780</v>
      </c>
      <c r="H420" s="60" t="n">
        <v>357</v>
      </c>
      <c r="I420" s="40" t="n">
        <v>200</v>
      </c>
      <c r="J420" s="41"/>
      <c r="K420" s="41"/>
      <c r="L420" s="41"/>
      <c r="M420" s="61" t="s">
        <v>1295</v>
      </c>
      <c r="N420" s="62" t="n">
        <v>30.98</v>
      </c>
      <c r="O420" s="77" t="n">
        <f aca="false">N420-0.5</f>
        <v>30.48</v>
      </c>
      <c r="P420" s="78" t="n">
        <f aca="false">IF(ISERROR($P$1*O420),"",($P$1*O420))</f>
        <v>3227.2224</v>
      </c>
      <c r="Q420" s="79" t="n">
        <f aca="false">P420-T420-X420-G420-H420-Z420</f>
        <v>416.2224</v>
      </c>
      <c r="R420" s="80" t="n">
        <f aca="false">P420-T420-Y420-G420-H420-Z420</f>
        <v>416.2224</v>
      </c>
      <c r="S420" s="81" t="n">
        <f aca="false">IF(ISERROR(Q420/P420),"",(Q420/P420))</f>
        <v>0.128972332368541</v>
      </c>
      <c r="T420" s="78" t="n">
        <f aca="false">ROUND(IF(ISERROR(P420*$T$1),"",P420*$T$1),0)</f>
        <v>484</v>
      </c>
      <c r="U420" s="82" t="n">
        <f aca="false">ROUNDUP(I420*1.2,0)</f>
        <v>240</v>
      </c>
      <c r="V420" s="83" t="n">
        <f aca="false">ROUNDUP(SUM(J420:L420)*1.1,0)</f>
        <v>0</v>
      </c>
      <c r="W420" s="84" t="s">
        <v>50</v>
      </c>
      <c r="X420" s="28" t="n">
        <f aca="false">IFERROR(IF($W420="eパケライト",VLOOKUP($U420,料金表!$B$3:$H$52,2,1),IF($W420="eパケ",VLOOKUP($U420,料金表!$B$3:$H$52,4,1),IF($W420="EMS",VLOOKUP($U420,料金表!$B$3:$H$52,6,1),""))),"")</f>
        <v>860</v>
      </c>
      <c r="Y420" s="28" t="n">
        <f aca="false">IFERROR(IF($W420="eパケライト",VLOOKUP($U420,料金表!$B$3:$H$52,3,1),IF($W420="eパケ",VLOOKUP($U420,料金表!$B$3:$H$52,5,1),IF($W420="EMS",VLOOKUP($U420,料金表!$B$3:$H$52,7,1),""))),"")</f>
        <v>860</v>
      </c>
      <c r="Z420" s="28" t="n">
        <f aca="false">$Z$1</f>
        <v>330</v>
      </c>
      <c r="AA420" s="64"/>
      <c r="AB420" s="65"/>
      <c r="AC420" s="66" t="s">
        <v>89</v>
      </c>
      <c r="AD420" s="65" t="n">
        <v>43955</v>
      </c>
      <c r="AE420" s="56"/>
      <c r="AF420" s="97"/>
      <c r="AH420" s="57"/>
    </row>
    <row r="421" customFormat="false" ht="21" hidden="true" customHeight="true" outlineLevel="0" collapsed="false">
      <c r="A421" s="19" t="n">
        <v>414</v>
      </c>
      <c r="B421" s="67"/>
      <c r="C421" s="58" t="s">
        <v>1296</v>
      </c>
      <c r="D421" s="37" t="s">
        <v>1297</v>
      </c>
      <c r="E421" s="58" t="n">
        <v>4974365911195</v>
      </c>
      <c r="F421" s="38" t="str">
        <f aca="false">IF(D421="",,"http://mnsearch.com/item?kwd="&amp;D421)</f>
        <v>http://mnsearch.com/item?kwd=B01LE7169G</v>
      </c>
      <c r="G421" s="60" t="n">
        <v>20000</v>
      </c>
      <c r="H421" s="60"/>
      <c r="I421" s="40" t="n">
        <v>250</v>
      </c>
      <c r="J421" s="41"/>
      <c r="K421" s="41"/>
      <c r="L421" s="41"/>
      <c r="M421" s="61" t="s">
        <v>1298</v>
      </c>
      <c r="N421" s="62" t="n">
        <v>250</v>
      </c>
      <c r="O421" s="77" t="n">
        <f aca="false">N421-0.5</f>
        <v>249.5</v>
      </c>
      <c r="P421" s="78" t="n">
        <f aca="false">IF(ISERROR($P$1*O421),"",($P$1*O421))</f>
        <v>26417.06</v>
      </c>
      <c r="Q421" s="79" t="n">
        <f aca="false">P421-T421-X421-G421-H421-Z421</f>
        <v>1189.06</v>
      </c>
      <c r="R421" s="80" t="n">
        <f aca="false">P421-T421-Y421-G421-H421-Z421</f>
        <v>1189.06</v>
      </c>
      <c r="S421" s="81" t="n">
        <f aca="false">IF(ISERROR(Q421/P421),"",(Q421/P421))</f>
        <v>0.0450110648194764</v>
      </c>
      <c r="T421" s="78" t="n">
        <f aca="false">ROUND(IF(ISERROR(P421*$T$1),"",P421*$T$1),0)</f>
        <v>3963</v>
      </c>
      <c r="U421" s="82" t="n">
        <f aca="false">ROUNDUP(I421*1.2,0)</f>
        <v>300</v>
      </c>
      <c r="V421" s="83" t="n">
        <f aca="false">ROUNDUP(SUM(J421:L421)*1.1,0)</f>
        <v>0</v>
      </c>
      <c r="W421" s="84" t="s">
        <v>50</v>
      </c>
      <c r="X421" s="28" t="n">
        <f aca="false">IFERROR(IF($W421="eパケライト",VLOOKUP($U421,料金表!$B$3:$H$52,2,1),IF($W421="eパケ",VLOOKUP($U421,料金表!$B$3:$H$52,4,1),IF($W421="EMS",VLOOKUP($U421,料金表!$B$3:$H$52,6,1),""))),"")</f>
        <v>935</v>
      </c>
      <c r="Y421" s="28" t="n">
        <f aca="false">IFERROR(IF($W421="eパケライト",VLOOKUP($U421,料金表!$B$3:$H$52,3,1),IF($W421="eパケ",VLOOKUP($U421,料金表!$B$3:$H$52,5,1),IF($W421="EMS",VLOOKUP($U421,料金表!$B$3:$H$52,7,1),""))),"")</f>
        <v>935</v>
      </c>
      <c r="Z421" s="28" t="n">
        <f aca="false">$Z$1</f>
        <v>330</v>
      </c>
      <c r="AA421" s="64"/>
      <c r="AB421" s="65"/>
      <c r="AC421" s="66" t="s">
        <v>89</v>
      </c>
      <c r="AD421" s="65" t="n">
        <v>43955</v>
      </c>
      <c r="AE421" s="56"/>
      <c r="AF421" s="97"/>
      <c r="AH421" s="57"/>
    </row>
    <row r="422" customFormat="false" ht="21" hidden="true" customHeight="true" outlineLevel="0" collapsed="false">
      <c r="A422" s="19" t="n">
        <v>415</v>
      </c>
      <c r="B422" s="67"/>
      <c r="C422" s="58" t="s">
        <v>1299</v>
      </c>
      <c r="D422" s="37" t="s">
        <v>1300</v>
      </c>
      <c r="E422" s="58" t="n">
        <v>4560269473930</v>
      </c>
      <c r="F422" s="38" t="str">
        <f aca="false">IF(D422="",,"http://mnsearch.com/item?kwd="&amp;D422)</f>
        <v>http://mnsearch.com/item?kwd=B007OR6N44</v>
      </c>
      <c r="G422" s="60" t="n">
        <v>2729</v>
      </c>
      <c r="H422" s="39"/>
      <c r="I422" s="40" t="n">
        <v>350</v>
      </c>
      <c r="J422" s="41"/>
      <c r="K422" s="41"/>
      <c r="L422" s="41"/>
      <c r="M422" s="61" t="s">
        <v>1301</v>
      </c>
      <c r="N422" s="62" t="n">
        <v>63.49</v>
      </c>
      <c r="O422" s="77" t="n">
        <f aca="false">N422-0.5</f>
        <v>62.99</v>
      </c>
      <c r="P422" s="78" t="n">
        <f aca="false">IF(ISERROR($P$1*O422),"",($P$1*O422))</f>
        <v>6669.3812</v>
      </c>
      <c r="Q422" s="79" t="n">
        <f aca="false">P422-T422-X422-G422-H422-Z422</f>
        <v>1375.3812</v>
      </c>
      <c r="R422" s="80" t="n">
        <f aca="false">P422-T422-Y422-G422-H422-Z422</f>
        <v>1375.3812</v>
      </c>
      <c r="S422" s="81" t="n">
        <f aca="false">IF(ISERROR(Q422/P422),"",(Q422/P422))</f>
        <v>0.206223210033339</v>
      </c>
      <c r="T422" s="78" t="n">
        <f aca="false">ROUND(IF(ISERROR(P422*$T$1),"",P422*$T$1),0)</f>
        <v>1000</v>
      </c>
      <c r="U422" s="82" t="n">
        <f aca="false">ROUNDUP(I422*1.2,0)</f>
        <v>420</v>
      </c>
      <c r="V422" s="83" t="n">
        <f aca="false">ROUNDUP(SUM(J422:L422)*1.1,0)</f>
        <v>0</v>
      </c>
      <c r="W422" s="84" t="s">
        <v>50</v>
      </c>
      <c r="X422" s="28" t="n">
        <f aca="false">IFERROR(IF($W422="eパケライト",VLOOKUP($U422,料金表!$B$3:$H$52,2,1),IF($W422="eパケ",VLOOKUP($U422,料金表!$B$3:$H$52,4,1),IF($W422="EMS",VLOOKUP($U422,料金表!$B$3:$H$52,6,1),""))),"")</f>
        <v>1235</v>
      </c>
      <c r="Y422" s="28" t="n">
        <f aca="false">IFERROR(IF($W422="eパケライト",VLOOKUP($U422,料金表!$B$3:$H$52,3,1),IF($W422="eパケ",VLOOKUP($U422,料金表!$B$3:$H$52,5,1),IF($W422="EMS",VLOOKUP($U422,料金表!$B$3:$H$52,7,1),""))),"")</f>
        <v>1235</v>
      </c>
      <c r="Z422" s="28" t="n">
        <f aca="false">$Z$1</f>
        <v>330</v>
      </c>
      <c r="AA422" s="64"/>
      <c r="AB422" s="65"/>
      <c r="AC422" s="66" t="s">
        <v>89</v>
      </c>
      <c r="AD422" s="65" t="n">
        <v>43955</v>
      </c>
      <c r="AE422" s="56"/>
      <c r="AF422" s="97"/>
      <c r="AH422" s="57"/>
    </row>
    <row r="423" customFormat="false" ht="21" hidden="true" customHeight="true" outlineLevel="0" collapsed="false">
      <c r="A423" s="19" t="n">
        <v>416</v>
      </c>
      <c r="B423" s="67"/>
      <c r="C423" s="58" t="s">
        <v>1302</v>
      </c>
      <c r="D423" s="37" t="s">
        <v>1303</v>
      </c>
      <c r="E423" s="58" t="n">
        <v>4527823998162</v>
      </c>
      <c r="F423" s="38" t="str">
        <f aca="false">IF(D423="",,"http://mnsearch.com/item?kwd="&amp;D423)</f>
        <v>http://mnsearch.com/item?kwd=B01LRKDWJC</v>
      </c>
      <c r="G423" s="60" t="n">
        <v>2259</v>
      </c>
      <c r="H423" s="60" t="n">
        <v>340</v>
      </c>
      <c r="I423" s="40" t="n">
        <v>200</v>
      </c>
      <c r="J423" s="41"/>
      <c r="K423" s="41"/>
      <c r="L423" s="41"/>
      <c r="M423" s="61" t="s">
        <v>1304</v>
      </c>
      <c r="N423" s="62" t="n">
        <v>55.49</v>
      </c>
      <c r="O423" s="77" t="n">
        <f aca="false">N423-0.5</f>
        <v>54.99</v>
      </c>
      <c r="P423" s="78" t="n">
        <f aca="false">IF(ISERROR($P$1*O423),"",($P$1*O423))</f>
        <v>5822.3412</v>
      </c>
      <c r="Q423" s="79" t="n">
        <f aca="false">P423-T423-X423-G423-H423-Z423</f>
        <v>1160.3412</v>
      </c>
      <c r="R423" s="80" t="n">
        <f aca="false">P423-T423-Y423-G423-H423-Z423</f>
        <v>1160.3412</v>
      </c>
      <c r="S423" s="81" t="n">
        <f aca="false">IF(ISERROR(Q423/P423),"",(Q423/P423))</f>
        <v>0.199291171736895</v>
      </c>
      <c r="T423" s="78" t="n">
        <f aca="false">ROUND(IF(ISERROR(P423*$T$1),"",P423*$T$1),0)</f>
        <v>873</v>
      </c>
      <c r="U423" s="82" t="n">
        <f aca="false">ROUNDUP(I423*1.2,0)</f>
        <v>240</v>
      </c>
      <c r="V423" s="83" t="n">
        <f aca="false">ROUNDUP(SUM(J423:L423)*1.1,0)</f>
        <v>0</v>
      </c>
      <c r="W423" s="84" t="s">
        <v>50</v>
      </c>
      <c r="X423" s="28" t="n">
        <f aca="false">IFERROR(IF($W423="eパケライト",VLOOKUP($U423,料金表!$B$3:$H$52,2,1),IF($W423="eパケ",VLOOKUP($U423,料金表!$B$3:$H$52,4,1),IF($W423="EMS",VLOOKUP($U423,料金表!$B$3:$H$52,6,1),""))),"")</f>
        <v>860</v>
      </c>
      <c r="Y423" s="28" t="n">
        <f aca="false">IFERROR(IF($W423="eパケライト",VLOOKUP($U423,料金表!$B$3:$H$52,3,1),IF($W423="eパケ",VLOOKUP($U423,料金表!$B$3:$H$52,5,1),IF($W423="EMS",VLOOKUP($U423,料金表!$B$3:$H$52,7,1),""))),"")</f>
        <v>860</v>
      </c>
      <c r="Z423" s="28" t="n">
        <f aca="false">$Z$1</f>
        <v>330</v>
      </c>
      <c r="AA423" s="64"/>
      <c r="AB423" s="65"/>
      <c r="AC423" s="66" t="s">
        <v>45</v>
      </c>
      <c r="AD423" s="65" t="n">
        <v>43955</v>
      </c>
      <c r="AE423" s="56"/>
      <c r="AF423" s="97"/>
      <c r="AH423" s="57"/>
    </row>
    <row r="424" customFormat="false" ht="21" hidden="true" customHeight="true" outlineLevel="0" collapsed="false">
      <c r="A424" s="19" t="n">
        <v>417</v>
      </c>
      <c r="B424" s="67"/>
      <c r="C424" s="58" t="s">
        <v>1305</v>
      </c>
      <c r="D424" s="37" t="s">
        <v>1306</v>
      </c>
      <c r="E424" s="58" t="n">
        <v>4902370519266</v>
      </c>
      <c r="F424" s="38" t="str">
        <f aca="false">IF(D424="",,"http://mnsearch.com/item?kwd="&amp;D424)</f>
        <v>http://mnsearch.com/item?kwd=B005TESO1E</v>
      </c>
      <c r="G424" s="60" t="n">
        <v>1770</v>
      </c>
      <c r="H424" s="39"/>
      <c r="I424" s="40" t="n">
        <v>200</v>
      </c>
      <c r="J424" s="41"/>
      <c r="K424" s="41"/>
      <c r="L424" s="41"/>
      <c r="M424" s="61" t="s">
        <v>1307</v>
      </c>
      <c r="N424" s="62" t="n">
        <v>60.49</v>
      </c>
      <c r="O424" s="77" t="n">
        <f aca="false">N424-0.5</f>
        <v>59.99</v>
      </c>
      <c r="P424" s="78" t="n">
        <f aca="false">IF(ISERROR($P$1*O424),"",($P$1*O424))</f>
        <v>6351.7412</v>
      </c>
      <c r="Q424" s="79" t="n">
        <f aca="false">P424-T424-X424-G424-H424-Z424</f>
        <v>2438.7412</v>
      </c>
      <c r="R424" s="80" t="n">
        <f aca="false">P424-T424-Y424-G424-H424-Z424</f>
        <v>2438.7412</v>
      </c>
      <c r="S424" s="81" t="n">
        <f aca="false">IF(ISERROR(Q424/P424),"",(Q424/P424))</f>
        <v>0.38394845180405</v>
      </c>
      <c r="T424" s="78" t="n">
        <f aca="false">ROUND(IF(ISERROR(P424*$T$1),"",P424*$T$1),0)</f>
        <v>953</v>
      </c>
      <c r="U424" s="82" t="n">
        <f aca="false">ROUNDUP(I424*1.2,0)</f>
        <v>240</v>
      </c>
      <c r="V424" s="83" t="n">
        <f aca="false">ROUNDUP(SUM(J424:L424)*1.1,0)</f>
        <v>0</v>
      </c>
      <c r="W424" s="84" t="s">
        <v>50</v>
      </c>
      <c r="X424" s="28" t="n">
        <f aca="false">IFERROR(IF($W424="eパケライト",VLOOKUP($U424,料金表!$B$3:$H$52,2,1),IF($W424="eパケ",VLOOKUP($U424,料金表!$B$3:$H$52,4,1),IF($W424="EMS",VLOOKUP($U424,料金表!$B$3:$H$52,6,1),""))),"")</f>
        <v>860</v>
      </c>
      <c r="Y424" s="28" t="n">
        <f aca="false">IFERROR(IF($W424="eパケライト",VLOOKUP($U424,料金表!$B$3:$H$52,3,1),IF($W424="eパケ",VLOOKUP($U424,料金表!$B$3:$H$52,5,1),IF($W424="EMS",VLOOKUP($U424,料金表!$B$3:$H$52,7,1),""))),"")</f>
        <v>860</v>
      </c>
      <c r="Z424" s="28" t="n">
        <f aca="false">$Z$1</f>
        <v>330</v>
      </c>
      <c r="AA424" s="64"/>
      <c r="AB424" s="65"/>
      <c r="AC424" s="66" t="s">
        <v>45</v>
      </c>
      <c r="AD424" s="65" t="n">
        <v>43955</v>
      </c>
      <c r="AE424" s="56"/>
      <c r="AF424" s="97"/>
      <c r="AH424" s="57"/>
    </row>
    <row r="425" customFormat="false" ht="21" hidden="true" customHeight="true" outlineLevel="0" collapsed="false">
      <c r="A425" s="19" t="n">
        <v>418</v>
      </c>
      <c r="B425" s="67"/>
      <c r="C425" s="58" t="s">
        <v>1308</v>
      </c>
      <c r="D425" s="37" t="s">
        <v>1309</v>
      </c>
      <c r="E425" s="58" t="n">
        <v>4948872730235</v>
      </c>
      <c r="F425" s="38" t="str">
        <f aca="false">IF(D425="",,"http://mnsearch.com/item?kwd="&amp;D425)</f>
        <v>http://mnsearch.com/item?kwd=B001BWUENO</v>
      </c>
      <c r="G425" s="60" t="n">
        <v>1201</v>
      </c>
      <c r="H425" s="39"/>
      <c r="I425" s="40" t="n">
        <v>200</v>
      </c>
      <c r="J425" s="41"/>
      <c r="K425" s="41"/>
      <c r="L425" s="41"/>
      <c r="M425" s="61" t="s">
        <v>1310</v>
      </c>
      <c r="N425" s="62" t="n">
        <v>31.49</v>
      </c>
      <c r="O425" s="77" t="n">
        <f aca="false">N425-0.5</f>
        <v>30.99</v>
      </c>
      <c r="P425" s="78" t="n">
        <f aca="false">IF(ISERROR($P$1*O425),"",($P$1*O425))</f>
        <v>3281.2212</v>
      </c>
      <c r="Q425" s="79" t="n">
        <f aca="false">P425-T425-X425-G425-H425-Z425</f>
        <v>398.2212</v>
      </c>
      <c r="R425" s="80" t="n">
        <f aca="false">P425-T425-Y425-G425-H425-Z425</f>
        <v>398.2212</v>
      </c>
      <c r="S425" s="81" t="n">
        <f aca="false">IF(ISERROR(Q425/P425),"",(Q425/P425))</f>
        <v>0.12136371665525</v>
      </c>
      <c r="T425" s="78" t="n">
        <f aca="false">ROUND(IF(ISERROR(P425*$T$1),"",P425*$T$1),0)</f>
        <v>492</v>
      </c>
      <c r="U425" s="82" t="n">
        <f aca="false">ROUNDUP(I425*1.2,0)</f>
        <v>240</v>
      </c>
      <c r="V425" s="83" t="n">
        <f aca="false">ROUNDUP(SUM(J425:L425)*1.1,0)</f>
        <v>0</v>
      </c>
      <c r="W425" s="84" t="s">
        <v>50</v>
      </c>
      <c r="X425" s="28" t="n">
        <f aca="false">IFERROR(IF($W425="eパケライト",VLOOKUP($U425,料金表!$B$3:$H$52,2,1),IF($W425="eパケ",VLOOKUP($U425,料金表!$B$3:$H$52,4,1),IF($W425="EMS",VLOOKUP($U425,料金表!$B$3:$H$52,6,1),""))),"")</f>
        <v>860</v>
      </c>
      <c r="Y425" s="28" t="n">
        <f aca="false">IFERROR(IF($W425="eパケライト",VLOOKUP($U425,料金表!$B$3:$H$52,3,1),IF($W425="eパケ",VLOOKUP($U425,料金表!$B$3:$H$52,5,1),IF($W425="EMS",VLOOKUP($U425,料金表!$B$3:$H$52,7,1),""))),"")</f>
        <v>860</v>
      </c>
      <c r="Z425" s="28" t="n">
        <f aca="false">$Z$1</f>
        <v>330</v>
      </c>
      <c r="AA425" s="64"/>
      <c r="AB425" s="65"/>
      <c r="AC425" s="66" t="s">
        <v>45</v>
      </c>
      <c r="AD425" s="65" t="n">
        <v>43955</v>
      </c>
      <c r="AE425" s="56"/>
      <c r="AF425" s="97"/>
      <c r="AH425" s="57"/>
    </row>
    <row r="426" customFormat="false" ht="21" hidden="true" customHeight="true" outlineLevel="0" collapsed="false">
      <c r="A426" s="19" t="n">
        <v>419</v>
      </c>
      <c r="B426" s="67"/>
      <c r="C426" s="58" t="s">
        <v>1311</v>
      </c>
      <c r="D426" s="37" t="s">
        <v>1312</v>
      </c>
      <c r="E426" s="58" t="n">
        <v>4543112141200</v>
      </c>
      <c r="F426" s="38" t="str">
        <f aca="false">IF(D426="",,"http://mnsearch.com/item?kwd="&amp;D426)</f>
        <v>http://mnsearch.com/item?kwd=B0000A1WKH</v>
      </c>
      <c r="G426" s="60" t="n">
        <v>2750</v>
      </c>
      <c r="H426" s="39"/>
      <c r="I426" s="40" t="n">
        <v>200</v>
      </c>
      <c r="J426" s="41"/>
      <c r="K426" s="41"/>
      <c r="L426" s="41"/>
      <c r="M426" s="61" t="s">
        <v>1313</v>
      </c>
      <c r="N426" s="62" t="n">
        <v>50.49</v>
      </c>
      <c r="O426" s="77" t="n">
        <f aca="false">N426-0.5</f>
        <v>49.99</v>
      </c>
      <c r="P426" s="78" t="n">
        <f aca="false">IF(ISERROR($P$1*O426),"",($P$1*O426))</f>
        <v>5292.9412</v>
      </c>
      <c r="Q426" s="79" t="n">
        <f aca="false">P426-T426-X426-G426-H426-Z426</f>
        <v>558.9412</v>
      </c>
      <c r="R426" s="80" t="n">
        <f aca="false">P426-T426-Y426-G426-H426-Z426</f>
        <v>558.9412</v>
      </c>
      <c r="S426" s="81" t="n">
        <f aca="false">IF(ISERROR(Q426/P426),"",(Q426/P426))</f>
        <v>0.105601248697038</v>
      </c>
      <c r="T426" s="78" t="n">
        <f aca="false">ROUND(IF(ISERROR(P426*$T$1),"",P426*$T$1),0)</f>
        <v>794</v>
      </c>
      <c r="U426" s="82" t="n">
        <f aca="false">ROUNDUP(I426*1.2,0)</f>
        <v>240</v>
      </c>
      <c r="V426" s="83" t="n">
        <f aca="false">ROUNDUP(SUM(J426:L426)*1.1,0)</f>
        <v>0</v>
      </c>
      <c r="W426" s="84" t="s">
        <v>50</v>
      </c>
      <c r="X426" s="28" t="n">
        <f aca="false">IFERROR(IF($W426="eパケライト",VLOOKUP($U426,料金表!$B$3:$H$52,2,1),IF($W426="eパケ",VLOOKUP($U426,料金表!$B$3:$H$52,4,1),IF($W426="EMS",VLOOKUP($U426,料金表!$B$3:$H$52,6,1),""))),"")</f>
        <v>860</v>
      </c>
      <c r="Y426" s="28" t="n">
        <f aca="false">IFERROR(IF($W426="eパケライト",VLOOKUP($U426,料金表!$B$3:$H$52,3,1),IF($W426="eパケ",VLOOKUP($U426,料金表!$B$3:$H$52,5,1),IF($W426="EMS",VLOOKUP($U426,料金表!$B$3:$H$52,7,1),""))),"")</f>
        <v>860</v>
      </c>
      <c r="Z426" s="28" t="n">
        <f aca="false">$Z$1</f>
        <v>330</v>
      </c>
      <c r="AA426" s="64"/>
      <c r="AB426" s="65"/>
      <c r="AC426" s="66" t="s">
        <v>45</v>
      </c>
      <c r="AD426" s="65" t="n">
        <v>43955</v>
      </c>
      <c r="AE426" s="56"/>
      <c r="AF426" s="97"/>
      <c r="AH426" s="57"/>
    </row>
    <row r="427" customFormat="false" ht="21" hidden="true" customHeight="true" outlineLevel="0" collapsed="false">
      <c r="A427" s="19" t="n">
        <v>420</v>
      </c>
      <c r="B427" s="67"/>
      <c r="C427" s="58" t="s">
        <v>1314</v>
      </c>
      <c r="D427" s="37" t="s">
        <v>1315</v>
      </c>
      <c r="E427" s="58" t="n">
        <v>4988615067655</v>
      </c>
      <c r="F427" s="38" t="str">
        <f aca="false">IF(D427="",,"http://mnsearch.com/item?kwd="&amp;D427)</f>
        <v>http://mnsearch.com/item?kwd=B00PXIWMTQ</v>
      </c>
      <c r="G427" s="60" t="n">
        <v>1000</v>
      </c>
      <c r="H427" s="60" t="n">
        <v>500</v>
      </c>
      <c r="I427" s="40" t="n">
        <v>200</v>
      </c>
      <c r="J427" s="41"/>
      <c r="K427" s="41"/>
      <c r="L427" s="41"/>
      <c r="M427" s="61" t="s">
        <v>1316</v>
      </c>
      <c r="N427" s="62" t="n">
        <v>40.86</v>
      </c>
      <c r="O427" s="77" t="n">
        <f aca="false">N427-0.5</f>
        <v>40.36</v>
      </c>
      <c r="P427" s="78" t="n">
        <f aca="false">IF(ISERROR($P$1*O427),"",($P$1*O427))</f>
        <v>4273.3168</v>
      </c>
      <c r="Q427" s="79" t="n">
        <f aca="false">P427-T427-X427-G427-H427-Z427</f>
        <v>942.3168</v>
      </c>
      <c r="R427" s="80" t="n">
        <f aca="false">P427-T427-Y427-G427-H427-Z427</f>
        <v>942.3168</v>
      </c>
      <c r="S427" s="81" t="n">
        <f aca="false">IF(ISERROR(Q427/P427),"",(Q427/P427))</f>
        <v>0.220511804788262</v>
      </c>
      <c r="T427" s="78" t="n">
        <f aca="false">ROUND(IF(ISERROR(P427*$T$1),"",P427*$T$1),0)</f>
        <v>641</v>
      </c>
      <c r="U427" s="82" t="n">
        <f aca="false">ROUNDUP(I427*1.2,0)</f>
        <v>240</v>
      </c>
      <c r="V427" s="83" t="n">
        <f aca="false">ROUNDUP(SUM(J427:L427)*1.1,0)</f>
        <v>0</v>
      </c>
      <c r="W427" s="84" t="s">
        <v>50</v>
      </c>
      <c r="X427" s="28" t="n">
        <f aca="false">IFERROR(IF($W427="eパケライト",VLOOKUP($U427,料金表!$B$3:$H$52,2,1),IF($W427="eパケ",VLOOKUP($U427,料金表!$B$3:$H$52,4,1),IF($W427="EMS",VLOOKUP($U427,料金表!$B$3:$H$52,6,1),""))),"")</f>
        <v>860</v>
      </c>
      <c r="Y427" s="28" t="n">
        <f aca="false">IFERROR(IF($W427="eパケライト",VLOOKUP($U427,料金表!$B$3:$H$52,3,1),IF($W427="eパケ",VLOOKUP($U427,料金表!$B$3:$H$52,5,1),IF($W427="EMS",VLOOKUP($U427,料金表!$B$3:$H$52,7,1),""))),"")</f>
        <v>860</v>
      </c>
      <c r="Z427" s="28" t="n">
        <f aca="false">$Z$1</f>
        <v>330</v>
      </c>
      <c r="AA427" s="64"/>
      <c r="AB427" s="65"/>
      <c r="AC427" s="66" t="s">
        <v>45</v>
      </c>
      <c r="AD427" s="65" t="n">
        <v>43955</v>
      </c>
      <c r="AE427" s="56"/>
      <c r="AF427" s="97"/>
      <c r="AH427" s="57"/>
    </row>
    <row r="428" customFormat="false" ht="20.25" hidden="true" customHeight="true" outlineLevel="0" collapsed="false">
      <c r="A428" s="19" t="n">
        <v>421</v>
      </c>
      <c r="B428" s="67"/>
      <c r="C428" s="58" t="s">
        <v>1317</v>
      </c>
      <c r="D428" s="37" t="s">
        <v>1318</v>
      </c>
      <c r="E428" s="58" t="n">
        <v>4582173560353</v>
      </c>
      <c r="F428" s="38" t="str">
        <f aca="false">IF(D428="",,"http://mnsearch.com/item?kwd="&amp;D428)</f>
        <v>http://mnsearch.com/item?kwd=B072LQVXRS</v>
      </c>
      <c r="G428" s="60" t="n">
        <v>4000</v>
      </c>
      <c r="H428" s="39"/>
      <c r="I428" s="40" t="n">
        <v>200</v>
      </c>
      <c r="J428" s="41"/>
      <c r="K428" s="41"/>
      <c r="L428" s="41"/>
      <c r="M428" s="61" t="s">
        <v>1319</v>
      </c>
      <c r="N428" s="62" t="n">
        <v>58.92</v>
      </c>
      <c r="O428" s="77" t="n">
        <f aca="false">N428-0.5</f>
        <v>58.42</v>
      </c>
      <c r="P428" s="78" t="n">
        <f aca="false">IF(ISERROR($P$1*O428),"",($P$1*O428))</f>
        <v>6185.5096</v>
      </c>
      <c r="Q428" s="79" t="n">
        <f aca="false">P428-T428-X428-G428-H428-Z428</f>
        <v>67.5096000000003</v>
      </c>
      <c r="R428" s="80" t="n">
        <f aca="false">P428-T428-Y428-G428-H428-Z428</f>
        <v>67.5096000000003</v>
      </c>
      <c r="S428" s="81" t="n">
        <f aca="false">IF(ISERROR(Q428/P428),"",(Q428/P428))</f>
        <v>0.0109141532978949</v>
      </c>
      <c r="T428" s="78" t="n">
        <f aca="false">ROUND(IF(ISERROR(P428*$T$1),"",P428*$T$1),0)</f>
        <v>928</v>
      </c>
      <c r="U428" s="82" t="n">
        <f aca="false">ROUNDUP(I428*1.2,0)</f>
        <v>240</v>
      </c>
      <c r="V428" s="83" t="n">
        <f aca="false">ROUNDUP(SUM(J428:L428)*1.1,0)</f>
        <v>0</v>
      </c>
      <c r="W428" s="84" t="s">
        <v>50</v>
      </c>
      <c r="X428" s="28" t="n">
        <f aca="false">IFERROR(IF($W428="eパケライト",VLOOKUP($U428,料金表!$B$3:$H$52,2,1),IF($W428="eパケ",VLOOKUP($U428,料金表!$B$3:$H$52,4,1),IF($W428="EMS",VLOOKUP($U428,料金表!$B$3:$H$52,6,1),""))),"")</f>
        <v>860</v>
      </c>
      <c r="Y428" s="28" t="n">
        <f aca="false">IFERROR(IF($W428="eパケライト",VLOOKUP($U428,料金表!$B$3:$H$52,3,1),IF($W428="eパケ",VLOOKUP($U428,料金表!$B$3:$H$52,5,1),IF($W428="EMS",VLOOKUP($U428,料金表!$B$3:$H$52,7,1),""))),"")</f>
        <v>860</v>
      </c>
      <c r="Z428" s="28" t="n">
        <f aca="false">$Z$1</f>
        <v>330</v>
      </c>
      <c r="AA428" s="64"/>
      <c r="AB428" s="65"/>
      <c r="AC428" s="66" t="s">
        <v>89</v>
      </c>
      <c r="AD428" s="65" t="n">
        <v>43956</v>
      </c>
      <c r="AE428" s="56"/>
      <c r="AF428" s="97"/>
      <c r="AH428" s="57"/>
    </row>
    <row r="429" customFormat="false" ht="20.25" hidden="true" customHeight="true" outlineLevel="0" collapsed="false">
      <c r="A429" s="19" t="n">
        <v>422</v>
      </c>
      <c r="B429" s="67"/>
      <c r="C429" s="58" t="s">
        <v>1320</v>
      </c>
      <c r="D429" s="37" t="s">
        <v>1321</v>
      </c>
      <c r="E429" s="58" t="n">
        <v>4527823996229</v>
      </c>
      <c r="F429" s="38" t="str">
        <f aca="false">IF(D429="",,"http://mnsearch.com/item?kwd="&amp;D429)</f>
        <v>http://mnsearch.com/item?kwd=B004I8UVT0</v>
      </c>
      <c r="G429" s="60" t="n">
        <v>1980</v>
      </c>
      <c r="H429" s="39"/>
      <c r="I429" s="40" t="n">
        <v>200</v>
      </c>
      <c r="J429" s="41"/>
      <c r="K429" s="41"/>
      <c r="L429" s="41"/>
      <c r="M429" s="61" t="s">
        <v>1322</v>
      </c>
      <c r="N429" s="62" t="n">
        <v>44.93</v>
      </c>
      <c r="O429" s="77" t="n">
        <f aca="false">N429-0.5</f>
        <v>44.43</v>
      </c>
      <c r="P429" s="78" t="n">
        <f aca="false">IF(ISERROR($P$1*O429),"",($P$1*O429))</f>
        <v>4704.2484</v>
      </c>
      <c r="Q429" s="79" t="n">
        <f aca="false">P429-T429-X429-G429-H429-Z429</f>
        <v>828.2484</v>
      </c>
      <c r="R429" s="80" t="n">
        <f aca="false">P429-T429-Y429-G429-H429-Z429</f>
        <v>828.2484</v>
      </c>
      <c r="S429" s="81" t="n">
        <f aca="false">IF(ISERROR(Q429/P429),"",(Q429/P429))</f>
        <v>0.176063917032953</v>
      </c>
      <c r="T429" s="78" t="n">
        <f aca="false">ROUND(IF(ISERROR(P429*$T$1),"",P429*$T$1),0)</f>
        <v>706</v>
      </c>
      <c r="U429" s="82" t="n">
        <f aca="false">ROUNDUP(I429*1.2,0)</f>
        <v>240</v>
      </c>
      <c r="V429" s="83" t="n">
        <f aca="false">ROUNDUP(SUM(J429:L429)*1.1,0)</f>
        <v>0</v>
      </c>
      <c r="W429" s="84" t="s">
        <v>50</v>
      </c>
      <c r="X429" s="28" t="n">
        <f aca="false">IFERROR(IF($W429="eパケライト",VLOOKUP($U429,料金表!$B$3:$H$52,2,1),IF($W429="eパケ",VLOOKUP($U429,料金表!$B$3:$H$52,4,1),IF($W429="EMS",VLOOKUP($U429,料金表!$B$3:$H$52,6,1),""))),"")</f>
        <v>860</v>
      </c>
      <c r="Y429" s="28" t="n">
        <f aca="false">IFERROR(IF($W429="eパケライト",VLOOKUP($U429,料金表!$B$3:$H$52,3,1),IF($W429="eパケ",VLOOKUP($U429,料金表!$B$3:$H$52,5,1),IF($W429="EMS",VLOOKUP($U429,料金表!$B$3:$H$52,7,1),""))),"")</f>
        <v>860</v>
      </c>
      <c r="Z429" s="28" t="n">
        <f aca="false">$Z$1</f>
        <v>330</v>
      </c>
      <c r="AA429" s="64"/>
      <c r="AB429" s="65"/>
      <c r="AC429" s="66" t="s">
        <v>89</v>
      </c>
      <c r="AD429" s="65" t="n">
        <v>43956</v>
      </c>
      <c r="AE429" s="56"/>
      <c r="AF429" s="97"/>
      <c r="AH429" s="57"/>
    </row>
    <row r="430" customFormat="false" ht="20.25" hidden="true" customHeight="true" outlineLevel="0" collapsed="false">
      <c r="A430" s="19" t="n">
        <v>423</v>
      </c>
      <c r="B430" s="67"/>
      <c r="C430" s="58" t="s">
        <v>1323</v>
      </c>
      <c r="D430" s="37" t="s">
        <v>1324</v>
      </c>
      <c r="E430" s="58" t="n">
        <v>4995506002350</v>
      </c>
      <c r="F430" s="38" t="str">
        <f aca="false">IF(D430="",,"http://mnsearch.com/item?kwd="&amp;D430)</f>
        <v>http://mnsearch.com/item?kwd=B016BODLFE</v>
      </c>
      <c r="G430" s="60" t="n">
        <v>2000</v>
      </c>
      <c r="H430" s="60"/>
      <c r="I430" s="40" t="n">
        <v>200</v>
      </c>
      <c r="J430" s="41"/>
      <c r="K430" s="41"/>
      <c r="L430" s="41"/>
      <c r="M430" s="61" t="s">
        <v>1325</v>
      </c>
      <c r="N430" s="62" t="n">
        <v>46.37</v>
      </c>
      <c r="O430" s="77" t="n">
        <f aca="false">N430-0.5</f>
        <v>45.87</v>
      </c>
      <c r="P430" s="78" t="n">
        <f aca="false">IF(ISERROR($P$1*O430),"",($P$1*O430))</f>
        <v>4856.7156</v>
      </c>
      <c r="Q430" s="79" t="n">
        <f aca="false">P430-T430-X430-G430-H430-Z430</f>
        <v>937.7156</v>
      </c>
      <c r="R430" s="80" t="n">
        <f aca="false">P430-T430-Y430-G430-H430-Z430</f>
        <v>937.7156</v>
      </c>
      <c r="S430" s="81" t="n">
        <f aca="false">IF(ISERROR(Q430/P430),"",(Q430/P430))</f>
        <v>0.193076077998061</v>
      </c>
      <c r="T430" s="78" t="n">
        <f aca="false">ROUND(IF(ISERROR(P430*$T$1),"",P430*$T$1),0)</f>
        <v>729</v>
      </c>
      <c r="U430" s="82" t="n">
        <f aca="false">ROUNDUP(I430*1.2,0)</f>
        <v>240</v>
      </c>
      <c r="V430" s="83" t="n">
        <f aca="false">ROUNDUP(SUM(J430:L430)*1.1,0)</f>
        <v>0</v>
      </c>
      <c r="W430" s="84" t="s">
        <v>50</v>
      </c>
      <c r="X430" s="28" t="n">
        <f aca="false">IFERROR(IF($W430="eパケライト",VLOOKUP($U430,料金表!$B$3:$H$52,2,1),IF($W430="eパケ",VLOOKUP($U430,料金表!$B$3:$H$52,4,1),IF($W430="EMS",VLOOKUP($U430,料金表!$B$3:$H$52,6,1),""))),"")</f>
        <v>860</v>
      </c>
      <c r="Y430" s="28" t="n">
        <f aca="false">IFERROR(IF($W430="eパケライト",VLOOKUP($U430,料金表!$B$3:$H$52,3,1),IF($W430="eパケ",VLOOKUP($U430,料金表!$B$3:$H$52,5,1),IF($W430="EMS",VLOOKUP($U430,料金表!$B$3:$H$52,7,1),""))),"")</f>
        <v>860</v>
      </c>
      <c r="Z430" s="28" t="n">
        <f aca="false">$Z$1</f>
        <v>330</v>
      </c>
      <c r="AA430" s="64"/>
      <c r="AB430" s="65"/>
      <c r="AC430" s="66" t="s">
        <v>89</v>
      </c>
      <c r="AD430" s="65" t="n">
        <v>43956</v>
      </c>
      <c r="AE430" s="56"/>
      <c r="AF430" s="97"/>
      <c r="AH430" s="57"/>
    </row>
    <row r="431" customFormat="false" ht="20.25" hidden="true" customHeight="true" outlineLevel="0" collapsed="false">
      <c r="A431" s="19" t="n">
        <v>424</v>
      </c>
      <c r="B431" s="67"/>
      <c r="C431" s="58" t="s">
        <v>1326</v>
      </c>
      <c r="D431" s="37" t="s">
        <v>1327</v>
      </c>
      <c r="E431" s="58" t="n">
        <v>4582325379819</v>
      </c>
      <c r="F431" s="38" t="str">
        <f aca="false">IF(D431="",,"http://mnsearch.com/item?kwd="&amp;D431)</f>
        <v>http://mnsearch.com/item?kwd=B01DZML9G8</v>
      </c>
      <c r="G431" s="60" t="n">
        <v>4200</v>
      </c>
      <c r="H431" s="39"/>
      <c r="I431" s="40" t="n">
        <v>200</v>
      </c>
      <c r="J431" s="41"/>
      <c r="K431" s="41"/>
      <c r="L431" s="41"/>
      <c r="M431" s="61" t="s">
        <v>1328</v>
      </c>
      <c r="N431" s="62" t="n">
        <v>68.98</v>
      </c>
      <c r="O431" s="77" t="n">
        <f aca="false">N431-0.5</f>
        <v>68.48</v>
      </c>
      <c r="P431" s="78" t="n">
        <f aca="false">IF(ISERROR($P$1*O431),"",($P$1*O431))</f>
        <v>7250.6624</v>
      </c>
      <c r="Q431" s="79" t="n">
        <f aca="false">P431-T431-X431-G431-H431-Z431</f>
        <v>772.6624</v>
      </c>
      <c r="R431" s="80" t="n">
        <f aca="false">P431-T431-Y431-G431-H431-Z431</f>
        <v>772.6624</v>
      </c>
      <c r="S431" s="81" t="n">
        <f aca="false">IF(ISERROR(Q431/P431),"",(Q431/P431))</f>
        <v>0.106564387827518</v>
      </c>
      <c r="T431" s="78" t="n">
        <f aca="false">ROUND(IF(ISERROR(P431*$T$1),"",P431*$T$1),0)</f>
        <v>1088</v>
      </c>
      <c r="U431" s="82" t="n">
        <f aca="false">ROUNDUP(I431*1.2,0)</f>
        <v>240</v>
      </c>
      <c r="V431" s="83" t="n">
        <f aca="false">ROUNDUP(SUM(J431:L431)*1.1,0)</f>
        <v>0</v>
      </c>
      <c r="W431" s="84" t="s">
        <v>50</v>
      </c>
      <c r="X431" s="28" t="n">
        <f aca="false">IFERROR(IF($W431="eパケライト",VLOOKUP($U431,料金表!$B$3:$H$52,2,1),IF($W431="eパケ",VLOOKUP($U431,料金表!$B$3:$H$52,4,1),IF($W431="EMS",VLOOKUP($U431,料金表!$B$3:$H$52,6,1),""))),"")</f>
        <v>860</v>
      </c>
      <c r="Y431" s="28" t="n">
        <f aca="false">IFERROR(IF($W431="eパケライト",VLOOKUP($U431,料金表!$B$3:$H$52,3,1),IF($W431="eパケ",VLOOKUP($U431,料金表!$B$3:$H$52,5,1),IF($W431="EMS",VLOOKUP($U431,料金表!$B$3:$H$52,7,1),""))),"")</f>
        <v>860</v>
      </c>
      <c r="Z431" s="28" t="n">
        <f aca="false">$Z$1</f>
        <v>330</v>
      </c>
      <c r="AA431" s="64"/>
      <c r="AB431" s="65"/>
      <c r="AC431" s="66" t="s">
        <v>89</v>
      </c>
      <c r="AD431" s="65" t="n">
        <v>43956</v>
      </c>
      <c r="AE431" s="56"/>
      <c r="AF431" s="97"/>
      <c r="AH431" s="57"/>
    </row>
    <row r="432" customFormat="false" ht="20.25" hidden="true" customHeight="true" outlineLevel="0" collapsed="false">
      <c r="A432" s="19" t="n">
        <v>425</v>
      </c>
      <c r="B432" s="67"/>
      <c r="C432" s="58" t="s">
        <v>1329</v>
      </c>
      <c r="D432" s="37" t="s">
        <v>1330</v>
      </c>
      <c r="E432" s="58" t="n">
        <v>4996802131188</v>
      </c>
      <c r="F432" s="38" t="str">
        <f aca="false">IF(D432="",,"http://mnsearch.com/item?kwd="&amp;D432)</f>
        <v>http://mnsearch.com/item?kwd=B00G9QVCHE</v>
      </c>
      <c r="G432" s="60" t="n">
        <v>1980</v>
      </c>
      <c r="H432" s="39"/>
      <c r="I432" s="40" t="n">
        <v>200</v>
      </c>
      <c r="J432" s="41"/>
      <c r="K432" s="41"/>
      <c r="L432" s="41"/>
      <c r="M432" s="61" t="s">
        <v>1331</v>
      </c>
      <c r="N432" s="62" t="n">
        <v>42.98</v>
      </c>
      <c r="O432" s="77" t="n">
        <f aca="false">N432-0.5</f>
        <v>42.48</v>
      </c>
      <c r="P432" s="78" t="n">
        <f aca="false">IF(ISERROR($P$1*O432),"",($P$1*O432))</f>
        <v>4497.7824</v>
      </c>
      <c r="Q432" s="79" t="n">
        <f aca="false">P432-T432-X432-G432-H432-Z432</f>
        <v>652.782399999999</v>
      </c>
      <c r="R432" s="80" t="n">
        <f aca="false">P432-T432-Y432-G432-H432-Z432</f>
        <v>652.782399999999</v>
      </c>
      <c r="S432" s="81" t="n">
        <f aca="false">IF(ISERROR(Q432/P432),"",(Q432/P432))</f>
        <v>0.14513427772762</v>
      </c>
      <c r="T432" s="78" t="n">
        <f aca="false">ROUND(IF(ISERROR(P432*$T$1),"",P432*$T$1),0)</f>
        <v>675</v>
      </c>
      <c r="U432" s="82" t="n">
        <f aca="false">ROUNDUP(I432*1.2,0)</f>
        <v>240</v>
      </c>
      <c r="V432" s="83" t="n">
        <f aca="false">ROUNDUP(SUM(J432:L432)*1.1,0)</f>
        <v>0</v>
      </c>
      <c r="W432" s="84" t="s">
        <v>50</v>
      </c>
      <c r="X432" s="28" t="n">
        <f aca="false">IFERROR(IF($W432="eパケライト",VLOOKUP($U432,料金表!$B$3:$H$52,2,1),IF($W432="eパケ",VLOOKUP($U432,料金表!$B$3:$H$52,4,1),IF($W432="EMS",VLOOKUP($U432,料金表!$B$3:$H$52,6,1),""))),"")</f>
        <v>860</v>
      </c>
      <c r="Y432" s="28" t="n">
        <f aca="false">IFERROR(IF($W432="eパケライト",VLOOKUP($U432,料金表!$B$3:$H$52,3,1),IF($W432="eパケ",VLOOKUP($U432,料金表!$B$3:$H$52,5,1),IF($W432="EMS",VLOOKUP($U432,料金表!$B$3:$H$52,7,1),""))),"")</f>
        <v>860</v>
      </c>
      <c r="Z432" s="28" t="n">
        <f aca="false">$Z$1</f>
        <v>330</v>
      </c>
      <c r="AA432" s="64"/>
      <c r="AB432" s="65"/>
      <c r="AC432" s="66" t="s">
        <v>89</v>
      </c>
      <c r="AD432" s="65" t="n">
        <v>43956</v>
      </c>
      <c r="AE432" s="56"/>
      <c r="AF432" s="97"/>
      <c r="AH432" s="57"/>
    </row>
    <row r="433" customFormat="false" ht="20.25" hidden="true" customHeight="true" outlineLevel="0" collapsed="false">
      <c r="A433" s="19" t="n">
        <v>426</v>
      </c>
      <c r="B433" s="67"/>
      <c r="C433" s="58" t="s">
        <v>1332</v>
      </c>
      <c r="D433" s="37" t="s">
        <v>1333</v>
      </c>
      <c r="E433" s="58" t="n">
        <v>4988611202067</v>
      </c>
      <c r="F433" s="38" t="str">
        <f aca="false">IF(D433="",,"http://mnsearch.com/item?kwd="&amp;D433)</f>
        <v>http://mnsearch.com/item?kwd=B000065U0K</v>
      </c>
      <c r="G433" s="60" t="n">
        <v>980</v>
      </c>
      <c r="H433" s="39"/>
      <c r="I433" s="40" t="n">
        <v>200</v>
      </c>
      <c r="J433" s="41"/>
      <c r="K433" s="41"/>
      <c r="L433" s="41"/>
      <c r="M433" s="61" t="s">
        <v>1334</v>
      </c>
      <c r="N433" s="62" t="n">
        <v>30.87</v>
      </c>
      <c r="O433" s="77" t="n">
        <f aca="false">N433-0.5</f>
        <v>30.37</v>
      </c>
      <c r="P433" s="78" t="n">
        <f aca="false">IF(ISERROR($P$1*O433),"",($P$1*O433))</f>
        <v>3215.5756</v>
      </c>
      <c r="Q433" s="79" t="n">
        <f aca="false">P433-T433-X433-G433-H433-Z433</f>
        <v>563.5756</v>
      </c>
      <c r="R433" s="80" t="n">
        <f aca="false">P433-T433-Y433-G433-H433-Z433</f>
        <v>563.5756</v>
      </c>
      <c r="S433" s="81" t="n">
        <f aca="false">IF(ISERROR(Q433/P433),"",(Q433/P433))</f>
        <v>0.175264297937825</v>
      </c>
      <c r="T433" s="78" t="n">
        <f aca="false">ROUND(IF(ISERROR(P433*$T$1),"",P433*$T$1),0)</f>
        <v>482</v>
      </c>
      <c r="U433" s="82" t="n">
        <f aca="false">ROUNDUP(I433*1.2,0)</f>
        <v>240</v>
      </c>
      <c r="V433" s="83" t="n">
        <f aca="false">ROUNDUP(SUM(J433:L433)*1.1,0)</f>
        <v>0</v>
      </c>
      <c r="W433" s="84" t="s">
        <v>50</v>
      </c>
      <c r="X433" s="28" t="n">
        <f aca="false">IFERROR(IF($W433="eパケライト",VLOOKUP($U433,料金表!$B$3:$H$52,2,1),IF($W433="eパケ",VLOOKUP($U433,料金表!$B$3:$H$52,4,1),IF($W433="EMS",VLOOKUP($U433,料金表!$B$3:$H$52,6,1),""))),"")</f>
        <v>860</v>
      </c>
      <c r="Y433" s="28" t="n">
        <f aca="false">IFERROR(IF($W433="eパケライト",VLOOKUP($U433,料金表!$B$3:$H$52,3,1),IF($W433="eパケ",VLOOKUP($U433,料金表!$B$3:$H$52,5,1),IF($W433="EMS",VLOOKUP($U433,料金表!$B$3:$H$52,7,1),""))),"")</f>
        <v>860</v>
      </c>
      <c r="Z433" s="28" t="n">
        <f aca="false">$Z$1</f>
        <v>330</v>
      </c>
      <c r="AA433" s="64"/>
      <c r="AB433" s="65"/>
      <c r="AC433" s="66" t="s">
        <v>89</v>
      </c>
      <c r="AD433" s="65" t="n">
        <v>43956</v>
      </c>
      <c r="AE433" s="56"/>
      <c r="AF433" s="97"/>
      <c r="AH433" s="57"/>
    </row>
    <row r="434" customFormat="false" ht="20.25" hidden="true" customHeight="true" outlineLevel="0" collapsed="false">
      <c r="A434" s="19" t="n">
        <v>427</v>
      </c>
      <c r="B434" s="67"/>
      <c r="C434" s="58" t="s">
        <v>1335</v>
      </c>
      <c r="D434" s="37" t="s">
        <v>1336</v>
      </c>
      <c r="E434" s="58" t="n">
        <v>4988601009379</v>
      </c>
      <c r="F434" s="38" t="str">
        <f aca="false">IF(D434="",,"http://mnsearch.com/item?kwd="&amp;D434)</f>
        <v>http://mnsearch.com/item?kwd=B017QSSHXU</v>
      </c>
      <c r="G434" s="60" t="n">
        <v>4620</v>
      </c>
      <c r="H434" s="39"/>
      <c r="I434" s="40" t="n">
        <v>200</v>
      </c>
      <c r="J434" s="41"/>
      <c r="K434" s="41"/>
      <c r="L434" s="41"/>
      <c r="M434" s="61" t="s">
        <v>1337</v>
      </c>
      <c r="N434" s="62" t="n">
        <v>74.49</v>
      </c>
      <c r="O434" s="77" t="n">
        <f aca="false">N434-0.5</f>
        <v>73.99</v>
      </c>
      <c r="P434" s="78" t="n">
        <f aca="false">IF(ISERROR($P$1*O434),"",($P$1*O434))</f>
        <v>7834.0612</v>
      </c>
      <c r="Q434" s="79" t="n">
        <f aca="false">P434-T434-X434-G434-H434-Z434</f>
        <v>849.061199999999</v>
      </c>
      <c r="R434" s="80" t="n">
        <f aca="false">P434-T434-Y434-G434-H434-Z434</f>
        <v>849.061199999999</v>
      </c>
      <c r="S434" s="81" t="n">
        <f aca="false">IF(ISERROR(Q434/P434),"",(Q434/P434))</f>
        <v>0.10838072084502</v>
      </c>
      <c r="T434" s="78" t="n">
        <f aca="false">ROUND(IF(ISERROR(P434*$T$1),"",P434*$T$1),0)</f>
        <v>1175</v>
      </c>
      <c r="U434" s="82" t="n">
        <f aca="false">ROUNDUP(I434*1.2,0)</f>
        <v>240</v>
      </c>
      <c r="V434" s="83" t="n">
        <f aca="false">ROUNDUP(SUM(J434:L434)*1.1,0)</f>
        <v>0</v>
      </c>
      <c r="W434" s="84" t="s">
        <v>50</v>
      </c>
      <c r="X434" s="28" t="n">
        <f aca="false">IFERROR(IF($W434="eパケライト",VLOOKUP($U434,料金表!$B$3:$H$52,2,1),IF($W434="eパケ",VLOOKUP($U434,料金表!$B$3:$H$52,4,1),IF($W434="EMS",VLOOKUP($U434,料金表!$B$3:$H$52,6,1),""))),"")</f>
        <v>860</v>
      </c>
      <c r="Y434" s="28" t="n">
        <f aca="false">IFERROR(IF($W434="eパケライト",VLOOKUP($U434,料金表!$B$3:$H$52,3,1),IF($W434="eパケ",VLOOKUP($U434,料金表!$B$3:$H$52,5,1),IF($W434="EMS",VLOOKUP($U434,料金表!$B$3:$H$52,7,1),""))),"")</f>
        <v>860</v>
      </c>
      <c r="Z434" s="28" t="n">
        <f aca="false">$Z$1</f>
        <v>330</v>
      </c>
      <c r="AA434" s="64"/>
      <c r="AB434" s="65"/>
      <c r="AC434" s="66" t="s">
        <v>89</v>
      </c>
      <c r="AD434" s="65" t="n">
        <v>43956</v>
      </c>
      <c r="AE434" s="56"/>
      <c r="AF434" s="97"/>
      <c r="AH434" s="57"/>
    </row>
    <row r="435" customFormat="false" ht="20.25" hidden="true" customHeight="true" outlineLevel="0" collapsed="false">
      <c r="A435" s="19" t="n">
        <v>428</v>
      </c>
      <c r="B435" s="67"/>
      <c r="C435" s="58" t="s">
        <v>1338</v>
      </c>
      <c r="D435" s="37" t="s">
        <v>1339</v>
      </c>
      <c r="E435" s="58" t="n">
        <v>4582325379055</v>
      </c>
      <c r="F435" s="38" t="str">
        <f aca="false">IF(D435="",,"http://mnsearch.com/item?kwd="&amp;D435)</f>
        <v>http://mnsearch.com/item?kwd=B00IOHF3D0</v>
      </c>
      <c r="G435" s="60" t="n">
        <v>4280</v>
      </c>
      <c r="H435" s="39"/>
      <c r="I435" s="40" t="n">
        <v>200</v>
      </c>
      <c r="J435" s="41"/>
      <c r="K435" s="41"/>
      <c r="L435" s="41"/>
      <c r="M435" s="61" t="s">
        <v>1340</v>
      </c>
      <c r="N435" s="62" t="n">
        <v>70.49</v>
      </c>
      <c r="O435" s="77" t="n">
        <f aca="false">N435-0.5</f>
        <v>69.99</v>
      </c>
      <c r="P435" s="78" t="n">
        <f aca="false">IF(ISERROR($P$1*O435),"",($P$1*O435))</f>
        <v>7410.5412</v>
      </c>
      <c r="Q435" s="79" t="n">
        <f aca="false">P435-T435-X435-G435-H435-Z435</f>
        <v>828.541199999999</v>
      </c>
      <c r="R435" s="80" t="n">
        <f aca="false">P435-T435-Y435-G435-H435-Z435</f>
        <v>828.541199999999</v>
      </c>
      <c r="S435" s="81" t="n">
        <f aca="false">IF(ISERROR(Q435/P435),"",(Q435/P435))</f>
        <v>0.111805761231042</v>
      </c>
      <c r="T435" s="78" t="n">
        <f aca="false">ROUND(IF(ISERROR(P435*$T$1),"",P435*$T$1),0)</f>
        <v>1112</v>
      </c>
      <c r="U435" s="82" t="n">
        <f aca="false">ROUNDUP(I435*1.2,0)</f>
        <v>240</v>
      </c>
      <c r="V435" s="83" t="n">
        <f aca="false">ROUNDUP(SUM(J435:L435)*1.1,0)</f>
        <v>0</v>
      </c>
      <c r="W435" s="84" t="s">
        <v>50</v>
      </c>
      <c r="X435" s="28" t="n">
        <f aca="false">IFERROR(IF($W435="eパケライト",VLOOKUP($U435,料金表!$B$3:$H$52,2,1),IF($W435="eパケ",VLOOKUP($U435,料金表!$B$3:$H$52,4,1),IF($W435="EMS",VLOOKUP($U435,料金表!$B$3:$H$52,6,1),""))),"")</f>
        <v>860</v>
      </c>
      <c r="Y435" s="28" t="n">
        <f aca="false">IFERROR(IF($W435="eパケライト",VLOOKUP($U435,料金表!$B$3:$H$52,3,1),IF($W435="eパケ",VLOOKUP($U435,料金表!$B$3:$H$52,5,1),IF($W435="EMS",VLOOKUP($U435,料金表!$B$3:$H$52,7,1),""))),"")</f>
        <v>860</v>
      </c>
      <c r="Z435" s="28" t="n">
        <f aca="false">$Z$1</f>
        <v>330</v>
      </c>
      <c r="AA435" s="64"/>
      <c r="AB435" s="65"/>
      <c r="AC435" s="66" t="s">
        <v>89</v>
      </c>
      <c r="AD435" s="65" t="n">
        <v>43956</v>
      </c>
      <c r="AE435" s="56"/>
      <c r="AF435" s="97"/>
      <c r="AH435" s="57"/>
    </row>
    <row r="436" customFormat="false" ht="20.25" hidden="true" customHeight="true" outlineLevel="0" collapsed="false">
      <c r="A436" s="19" t="n">
        <v>429</v>
      </c>
      <c r="B436" s="67"/>
      <c r="C436" s="58" t="s">
        <v>1341</v>
      </c>
      <c r="D436" s="37" t="s">
        <v>1342</v>
      </c>
      <c r="E436" s="58" t="n">
        <v>4510772170079</v>
      </c>
      <c r="F436" s="38" t="str">
        <f aca="false">IF(D436="",,"http://mnsearch.com/item?kwd="&amp;D436)</f>
        <v>http://mnsearch.com/item?kwd=B071WBL7LJ</v>
      </c>
      <c r="G436" s="60" t="n">
        <v>3200</v>
      </c>
      <c r="H436" s="60" t="n">
        <v>400</v>
      </c>
      <c r="I436" s="40" t="n">
        <v>200</v>
      </c>
      <c r="J436" s="41"/>
      <c r="K436" s="41"/>
      <c r="L436" s="41"/>
      <c r="M436" s="61" t="s">
        <v>1343</v>
      </c>
      <c r="N436" s="62" t="n">
        <v>55.49</v>
      </c>
      <c r="O436" s="77" t="n">
        <f aca="false">N436-0.5</f>
        <v>54.99</v>
      </c>
      <c r="P436" s="78" t="n">
        <f aca="false">IF(ISERROR($P$1*O436),"",($P$1*O436))</f>
        <v>5822.3412</v>
      </c>
      <c r="Q436" s="79" t="n">
        <f aca="false">P436-T436-X436-G436-H436-Z436</f>
        <v>159.3412</v>
      </c>
      <c r="R436" s="80" t="n">
        <f aca="false">P436-T436-Y436-G436-H436-Z436</f>
        <v>159.3412</v>
      </c>
      <c r="S436" s="81" t="n">
        <f aca="false">IF(ISERROR(Q436/P436),"",(Q436/P436))</f>
        <v>0.027367204106829</v>
      </c>
      <c r="T436" s="78" t="n">
        <f aca="false">ROUND(IF(ISERROR(P436*$T$1),"",P436*$T$1),0)</f>
        <v>873</v>
      </c>
      <c r="U436" s="82" t="n">
        <f aca="false">ROUNDUP(I436*1.2,0)</f>
        <v>240</v>
      </c>
      <c r="V436" s="83" t="n">
        <f aca="false">ROUNDUP(SUM(J436:L436)*1.1,0)</f>
        <v>0</v>
      </c>
      <c r="W436" s="84" t="s">
        <v>50</v>
      </c>
      <c r="X436" s="28" t="n">
        <f aca="false">IFERROR(IF($W436="eパケライト",VLOOKUP($U436,料金表!$B$3:$H$52,2,1),IF($W436="eパケ",VLOOKUP($U436,料金表!$B$3:$H$52,4,1),IF($W436="EMS",VLOOKUP($U436,料金表!$B$3:$H$52,6,1),""))),"")</f>
        <v>860</v>
      </c>
      <c r="Y436" s="28" t="n">
        <f aca="false">IFERROR(IF($W436="eパケライト",VLOOKUP($U436,料金表!$B$3:$H$52,3,1),IF($W436="eパケ",VLOOKUP($U436,料金表!$B$3:$H$52,5,1),IF($W436="EMS",VLOOKUP($U436,料金表!$B$3:$H$52,7,1),""))),"")</f>
        <v>860</v>
      </c>
      <c r="Z436" s="28" t="n">
        <f aca="false">$Z$1</f>
        <v>330</v>
      </c>
      <c r="AA436" s="64"/>
      <c r="AB436" s="65"/>
      <c r="AC436" s="66" t="s">
        <v>89</v>
      </c>
      <c r="AD436" s="65" t="n">
        <v>43956</v>
      </c>
      <c r="AE436" s="56"/>
      <c r="AF436" s="97"/>
      <c r="AH436" s="57"/>
    </row>
    <row r="437" customFormat="false" ht="20.25" hidden="true" customHeight="true" outlineLevel="0" collapsed="false">
      <c r="A437" s="19" t="n">
        <v>430</v>
      </c>
      <c r="B437" s="67"/>
      <c r="C437" s="58" t="s">
        <v>1344</v>
      </c>
      <c r="D437" s="37" t="s">
        <v>1345</v>
      </c>
      <c r="E437" s="58" t="n">
        <v>4976219652872</v>
      </c>
      <c r="F437" s="38" t="str">
        <f aca="false">IF(D437="",,"http://mnsearch.com/item?kwd="&amp;D437)</f>
        <v>http://mnsearch.com/item?kwd=B0007Z3OLA</v>
      </c>
      <c r="G437" s="60" t="n">
        <v>2600</v>
      </c>
      <c r="H437" s="39"/>
      <c r="I437" s="40" t="n">
        <v>200</v>
      </c>
      <c r="J437" s="41"/>
      <c r="K437" s="41"/>
      <c r="L437" s="41"/>
      <c r="M437" s="61" t="s">
        <v>1346</v>
      </c>
      <c r="N437" s="62" t="n">
        <v>45.49</v>
      </c>
      <c r="O437" s="77" t="n">
        <f aca="false">N437-0.5</f>
        <v>44.99</v>
      </c>
      <c r="P437" s="78" t="n">
        <f aca="false">IF(ISERROR($P$1*O437),"",($P$1*O437))</f>
        <v>4763.5412</v>
      </c>
      <c r="Q437" s="79" t="n">
        <f aca="false">P437-T437-X437-G437-H437-Z437</f>
        <v>258.5412</v>
      </c>
      <c r="R437" s="80" t="n">
        <f aca="false">P437-T437-Y437-G437-H437-Z437</f>
        <v>258.5412</v>
      </c>
      <c r="S437" s="81" t="n">
        <f aca="false">IF(ISERROR(Q437/P437),"",(Q437/P437))</f>
        <v>0.0542750002876011</v>
      </c>
      <c r="T437" s="78" t="n">
        <f aca="false">ROUND(IF(ISERROR(P437*$T$1),"",P437*$T$1),0)</f>
        <v>715</v>
      </c>
      <c r="U437" s="82" t="n">
        <f aca="false">ROUNDUP(I437*1.2,0)</f>
        <v>240</v>
      </c>
      <c r="V437" s="83" t="n">
        <f aca="false">ROUNDUP(SUM(J437:L437)*1.1,0)</f>
        <v>0</v>
      </c>
      <c r="W437" s="84" t="s">
        <v>50</v>
      </c>
      <c r="X437" s="28" t="n">
        <f aca="false">IFERROR(IF($W437="eパケライト",VLOOKUP($U437,料金表!$B$3:$H$52,2,1),IF($W437="eパケ",VLOOKUP($U437,料金表!$B$3:$H$52,4,1),IF($W437="EMS",VLOOKUP($U437,料金表!$B$3:$H$52,6,1),""))),"")</f>
        <v>860</v>
      </c>
      <c r="Y437" s="28" t="n">
        <f aca="false">IFERROR(IF($W437="eパケライト",VLOOKUP($U437,料金表!$B$3:$H$52,3,1),IF($W437="eパケ",VLOOKUP($U437,料金表!$B$3:$H$52,5,1),IF($W437="EMS",VLOOKUP($U437,料金表!$B$3:$H$52,7,1),""))),"")</f>
        <v>860</v>
      </c>
      <c r="Z437" s="28" t="n">
        <f aca="false">$Z$1</f>
        <v>330</v>
      </c>
      <c r="AA437" s="64"/>
      <c r="AB437" s="65"/>
      <c r="AC437" s="66" t="s">
        <v>89</v>
      </c>
      <c r="AD437" s="65" t="n">
        <v>43956</v>
      </c>
      <c r="AE437" s="56"/>
      <c r="AF437" s="97"/>
      <c r="AH437" s="57"/>
    </row>
    <row r="438" customFormat="false" ht="15.75" hidden="true" customHeight="true" outlineLevel="0" collapsed="false">
      <c r="A438" s="19" t="n">
        <v>431</v>
      </c>
      <c r="B438" s="67"/>
      <c r="C438" s="58" t="s">
        <v>1347</v>
      </c>
      <c r="D438" s="37" t="s">
        <v>1348</v>
      </c>
      <c r="E438" s="58" t="n">
        <v>4512397301265</v>
      </c>
      <c r="F438" s="38" t="str">
        <f aca="false">IF(D438="",,"http://mnsearch.com/item?kwd="&amp;D438)</f>
        <v>http://mnsearch.com/item?kwd=B009KDXWQW</v>
      </c>
      <c r="G438" s="60" t="n">
        <v>1880</v>
      </c>
      <c r="H438" s="39"/>
      <c r="I438" s="40" t="n">
        <v>200</v>
      </c>
      <c r="J438" s="41"/>
      <c r="K438" s="41"/>
      <c r="L438" s="41"/>
      <c r="M438" s="61" t="s">
        <v>1349</v>
      </c>
      <c r="N438" s="62" t="n">
        <v>40.49</v>
      </c>
      <c r="O438" s="77" t="n">
        <f aca="false">N438-0.5</f>
        <v>39.99</v>
      </c>
      <c r="P438" s="78" t="n">
        <f aca="false">IF(ISERROR($P$1*O438),"",($P$1*O438))</f>
        <v>4234.1412</v>
      </c>
      <c r="Q438" s="79" t="n">
        <f aca="false">P438-T438-X438-G438-H438-Z438</f>
        <v>529.1412</v>
      </c>
      <c r="R438" s="80" t="n">
        <f aca="false">P438-T438-Y438-G438-H438-Z438</f>
        <v>529.1412</v>
      </c>
      <c r="S438" s="81" t="n">
        <f aca="false">IF(ISERROR(Q438/P438),"",(Q438/P438))</f>
        <v>0.124970135620418</v>
      </c>
      <c r="T438" s="78" t="n">
        <f aca="false">ROUND(IF(ISERROR(P438*$T$1),"",P438*$T$1),0)</f>
        <v>635</v>
      </c>
      <c r="U438" s="82" t="n">
        <f aca="false">ROUNDUP(I438*1.2,0)</f>
        <v>240</v>
      </c>
      <c r="V438" s="83" t="n">
        <f aca="false">ROUNDUP(SUM(J438:L438)*1.1,0)</f>
        <v>0</v>
      </c>
      <c r="W438" s="84" t="s">
        <v>50</v>
      </c>
      <c r="X438" s="28" t="n">
        <f aca="false">IFERROR(IF($W438="eパケライト",VLOOKUP($U438,料金表!$B$3:$H$52,2,1),IF($W438="eパケ",VLOOKUP($U438,料金表!$B$3:$H$52,4,1),IF($W438="EMS",VLOOKUP($U438,料金表!$B$3:$H$52,6,1),""))),"")</f>
        <v>860</v>
      </c>
      <c r="Y438" s="28" t="n">
        <f aca="false">IFERROR(IF($W438="eパケライト",VLOOKUP($U438,料金表!$B$3:$H$52,3,1),IF($W438="eパケ",VLOOKUP($U438,料金表!$B$3:$H$52,5,1),IF($W438="EMS",VLOOKUP($U438,料金表!$B$3:$H$52,7,1),""))),"")</f>
        <v>860</v>
      </c>
      <c r="Z438" s="28" t="n">
        <f aca="false">$Z$1</f>
        <v>330</v>
      </c>
      <c r="AA438" s="64"/>
      <c r="AB438" s="65"/>
      <c r="AC438" s="66" t="s">
        <v>45</v>
      </c>
      <c r="AD438" s="65" t="n">
        <v>43956</v>
      </c>
      <c r="AE438" s="56"/>
      <c r="AF438" s="97"/>
      <c r="AH438" s="57"/>
    </row>
    <row r="439" customFormat="false" ht="15.75" hidden="true" customHeight="true" outlineLevel="0" collapsed="false">
      <c r="A439" s="19" t="n">
        <v>432</v>
      </c>
      <c r="B439" s="67"/>
      <c r="C439" s="58" t="s">
        <v>1350</v>
      </c>
      <c r="D439" s="37" t="s">
        <v>1351</v>
      </c>
      <c r="E439" s="58" t="n">
        <v>4582350661262</v>
      </c>
      <c r="F439" s="38" t="str">
        <f aca="false">IF(D439="",,"http://mnsearch.com/item?kwd="&amp;D439)</f>
        <v>http://mnsearch.com/item?kwd=B00Q4MXWLM</v>
      </c>
      <c r="G439" s="60" t="n">
        <v>1330</v>
      </c>
      <c r="H439" s="60"/>
      <c r="I439" s="40" t="n">
        <v>200</v>
      </c>
      <c r="J439" s="41"/>
      <c r="K439" s="41"/>
      <c r="L439" s="41"/>
      <c r="M439" s="61" t="s">
        <v>1352</v>
      </c>
      <c r="N439" s="62" t="n">
        <v>35.49</v>
      </c>
      <c r="O439" s="77" t="n">
        <f aca="false">N439-0.5</f>
        <v>34.99</v>
      </c>
      <c r="P439" s="78" t="n">
        <f aca="false">IF(ISERROR($P$1*O439),"",($P$1*O439))</f>
        <v>3704.7412</v>
      </c>
      <c r="Q439" s="79" t="n">
        <f aca="false">P439-T439-X439-G439-H439-Z439</f>
        <v>628.7412</v>
      </c>
      <c r="R439" s="80" t="n">
        <f aca="false">P439-T439-Y439-G439-H439-Z439</f>
        <v>628.7412</v>
      </c>
      <c r="S439" s="81" t="n">
        <f aca="false">IF(ISERROR(Q439/P439),"",(Q439/P439))</f>
        <v>0.169712583432279</v>
      </c>
      <c r="T439" s="78" t="n">
        <f aca="false">ROUND(IF(ISERROR(P439*$T$1),"",P439*$T$1),0)</f>
        <v>556</v>
      </c>
      <c r="U439" s="82" t="n">
        <f aca="false">ROUNDUP(I439*1.2,0)</f>
        <v>240</v>
      </c>
      <c r="V439" s="83" t="n">
        <f aca="false">ROUNDUP(SUM(J439:L439)*1.1,0)</f>
        <v>0</v>
      </c>
      <c r="W439" s="84" t="s">
        <v>50</v>
      </c>
      <c r="X439" s="28" t="n">
        <f aca="false">IFERROR(IF($W439="eパケライト",VLOOKUP($U439,料金表!$B$3:$H$52,2,1),IF($W439="eパケ",VLOOKUP($U439,料金表!$B$3:$H$52,4,1),IF($W439="EMS",VLOOKUP($U439,料金表!$B$3:$H$52,6,1),""))),"")</f>
        <v>860</v>
      </c>
      <c r="Y439" s="28" t="n">
        <f aca="false">IFERROR(IF($W439="eパケライト",VLOOKUP($U439,料金表!$B$3:$H$52,3,1),IF($W439="eパケ",VLOOKUP($U439,料金表!$B$3:$H$52,5,1),IF($W439="EMS",VLOOKUP($U439,料金表!$B$3:$H$52,7,1),""))),"")</f>
        <v>860</v>
      </c>
      <c r="Z439" s="28" t="n">
        <f aca="false">$Z$1</f>
        <v>330</v>
      </c>
      <c r="AA439" s="64"/>
      <c r="AB439" s="65"/>
      <c r="AC439" s="66" t="s">
        <v>45</v>
      </c>
      <c r="AD439" s="65" t="n">
        <v>43956</v>
      </c>
      <c r="AE439" s="56"/>
      <c r="AF439" s="97"/>
      <c r="AH439" s="57"/>
    </row>
    <row r="440" customFormat="false" ht="15.75" hidden="true" customHeight="true" outlineLevel="0" collapsed="false">
      <c r="A440" s="19" t="n">
        <v>433</v>
      </c>
      <c r="B440" s="67"/>
      <c r="C440" s="58" t="s">
        <v>1353</v>
      </c>
      <c r="D440" s="37" t="s">
        <v>1354</v>
      </c>
      <c r="E440" s="58" t="n">
        <v>4560193520199</v>
      </c>
      <c r="F440" s="38" t="str">
        <f aca="false">IF(D440="",,"http://mnsearch.com/item?kwd="&amp;D440)</f>
        <v>http://mnsearch.com/item?kwd=B001EWDS02</v>
      </c>
      <c r="G440" s="60" t="n">
        <v>3887</v>
      </c>
      <c r="H440" s="60" t="n">
        <v>349</v>
      </c>
      <c r="I440" s="40" t="n">
        <v>200</v>
      </c>
      <c r="J440" s="41"/>
      <c r="K440" s="41"/>
      <c r="L440" s="41"/>
      <c r="M440" s="61" t="s">
        <v>1355</v>
      </c>
      <c r="N440" s="62" t="n">
        <v>62.17</v>
      </c>
      <c r="O440" s="77" t="n">
        <f aca="false">N440-0.5</f>
        <v>61.67</v>
      </c>
      <c r="P440" s="78" t="n">
        <f aca="false">IF(ISERROR($P$1*O440),"",($P$1*O440))</f>
        <v>6529.6196</v>
      </c>
      <c r="Q440" s="79" t="n">
        <f aca="false">P440-T440-X440-G440-H440-Z440</f>
        <v>124.6196</v>
      </c>
      <c r="R440" s="80" t="n">
        <f aca="false">P440-T440-Y440-G440-H440-Z440</f>
        <v>124.6196</v>
      </c>
      <c r="S440" s="81" t="n">
        <f aca="false">IF(ISERROR(Q440/P440),"",(Q440/P440))</f>
        <v>0.019085277188276</v>
      </c>
      <c r="T440" s="78" t="n">
        <f aca="false">ROUND(IF(ISERROR(P440*$T$1),"",P440*$T$1),0)</f>
        <v>979</v>
      </c>
      <c r="U440" s="82" t="n">
        <f aca="false">ROUNDUP(I440*1.2,0)</f>
        <v>240</v>
      </c>
      <c r="V440" s="83" t="n">
        <f aca="false">ROUNDUP(SUM(J440:L440)*1.1,0)</f>
        <v>0</v>
      </c>
      <c r="W440" s="84" t="s">
        <v>50</v>
      </c>
      <c r="X440" s="28" t="n">
        <f aca="false">IFERROR(IF($W440="eパケライト",VLOOKUP($U440,料金表!$B$3:$H$52,2,1),IF($W440="eパケ",VLOOKUP($U440,料金表!$B$3:$H$52,4,1),IF($W440="EMS",VLOOKUP($U440,料金表!$B$3:$H$52,6,1),""))),"")</f>
        <v>860</v>
      </c>
      <c r="Y440" s="28" t="n">
        <f aca="false">IFERROR(IF($W440="eパケライト",VLOOKUP($U440,料金表!$B$3:$H$52,3,1),IF($W440="eパケ",VLOOKUP($U440,料金表!$B$3:$H$52,5,1),IF($W440="EMS",VLOOKUP($U440,料金表!$B$3:$H$52,7,1),""))),"")</f>
        <v>860</v>
      </c>
      <c r="Z440" s="28" t="n">
        <f aca="false">$Z$1</f>
        <v>330</v>
      </c>
      <c r="AA440" s="64"/>
      <c r="AB440" s="65"/>
      <c r="AC440" s="66" t="s">
        <v>45</v>
      </c>
      <c r="AD440" s="65" t="n">
        <v>43956</v>
      </c>
      <c r="AE440" s="56"/>
      <c r="AF440" s="97"/>
      <c r="AH440" s="57"/>
    </row>
    <row r="441" customFormat="false" ht="15.75" hidden="true" customHeight="true" outlineLevel="0" collapsed="false">
      <c r="A441" s="19" t="n">
        <v>434</v>
      </c>
      <c r="B441" s="67"/>
      <c r="C441" s="58" t="s">
        <v>1356</v>
      </c>
      <c r="D441" s="37" t="s">
        <v>1357</v>
      </c>
      <c r="E441" s="58" t="n">
        <v>4580206270668</v>
      </c>
      <c r="F441" s="38" t="str">
        <f aca="false">IF(D441="",,"http://mnsearch.com/item?kwd="&amp;D441)</f>
        <v>http://mnsearch.com/item?kwd=B071RLW4CT</v>
      </c>
      <c r="G441" s="60" t="n">
        <v>2400</v>
      </c>
      <c r="H441" s="60" t="n">
        <v>350</v>
      </c>
      <c r="I441" s="40" t="n">
        <v>200</v>
      </c>
      <c r="J441" s="41"/>
      <c r="K441" s="41"/>
      <c r="L441" s="41"/>
      <c r="M441" s="61" t="s">
        <v>1358</v>
      </c>
      <c r="N441" s="62" t="n">
        <v>45.49</v>
      </c>
      <c r="O441" s="77" t="n">
        <f aca="false">N441-0.5</f>
        <v>44.99</v>
      </c>
      <c r="P441" s="78" t="n">
        <f aca="false">IF(ISERROR($P$1*O441),"",($P$1*O441))</f>
        <v>4763.5412</v>
      </c>
      <c r="Q441" s="79" t="n">
        <f aca="false">P441-T441-X441-G441-H441-Z441</f>
        <v>108.5412</v>
      </c>
      <c r="R441" s="80" t="n">
        <f aca="false">P441-T441-Y441-G441-H441-Z441</f>
        <v>108.5412</v>
      </c>
      <c r="S441" s="81" t="n">
        <f aca="false">IF(ISERROR(Q441/P441),"",(Q441/P441))</f>
        <v>0.0227858216068331</v>
      </c>
      <c r="T441" s="78" t="n">
        <f aca="false">ROUND(IF(ISERROR(P441*$T$1),"",P441*$T$1),0)</f>
        <v>715</v>
      </c>
      <c r="U441" s="82" t="n">
        <f aca="false">ROUNDUP(I441*1.2,0)</f>
        <v>240</v>
      </c>
      <c r="V441" s="83" t="n">
        <f aca="false">ROUNDUP(SUM(J441:L441)*1.1,0)</f>
        <v>0</v>
      </c>
      <c r="W441" s="84" t="s">
        <v>50</v>
      </c>
      <c r="X441" s="28" t="n">
        <f aca="false">IFERROR(IF($W441="eパケライト",VLOOKUP($U441,料金表!$B$3:$H$52,2,1),IF($W441="eパケ",VLOOKUP($U441,料金表!$B$3:$H$52,4,1),IF($W441="EMS",VLOOKUP($U441,料金表!$B$3:$H$52,6,1),""))),"")</f>
        <v>860</v>
      </c>
      <c r="Y441" s="28" t="n">
        <f aca="false">IFERROR(IF($W441="eパケライト",VLOOKUP($U441,料金表!$B$3:$H$52,3,1),IF($W441="eパケ",VLOOKUP($U441,料金表!$B$3:$H$52,5,1),IF($W441="EMS",VLOOKUP($U441,料金表!$B$3:$H$52,7,1),""))),"")</f>
        <v>860</v>
      </c>
      <c r="Z441" s="28" t="n">
        <f aca="false">$Z$1</f>
        <v>330</v>
      </c>
      <c r="AA441" s="64"/>
      <c r="AB441" s="65"/>
      <c r="AC441" s="66" t="s">
        <v>45</v>
      </c>
      <c r="AD441" s="65" t="n">
        <v>43956</v>
      </c>
      <c r="AE441" s="56"/>
      <c r="AF441" s="97"/>
      <c r="AH441" s="57"/>
    </row>
    <row r="442" customFormat="false" ht="15.75" hidden="true" customHeight="true" outlineLevel="0" collapsed="false">
      <c r="A442" s="19" t="n">
        <v>435</v>
      </c>
      <c r="B442" s="67"/>
      <c r="C442" s="58" t="s">
        <v>1359</v>
      </c>
      <c r="D442" s="37" t="s">
        <v>1360</v>
      </c>
      <c r="E442" s="58" t="n">
        <v>4974365900113</v>
      </c>
      <c r="F442" s="38" t="str">
        <f aca="false">IF(D442="",,"http://mnsearch.com/item?kwd="&amp;D442)</f>
        <v>http://mnsearch.com/item?kwd=B000EHVQQ6</v>
      </c>
      <c r="G442" s="60" t="n">
        <v>1511</v>
      </c>
      <c r="H442" s="60"/>
      <c r="I442" s="40" t="n">
        <v>200</v>
      </c>
      <c r="J442" s="41"/>
      <c r="K442" s="41"/>
      <c r="L442" s="41"/>
      <c r="M442" s="61" t="s">
        <v>1361</v>
      </c>
      <c r="N442" s="62" t="n">
        <v>35.49</v>
      </c>
      <c r="O442" s="77" t="n">
        <f aca="false">N442-0.5</f>
        <v>34.99</v>
      </c>
      <c r="P442" s="78" t="n">
        <f aca="false">IF(ISERROR($P$1*O442),"",($P$1*O442))</f>
        <v>3704.7412</v>
      </c>
      <c r="Q442" s="79" t="n">
        <f aca="false">P442-T442-X442-G442-H442-Z442</f>
        <v>447.7412</v>
      </c>
      <c r="R442" s="80" t="n">
        <f aca="false">P442-T442-Y442-G442-H442-Z442</f>
        <v>447.7412</v>
      </c>
      <c r="S442" s="81" t="n">
        <f aca="false">IF(ISERROR(Q442/P442),"",(Q442/P442))</f>
        <v>0.12085626925843</v>
      </c>
      <c r="T442" s="78" t="n">
        <f aca="false">ROUND(IF(ISERROR(P442*$T$1),"",P442*$T$1),0)</f>
        <v>556</v>
      </c>
      <c r="U442" s="82" t="n">
        <f aca="false">ROUNDUP(I442*1.2,0)</f>
        <v>240</v>
      </c>
      <c r="V442" s="83" t="n">
        <f aca="false">ROUNDUP(SUM(J442:L442)*1.1,0)</f>
        <v>0</v>
      </c>
      <c r="W442" s="84" t="s">
        <v>50</v>
      </c>
      <c r="X442" s="28" t="n">
        <f aca="false">IFERROR(IF($W442="eパケライト",VLOOKUP($U442,料金表!$B$3:$H$52,2,1),IF($W442="eパケ",VLOOKUP($U442,料金表!$B$3:$H$52,4,1),IF($W442="EMS",VLOOKUP($U442,料金表!$B$3:$H$52,6,1),""))),"")</f>
        <v>860</v>
      </c>
      <c r="Y442" s="28" t="n">
        <f aca="false">IFERROR(IF($W442="eパケライト",VLOOKUP($U442,料金表!$B$3:$H$52,3,1),IF($W442="eパケ",VLOOKUP($U442,料金表!$B$3:$H$52,5,1),IF($W442="EMS",VLOOKUP($U442,料金表!$B$3:$H$52,7,1),""))),"")</f>
        <v>860</v>
      </c>
      <c r="Z442" s="28" t="n">
        <f aca="false">$Z$1</f>
        <v>330</v>
      </c>
      <c r="AA442" s="64"/>
      <c r="AB442" s="65"/>
      <c r="AC442" s="66" t="s">
        <v>45</v>
      </c>
      <c r="AD442" s="65" t="n">
        <v>43956</v>
      </c>
      <c r="AE442" s="56"/>
      <c r="AF442" s="97"/>
      <c r="AH442" s="57"/>
    </row>
    <row r="443" customFormat="false" ht="15.75" hidden="true" customHeight="true" outlineLevel="0" collapsed="false">
      <c r="A443" s="19" t="n">
        <v>436</v>
      </c>
      <c r="B443" s="67"/>
      <c r="C443" s="58" t="s">
        <v>1362</v>
      </c>
      <c r="D443" s="37" t="s">
        <v>1363</v>
      </c>
      <c r="E443" s="58" t="n">
        <v>4988602136500</v>
      </c>
      <c r="F443" s="38" t="str">
        <f aca="false">IF(D443="",,"http://mnsearch.com/item?kwd="&amp;D443)</f>
        <v>http://mnsearch.com/item?kwd=B000TKWVG2</v>
      </c>
      <c r="G443" s="60" t="n">
        <v>2636</v>
      </c>
      <c r="H443" s="60" t="n">
        <v>400</v>
      </c>
      <c r="I443" s="40" t="n">
        <v>200</v>
      </c>
      <c r="J443" s="41"/>
      <c r="K443" s="41"/>
      <c r="L443" s="41"/>
      <c r="M443" s="61" t="s">
        <v>1364</v>
      </c>
      <c r="N443" s="62" t="n">
        <v>49.49</v>
      </c>
      <c r="O443" s="77" t="n">
        <f aca="false">N443-0.5</f>
        <v>48.99</v>
      </c>
      <c r="P443" s="78" t="n">
        <f aca="false">IF(ISERROR($P$1*O443),"",($P$1*O443))</f>
        <v>5187.0612</v>
      </c>
      <c r="Q443" s="79" t="n">
        <f aca="false">P443-T443-X443-G443-H443-Z443</f>
        <v>183.0612</v>
      </c>
      <c r="R443" s="80" t="n">
        <f aca="false">P443-T443-Y443-G443-H443-Z443</f>
        <v>183.0612</v>
      </c>
      <c r="S443" s="81" t="n">
        <f aca="false">IF(ISERROR(Q443/P443),"",(Q443/P443))</f>
        <v>0.0352918912928963</v>
      </c>
      <c r="T443" s="78" t="n">
        <f aca="false">ROUND(IF(ISERROR(P443*$T$1),"",P443*$T$1),0)</f>
        <v>778</v>
      </c>
      <c r="U443" s="82" t="n">
        <f aca="false">ROUNDUP(I443*1.2,0)</f>
        <v>240</v>
      </c>
      <c r="V443" s="83" t="n">
        <f aca="false">ROUNDUP(SUM(J443:L443)*1.1,0)</f>
        <v>0</v>
      </c>
      <c r="W443" s="84" t="s">
        <v>50</v>
      </c>
      <c r="X443" s="28" t="n">
        <f aca="false">IFERROR(IF($W443="eパケライト",VLOOKUP($U443,料金表!$B$3:$H$52,2,1),IF($W443="eパケ",VLOOKUP($U443,料金表!$B$3:$H$52,4,1),IF($W443="EMS",VLOOKUP($U443,料金表!$B$3:$H$52,6,1),""))),"")</f>
        <v>860</v>
      </c>
      <c r="Y443" s="28" t="n">
        <f aca="false">IFERROR(IF($W443="eパケライト",VLOOKUP($U443,料金表!$B$3:$H$52,3,1),IF($W443="eパケ",VLOOKUP($U443,料金表!$B$3:$H$52,5,1),IF($W443="EMS",VLOOKUP($U443,料金表!$B$3:$H$52,7,1),""))),"")</f>
        <v>860</v>
      </c>
      <c r="Z443" s="28" t="n">
        <f aca="false">$Z$1</f>
        <v>330</v>
      </c>
      <c r="AA443" s="64"/>
      <c r="AB443" s="65"/>
      <c r="AC443" s="66" t="s">
        <v>45</v>
      </c>
      <c r="AD443" s="65" t="n">
        <v>43956</v>
      </c>
      <c r="AE443" s="56"/>
      <c r="AF443" s="97"/>
      <c r="AH443" s="57"/>
    </row>
    <row r="444" customFormat="false" ht="15.75" hidden="true" customHeight="true" outlineLevel="0" collapsed="false">
      <c r="A444" s="19" t="n">
        <v>437</v>
      </c>
      <c r="B444" s="67"/>
      <c r="C444" s="58" t="s">
        <v>1365</v>
      </c>
      <c r="D444" s="37" t="s">
        <v>1366</v>
      </c>
      <c r="E444" s="58" t="n">
        <v>4974365501518</v>
      </c>
      <c r="F444" s="38" t="str">
        <f aca="false">IF(D444="",,"http://mnsearch.com/item?kwd="&amp;D444)</f>
        <v>http://mnsearch.com/item?kwd=B000092PH4</v>
      </c>
      <c r="G444" s="60" t="n">
        <v>7000</v>
      </c>
      <c r="H444" s="39"/>
      <c r="I444" s="40" t="n">
        <v>200</v>
      </c>
      <c r="J444" s="41"/>
      <c r="K444" s="41"/>
      <c r="L444" s="41"/>
      <c r="M444" s="61" t="s">
        <v>1367</v>
      </c>
      <c r="N444" s="62" t="n">
        <v>115.49</v>
      </c>
      <c r="O444" s="77" t="n">
        <f aca="false">N444-0.5</f>
        <v>114.99</v>
      </c>
      <c r="P444" s="78" t="n">
        <f aca="false">IF(ISERROR($P$1*O444),"",($P$1*O444))</f>
        <v>12175.1412</v>
      </c>
      <c r="Q444" s="79" t="n">
        <f aca="false">P444-T444-X444-G444-H444-Z444</f>
        <v>2159.1412</v>
      </c>
      <c r="R444" s="80" t="n">
        <f aca="false">P444-T444-Y444-G444-H444-Z444</f>
        <v>2159.1412</v>
      </c>
      <c r="S444" s="81" t="n">
        <f aca="false">IF(ISERROR(Q444/P444),"",(Q444/P444))</f>
        <v>0.177340136309877</v>
      </c>
      <c r="T444" s="78" t="n">
        <f aca="false">ROUND(IF(ISERROR(P444*$T$1),"",P444*$T$1),0)</f>
        <v>1826</v>
      </c>
      <c r="U444" s="82" t="n">
        <f aca="false">ROUNDUP(I444*1.2,0)</f>
        <v>240</v>
      </c>
      <c r="V444" s="83" t="n">
        <f aca="false">ROUNDUP(SUM(J444:L444)*1.1,0)</f>
        <v>0</v>
      </c>
      <c r="W444" s="84" t="s">
        <v>50</v>
      </c>
      <c r="X444" s="28" t="n">
        <f aca="false">IFERROR(IF($W444="eパケライト",VLOOKUP($U444,料金表!$B$3:$H$52,2,1),IF($W444="eパケ",VLOOKUP($U444,料金表!$B$3:$H$52,4,1),IF($W444="EMS",VLOOKUP($U444,料金表!$B$3:$H$52,6,1),""))),"")</f>
        <v>860</v>
      </c>
      <c r="Y444" s="28" t="n">
        <f aca="false">IFERROR(IF($W444="eパケライト",VLOOKUP($U444,料金表!$B$3:$H$52,3,1),IF($W444="eパケ",VLOOKUP($U444,料金表!$B$3:$H$52,5,1),IF($W444="EMS",VLOOKUP($U444,料金表!$B$3:$H$52,7,1),""))),"")</f>
        <v>860</v>
      </c>
      <c r="Z444" s="28" t="n">
        <f aca="false">$Z$1</f>
        <v>330</v>
      </c>
      <c r="AA444" s="64"/>
      <c r="AB444" s="65"/>
      <c r="AC444" s="66" t="s">
        <v>45</v>
      </c>
      <c r="AD444" s="65" t="n">
        <v>43956</v>
      </c>
      <c r="AE444" s="56"/>
      <c r="AF444" s="97"/>
      <c r="AH444" s="57"/>
    </row>
    <row r="445" customFormat="false" ht="15.75" hidden="true" customHeight="true" outlineLevel="0" collapsed="false">
      <c r="A445" s="19" t="n">
        <v>438</v>
      </c>
      <c r="B445" s="67"/>
      <c r="C445" s="58" t="s">
        <v>1368</v>
      </c>
      <c r="D445" s="37" t="s">
        <v>1369</v>
      </c>
      <c r="E445" s="58" t="n">
        <v>4527823997103</v>
      </c>
      <c r="F445" s="38" t="str">
        <f aca="false">IF(D445="",,"http://mnsearch.com/item?kwd="&amp;D445)</f>
        <v>http://mnsearch.com/item?kwd=B00E9QQC1C</v>
      </c>
      <c r="G445" s="60" t="n">
        <v>2780</v>
      </c>
      <c r="H445" s="39"/>
      <c r="I445" s="40" t="n">
        <v>200</v>
      </c>
      <c r="J445" s="41"/>
      <c r="K445" s="41"/>
      <c r="L445" s="41"/>
      <c r="M445" s="61" t="s">
        <v>1370</v>
      </c>
      <c r="N445" s="62" t="n">
        <v>50.49</v>
      </c>
      <c r="O445" s="77" t="n">
        <f aca="false">N445-0.5</f>
        <v>49.99</v>
      </c>
      <c r="P445" s="78" t="n">
        <f aca="false">IF(ISERROR($P$1*O445),"",($P$1*O445))</f>
        <v>5292.9412</v>
      </c>
      <c r="Q445" s="79" t="n">
        <f aca="false">P445-T445-X445-G445-H445-Z445</f>
        <v>528.9412</v>
      </c>
      <c r="R445" s="80" t="n">
        <f aca="false">P445-T445-Y445-G445-H445-Z445</f>
        <v>528.9412</v>
      </c>
      <c r="S445" s="81" t="n">
        <f aca="false">IF(ISERROR(Q445/P445),"",(Q445/P445))</f>
        <v>0.0999333225164111</v>
      </c>
      <c r="T445" s="78" t="n">
        <f aca="false">ROUND(IF(ISERROR(P445*$T$1),"",P445*$T$1),0)</f>
        <v>794</v>
      </c>
      <c r="U445" s="82" t="n">
        <f aca="false">ROUNDUP(I445*1.2,0)</f>
        <v>240</v>
      </c>
      <c r="V445" s="83" t="n">
        <f aca="false">ROUNDUP(SUM(J445:L445)*1.1,0)</f>
        <v>0</v>
      </c>
      <c r="W445" s="84" t="s">
        <v>50</v>
      </c>
      <c r="X445" s="28" t="n">
        <f aca="false">IFERROR(IF($W445="eパケライト",VLOOKUP($U445,料金表!$B$3:$H$52,2,1),IF($W445="eパケ",VLOOKUP($U445,料金表!$B$3:$H$52,4,1),IF($W445="EMS",VLOOKUP($U445,料金表!$B$3:$H$52,6,1),""))),"")</f>
        <v>860</v>
      </c>
      <c r="Y445" s="28" t="n">
        <f aca="false">IFERROR(IF($W445="eパケライト",VLOOKUP($U445,料金表!$B$3:$H$52,3,1),IF($W445="eパケ",VLOOKUP($U445,料金表!$B$3:$H$52,5,1),IF($W445="EMS",VLOOKUP($U445,料金表!$B$3:$H$52,7,1),""))),"")</f>
        <v>860</v>
      </c>
      <c r="Z445" s="28" t="n">
        <f aca="false">$Z$1</f>
        <v>330</v>
      </c>
      <c r="AA445" s="64"/>
      <c r="AB445" s="65"/>
      <c r="AC445" s="66" t="s">
        <v>45</v>
      </c>
      <c r="AD445" s="65" t="n">
        <v>43956</v>
      </c>
      <c r="AE445" s="56"/>
      <c r="AF445" s="97"/>
      <c r="AH445" s="57"/>
    </row>
    <row r="446" customFormat="false" ht="15.75" hidden="true" customHeight="true" outlineLevel="0" collapsed="false">
      <c r="A446" s="19" t="n">
        <v>439</v>
      </c>
      <c r="B446" s="67"/>
      <c r="C446" s="58" t="s">
        <v>1371</v>
      </c>
      <c r="D446" s="37" t="s">
        <v>1372</v>
      </c>
      <c r="E446" s="58" t="n">
        <v>4907859112297</v>
      </c>
      <c r="F446" s="38" t="str">
        <f aca="false">IF(D446="",,"http://mnsearch.com/item?kwd="&amp;D446)</f>
        <v>http://mnsearch.com/item?kwd=B0000B3OXK</v>
      </c>
      <c r="G446" s="60" t="n">
        <v>5960</v>
      </c>
      <c r="H446" s="60" t="n">
        <v>340</v>
      </c>
      <c r="I446" s="40" t="n">
        <v>200</v>
      </c>
      <c r="J446" s="41"/>
      <c r="K446" s="41"/>
      <c r="L446" s="41"/>
      <c r="M446" s="61" t="s">
        <v>1373</v>
      </c>
      <c r="N446" s="62" t="n">
        <v>98.36</v>
      </c>
      <c r="O446" s="77" t="n">
        <f aca="false">N446-0.5</f>
        <v>97.86</v>
      </c>
      <c r="P446" s="78" t="n">
        <f aca="false">IF(ISERROR($P$1*O446),"",($P$1*O446))</f>
        <v>10361.4168</v>
      </c>
      <c r="Q446" s="79" t="n">
        <f aca="false">P446-T446-X446-G446-H446-Z446</f>
        <v>1317.4168</v>
      </c>
      <c r="R446" s="80" t="n">
        <f aca="false">P446-T446-Y446-G446-H446-Z446</f>
        <v>1317.4168</v>
      </c>
      <c r="S446" s="81" t="n">
        <f aca="false">IF(ISERROR(Q446/P446),"",(Q446/P446))</f>
        <v>0.127146395655081</v>
      </c>
      <c r="T446" s="78" t="n">
        <f aca="false">ROUND(IF(ISERROR(P446*$T$1),"",P446*$T$1),0)</f>
        <v>1554</v>
      </c>
      <c r="U446" s="82" t="n">
        <f aca="false">ROUNDUP(I446*1.2,0)</f>
        <v>240</v>
      </c>
      <c r="V446" s="83" t="n">
        <f aca="false">ROUNDUP(SUM(J446:L446)*1.1,0)</f>
        <v>0</v>
      </c>
      <c r="W446" s="84" t="s">
        <v>50</v>
      </c>
      <c r="X446" s="28" t="n">
        <f aca="false">IFERROR(IF($W446="eパケライト",VLOOKUP($U446,料金表!$B$3:$H$52,2,1),IF($W446="eパケ",VLOOKUP($U446,料金表!$B$3:$H$52,4,1),IF($W446="EMS",VLOOKUP($U446,料金表!$B$3:$H$52,6,1),""))),"")</f>
        <v>860</v>
      </c>
      <c r="Y446" s="28" t="n">
        <f aca="false">IFERROR(IF($W446="eパケライト",VLOOKUP($U446,料金表!$B$3:$H$52,3,1),IF($W446="eパケ",VLOOKUP($U446,料金表!$B$3:$H$52,5,1),IF($W446="EMS",VLOOKUP($U446,料金表!$B$3:$H$52,7,1),""))),"")</f>
        <v>860</v>
      </c>
      <c r="Z446" s="28" t="n">
        <f aca="false">$Z$1</f>
        <v>330</v>
      </c>
      <c r="AA446" s="64"/>
      <c r="AB446" s="65"/>
      <c r="AC446" s="66" t="s">
        <v>45</v>
      </c>
      <c r="AD446" s="65" t="n">
        <v>43956</v>
      </c>
      <c r="AE446" s="56"/>
      <c r="AF446" s="97"/>
      <c r="AH446" s="57"/>
    </row>
    <row r="447" customFormat="false" ht="15.75" hidden="true" customHeight="true" outlineLevel="0" collapsed="false">
      <c r="A447" s="19" t="n">
        <v>440</v>
      </c>
      <c r="B447" s="67"/>
      <c r="C447" s="58" t="s">
        <v>1374</v>
      </c>
      <c r="D447" s="37" t="s">
        <v>1375</v>
      </c>
      <c r="E447" s="58" t="n">
        <v>4582224498062</v>
      </c>
      <c r="F447" s="38" t="str">
        <f aca="false">IF(D447="",,"http://mnsearch.com/item?kwd="&amp;D447)</f>
        <v>http://mnsearch.com/item?kwd=B005N4JTSM</v>
      </c>
      <c r="G447" s="60" t="n">
        <v>1000</v>
      </c>
      <c r="H447" s="39"/>
      <c r="I447" s="40" t="n">
        <v>200</v>
      </c>
      <c r="J447" s="41"/>
      <c r="K447" s="41"/>
      <c r="L447" s="41"/>
      <c r="M447" s="61" t="s">
        <v>1376</v>
      </c>
      <c r="N447" s="62" t="n">
        <v>37.21</v>
      </c>
      <c r="O447" s="77" t="n">
        <f aca="false">N447-0.5</f>
        <v>36.71</v>
      </c>
      <c r="P447" s="78" t="n">
        <f aca="false">IF(ISERROR($P$1*O447),"",($P$1*O447))</f>
        <v>3886.8548</v>
      </c>
      <c r="Q447" s="79" t="n">
        <f aca="false">P447-T447-X447-G447-H447-Z447</f>
        <v>1113.8548</v>
      </c>
      <c r="R447" s="80" t="n">
        <f aca="false">P447-T447-Y447-G447-H447-Z447</f>
        <v>1113.8548</v>
      </c>
      <c r="S447" s="81" t="n">
        <f aca="false">IF(ISERROR(Q447/P447),"",(Q447/P447))</f>
        <v>0.286569696403375</v>
      </c>
      <c r="T447" s="78" t="n">
        <f aca="false">ROUND(IF(ISERROR(P447*$T$1),"",P447*$T$1),0)</f>
        <v>583</v>
      </c>
      <c r="U447" s="82" t="n">
        <f aca="false">ROUNDUP(I447*1.2,0)</f>
        <v>240</v>
      </c>
      <c r="V447" s="83" t="n">
        <f aca="false">ROUNDUP(SUM(J447:L447)*1.1,0)</f>
        <v>0</v>
      </c>
      <c r="W447" s="84" t="s">
        <v>50</v>
      </c>
      <c r="X447" s="28" t="n">
        <f aca="false">IFERROR(IF($W447="eパケライト",VLOOKUP($U447,料金表!$B$3:$H$52,2,1),IF($W447="eパケ",VLOOKUP($U447,料金表!$B$3:$H$52,4,1),IF($W447="EMS",VLOOKUP($U447,料金表!$B$3:$H$52,6,1),""))),"")</f>
        <v>860</v>
      </c>
      <c r="Y447" s="28" t="n">
        <f aca="false">IFERROR(IF($W447="eパケライト",VLOOKUP($U447,料金表!$B$3:$H$52,3,1),IF($W447="eパケ",VLOOKUP($U447,料金表!$B$3:$H$52,5,1),IF($W447="EMS",VLOOKUP($U447,料金表!$B$3:$H$52,7,1),""))),"")</f>
        <v>860</v>
      </c>
      <c r="Z447" s="28" t="n">
        <f aca="false">$Z$1</f>
        <v>330</v>
      </c>
      <c r="AA447" s="64"/>
      <c r="AB447" s="65"/>
      <c r="AC447" s="66" t="s">
        <v>45</v>
      </c>
      <c r="AD447" s="65" t="n">
        <v>43956</v>
      </c>
      <c r="AE447" s="56"/>
      <c r="AF447" s="97"/>
      <c r="AH447" s="57"/>
    </row>
    <row r="448" customFormat="false" ht="15.75" hidden="true" customHeight="true" outlineLevel="0" collapsed="false">
      <c r="A448" s="19" t="n">
        <v>441</v>
      </c>
      <c r="B448" s="67"/>
      <c r="C448" s="58" t="s">
        <v>1377</v>
      </c>
      <c r="D448" s="37" t="s">
        <v>1378</v>
      </c>
      <c r="E448" s="58" t="n">
        <v>4560467047711</v>
      </c>
      <c r="F448" s="38" t="str">
        <f aca="false">IF(D448="",,"http://mnsearch.com/item?kwd="&amp;D448)</f>
        <v>http://mnsearch.com/item?kwd=B00TPG1IJ2</v>
      </c>
      <c r="G448" s="60" t="n">
        <v>2100</v>
      </c>
      <c r="H448" s="39"/>
      <c r="I448" s="40" t="n">
        <v>200</v>
      </c>
      <c r="J448" s="41"/>
      <c r="K448" s="41"/>
      <c r="L448" s="41"/>
      <c r="M448" s="61" t="s">
        <v>1379</v>
      </c>
      <c r="N448" s="62" t="n">
        <v>45.49</v>
      </c>
      <c r="O448" s="77" t="n">
        <f aca="false">N448-0.5</f>
        <v>44.99</v>
      </c>
      <c r="P448" s="78" t="n">
        <f aca="false">IF(ISERROR($P$1*O448),"",($P$1*O448))</f>
        <v>4763.5412</v>
      </c>
      <c r="Q448" s="79" t="n">
        <f aca="false">P448-T448-X448-G448-H448-Z448</f>
        <v>758.5412</v>
      </c>
      <c r="R448" s="80" t="n">
        <f aca="false">P448-T448-Y448-G448-H448-Z448</f>
        <v>758.5412</v>
      </c>
      <c r="S448" s="81" t="n">
        <f aca="false">IF(ISERROR(Q448/P448),"",(Q448/P448))</f>
        <v>0.159238929223494</v>
      </c>
      <c r="T448" s="78" t="n">
        <f aca="false">ROUND(IF(ISERROR(P448*$T$1),"",P448*$T$1),0)</f>
        <v>715</v>
      </c>
      <c r="U448" s="82" t="n">
        <f aca="false">ROUNDUP(I448*1.2,0)</f>
        <v>240</v>
      </c>
      <c r="V448" s="83" t="n">
        <f aca="false">ROUNDUP(SUM(J448:L448)*1.1,0)</f>
        <v>0</v>
      </c>
      <c r="W448" s="84" t="s">
        <v>50</v>
      </c>
      <c r="X448" s="28" t="n">
        <f aca="false">IFERROR(IF($W448="eパケライト",VLOOKUP($U448,料金表!$B$3:$H$52,2,1),IF($W448="eパケ",VLOOKUP($U448,料金表!$B$3:$H$52,4,1),IF($W448="EMS",VLOOKUP($U448,料金表!$B$3:$H$52,6,1),""))),"")</f>
        <v>860</v>
      </c>
      <c r="Y448" s="28" t="n">
        <f aca="false">IFERROR(IF($W448="eパケライト",VLOOKUP($U448,料金表!$B$3:$H$52,3,1),IF($W448="eパケ",VLOOKUP($U448,料金表!$B$3:$H$52,5,1),IF($W448="EMS",VLOOKUP($U448,料金表!$B$3:$H$52,7,1),""))),"")</f>
        <v>860</v>
      </c>
      <c r="Z448" s="28" t="n">
        <f aca="false">$Z$1</f>
        <v>330</v>
      </c>
      <c r="AA448" s="64"/>
      <c r="AB448" s="65"/>
      <c r="AC448" s="66" t="s">
        <v>45</v>
      </c>
      <c r="AD448" s="65" t="n">
        <v>43957</v>
      </c>
      <c r="AE448" s="56"/>
      <c r="AF448" s="97"/>
      <c r="AH448" s="57"/>
    </row>
    <row r="449" customFormat="false" ht="15.75" hidden="true" customHeight="true" outlineLevel="0" collapsed="false">
      <c r="A449" s="19" t="n">
        <v>442</v>
      </c>
      <c r="B449" s="67"/>
      <c r="C449" s="58" t="s">
        <v>1380</v>
      </c>
      <c r="D449" s="37" t="s">
        <v>1381</v>
      </c>
      <c r="E449" s="58" t="n">
        <v>4571159590033</v>
      </c>
      <c r="F449" s="38" t="str">
        <f aca="false">IF(D449="",,"http://mnsearch.com/item?kwd="&amp;D449)</f>
        <v>http://mnsearch.com/item?kwd=B00009VGCI</v>
      </c>
      <c r="G449" s="60" t="n">
        <v>1700</v>
      </c>
      <c r="H449" s="60"/>
      <c r="I449" s="40" t="n">
        <v>200</v>
      </c>
      <c r="J449" s="41"/>
      <c r="K449" s="41"/>
      <c r="L449" s="41"/>
      <c r="M449" s="61" t="s">
        <v>1382</v>
      </c>
      <c r="N449" s="62" t="n">
        <v>50.49</v>
      </c>
      <c r="O449" s="77" t="n">
        <f aca="false">N449-0.5</f>
        <v>49.99</v>
      </c>
      <c r="P449" s="78" t="n">
        <f aca="false">IF(ISERROR($P$1*O449),"",($P$1*O449))</f>
        <v>5292.9412</v>
      </c>
      <c r="Q449" s="79" t="n">
        <f aca="false">P449-T449-X449-G449-H449-Z449</f>
        <v>1608.9412</v>
      </c>
      <c r="R449" s="80" t="n">
        <f aca="false">P449-T449-Y449-G449-H449-Z449</f>
        <v>1608.9412</v>
      </c>
      <c r="S449" s="81" t="n">
        <f aca="false">IF(ISERROR(Q449/P449),"",(Q449/P449))</f>
        <v>0.303978665018988</v>
      </c>
      <c r="T449" s="78" t="n">
        <f aca="false">ROUND(IF(ISERROR(P449*$T$1),"",P449*$T$1),0)</f>
        <v>794</v>
      </c>
      <c r="U449" s="82" t="n">
        <f aca="false">ROUNDUP(I449*1.2,0)</f>
        <v>240</v>
      </c>
      <c r="V449" s="83" t="n">
        <f aca="false">ROUNDUP(SUM(J449:L449)*1.1,0)</f>
        <v>0</v>
      </c>
      <c r="W449" s="84" t="s">
        <v>50</v>
      </c>
      <c r="X449" s="28" t="n">
        <f aca="false">IFERROR(IF($W449="eパケライト",VLOOKUP($U449,料金表!$B$3:$H$52,2,1),IF($W449="eパケ",VLOOKUP($U449,料金表!$B$3:$H$52,4,1),IF($W449="EMS",VLOOKUP($U449,料金表!$B$3:$H$52,6,1),""))),"")</f>
        <v>860</v>
      </c>
      <c r="Y449" s="28" t="n">
        <f aca="false">IFERROR(IF($W449="eパケライト",VLOOKUP($U449,料金表!$B$3:$H$52,3,1),IF($W449="eパケ",VLOOKUP($U449,料金表!$B$3:$H$52,5,1),IF($W449="EMS",VLOOKUP($U449,料金表!$B$3:$H$52,7,1),""))),"")</f>
        <v>860</v>
      </c>
      <c r="Z449" s="28" t="n">
        <f aca="false">$Z$1</f>
        <v>330</v>
      </c>
      <c r="AA449" s="64"/>
      <c r="AB449" s="65"/>
      <c r="AC449" s="66" t="s">
        <v>45</v>
      </c>
      <c r="AD449" s="65" t="n">
        <v>43957</v>
      </c>
      <c r="AE449" s="56"/>
      <c r="AF449" s="97"/>
      <c r="AH449" s="57"/>
    </row>
    <row r="450" customFormat="false" ht="15.75" hidden="true" customHeight="true" outlineLevel="0" collapsed="false">
      <c r="A450" s="19" t="n">
        <v>443</v>
      </c>
      <c r="B450" s="67"/>
      <c r="C450" s="58" t="s">
        <v>1383</v>
      </c>
      <c r="D450" s="37" t="s">
        <v>1384</v>
      </c>
      <c r="E450" s="58" t="n">
        <v>4995506002183</v>
      </c>
      <c r="F450" s="38" t="str">
        <f aca="false">IF(D450="",,"http://mnsearch.com/item?kwd="&amp;D450)</f>
        <v>http://mnsearch.com/item?kwd=B00JX8SQLK</v>
      </c>
      <c r="G450" s="60" t="n">
        <v>862</v>
      </c>
      <c r="H450" s="60" t="n">
        <v>230</v>
      </c>
      <c r="I450" s="40" t="n">
        <v>200</v>
      </c>
      <c r="J450" s="41"/>
      <c r="K450" s="41"/>
      <c r="L450" s="41"/>
      <c r="M450" s="61" t="s">
        <v>1385</v>
      </c>
      <c r="N450" s="62" t="n">
        <v>37.49</v>
      </c>
      <c r="O450" s="77" t="n">
        <f aca="false">N450-0.5</f>
        <v>36.99</v>
      </c>
      <c r="P450" s="78" t="n">
        <f aca="false">IF(ISERROR($P$1*O450),"",($P$1*O450))</f>
        <v>3916.5012</v>
      </c>
      <c r="Q450" s="79" t="n">
        <f aca="false">P450-T450-X450-G450-H450-Z450</f>
        <v>1047.5012</v>
      </c>
      <c r="R450" s="80" t="n">
        <f aca="false">P450-T450-Y450-G450-H450-Z450</f>
        <v>1047.5012</v>
      </c>
      <c r="S450" s="81" t="n">
        <f aca="false">IF(ISERROR(Q450/P450),"",(Q450/P450))</f>
        <v>0.267458414158025</v>
      </c>
      <c r="T450" s="78" t="n">
        <f aca="false">ROUND(IF(ISERROR(P450*$T$1),"",P450*$T$1),0)</f>
        <v>587</v>
      </c>
      <c r="U450" s="82" t="n">
        <f aca="false">ROUNDUP(I450*1.2,0)</f>
        <v>240</v>
      </c>
      <c r="V450" s="83" t="n">
        <f aca="false">ROUNDUP(SUM(J450:L450)*1.1,0)</f>
        <v>0</v>
      </c>
      <c r="W450" s="84" t="s">
        <v>50</v>
      </c>
      <c r="X450" s="28" t="n">
        <f aca="false">IFERROR(IF($W450="eパケライト",VLOOKUP($U450,料金表!$B$3:$H$52,2,1),IF($W450="eパケ",VLOOKUP($U450,料金表!$B$3:$H$52,4,1),IF($W450="EMS",VLOOKUP($U450,料金表!$B$3:$H$52,6,1),""))),"")</f>
        <v>860</v>
      </c>
      <c r="Y450" s="28" t="n">
        <f aca="false">IFERROR(IF($W450="eパケライト",VLOOKUP($U450,料金表!$B$3:$H$52,3,1),IF($W450="eパケ",VLOOKUP($U450,料金表!$B$3:$H$52,5,1),IF($W450="EMS",VLOOKUP($U450,料金表!$B$3:$H$52,7,1),""))),"")</f>
        <v>860</v>
      </c>
      <c r="Z450" s="28" t="n">
        <f aca="false">$Z$1</f>
        <v>330</v>
      </c>
      <c r="AA450" s="64"/>
      <c r="AB450" s="65"/>
      <c r="AC450" s="66" t="s">
        <v>45</v>
      </c>
      <c r="AD450" s="65" t="n">
        <v>43957</v>
      </c>
      <c r="AE450" s="56"/>
      <c r="AF450" s="97"/>
      <c r="AH450" s="57"/>
    </row>
    <row r="451" customFormat="false" ht="15.75" hidden="true" customHeight="true" outlineLevel="0" collapsed="false">
      <c r="A451" s="19" t="n">
        <v>444</v>
      </c>
      <c r="B451" s="67"/>
      <c r="C451" s="58" t="s">
        <v>1386</v>
      </c>
      <c r="D451" s="37" t="s">
        <v>1387</v>
      </c>
      <c r="E451" s="58" t="n">
        <v>4974365835682</v>
      </c>
      <c r="F451" s="38" t="str">
        <f aca="false">IF(D451="",,"http://mnsearch.com/item?kwd="&amp;D451)</f>
        <v>http://mnsearch.com/item?kwd=B004UDMDYE</v>
      </c>
      <c r="G451" s="60" t="n">
        <v>2211</v>
      </c>
      <c r="H451" s="39"/>
      <c r="I451" s="40" t="n">
        <v>200</v>
      </c>
      <c r="J451" s="41"/>
      <c r="K451" s="41"/>
      <c r="L451" s="41"/>
      <c r="M451" s="61" t="s">
        <v>1388</v>
      </c>
      <c r="N451" s="62" t="n">
        <v>45.49</v>
      </c>
      <c r="O451" s="77" t="n">
        <f aca="false">N451-0.5</f>
        <v>44.99</v>
      </c>
      <c r="P451" s="78" t="n">
        <f aca="false">IF(ISERROR($P$1*O451),"",($P$1*O451))</f>
        <v>4763.5412</v>
      </c>
      <c r="Q451" s="79" t="n">
        <f aca="false">P451-T451-X451-G451-H451-Z451</f>
        <v>647.5412</v>
      </c>
      <c r="R451" s="80" t="n">
        <f aca="false">P451-T451-Y451-G451-H451-Z451</f>
        <v>647.5412</v>
      </c>
      <c r="S451" s="81" t="n">
        <f aca="false">IF(ISERROR(Q451/P451),"",(Q451/P451))</f>
        <v>0.135936936999726</v>
      </c>
      <c r="T451" s="78" t="n">
        <f aca="false">ROUND(IF(ISERROR(P451*$T$1),"",P451*$T$1),0)</f>
        <v>715</v>
      </c>
      <c r="U451" s="82" t="n">
        <f aca="false">ROUNDUP(I451*1.2,0)</f>
        <v>240</v>
      </c>
      <c r="V451" s="83" t="n">
        <f aca="false">ROUNDUP(SUM(J451:L451)*1.1,0)</f>
        <v>0</v>
      </c>
      <c r="W451" s="84" t="s">
        <v>50</v>
      </c>
      <c r="X451" s="28" t="n">
        <f aca="false">IFERROR(IF($W451="eパケライト",VLOOKUP($U451,料金表!$B$3:$H$52,2,1),IF($W451="eパケ",VLOOKUP($U451,料金表!$B$3:$H$52,4,1),IF($W451="EMS",VLOOKUP($U451,料金表!$B$3:$H$52,6,1),""))),"")</f>
        <v>860</v>
      </c>
      <c r="Y451" s="28" t="n">
        <f aca="false">IFERROR(IF($W451="eパケライト",VLOOKUP($U451,料金表!$B$3:$H$52,3,1),IF($W451="eパケ",VLOOKUP($U451,料金表!$B$3:$H$52,5,1),IF($W451="EMS",VLOOKUP($U451,料金表!$B$3:$H$52,7,1),""))),"")</f>
        <v>860</v>
      </c>
      <c r="Z451" s="28" t="n">
        <f aca="false">$Z$1</f>
        <v>330</v>
      </c>
      <c r="AA451" s="64"/>
      <c r="AB451" s="65"/>
      <c r="AC451" s="66" t="s">
        <v>45</v>
      </c>
      <c r="AD451" s="65" t="n">
        <v>43957</v>
      </c>
      <c r="AE451" s="56"/>
      <c r="AF451" s="97"/>
      <c r="AH451" s="57"/>
    </row>
    <row r="452" customFormat="false" ht="15.75" hidden="true" customHeight="true" outlineLevel="0" collapsed="false">
      <c r="A452" s="19" t="n">
        <v>445</v>
      </c>
      <c r="B452" s="67"/>
      <c r="C452" s="58" t="s">
        <v>1389</v>
      </c>
      <c r="D452" s="37" t="s">
        <v>1390</v>
      </c>
      <c r="E452" s="58" t="n">
        <v>4976219082099</v>
      </c>
      <c r="F452" s="38" t="str">
        <f aca="false">IF(D452="",,"http://mnsearch.com/item?kwd="&amp;D452)</f>
        <v>http://mnsearch.com/item?kwd=B01MYESO6C</v>
      </c>
      <c r="G452" s="60" t="n">
        <v>3144</v>
      </c>
      <c r="H452" s="60" t="n">
        <v>357</v>
      </c>
      <c r="I452" s="40" t="n">
        <v>200</v>
      </c>
      <c r="J452" s="41"/>
      <c r="K452" s="41"/>
      <c r="L452" s="41"/>
      <c r="M452" s="61" t="s">
        <v>1391</v>
      </c>
      <c r="N452" s="62" t="n">
        <v>53.99</v>
      </c>
      <c r="O452" s="77" t="n">
        <f aca="false">N452-0.5</f>
        <v>53.49</v>
      </c>
      <c r="P452" s="78" t="n">
        <f aca="false">IF(ISERROR($P$1*O452),"",($P$1*O452))</f>
        <v>5663.5212</v>
      </c>
      <c r="Q452" s="79" t="n">
        <f aca="false">P452-T452-X452-G452-H452-Z452</f>
        <v>122.5212</v>
      </c>
      <c r="R452" s="80" t="n">
        <f aca="false">P452-T452-Y452-G452-H452-Z452</f>
        <v>122.5212</v>
      </c>
      <c r="S452" s="81" t="n">
        <f aca="false">IF(ISERROR(Q452/P452),"",(Q452/P452))</f>
        <v>0.0216333965519543</v>
      </c>
      <c r="T452" s="78" t="n">
        <f aca="false">ROUND(IF(ISERROR(P452*$T$1),"",P452*$T$1),0)</f>
        <v>850</v>
      </c>
      <c r="U452" s="82" t="n">
        <f aca="false">ROUNDUP(I452*1.2,0)</f>
        <v>240</v>
      </c>
      <c r="V452" s="83" t="n">
        <f aca="false">ROUNDUP(SUM(J452:L452)*1.1,0)</f>
        <v>0</v>
      </c>
      <c r="W452" s="84" t="s">
        <v>50</v>
      </c>
      <c r="X452" s="28" t="n">
        <f aca="false">IFERROR(IF($W452="eパケライト",VLOOKUP($U452,料金表!$B$3:$H$52,2,1),IF($W452="eパケ",VLOOKUP($U452,料金表!$B$3:$H$52,4,1),IF($W452="EMS",VLOOKUP($U452,料金表!$B$3:$H$52,6,1),""))),"")</f>
        <v>860</v>
      </c>
      <c r="Y452" s="28" t="n">
        <f aca="false">IFERROR(IF($W452="eパケライト",VLOOKUP($U452,料金表!$B$3:$H$52,3,1),IF($W452="eパケ",VLOOKUP($U452,料金表!$B$3:$H$52,5,1),IF($W452="EMS",VLOOKUP($U452,料金表!$B$3:$H$52,7,1),""))),"")</f>
        <v>860</v>
      </c>
      <c r="Z452" s="28" t="n">
        <f aca="false">$Z$1</f>
        <v>330</v>
      </c>
      <c r="AA452" s="64"/>
      <c r="AB452" s="65"/>
      <c r="AC452" s="66" t="s">
        <v>45</v>
      </c>
      <c r="AD452" s="65" t="n">
        <v>43957</v>
      </c>
      <c r="AE452" s="56"/>
      <c r="AF452" s="97"/>
      <c r="AH452" s="57"/>
    </row>
    <row r="453" customFormat="false" ht="15.75" hidden="true" customHeight="true" outlineLevel="0" collapsed="false">
      <c r="A453" s="19" t="n">
        <v>446</v>
      </c>
      <c r="B453" s="67"/>
      <c r="C453" s="58" t="s">
        <v>1392</v>
      </c>
      <c r="D453" s="37" t="s">
        <v>1393</v>
      </c>
      <c r="E453" s="58" t="n">
        <v>4580206270200</v>
      </c>
      <c r="F453" s="38" t="str">
        <f aca="false">IF(D453="",,"http://mnsearch.com/item?kwd="&amp;D453)</f>
        <v>http://mnsearch.com/item?kwd=B004LKSB3I</v>
      </c>
      <c r="G453" s="60" t="n">
        <v>700</v>
      </c>
      <c r="H453" s="60" t="n">
        <v>230</v>
      </c>
      <c r="I453" s="40" t="n">
        <v>200</v>
      </c>
      <c r="J453" s="41"/>
      <c r="K453" s="41"/>
      <c r="L453" s="41"/>
      <c r="M453" s="61" t="s">
        <v>1394</v>
      </c>
      <c r="N453" s="62" t="n">
        <v>26.1</v>
      </c>
      <c r="O453" s="77" t="n">
        <f aca="false">N453-0.5</f>
        <v>25.6</v>
      </c>
      <c r="P453" s="78" t="n">
        <f aca="false">IF(ISERROR($P$1*O453),"",($P$1*O453))</f>
        <v>2710.528</v>
      </c>
      <c r="Q453" s="79" t="n">
        <f aca="false">P453-T453-X453-G453-H453-Z453</f>
        <v>183.528</v>
      </c>
      <c r="R453" s="80" t="n">
        <f aca="false">P453-T453-Y453-G453-H453-Z453</f>
        <v>183.528</v>
      </c>
      <c r="S453" s="81" t="n">
        <f aca="false">IF(ISERROR(Q453/P453),"",(Q453/P453))</f>
        <v>0.0677093171514923</v>
      </c>
      <c r="T453" s="78" t="n">
        <f aca="false">ROUND(IF(ISERROR(P453*$T$1),"",P453*$T$1),0)</f>
        <v>407</v>
      </c>
      <c r="U453" s="82" t="n">
        <f aca="false">ROUNDUP(I453*1.2,0)</f>
        <v>240</v>
      </c>
      <c r="V453" s="83" t="n">
        <f aca="false">ROUNDUP(SUM(J453:L453)*1.1,0)</f>
        <v>0</v>
      </c>
      <c r="W453" s="84" t="s">
        <v>50</v>
      </c>
      <c r="X453" s="28" t="n">
        <f aca="false">IFERROR(IF($W453="eパケライト",VLOOKUP($U453,料金表!$B$3:$H$52,2,1),IF($W453="eパケ",VLOOKUP($U453,料金表!$B$3:$H$52,4,1),IF($W453="EMS",VLOOKUP($U453,料金表!$B$3:$H$52,6,1),""))),"")</f>
        <v>860</v>
      </c>
      <c r="Y453" s="28" t="n">
        <f aca="false">IFERROR(IF($W453="eパケライト",VLOOKUP($U453,料金表!$B$3:$H$52,3,1),IF($W453="eパケ",VLOOKUP($U453,料金表!$B$3:$H$52,5,1),IF($W453="EMS",VLOOKUP($U453,料金表!$B$3:$H$52,7,1),""))),"")</f>
        <v>860</v>
      </c>
      <c r="Z453" s="28" t="n">
        <f aca="false">$Z$1</f>
        <v>330</v>
      </c>
      <c r="AA453" s="64"/>
      <c r="AB453" s="65"/>
      <c r="AC453" s="66" t="s">
        <v>45</v>
      </c>
      <c r="AD453" s="65" t="n">
        <v>43957</v>
      </c>
      <c r="AE453" s="56"/>
      <c r="AF453" s="97"/>
      <c r="AH453" s="57"/>
    </row>
    <row r="454" customFormat="false" ht="35.25" hidden="true" customHeight="true" outlineLevel="0" collapsed="false">
      <c r="A454" s="19" t="n">
        <v>447</v>
      </c>
      <c r="B454" s="67"/>
      <c r="C454" s="58" t="s">
        <v>1395</v>
      </c>
      <c r="D454" s="37" t="s">
        <v>1396</v>
      </c>
      <c r="E454" s="58" t="n">
        <v>4976219064804</v>
      </c>
      <c r="F454" s="38" t="str">
        <f aca="false">IF(D454="",,"http://mnsearch.com/item?kwd="&amp;D454)</f>
        <v>http://mnsearch.com/item?kwd=B00Z58C1RC</v>
      </c>
      <c r="G454" s="60" t="n">
        <v>2480</v>
      </c>
      <c r="H454" s="39"/>
      <c r="I454" s="40" t="n">
        <v>200</v>
      </c>
      <c r="J454" s="41"/>
      <c r="K454" s="41"/>
      <c r="L454" s="41"/>
      <c r="M454" s="61" t="s">
        <v>1397</v>
      </c>
      <c r="N454" s="62" t="n">
        <v>43.93</v>
      </c>
      <c r="O454" s="77" t="n">
        <f aca="false">N454-0.5</f>
        <v>43.43</v>
      </c>
      <c r="P454" s="78" t="n">
        <f aca="false">IF(ISERROR($P$1*O454),"",($P$1*O454))</f>
        <v>4598.3684</v>
      </c>
      <c r="Q454" s="79" t="n">
        <f aca="false">P454-T454-X454-G454-H454-Z454</f>
        <v>238.368399999999</v>
      </c>
      <c r="R454" s="80" t="n">
        <f aca="false">P454-T454-Y454-G454-H454-Z454</f>
        <v>238.368399999999</v>
      </c>
      <c r="S454" s="81" t="n">
        <f aca="false">IF(ISERROR(Q454/P454),"",(Q454/P454))</f>
        <v>0.0518376039640494</v>
      </c>
      <c r="T454" s="78" t="n">
        <f aca="false">ROUND(IF(ISERROR(P454*$T$1),"",P454*$T$1),0)</f>
        <v>690</v>
      </c>
      <c r="U454" s="82" t="n">
        <f aca="false">ROUNDUP(I454*1.2,0)</f>
        <v>240</v>
      </c>
      <c r="V454" s="83" t="n">
        <f aca="false">ROUNDUP(SUM(J454:L454)*1.1,0)</f>
        <v>0</v>
      </c>
      <c r="W454" s="84" t="s">
        <v>50</v>
      </c>
      <c r="X454" s="28" t="n">
        <f aca="false">IFERROR(IF($W454="eパケライト",VLOOKUP($U454,料金表!$B$3:$H$52,2,1),IF($W454="eパケ",VLOOKUP($U454,料金表!$B$3:$H$52,4,1),IF($W454="EMS",VLOOKUP($U454,料金表!$B$3:$H$52,6,1),""))),"")</f>
        <v>860</v>
      </c>
      <c r="Y454" s="28" t="n">
        <f aca="false">IFERROR(IF($W454="eパケライト",VLOOKUP($U454,料金表!$B$3:$H$52,3,1),IF($W454="eパケ",VLOOKUP($U454,料金表!$B$3:$H$52,5,1),IF($W454="EMS",VLOOKUP($U454,料金表!$B$3:$H$52,7,1),""))),"")</f>
        <v>860</v>
      </c>
      <c r="Z454" s="28" t="n">
        <f aca="false">$Z$1</f>
        <v>330</v>
      </c>
      <c r="AA454" s="64"/>
      <c r="AB454" s="65"/>
      <c r="AC454" s="66" t="s">
        <v>45</v>
      </c>
      <c r="AD454" s="65" t="n">
        <v>43957</v>
      </c>
      <c r="AE454" s="56"/>
      <c r="AF454" s="68" t="s">
        <v>1398</v>
      </c>
      <c r="AH454" s="57"/>
    </row>
    <row r="455" customFormat="false" ht="15.75" hidden="true" customHeight="true" outlineLevel="0" collapsed="false">
      <c r="A455" s="19" t="n">
        <v>448</v>
      </c>
      <c r="B455" s="67"/>
      <c r="C455" s="58" t="s">
        <v>1399</v>
      </c>
      <c r="D455" s="37" t="s">
        <v>1400</v>
      </c>
      <c r="E455" s="58" t="n">
        <v>4988607006778</v>
      </c>
      <c r="F455" s="38" t="str">
        <f aca="false">IF(D455="",,"http://mnsearch.com/item?kwd="&amp;D455)</f>
        <v>http://mnsearch.com/item?kwd=B004MKM3MW</v>
      </c>
      <c r="G455" s="60" t="n">
        <v>1560</v>
      </c>
      <c r="H455" s="39"/>
      <c r="I455" s="40" t="n">
        <v>200</v>
      </c>
      <c r="J455" s="41"/>
      <c r="K455" s="41"/>
      <c r="L455" s="41"/>
      <c r="M455" s="61" t="s">
        <v>1401</v>
      </c>
      <c r="N455" s="62" t="n">
        <v>35.49</v>
      </c>
      <c r="O455" s="77" t="n">
        <f aca="false">N455-0.5</f>
        <v>34.99</v>
      </c>
      <c r="P455" s="78" t="n">
        <f aca="false">IF(ISERROR($P$1*O455),"",($P$1*O455))</f>
        <v>3704.7412</v>
      </c>
      <c r="Q455" s="79" t="n">
        <f aca="false">P455-T455-X455-G455-H455-Z455</f>
        <v>398.7412</v>
      </c>
      <c r="R455" s="80" t="n">
        <f aca="false">P455-T455-Y455-G455-H455-Z455</f>
        <v>398.7412</v>
      </c>
      <c r="S455" s="81" t="n">
        <f aca="false">IF(ISERROR(Q455/P455),"",(Q455/P455))</f>
        <v>0.10762997426109</v>
      </c>
      <c r="T455" s="78" t="n">
        <f aca="false">ROUND(IF(ISERROR(P455*$T$1),"",P455*$T$1),0)</f>
        <v>556</v>
      </c>
      <c r="U455" s="82" t="n">
        <f aca="false">ROUNDUP(I455*1.2,0)</f>
        <v>240</v>
      </c>
      <c r="V455" s="83" t="n">
        <f aca="false">ROUNDUP(SUM(J455:L455)*1.1,0)</f>
        <v>0</v>
      </c>
      <c r="W455" s="84" t="s">
        <v>50</v>
      </c>
      <c r="X455" s="28" t="n">
        <f aca="false">IFERROR(IF($W455="eパケライト",VLOOKUP($U455,料金表!$B$3:$H$52,2,1),IF($W455="eパケ",VLOOKUP($U455,料金表!$B$3:$H$52,4,1),IF($W455="EMS",VLOOKUP($U455,料金表!$B$3:$H$52,6,1),""))),"")</f>
        <v>860</v>
      </c>
      <c r="Y455" s="28" t="n">
        <f aca="false">IFERROR(IF($W455="eパケライト",VLOOKUP($U455,料金表!$B$3:$H$52,3,1),IF($W455="eパケ",VLOOKUP($U455,料金表!$B$3:$H$52,5,1),IF($W455="EMS",VLOOKUP($U455,料金表!$B$3:$H$52,7,1),""))),"")</f>
        <v>860</v>
      </c>
      <c r="Z455" s="28" t="n">
        <f aca="false">$Z$1</f>
        <v>330</v>
      </c>
      <c r="AA455" s="64"/>
      <c r="AB455" s="65"/>
      <c r="AC455" s="66" t="s">
        <v>45</v>
      </c>
      <c r="AD455" s="65" t="n">
        <v>43957</v>
      </c>
      <c r="AE455" s="56"/>
      <c r="AF455" s="97"/>
      <c r="AH455" s="57"/>
    </row>
    <row r="456" customFormat="false" ht="15.75" hidden="true" customHeight="true" outlineLevel="0" collapsed="false">
      <c r="A456" s="19" t="n">
        <v>449</v>
      </c>
      <c r="B456" s="67"/>
      <c r="C456" s="58" t="s">
        <v>1402</v>
      </c>
      <c r="D456" s="37" t="s">
        <v>1403</v>
      </c>
      <c r="E456" s="58" t="n">
        <v>4995857093304</v>
      </c>
      <c r="F456" s="38" t="str">
        <f aca="false">IF(D456="",,"http://mnsearch.com/item?kwd="&amp;D456)</f>
        <v>http://mnsearch.com/item?kwd=B00HIEKZ9M</v>
      </c>
      <c r="G456" s="60" t="n">
        <v>955</v>
      </c>
      <c r="H456" s="39"/>
      <c r="I456" s="40" t="n">
        <v>200</v>
      </c>
      <c r="J456" s="41"/>
      <c r="K456" s="41"/>
      <c r="L456" s="41"/>
      <c r="M456" s="61" t="s">
        <v>1404</v>
      </c>
      <c r="N456" s="62" t="n">
        <v>35.49</v>
      </c>
      <c r="O456" s="77" t="n">
        <f aca="false">N456-0.5</f>
        <v>34.99</v>
      </c>
      <c r="P456" s="78" t="n">
        <f aca="false">IF(ISERROR($P$1*O456),"",($P$1*O456))</f>
        <v>3704.7412</v>
      </c>
      <c r="Q456" s="79" t="n">
        <f aca="false">P456-T456-X456-G456-H456-Z456</f>
        <v>1003.7412</v>
      </c>
      <c r="R456" s="80" t="n">
        <f aca="false">P456-T456-Y456-G456-H456-Z456</f>
        <v>1003.7412</v>
      </c>
      <c r="S456" s="81" t="n">
        <f aca="false">IF(ISERROR(Q456/P456),"",(Q456/P456))</f>
        <v>0.270934228820086</v>
      </c>
      <c r="T456" s="78" t="n">
        <f aca="false">ROUND(IF(ISERROR(P456*$T$1),"",P456*$T$1),0)</f>
        <v>556</v>
      </c>
      <c r="U456" s="82" t="n">
        <f aca="false">ROUNDUP(I456*1.2,0)</f>
        <v>240</v>
      </c>
      <c r="V456" s="83" t="n">
        <f aca="false">ROUNDUP(SUM(J456:L456)*1.1,0)</f>
        <v>0</v>
      </c>
      <c r="W456" s="84" t="s">
        <v>50</v>
      </c>
      <c r="X456" s="28" t="n">
        <f aca="false">IFERROR(IF($W456="eパケライト",VLOOKUP($U456,料金表!$B$3:$H$52,2,1),IF($W456="eパケ",VLOOKUP($U456,料金表!$B$3:$H$52,4,1),IF($W456="EMS",VLOOKUP($U456,料金表!$B$3:$H$52,6,1),""))),"")</f>
        <v>860</v>
      </c>
      <c r="Y456" s="28" t="n">
        <f aca="false">IFERROR(IF($W456="eパケライト",VLOOKUP($U456,料金表!$B$3:$H$52,3,1),IF($W456="eパケ",VLOOKUP($U456,料金表!$B$3:$H$52,5,1),IF($W456="EMS",VLOOKUP($U456,料金表!$B$3:$H$52,7,1),""))),"")</f>
        <v>860</v>
      </c>
      <c r="Z456" s="28" t="n">
        <f aca="false">$Z$1</f>
        <v>330</v>
      </c>
      <c r="AA456" s="64"/>
      <c r="AB456" s="65"/>
      <c r="AC456" s="66" t="s">
        <v>45</v>
      </c>
      <c r="AD456" s="65" t="n">
        <v>43957</v>
      </c>
      <c r="AE456" s="56"/>
      <c r="AF456" s="97"/>
      <c r="AH456" s="57"/>
    </row>
    <row r="457" customFormat="false" ht="15.75" hidden="true" customHeight="true" outlineLevel="0" collapsed="false">
      <c r="A457" s="19" t="n">
        <v>450</v>
      </c>
      <c r="B457" s="67"/>
      <c r="C457" s="58" t="s">
        <v>1405</v>
      </c>
      <c r="D457" s="37" t="s">
        <v>1406</v>
      </c>
      <c r="E457" s="58" t="n">
        <v>4984995900841</v>
      </c>
      <c r="F457" s="38" t="str">
        <f aca="false">IF(D457="",,"http://mnsearch.com/item?kwd="&amp;D457)</f>
        <v>http://mnsearch.com/item?kwd=B009X78MR4</v>
      </c>
      <c r="G457" s="60" t="n">
        <v>1760</v>
      </c>
      <c r="H457" s="39"/>
      <c r="I457" s="40" t="n">
        <v>200</v>
      </c>
      <c r="J457" s="41"/>
      <c r="K457" s="41"/>
      <c r="L457" s="41"/>
      <c r="M457" s="61" t="s">
        <v>1407</v>
      </c>
      <c r="N457" s="62" t="n">
        <v>45.49</v>
      </c>
      <c r="O457" s="77" t="n">
        <f aca="false">N457-0.5</f>
        <v>44.99</v>
      </c>
      <c r="P457" s="78" t="n">
        <f aca="false">IF(ISERROR($P$1*O457),"",($P$1*O457))</f>
        <v>4763.5412</v>
      </c>
      <c r="Q457" s="79" t="n">
        <f aca="false">P457-T457-X457-G457-H457-Z457</f>
        <v>1098.5412</v>
      </c>
      <c r="R457" s="80" t="n">
        <f aca="false">P457-T457-Y457-G457-H457-Z457</f>
        <v>1098.5412</v>
      </c>
      <c r="S457" s="81" t="n">
        <f aca="false">IF(ISERROR(Q457/P457),"",(Q457/P457))</f>
        <v>0.230614400899902</v>
      </c>
      <c r="T457" s="78" t="n">
        <f aca="false">ROUND(IF(ISERROR(P457*$T$1),"",P457*$T$1),0)</f>
        <v>715</v>
      </c>
      <c r="U457" s="82" t="n">
        <f aca="false">ROUNDUP(I457*1.2,0)</f>
        <v>240</v>
      </c>
      <c r="V457" s="83" t="n">
        <f aca="false">ROUNDUP(SUM(J457:L457)*1.1,0)</f>
        <v>0</v>
      </c>
      <c r="W457" s="84" t="s">
        <v>50</v>
      </c>
      <c r="X457" s="28" t="n">
        <f aca="false">IFERROR(IF($W457="eパケライト",VLOOKUP($U457,料金表!$B$3:$H$52,2,1),IF($W457="eパケ",VLOOKUP($U457,料金表!$B$3:$H$52,4,1),IF($W457="EMS",VLOOKUP($U457,料金表!$B$3:$H$52,6,1),""))),"")</f>
        <v>860</v>
      </c>
      <c r="Y457" s="28" t="n">
        <f aca="false">IFERROR(IF($W457="eパケライト",VLOOKUP($U457,料金表!$B$3:$H$52,3,1),IF($W457="eパケ",VLOOKUP($U457,料金表!$B$3:$H$52,5,1),IF($W457="EMS",VLOOKUP($U457,料金表!$B$3:$H$52,7,1),""))),"")</f>
        <v>860</v>
      </c>
      <c r="Z457" s="28" t="n">
        <f aca="false">$Z$1</f>
        <v>330</v>
      </c>
      <c r="AA457" s="64"/>
      <c r="AB457" s="65"/>
      <c r="AC457" s="66" t="s">
        <v>45</v>
      </c>
      <c r="AD457" s="65" t="n">
        <v>43957</v>
      </c>
      <c r="AE457" s="56"/>
      <c r="AF457" s="97"/>
      <c r="AH457" s="57"/>
    </row>
    <row r="458" customFormat="false" ht="15.75" hidden="true" customHeight="true" outlineLevel="0" collapsed="false">
      <c r="A458" s="19" t="n">
        <v>451</v>
      </c>
      <c r="B458" s="67"/>
      <c r="C458" s="58" t="s">
        <v>1408</v>
      </c>
      <c r="D458" s="37" t="s">
        <v>1409</v>
      </c>
      <c r="E458" s="58" t="n">
        <v>4521923200217</v>
      </c>
      <c r="F458" s="38" t="str">
        <f aca="false">IF(D458="",,"http://mnsearch.com/item?kwd="&amp;D458)</f>
        <v>http://mnsearch.com/item?kwd=B001WAJYIG</v>
      </c>
      <c r="G458" s="60" t="n">
        <v>4600</v>
      </c>
      <c r="H458" s="39"/>
      <c r="I458" s="40" t="n">
        <v>300</v>
      </c>
      <c r="J458" s="41"/>
      <c r="K458" s="41"/>
      <c r="L458" s="41"/>
      <c r="M458" s="61" t="s">
        <v>1410</v>
      </c>
      <c r="N458" s="62" t="n">
        <v>130.49</v>
      </c>
      <c r="O458" s="77" t="n">
        <f aca="false">N458-0.5</f>
        <v>129.99</v>
      </c>
      <c r="P458" s="78" t="n">
        <f aca="false">IF(ISERROR($P$1*O458),"",($P$1*O458))</f>
        <v>13763.3412</v>
      </c>
      <c r="Q458" s="79" t="n">
        <f aca="false">P458-T458-X458-G458-H458-Z458</f>
        <v>5683.3412</v>
      </c>
      <c r="R458" s="80" t="n">
        <f aca="false">P458-T458-Y458-G458-H458-Z458</f>
        <v>5683.3412</v>
      </c>
      <c r="S458" s="81" t="n">
        <f aca="false">IF(ISERROR(Q458/P458),"",(Q458/P458))</f>
        <v>0.412933249086348</v>
      </c>
      <c r="T458" s="78" t="n">
        <f aca="false">ROUND(IF(ISERROR(P458*$T$1),"",P458*$T$1),0)</f>
        <v>2065</v>
      </c>
      <c r="U458" s="82" t="n">
        <f aca="false">ROUNDUP(I458*1.2,0)</f>
        <v>360</v>
      </c>
      <c r="V458" s="83" t="n">
        <f aca="false">ROUNDUP(SUM(J458:L458)*1.1,0)</f>
        <v>0</v>
      </c>
      <c r="W458" s="84" t="s">
        <v>50</v>
      </c>
      <c r="X458" s="28" t="n">
        <f aca="false">IFERROR(IF($W458="eパケライト",VLOOKUP($U458,料金表!$B$3:$H$52,2,1),IF($W458="eパケ",VLOOKUP($U458,料金表!$B$3:$H$52,4,1),IF($W458="EMS",VLOOKUP($U458,料金表!$B$3:$H$52,6,1),""))),"")</f>
        <v>1085</v>
      </c>
      <c r="Y458" s="28" t="n">
        <f aca="false">IFERROR(IF($W458="eパケライト",VLOOKUP($U458,料金表!$B$3:$H$52,3,1),IF($W458="eパケ",VLOOKUP($U458,料金表!$B$3:$H$52,5,1),IF($W458="EMS",VLOOKUP($U458,料金表!$B$3:$H$52,7,1),""))),"")</f>
        <v>1085</v>
      </c>
      <c r="Z458" s="28" t="n">
        <f aca="false">$Z$1</f>
        <v>330</v>
      </c>
      <c r="AA458" s="64"/>
      <c r="AB458" s="65"/>
      <c r="AC458" s="66" t="s">
        <v>45</v>
      </c>
      <c r="AD458" s="65" t="n">
        <v>43957</v>
      </c>
      <c r="AE458" s="56"/>
      <c r="AF458" s="97"/>
      <c r="AH458" s="57"/>
    </row>
    <row r="459" customFormat="false" ht="15.75" hidden="true" customHeight="true" outlineLevel="0" collapsed="false">
      <c r="A459" s="19" t="n">
        <v>452</v>
      </c>
      <c r="B459" s="67"/>
      <c r="C459" s="58" t="s">
        <v>1411</v>
      </c>
      <c r="D459" s="37" t="s">
        <v>1412</v>
      </c>
      <c r="E459" s="58" t="n">
        <v>4974365835002</v>
      </c>
      <c r="F459" s="38" t="str">
        <f aca="false">IF(D459="",,"http://mnsearch.com/item?kwd="&amp;D459)</f>
        <v>http://mnsearch.com/item?kwd=B000FNMP3M</v>
      </c>
      <c r="G459" s="60" t="n">
        <v>1380</v>
      </c>
      <c r="H459" s="39"/>
      <c r="I459" s="40" t="n">
        <v>200</v>
      </c>
      <c r="J459" s="41"/>
      <c r="K459" s="41"/>
      <c r="L459" s="41"/>
      <c r="M459" s="61" t="s">
        <v>1413</v>
      </c>
      <c r="N459" s="62" t="n">
        <v>35.98</v>
      </c>
      <c r="O459" s="77" t="n">
        <f aca="false">N459-0.5</f>
        <v>35.48</v>
      </c>
      <c r="P459" s="78" t="n">
        <f aca="false">IF(ISERROR($P$1*O459),"",($P$1*O459))</f>
        <v>3756.6224</v>
      </c>
      <c r="Q459" s="79" t="n">
        <f aca="false">P459-T459-X459-G459-H459-Z459</f>
        <v>623.622399999999</v>
      </c>
      <c r="R459" s="80" t="n">
        <f aca="false">P459-T459-Y459-G459-H459-Z459</f>
        <v>623.622399999999</v>
      </c>
      <c r="S459" s="81" t="n">
        <f aca="false">IF(ISERROR(Q459/P459),"",(Q459/P459))</f>
        <v>0.166006144242764</v>
      </c>
      <c r="T459" s="78" t="n">
        <f aca="false">ROUND(IF(ISERROR(P459*$T$1),"",P459*$T$1),0)</f>
        <v>563</v>
      </c>
      <c r="U459" s="82" t="n">
        <f aca="false">ROUNDUP(I459*1.2,0)</f>
        <v>240</v>
      </c>
      <c r="V459" s="83" t="n">
        <f aca="false">ROUNDUP(SUM(J459:L459)*1.1,0)</f>
        <v>0</v>
      </c>
      <c r="W459" s="84" t="s">
        <v>50</v>
      </c>
      <c r="X459" s="28" t="n">
        <f aca="false">IFERROR(IF($W459="eパケライト",VLOOKUP($U459,料金表!$B$3:$H$52,2,1),IF($W459="eパケ",VLOOKUP($U459,料金表!$B$3:$H$52,4,1),IF($W459="EMS",VLOOKUP($U459,料金表!$B$3:$H$52,6,1),""))),"")</f>
        <v>860</v>
      </c>
      <c r="Y459" s="28" t="n">
        <f aca="false">IFERROR(IF($W459="eパケライト",VLOOKUP($U459,料金表!$B$3:$H$52,3,1),IF($W459="eパケ",VLOOKUP($U459,料金表!$B$3:$H$52,5,1),IF($W459="EMS",VLOOKUP($U459,料金表!$B$3:$H$52,7,1),""))),"")</f>
        <v>860</v>
      </c>
      <c r="Z459" s="28" t="n">
        <f aca="false">$Z$1</f>
        <v>330</v>
      </c>
      <c r="AA459" s="64"/>
      <c r="AB459" s="65"/>
      <c r="AC459" s="66" t="s">
        <v>45</v>
      </c>
      <c r="AD459" s="65" t="n">
        <v>43957</v>
      </c>
      <c r="AE459" s="56"/>
      <c r="AF459" s="97"/>
      <c r="AH459" s="57"/>
    </row>
    <row r="460" customFormat="false" ht="15.75" hidden="true" customHeight="true" outlineLevel="0" collapsed="false">
      <c r="A460" s="19" t="n">
        <v>453</v>
      </c>
      <c r="B460" s="67"/>
      <c r="C460" s="58" t="s">
        <v>1414</v>
      </c>
      <c r="D460" s="37" t="s">
        <v>1415</v>
      </c>
      <c r="E460" s="58" t="n">
        <v>4562452080048</v>
      </c>
      <c r="F460" s="38" t="str">
        <f aca="false">IF(D460="",,"http://mnsearch.com/item?kwd="&amp;D460)</f>
        <v>http://mnsearch.com/item?kwd=B01070XVRG</v>
      </c>
      <c r="G460" s="60" t="n">
        <v>1280</v>
      </c>
      <c r="H460" s="60" t="n">
        <v>350</v>
      </c>
      <c r="I460" s="40" t="n">
        <v>200</v>
      </c>
      <c r="J460" s="41"/>
      <c r="K460" s="41"/>
      <c r="L460" s="41"/>
      <c r="M460" s="61" t="s">
        <v>1416</v>
      </c>
      <c r="N460" s="62" t="n">
        <v>37.31</v>
      </c>
      <c r="O460" s="77" t="n">
        <f aca="false">N460-0.5</f>
        <v>36.81</v>
      </c>
      <c r="P460" s="78" t="n">
        <f aca="false">IF(ISERROR($P$1*O460),"",($P$1*O460))</f>
        <v>3897.4428</v>
      </c>
      <c r="Q460" s="79" t="n">
        <f aca="false">P460-T460-X460-G460-H460-Z460</f>
        <v>492.4428</v>
      </c>
      <c r="R460" s="80" t="n">
        <f aca="false">P460-T460-Y460-G460-H460-Z460</f>
        <v>492.4428</v>
      </c>
      <c r="S460" s="81" t="n">
        <f aca="false">IF(ISERROR(Q460/P460),"",(Q460/P460))</f>
        <v>0.126350231490248</v>
      </c>
      <c r="T460" s="78" t="n">
        <f aca="false">ROUND(IF(ISERROR(P460*$T$1),"",P460*$T$1),0)</f>
        <v>585</v>
      </c>
      <c r="U460" s="82" t="n">
        <f aca="false">ROUNDUP(I460*1.2,0)</f>
        <v>240</v>
      </c>
      <c r="V460" s="83" t="n">
        <f aca="false">ROUNDUP(SUM(J460:L460)*1.1,0)</f>
        <v>0</v>
      </c>
      <c r="W460" s="84" t="s">
        <v>50</v>
      </c>
      <c r="X460" s="28" t="n">
        <f aca="false">IFERROR(IF($W460="eパケライト",VLOOKUP($U460,料金表!$B$3:$H$52,2,1),IF($W460="eパケ",VLOOKUP($U460,料金表!$B$3:$H$52,4,1),IF($W460="EMS",VLOOKUP($U460,料金表!$B$3:$H$52,6,1),""))),"")</f>
        <v>860</v>
      </c>
      <c r="Y460" s="28" t="n">
        <f aca="false">IFERROR(IF($W460="eパケライト",VLOOKUP($U460,料金表!$B$3:$H$52,3,1),IF($W460="eパケ",VLOOKUP($U460,料金表!$B$3:$H$52,5,1),IF($W460="EMS",VLOOKUP($U460,料金表!$B$3:$H$52,7,1),""))),"")</f>
        <v>860</v>
      </c>
      <c r="Z460" s="28" t="n">
        <f aca="false">$Z$1</f>
        <v>330</v>
      </c>
      <c r="AA460" s="64"/>
      <c r="AB460" s="65"/>
      <c r="AC460" s="66" t="s">
        <v>45</v>
      </c>
      <c r="AD460" s="65" t="n">
        <v>43957</v>
      </c>
      <c r="AE460" s="56"/>
      <c r="AF460" s="97"/>
      <c r="AH460" s="57"/>
    </row>
    <row r="461" customFormat="false" ht="15.75" hidden="true" customHeight="true" outlineLevel="0" collapsed="false">
      <c r="A461" s="19" t="n">
        <v>454</v>
      </c>
      <c r="B461" s="67"/>
      <c r="C461" s="58" t="s">
        <v>1417</v>
      </c>
      <c r="D461" s="37" t="s">
        <v>1418</v>
      </c>
      <c r="E461" s="58" t="n">
        <v>4573173303224</v>
      </c>
      <c r="F461" s="38" t="str">
        <f aca="false">IF(D461="",,"http://mnsearch.com/item?kwd="&amp;D461)</f>
        <v>http://mnsearch.com/item?kwd=B019MKKEZO</v>
      </c>
      <c r="G461" s="60" t="n">
        <v>800</v>
      </c>
      <c r="H461" s="39"/>
      <c r="I461" s="40" t="n">
        <v>200</v>
      </c>
      <c r="J461" s="41"/>
      <c r="K461" s="41"/>
      <c r="L461" s="41"/>
      <c r="M461" s="61" t="s">
        <v>1419</v>
      </c>
      <c r="N461" s="62" t="n">
        <v>30.49</v>
      </c>
      <c r="O461" s="77" t="n">
        <f aca="false">N461-0.5</f>
        <v>29.99</v>
      </c>
      <c r="P461" s="78" t="n">
        <f aca="false">IF(ISERROR($P$1*O461),"",($P$1*O461))</f>
        <v>3175.3412</v>
      </c>
      <c r="Q461" s="79" t="n">
        <f aca="false">P461-T461-X461-G461-H461-Z461</f>
        <v>709.3412</v>
      </c>
      <c r="R461" s="80" t="n">
        <f aca="false">P461-T461-Y461-G461-H461-Z461</f>
        <v>709.3412</v>
      </c>
      <c r="S461" s="81" t="n">
        <f aca="false">IF(ISERROR(Q461/P461),"",(Q461/P461))</f>
        <v>0.223390544612969</v>
      </c>
      <c r="T461" s="78" t="n">
        <f aca="false">ROUND(IF(ISERROR(P461*$T$1),"",P461*$T$1),0)</f>
        <v>476</v>
      </c>
      <c r="U461" s="82" t="n">
        <f aca="false">ROUNDUP(I461*1.2,0)</f>
        <v>240</v>
      </c>
      <c r="V461" s="83" t="n">
        <f aca="false">ROUNDUP(SUM(J461:L461)*1.1,0)</f>
        <v>0</v>
      </c>
      <c r="W461" s="84" t="s">
        <v>50</v>
      </c>
      <c r="X461" s="28" t="n">
        <f aca="false">IFERROR(IF($W461="eパケライト",VLOOKUP($U461,料金表!$B$3:$H$52,2,1),IF($W461="eパケ",VLOOKUP($U461,料金表!$B$3:$H$52,4,1),IF($W461="EMS",VLOOKUP($U461,料金表!$B$3:$H$52,6,1),""))),"")</f>
        <v>860</v>
      </c>
      <c r="Y461" s="28" t="n">
        <f aca="false">IFERROR(IF($W461="eパケライト",VLOOKUP($U461,料金表!$B$3:$H$52,3,1),IF($W461="eパケ",VLOOKUP($U461,料金表!$B$3:$H$52,5,1),IF($W461="EMS",VLOOKUP($U461,料金表!$B$3:$H$52,7,1),""))),"")</f>
        <v>860</v>
      </c>
      <c r="Z461" s="28" t="n">
        <f aca="false">$Z$1</f>
        <v>330</v>
      </c>
      <c r="AA461" s="64"/>
      <c r="AB461" s="65"/>
      <c r="AC461" s="66" t="s">
        <v>45</v>
      </c>
      <c r="AD461" s="65" t="n">
        <v>43957</v>
      </c>
      <c r="AE461" s="56"/>
      <c r="AF461" s="97"/>
      <c r="AH461" s="57"/>
    </row>
    <row r="462" customFormat="false" ht="15.75" hidden="true" customHeight="true" outlineLevel="0" collapsed="false">
      <c r="A462" s="19" t="n">
        <v>455</v>
      </c>
      <c r="B462" s="67"/>
      <c r="C462" s="58" t="s">
        <v>1420</v>
      </c>
      <c r="D462" s="37" t="s">
        <v>1421</v>
      </c>
      <c r="E462" s="58" t="n">
        <v>4964808140015</v>
      </c>
      <c r="F462" s="38" t="str">
        <f aca="false">IF(D462="",,"http://mnsearch.com/item?kwd="&amp;D462)</f>
        <v>http://mnsearch.com/item?kwd=B01ESIWBX8</v>
      </c>
      <c r="G462" s="60" t="n">
        <v>3711</v>
      </c>
      <c r="H462" s="60"/>
      <c r="I462" s="40" t="n">
        <v>200</v>
      </c>
      <c r="J462" s="41"/>
      <c r="K462" s="41"/>
      <c r="L462" s="41"/>
      <c r="M462" s="61" t="s">
        <v>1422</v>
      </c>
      <c r="N462" s="62" t="n">
        <v>61.49</v>
      </c>
      <c r="O462" s="77" t="n">
        <f aca="false">N462-0.5</f>
        <v>60.99</v>
      </c>
      <c r="P462" s="78" t="n">
        <f aca="false">IF(ISERROR($P$1*O462),"",($P$1*O462))</f>
        <v>6457.6212</v>
      </c>
      <c r="Q462" s="79" t="n">
        <f aca="false">P462-T462-X462-G462-H462-Z462</f>
        <v>587.6212</v>
      </c>
      <c r="R462" s="80" t="n">
        <f aca="false">P462-T462-Y462-G462-H462-Z462</f>
        <v>587.6212</v>
      </c>
      <c r="S462" s="81" t="n">
        <f aca="false">IF(ISERROR(Q462/P462),"",(Q462/P462))</f>
        <v>0.0909965421942061</v>
      </c>
      <c r="T462" s="78" t="n">
        <f aca="false">ROUND(IF(ISERROR(P462*$T$1),"",P462*$T$1),0)</f>
        <v>969</v>
      </c>
      <c r="U462" s="82" t="n">
        <f aca="false">ROUNDUP(I462*1.2,0)</f>
        <v>240</v>
      </c>
      <c r="V462" s="83" t="n">
        <f aca="false">ROUNDUP(SUM(J462:L462)*1.1,0)</f>
        <v>0</v>
      </c>
      <c r="W462" s="84" t="s">
        <v>50</v>
      </c>
      <c r="X462" s="28" t="n">
        <f aca="false">IFERROR(IF($W462="eパケライト",VLOOKUP($U462,料金表!$B$3:$H$52,2,1),IF($W462="eパケ",VLOOKUP($U462,料金表!$B$3:$H$52,4,1),IF($W462="EMS",VLOOKUP($U462,料金表!$B$3:$H$52,6,1),""))),"")</f>
        <v>860</v>
      </c>
      <c r="Y462" s="28" t="n">
        <f aca="false">IFERROR(IF($W462="eパケライト",VLOOKUP($U462,料金表!$B$3:$H$52,3,1),IF($W462="eパケ",VLOOKUP($U462,料金表!$B$3:$H$52,5,1),IF($W462="EMS",VLOOKUP($U462,料金表!$B$3:$H$52,7,1),""))),"")</f>
        <v>860</v>
      </c>
      <c r="Z462" s="28" t="n">
        <f aca="false">$Z$1</f>
        <v>330</v>
      </c>
      <c r="AA462" s="64"/>
      <c r="AB462" s="65"/>
      <c r="AC462" s="66" t="s">
        <v>45</v>
      </c>
      <c r="AD462" s="65" t="n">
        <v>43957</v>
      </c>
      <c r="AE462" s="56"/>
      <c r="AF462" s="97"/>
      <c r="AH462" s="57"/>
    </row>
    <row r="463" customFormat="false" ht="18" hidden="true" customHeight="true" outlineLevel="0" collapsed="false">
      <c r="A463" s="19" t="n">
        <v>456</v>
      </c>
      <c r="B463" s="67"/>
      <c r="C463" s="58" t="s">
        <v>1423</v>
      </c>
      <c r="D463" s="37" t="s">
        <v>1424</v>
      </c>
      <c r="E463" s="58" t="n">
        <v>4988602142907</v>
      </c>
      <c r="F463" s="38" t="str">
        <f aca="false">IF(D463="",,"http://mnsearch.com/item?kwd="&amp;D463)</f>
        <v>http://mnsearch.com/item?kwd=B001BAQFTS</v>
      </c>
      <c r="G463" s="60" t="n">
        <v>1503</v>
      </c>
      <c r="H463" s="60" t="n">
        <v>450</v>
      </c>
      <c r="I463" s="40" t="n">
        <v>200</v>
      </c>
      <c r="J463" s="41"/>
      <c r="K463" s="41"/>
      <c r="L463" s="41"/>
      <c r="M463" s="61" t="s">
        <v>1425</v>
      </c>
      <c r="N463" s="62" t="n">
        <v>104.46</v>
      </c>
      <c r="O463" s="77" t="n">
        <f aca="false">N463-0.5</f>
        <v>103.96</v>
      </c>
      <c r="P463" s="78" t="n">
        <f aca="false">IF(ISERROR($P$1*O463),"",($P$1*O463))</f>
        <v>11007.2848</v>
      </c>
      <c r="Q463" s="79" t="n">
        <f aca="false">P463-T463-X463-G463-H463-Z463</f>
        <v>6213.2848</v>
      </c>
      <c r="R463" s="80" t="n">
        <f aca="false">P463-T463-Y463-G463-H463-Z463</f>
        <v>6213.2848</v>
      </c>
      <c r="S463" s="81" t="n">
        <f aca="false">IF(ISERROR(Q463/P463),"",(Q463/P463))</f>
        <v>0.564470249738609</v>
      </c>
      <c r="T463" s="78" t="n">
        <f aca="false">ROUND(IF(ISERROR(P463*$T$1),"",P463*$T$1),0)</f>
        <v>1651</v>
      </c>
      <c r="U463" s="82" t="n">
        <f aca="false">ROUNDUP(I463*1.2,0)</f>
        <v>240</v>
      </c>
      <c r="V463" s="83" t="n">
        <f aca="false">ROUNDUP(SUM(J463:L463)*1.1,0)</f>
        <v>0</v>
      </c>
      <c r="W463" s="84" t="s">
        <v>50</v>
      </c>
      <c r="X463" s="28" t="n">
        <f aca="false">IFERROR(IF($W463="eパケライト",VLOOKUP($U463,料金表!$B$3:$H$52,2,1),IF($W463="eパケ",VLOOKUP($U463,料金表!$B$3:$H$52,4,1),IF($W463="EMS",VLOOKUP($U463,料金表!$B$3:$H$52,6,1),""))),"")</f>
        <v>860</v>
      </c>
      <c r="Y463" s="28" t="n">
        <f aca="false">IFERROR(IF($W463="eパケライト",VLOOKUP($U463,料金表!$B$3:$H$52,3,1),IF($W463="eパケ",VLOOKUP($U463,料金表!$B$3:$H$52,5,1),IF($W463="EMS",VLOOKUP($U463,料金表!$B$3:$H$52,7,1),""))),"")</f>
        <v>860</v>
      </c>
      <c r="Z463" s="28" t="n">
        <f aca="false">$Z$1</f>
        <v>330</v>
      </c>
      <c r="AA463" s="64"/>
      <c r="AB463" s="65"/>
      <c r="AC463" s="66" t="s">
        <v>89</v>
      </c>
      <c r="AD463" s="65" t="n">
        <v>43957</v>
      </c>
      <c r="AE463" s="56"/>
      <c r="AF463" s="97"/>
      <c r="AH463" s="57"/>
    </row>
    <row r="464" customFormat="false" ht="18" hidden="true" customHeight="true" outlineLevel="0" collapsed="false">
      <c r="A464" s="19" t="n">
        <v>457</v>
      </c>
      <c r="B464" s="67"/>
      <c r="C464" s="58" t="s">
        <v>1426</v>
      </c>
      <c r="D464" s="37" t="s">
        <v>1427</v>
      </c>
      <c r="E464" s="58" t="n">
        <v>4562106780959</v>
      </c>
      <c r="F464" s="38" t="str">
        <f aca="false">IF(D464="",,"http://mnsearch.com/item?kwd="&amp;D464)</f>
        <v>http://mnsearch.com/item?kwd=B009X78B9I</v>
      </c>
      <c r="G464" s="60" t="n">
        <v>1300</v>
      </c>
      <c r="H464" s="60" t="n">
        <v>200</v>
      </c>
      <c r="I464" s="40" t="n">
        <v>200</v>
      </c>
      <c r="J464" s="41"/>
      <c r="K464" s="41"/>
      <c r="L464" s="41"/>
      <c r="M464" s="61" t="s">
        <v>1428</v>
      </c>
      <c r="N464" s="62" t="n">
        <v>37.21</v>
      </c>
      <c r="O464" s="77" t="n">
        <f aca="false">N464-0.5</f>
        <v>36.71</v>
      </c>
      <c r="P464" s="78" t="n">
        <f aca="false">IF(ISERROR($P$1*O464),"",($P$1*O464))</f>
        <v>3886.8548</v>
      </c>
      <c r="Q464" s="79" t="n">
        <f aca="false">P464-T464-X464-G464-H464-Z464</f>
        <v>613.8548</v>
      </c>
      <c r="R464" s="80" t="n">
        <f aca="false">P464-T464-Y464-G464-H464-Z464</f>
        <v>613.8548</v>
      </c>
      <c r="S464" s="81" t="n">
        <f aca="false">IF(ISERROR(Q464/P464),"",(Q464/P464))</f>
        <v>0.15793098316922</v>
      </c>
      <c r="T464" s="78" t="n">
        <f aca="false">ROUND(IF(ISERROR(P464*$T$1),"",P464*$T$1),0)</f>
        <v>583</v>
      </c>
      <c r="U464" s="82" t="n">
        <f aca="false">ROUNDUP(I464*1.2,0)</f>
        <v>240</v>
      </c>
      <c r="V464" s="83" t="n">
        <f aca="false">ROUNDUP(SUM(J464:L464)*1.1,0)</f>
        <v>0</v>
      </c>
      <c r="W464" s="84" t="s">
        <v>50</v>
      </c>
      <c r="X464" s="28" t="n">
        <f aca="false">IFERROR(IF($W464="eパケライト",VLOOKUP($U464,料金表!$B$3:$H$52,2,1),IF($W464="eパケ",VLOOKUP($U464,料金表!$B$3:$H$52,4,1),IF($W464="EMS",VLOOKUP($U464,料金表!$B$3:$H$52,6,1),""))),"")</f>
        <v>860</v>
      </c>
      <c r="Y464" s="28" t="n">
        <f aca="false">IFERROR(IF($W464="eパケライト",VLOOKUP($U464,料金表!$B$3:$H$52,3,1),IF($W464="eパケ",VLOOKUP($U464,料金表!$B$3:$H$52,5,1),IF($W464="EMS",VLOOKUP($U464,料金表!$B$3:$H$52,7,1),""))),"")</f>
        <v>860</v>
      </c>
      <c r="Z464" s="28" t="n">
        <f aca="false">$Z$1</f>
        <v>330</v>
      </c>
      <c r="AA464" s="64"/>
      <c r="AB464" s="65"/>
      <c r="AC464" s="66" t="s">
        <v>89</v>
      </c>
      <c r="AD464" s="65" t="n">
        <v>43957</v>
      </c>
      <c r="AE464" s="56"/>
      <c r="AF464" s="97"/>
      <c r="AH464" s="57"/>
    </row>
    <row r="465" customFormat="false" ht="18" hidden="true" customHeight="true" outlineLevel="0" collapsed="false">
      <c r="A465" s="19" t="n">
        <v>458</v>
      </c>
      <c r="B465" s="67"/>
      <c r="C465" s="58" t="s">
        <v>1429</v>
      </c>
      <c r="D465" s="37" t="s">
        <v>1430</v>
      </c>
      <c r="E465" s="58" t="n">
        <v>4984995800158</v>
      </c>
      <c r="F465" s="38" t="str">
        <f aca="false">IF(D465="",,"http://mnsearch.com/item?kwd="&amp;D465)</f>
        <v>http://mnsearch.com/item?kwd=B000069TLF</v>
      </c>
      <c r="G465" s="60" t="n">
        <v>6600</v>
      </c>
      <c r="H465" s="39"/>
      <c r="I465" s="40" t="n">
        <v>200</v>
      </c>
      <c r="J465" s="41"/>
      <c r="K465" s="41"/>
      <c r="L465" s="41"/>
      <c r="M465" s="61" t="s">
        <v>1431</v>
      </c>
      <c r="N465" s="62" t="n">
        <v>100.49</v>
      </c>
      <c r="O465" s="77" t="n">
        <f aca="false">N465-0.5</f>
        <v>99.99</v>
      </c>
      <c r="P465" s="78" t="n">
        <f aca="false">IF(ISERROR($P$1*O465),"",($P$1*O465))</f>
        <v>10586.9412</v>
      </c>
      <c r="Q465" s="79" t="n">
        <f aca="false">P465-T465-X465-G465-H465-Z465</f>
        <v>1208.9412</v>
      </c>
      <c r="R465" s="80" t="n">
        <f aca="false">P465-T465-Y465-G465-H465-Z465</f>
        <v>1208.9412</v>
      </c>
      <c r="S465" s="81" t="n">
        <f aca="false">IF(ISERROR(Q465/P465),"",(Q465/P465))</f>
        <v>0.114191736514037</v>
      </c>
      <c r="T465" s="78" t="n">
        <f aca="false">ROUND(IF(ISERROR(P465*$T$1),"",P465*$T$1),0)</f>
        <v>1588</v>
      </c>
      <c r="U465" s="82" t="n">
        <f aca="false">ROUNDUP(I465*1.2,0)</f>
        <v>240</v>
      </c>
      <c r="V465" s="83" t="n">
        <f aca="false">ROUNDUP(SUM(J465:L465)*1.1,0)</f>
        <v>0</v>
      </c>
      <c r="W465" s="84" t="s">
        <v>50</v>
      </c>
      <c r="X465" s="28" t="n">
        <f aca="false">IFERROR(IF($W465="eパケライト",VLOOKUP($U465,料金表!$B$3:$H$52,2,1),IF($W465="eパケ",VLOOKUP($U465,料金表!$B$3:$H$52,4,1),IF($W465="EMS",VLOOKUP($U465,料金表!$B$3:$H$52,6,1),""))),"")</f>
        <v>860</v>
      </c>
      <c r="Y465" s="28" t="n">
        <f aca="false">IFERROR(IF($W465="eパケライト",VLOOKUP($U465,料金表!$B$3:$H$52,3,1),IF($W465="eパケ",VLOOKUP($U465,料金表!$B$3:$H$52,5,1),IF($W465="EMS",VLOOKUP($U465,料金表!$B$3:$H$52,7,1),""))),"")</f>
        <v>860</v>
      </c>
      <c r="Z465" s="28" t="n">
        <f aca="false">$Z$1</f>
        <v>330</v>
      </c>
      <c r="AA465" s="64"/>
      <c r="AB465" s="65"/>
      <c r="AC465" s="66" t="s">
        <v>89</v>
      </c>
      <c r="AD465" s="65" t="n">
        <v>43957</v>
      </c>
      <c r="AE465" s="56"/>
      <c r="AF465" s="97"/>
      <c r="AH465" s="57"/>
    </row>
    <row r="466" customFormat="false" ht="18" hidden="true" customHeight="true" outlineLevel="0" collapsed="false">
      <c r="A466" s="19" t="n">
        <v>459</v>
      </c>
      <c r="B466" s="67"/>
      <c r="C466" s="58" t="s">
        <v>1432</v>
      </c>
      <c r="D466" s="37" t="s">
        <v>1433</v>
      </c>
      <c r="E466" s="58" t="n">
        <v>4573173303064</v>
      </c>
      <c r="F466" s="38" t="str">
        <f aca="false">IF(D466="",,"http://mnsearch.com/item?kwd="&amp;D466)</f>
        <v>http://mnsearch.com/item?kwd=B017ASN9FM</v>
      </c>
      <c r="G466" s="60" t="n">
        <v>2012</v>
      </c>
      <c r="H466" s="60" t="n">
        <v>357</v>
      </c>
      <c r="I466" s="40" t="n">
        <v>200</v>
      </c>
      <c r="J466" s="41"/>
      <c r="K466" s="41"/>
      <c r="L466" s="41"/>
      <c r="M466" s="61" t="s">
        <v>1434</v>
      </c>
      <c r="N466" s="62" t="n">
        <v>60.49</v>
      </c>
      <c r="O466" s="77" t="n">
        <f aca="false">N466-0.5</f>
        <v>59.99</v>
      </c>
      <c r="P466" s="78" t="n">
        <f aca="false">IF(ISERROR($P$1*O466),"",($P$1*O466))</f>
        <v>6351.7412</v>
      </c>
      <c r="Q466" s="79" t="n">
        <f aca="false">P466-T466-X466-G466-H466-Z466</f>
        <v>1839.7412</v>
      </c>
      <c r="R466" s="80" t="n">
        <f aca="false">P466-T466-Y466-G466-H466-Z466</f>
        <v>1839.7412</v>
      </c>
      <c r="S466" s="81" t="n">
        <f aca="false">IF(ISERROR(Q466/P466),"",(Q466/P466))</f>
        <v>0.28964360197799</v>
      </c>
      <c r="T466" s="78" t="n">
        <f aca="false">ROUND(IF(ISERROR(P466*$T$1),"",P466*$T$1),0)</f>
        <v>953</v>
      </c>
      <c r="U466" s="82" t="n">
        <f aca="false">ROUNDUP(I466*1.2,0)</f>
        <v>240</v>
      </c>
      <c r="V466" s="83" t="n">
        <f aca="false">ROUNDUP(SUM(J466:L466)*1.1,0)</f>
        <v>0</v>
      </c>
      <c r="W466" s="84" t="s">
        <v>50</v>
      </c>
      <c r="X466" s="28" t="n">
        <f aca="false">IFERROR(IF($W466="eパケライト",VLOOKUP($U466,料金表!$B$3:$H$52,2,1),IF($W466="eパケ",VLOOKUP($U466,料金表!$B$3:$H$52,4,1),IF($W466="EMS",VLOOKUP($U466,料金表!$B$3:$H$52,6,1),""))),"")</f>
        <v>860</v>
      </c>
      <c r="Y466" s="28" t="n">
        <f aca="false">IFERROR(IF($W466="eパケライト",VLOOKUP($U466,料金表!$B$3:$H$52,3,1),IF($W466="eパケ",VLOOKUP($U466,料金表!$B$3:$H$52,5,1),IF($W466="EMS",VLOOKUP($U466,料金表!$B$3:$H$52,7,1),""))),"")</f>
        <v>860</v>
      </c>
      <c r="Z466" s="28" t="n">
        <f aca="false">$Z$1</f>
        <v>330</v>
      </c>
      <c r="AA466" s="64"/>
      <c r="AB466" s="65"/>
      <c r="AC466" s="66" t="s">
        <v>89</v>
      </c>
      <c r="AD466" s="65" t="n">
        <v>43957</v>
      </c>
      <c r="AE466" s="56"/>
      <c r="AF466" s="97"/>
      <c r="AH466" s="57"/>
    </row>
    <row r="467" customFormat="false" ht="18" hidden="true" customHeight="true" outlineLevel="0" collapsed="false">
      <c r="A467" s="19" t="n">
        <v>460</v>
      </c>
      <c r="B467" s="67"/>
      <c r="C467" s="58" t="s">
        <v>1435</v>
      </c>
      <c r="D467" s="37" t="s">
        <v>1436</v>
      </c>
      <c r="E467" s="58" t="n">
        <v>4560467049708</v>
      </c>
      <c r="F467" s="38" t="str">
        <f aca="false">IF(D467="",,"http://mnsearch.com/item?kwd="&amp;D467)</f>
        <v>http://mnsearch.com/item?kwd=B0104YEVM4</v>
      </c>
      <c r="G467" s="60" t="n">
        <v>2480</v>
      </c>
      <c r="H467" s="39"/>
      <c r="I467" s="40" t="n">
        <v>200</v>
      </c>
      <c r="J467" s="41"/>
      <c r="K467" s="41"/>
      <c r="L467" s="41"/>
      <c r="M467" s="61" t="s">
        <v>1437</v>
      </c>
      <c r="N467" s="62" t="n">
        <v>55.49</v>
      </c>
      <c r="O467" s="77" t="n">
        <f aca="false">N467-0.5</f>
        <v>54.99</v>
      </c>
      <c r="P467" s="78" t="n">
        <f aca="false">IF(ISERROR($P$1*O467),"",($P$1*O467))</f>
        <v>5822.3412</v>
      </c>
      <c r="Q467" s="79" t="n">
        <f aca="false">P467-T467-X467-G467-H467-Z467</f>
        <v>1279.3412</v>
      </c>
      <c r="R467" s="80" t="n">
        <f aca="false">P467-T467-Y467-G467-H467-Z467</f>
        <v>1279.3412</v>
      </c>
      <c r="S467" s="81" t="n">
        <f aca="false">IF(ISERROR(Q467/P467),"",(Q467/P467))</f>
        <v>0.219729685371239</v>
      </c>
      <c r="T467" s="78" t="n">
        <f aca="false">ROUND(IF(ISERROR(P467*$T$1),"",P467*$T$1),0)</f>
        <v>873</v>
      </c>
      <c r="U467" s="82" t="n">
        <f aca="false">ROUNDUP(I467*1.2,0)</f>
        <v>240</v>
      </c>
      <c r="V467" s="83" t="n">
        <f aca="false">ROUNDUP(SUM(J467:L467)*1.1,0)</f>
        <v>0</v>
      </c>
      <c r="W467" s="84" t="s">
        <v>50</v>
      </c>
      <c r="X467" s="28" t="n">
        <f aca="false">IFERROR(IF($W467="eパケライト",VLOOKUP($U467,料金表!$B$3:$H$52,2,1),IF($W467="eパケ",VLOOKUP($U467,料金表!$B$3:$H$52,4,1),IF($W467="EMS",VLOOKUP($U467,料金表!$B$3:$H$52,6,1),""))),"")</f>
        <v>860</v>
      </c>
      <c r="Y467" s="28" t="n">
        <f aca="false">IFERROR(IF($W467="eパケライト",VLOOKUP($U467,料金表!$B$3:$H$52,3,1),IF($W467="eパケ",VLOOKUP($U467,料金表!$B$3:$H$52,5,1),IF($W467="EMS",VLOOKUP($U467,料金表!$B$3:$H$52,7,1),""))),"")</f>
        <v>860</v>
      </c>
      <c r="Z467" s="28" t="n">
        <f aca="false">$Z$1</f>
        <v>330</v>
      </c>
      <c r="AA467" s="64"/>
      <c r="AB467" s="65"/>
      <c r="AC467" s="66" t="s">
        <v>89</v>
      </c>
      <c r="AD467" s="65" t="n">
        <v>43957</v>
      </c>
      <c r="AE467" s="56"/>
      <c r="AF467" s="97"/>
      <c r="AH467" s="57"/>
    </row>
    <row r="468" customFormat="false" ht="18" hidden="true" customHeight="true" outlineLevel="0" collapsed="false">
      <c r="A468" s="19" t="n">
        <v>461</v>
      </c>
      <c r="B468" s="67"/>
      <c r="C468" s="58" t="s">
        <v>1438</v>
      </c>
      <c r="D468" s="37" t="s">
        <v>1439</v>
      </c>
      <c r="E468" s="58" t="n">
        <v>4580206270392</v>
      </c>
      <c r="F468" s="38" t="str">
        <f aca="false">IF(D468="",,"http://mnsearch.com/item?kwd="&amp;D468)</f>
        <v>http://mnsearch.com/item?kwd=B00M1J9B5I</v>
      </c>
      <c r="G468" s="60" t="n">
        <v>1950</v>
      </c>
      <c r="H468" s="39"/>
      <c r="I468" s="40" t="n">
        <v>200</v>
      </c>
      <c r="J468" s="41"/>
      <c r="K468" s="41"/>
      <c r="L468" s="41"/>
      <c r="M468" s="61" t="s">
        <v>1440</v>
      </c>
      <c r="N468" s="62" t="n">
        <v>46.98</v>
      </c>
      <c r="O468" s="77" t="n">
        <f aca="false">N468-0.5</f>
        <v>46.48</v>
      </c>
      <c r="P468" s="78" t="n">
        <f aca="false">IF(ISERROR($P$1*O468),"",($P$1*O468))</f>
        <v>4921.3024</v>
      </c>
      <c r="Q468" s="79" t="n">
        <f aca="false">P468-T468-X468-G468-H468-Z468</f>
        <v>1043.3024</v>
      </c>
      <c r="R468" s="80" t="n">
        <f aca="false">P468-T468-Y468-G468-H468-Z468</f>
        <v>1043.3024</v>
      </c>
      <c r="S468" s="81" t="n">
        <f aca="false">IF(ISERROR(Q468/P468),"",(Q468/P468))</f>
        <v>0.211997214395929</v>
      </c>
      <c r="T468" s="78" t="n">
        <f aca="false">ROUND(IF(ISERROR(P468*$T$1),"",P468*$T$1),0)</f>
        <v>738</v>
      </c>
      <c r="U468" s="82" t="n">
        <f aca="false">ROUNDUP(I468*1.2,0)</f>
        <v>240</v>
      </c>
      <c r="V468" s="83" t="n">
        <f aca="false">ROUNDUP(SUM(J468:L468)*1.1,0)</f>
        <v>0</v>
      </c>
      <c r="W468" s="84" t="s">
        <v>50</v>
      </c>
      <c r="X468" s="28" t="n">
        <f aca="false">IFERROR(IF($W468="eパケライト",VLOOKUP($U468,料金表!$B$3:$H$52,2,1),IF($W468="eパケ",VLOOKUP($U468,料金表!$B$3:$H$52,4,1),IF($W468="EMS",VLOOKUP($U468,料金表!$B$3:$H$52,6,1),""))),"")</f>
        <v>860</v>
      </c>
      <c r="Y468" s="28" t="n">
        <f aca="false">IFERROR(IF($W468="eパケライト",VLOOKUP($U468,料金表!$B$3:$H$52,3,1),IF($W468="eパケ",VLOOKUP($U468,料金表!$B$3:$H$52,5,1),IF($W468="EMS",VLOOKUP($U468,料金表!$B$3:$H$52,7,1),""))),"")</f>
        <v>860</v>
      </c>
      <c r="Z468" s="28" t="n">
        <f aca="false">$Z$1</f>
        <v>330</v>
      </c>
      <c r="AA468" s="64"/>
      <c r="AB468" s="65"/>
      <c r="AC468" s="66" t="s">
        <v>89</v>
      </c>
      <c r="AD468" s="65" t="n">
        <v>43957</v>
      </c>
      <c r="AE468" s="56"/>
      <c r="AF468" s="97"/>
      <c r="AH468" s="57"/>
    </row>
    <row r="469" customFormat="false" ht="18" hidden="true" customHeight="true" outlineLevel="0" collapsed="false">
      <c r="A469" s="19" t="n">
        <v>462</v>
      </c>
      <c r="B469" s="67"/>
      <c r="C469" s="58" t="s">
        <v>1441</v>
      </c>
      <c r="D469" s="37" t="s">
        <v>1442</v>
      </c>
      <c r="E469" s="58" t="n">
        <v>4580206270576</v>
      </c>
      <c r="F469" s="38" t="str">
        <f aca="false">IF(D469="",,"http://mnsearch.com/item?kwd="&amp;D469)</f>
        <v>http://mnsearch.com/item?kwd=B01CDRC8E8</v>
      </c>
      <c r="G469" s="60" t="n">
        <v>4000</v>
      </c>
      <c r="H469" s="39"/>
      <c r="I469" s="40" t="n">
        <v>200</v>
      </c>
      <c r="J469" s="41"/>
      <c r="K469" s="41"/>
      <c r="L469" s="41"/>
      <c r="M469" s="61" t="s">
        <v>1443</v>
      </c>
      <c r="N469" s="62" t="n">
        <v>72.49</v>
      </c>
      <c r="O469" s="77" t="n">
        <f aca="false">N469-0.5</f>
        <v>71.99</v>
      </c>
      <c r="P469" s="78" t="n">
        <f aca="false">IF(ISERROR($P$1*O469),"",($P$1*O469))</f>
        <v>7622.3012</v>
      </c>
      <c r="Q469" s="79" t="n">
        <f aca="false">P469-T469-X469-G469-H469-Z469</f>
        <v>1289.3012</v>
      </c>
      <c r="R469" s="80" t="n">
        <f aca="false">P469-T469-Y469-G469-H469-Z469</f>
        <v>1289.3012</v>
      </c>
      <c r="S469" s="81" t="n">
        <f aca="false">IF(ISERROR(Q469/P469),"",(Q469/P469))</f>
        <v>0.169148550571578</v>
      </c>
      <c r="T469" s="78" t="n">
        <f aca="false">ROUND(IF(ISERROR(P469*$T$1),"",P469*$T$1),0)</f>
        <v>1143</v>
      </c>
      <c r="U469" s="82" t="n">
        <f aca="false">ROUNDUP(I469*1.2,0)</f>
        <v>240</v>
      </c>
      <c r="V469" s="83" t="n">
        <f aca="false">ROUNDUP(SUM(J469:L469)*1.1,0)</f>
        <v>0</v>
      </c>
      <c r="W469" s="84" t="s">
        <v>50</v>
      </c>
      <c r="X469" s="28" t="n">
        <f aca="false">IFERROR(IF($W469="eパケライト",VLOOKUP($U469,料金表!$B$3:$H$52,2,1),IF($W469="eパケ",VLOOKUP($U469,料金表!$B$3:$H$52,4,1),IF($W469="EMS",VLOOKUP($U469,料金表!$B$3:$H$52,6,1),""))),"")</f>
        <v>860</v>
      </c>
      <c r="Y469" s="28" t="n">
        <f aca="false">IFERROR(IF($W469="eパケライト",VLOOKUP($U469,料金表!$B$3:$H$52,3,1),IF($W469="eパケ",VLOOKUP($U469,料金表!$B$3:$H$52,5,1),IF($W469="EMS",VLOOKUP($U469,料金表!$B$3:$H$52,7,1),""))),"")</f>
        <v>860</v>
      </c>
      <c r="Z469" s="28" t="n">
        <f aca="false">$Z$1</f>
        <v>330</v>
      </c>
      <c r="AA469" s="64"/>
      <c r="AB469" s="65"/>
      <c r="AC469" s="66" t="s">
        <v>89</v>
      </c>
      <c r="AD469" s="65" t="n">
        <v>43957</v>
      </c>
      <c r="AE469" s="56"/>
      <c r="AF469" s="97"/>
      <c r="AH469" s="57"/>
    </row>
    <row r="470" customFormat="false" ht="18" hidden="true" customHeight="true" outlineLevel="0" collapsed="false">
      <c r="A470" s="19" t="n">
        <v>463</v>
      </c>
      <c r="B470" s="67"/>
      <c r="C470" s="58" t="s">
        <v>1444</v>
      </c>
      <c r="D470" s="37" t="s">
        <v>1445</v>
      </c>
      <c r="E470" s="58" t="n">
        <v>4995857094394</v>
      </c>
      <c r="F470" s="38" t="str">
        <f aca="false">IF(D470="",,"http://mnsearch.com/item?kwd="&amp;D470)</f>
        <v>http://mnsearch.com/item?kwd=B01FFDZQXM</v>
      </c>
      <c r="G470" s="60" t="n">
        <v>4000</v>
      </c>
      <c r="H470" s="39"/>
      <c r="I470" s="40" t="n">
        <v>350</v>
      </c>
      <c r="J470" s="41"/>
      <c r="K470" s="41"/>
      <c r="L470" s="41"/>
      <c r="M470" s="61" t="s">
        <v>1446</v>
      </c>
      <c r="N470" s="62" t="n">
        <v>76.49</v>
      </c>
      <c r="O470" s="77" t="n">
        <f aca="false">N470-0.5</f>
        <v>75.99</v>
      </c>
      <c r="P470" s="78" t="n">
        <f aca="false">IF(ISERROR($P$1*O470),"",($P$1*O470))</f>
        <v>8045.8212</v>
      </c>
      <c r="Q470" s="79" t="n">
        <f aca="false">P470-T470-X470-G470-H470-Z470</f>
        <v>1273.8212</v>
      </c>
      <c r="R470" s="80" t="n">
        <f aca="false">P470-T470-Y470-G470-H470-Z470</f>
        <v>1273.8212</v>
      </c>
      <c r="S470" s="81" t="n">
        <f aca="false">IF(ISERROR(Q470/P470),"",(Q470/P470))</f>
        <v>0.15832084362004</v>
      </c>
      <c r="T470" s="78" t="n">
        <f aca="false">ROUND(IF(ISERROR(P470*$T$1),"",P470*$T$1),0)</f>
        <v>1207</v>
      </c>
      <c r="U470" s="82" t="n">
        <f aca="false">ROUNDUP(I470*1.2,0)</f>
        <v>420</v>
      </c>
      <c r="V470" s="83" t="n">
        <f aca="false">ROUNDUP(SUM(J470:L470)*1.1,0)</f>
        <v>0</v>
      </c>
      <c r="W470" s="84" t="s">
        <v>50</v>
      </c>
      <c r="X470" s="28" t="n">
        <f aca="false">IFERROR(IF($W470="eパケライト",VLOOKUP($U470,料金表!$B$3:$H$52,2,1),IF($W470="eパケ",VLOOKUP($U470,料金表!$B$3:$H$52,4,1),IF($W470="EMS",VLOOKUP($U470,料金表!$B$3:$H$52,6,1),""))),"")</f>
        <v>1235</v>
      </c>
      <c r="Y470" s="28" t="n">
        <f aca="false">IFERROR(IF($W470="eパケライト",VLOOKUP($U470,料金表!$B$3:$H$52,3,1),IF($W470="eパケ",VLOOKUP($U470,料金表!$B$3:$H$52,5,1),IF($W470="EMS",VLOOKUP($U470,料金表!$B$3:$H$52,7,1),""))),"")</f>
        <v>1235</v>
      </c>
      <c r="Z470" s="28" t="n">
        <f aca="false">$Z$1</f>
        <v>330</v>
      </c>
      <c r="AA470" s="64"/>
      <c r="AB470" s="65"/>
      <c r="AC470" s="66" t="s">
        <v>89</v>
      </c>
      <c r="AD470" s="65" t="n">
        <v>43957</v>
      </c>
      <c r="AE470" s="56"/>
      <c r="AF470" s="69" t="s">
        <v>1447</v>
      </c>
      <c r="AH470" s="57"/>
    </row>
    <row r="471" customFormat="false" ht="18" hidden="true" customHeight="true" outlineLevel="0" collapsed="false">
      <c r="A471" s="19" t="n">
        <v>464</v>
      </c>
      <c r="B471" s="67"/>
      <c r="C471" s="58" t="s">
        <v>1448</v>
      </c>
      <c r="D471" s="37" t="s">
        <v>1449</v>
      </c>
      <c r="E471" s="58" t="n">
        <v>4988648390485</v>
      </c>
      <c r="F471" s="38" t="str">
        <f aca="false">IF(D471="",,"http://mnsearch.com/item?kwd="&amp;D471)</f>
        <v>http://mnsearch.com/item?kwd=B000BPIBAK</v>
      </c>
      <c r="G471" s="60" t="n">
        <v>1200</v>
      </c>
      <c r="H471" s="39"/>
      <c r="I471" s="40" t="n">
        <v>200</v>
      </c>
      <c r="J471" s="41"/>
      <c r="K471" s="41"/>
      <c r="L471" s="41"/>
      <c r="M471" s="61" t="s">
        <v>1450</v>
      </c>
      <c r="N471" s="62" t="n">
        <v>46.49</v>
      </c>
      <c r="O471" s="77" t="n">
        <f aca="false">N471-0.5</f>
        <v>45.99</v>
      </c>
      <c r="P471" s="78" t="n">
        <f aca="false">IF(ISERROR($P$1*O471),"",($P$1*O471))</f>
        <v>4869.4212</v>
      </c>
      <c r="Q471" s="79" t="n">
        <f aca="false">P471-T471-X471-G471-H471-Z471</f>
        <v>1749.4212</v>
      </c>
      <c r="R471" s="80" t="n">
        <f aca="false">P471-T471-Y471-G471-H471-Z471</f>
        <v>1749.4212</v>
      </c>
      <c r="S471" s="81" t="n">
        <f aca="false">IF(ISERROR(Q471/P471),"",(Q471/P471))</f>
        <v>0.359266764600277</v>
      </c>
      <c r="T471" s="78" t="n">
        <f aca="false">ROUND(IF(ISERROR(P471*$T$1),"",P471*$T$1),0)</f>
        <v>730</v>
      </c>
      <c r="U471" s="82" t="n">
        <f aca="false">ROUNDUP(I471*1.2,0)</f>
        <v>240</v>
      </c>
      <c r="V471" s="83" t="n">
        <f aca="false">ROUNDUP(SUM(J471:L471)*1.1,0)</f>
        <v>0</v>
      </c>
      <c r="W471" s="84" t="s">
        <v>50</v>
      </c>
      <c r="X471" s="28" t="n">
        <f aca="false">IFERROR(IF($W471="eパケライト",VLOOKUP($U471,料金表!$B$3:$H$52,2,1),IF($W471="eパケ",VLOOKUP($U471,料金表!$B$3:$H$52,4,1),IF($W471="EMS",VLOOKUP($U471,料金表!$B$3:$H$52,6,1),""))),"")</f>
        <v>860</v>
      </c>
      <c r="Y471" s="28" t="n">
        <f aca="false">IFERROR(IF($W471="eパケライト",VLOOKUP($U471,料金表!$B$3:$H$52,3,1),IF($W471="eパケ",VLOOKUP($U471,料金表!$B$3:$H$52,5,1),IF($W471="EMS",VLOOKUP($U471,料金表!$B$3:$H$52,7,1),""))),"")</f>
        <v>860</v>
      </c>
      <c r="Z471" s="28" t="n">
        <f aca="false">$Z$1</f>
        <v>330</v>
      </c>
      <c r="AA471" s="64"/>
      <c r="AB471" s="65"/>
      <c r="AC471" s="66" t="s">
        <v>89</v>
      </c>
      <c r="AD471" s="65" t="n">
        <v>43957</v>
      </c>
      <c r="AE471" s="56"/>
      <c r="AF471" s="97"/>
      <c r="AH471" s="57"/>
    </row>
    <row r="472" customFormat="false" ht="18" hidden="true" customHeight="true" outlineLevel="0" collapsed="false">
      <c r="A472" s="19" t="n">
        <v>465</v>
      </c>
      <c r="B472" s="67"/>
      <c r="C472" s="58" t="s">
        <v>1451</v>
      </c>
      <c r="D472" s="37" t="s">
        <v>1452</v>
      </c>
      <c r="E472" s="58" t="n">
        <v>4974365142209</v>
      </c>
      <c r="F472" s="38" t="str">
        <f aca="false">IF(D472="",,"http://mnsearch.com/item?kwd="&amp;D472)</f>
        <v>http://mnsearch.com/item?kwd=B0019D9OCC</v>
      </c>
      <c r="G472" s="60" t="n">
        <v>1480</v>
      </c>
      <c r="H472" s="39"/>
      <c r="I472" s="40" t="n">
        <v>200</v>
      </c>
      <c r="J472" s="41"/>
      <c r="K472" s="41"/>
      <c r="L472" s="41"/>
      <c r="M472" s="61" t="s">
        <v>1453</v>
      </c>
      <c r="N472" s="62" t="n">
        <v>40.49</v>
      </c>
      <c r="O472" s="77" t="n">
        <f aca="false">N472-0.5</f>
        <v>39.99</v>
      </c>
      <c r="P472" s="78" t="n">
        <f aca="false">IF(ISERROR($P$1*O472),"",($P$1*O472))</f>
        <v>4234.1412</v>
      </c>
      <c r="Q472" s="79" t="n">
        <f aca="false">P472-T472-X472-G472-H472-Z472</f>
        <v>929.1412</v>
      </c>
      <c r="R472" s="80" t="n">
        <f aca="false">P472-T472-Y472-G472-H472-Z472</f>
        <v>929.1412</v>
      </c>
      <c r="S472" s="81" t="n">
        <f aca="false">IF(ISERROR(Q472/P472),"",(Q472/P472))</f>
        <v>0.219440296417134</v>
      </c>
      <c r="T472" s="78" t="n">
        <f aca="false">ROUND(IF(ISERROR(P472*$T$1),"",P472*$T$1),0)</f>
        <v>635</v>
      </c>
      <c r="U472" s="82" t="n">
        <f aca="false">ROUNDUP(I472*1.2,0)</f>
        <v>240</v>
      </c>
      <c r="V472" s="83" t="n">
        <f aca="false">ROUNDUP(SUM(J472:L472)*1.1,0)</f>
        <v>0</v>
      </c>
      <c r="W472" s="84" t="s">
        <v>50</v>
      </c>
      <c r="X472" s="28" t="n">
        <f aca="false">IFERROR(IF($W472="eパケライト",VLOOKUP($U472,料金表!$B$3:$H$52,2,1),IF($W472="eパケ",VLOOKUP($U472,料金表!$B$3:$H$52,4,1),IF($W472="EMS",VLOOKUP($U472,料金表!$B$3:$H$52,6,1),""))),"")</f>
        <v>860</v>
      </c>
      <c r="Y472" s="28" t="n">
        <f aca="false">IFERROR(IF($W472="eパケライト",VLOOKUP($U472,料金表!$B$3:$H$52,3,1),IF($W472="eパケ",VLOOKUP($U472,料金表!$B$3:$H$52,5,1),IF($W472="EMS",VLOOKUP($U472,料金表!$B$3:$H$52,7,1),""))),"")</f>
        <v>860</v>
      </c>
      <c r="Z472" s="28" t="n">
        <f aca="false">$Z$1</f>
        <v>330</v>
      </c>
      <c r="AA472" s="64"/>
      <c r="AB472" s="65"/>
      <c r="AC472" s="66" t="s">
        <v>89</v>
      </c>
      <c r="AD472" s="65" t="n">
        <v>43957</v>
      </c>
      <c r="AE472" s="56"/>
      <c r="AF472" s="97"/>
      <c r="AH472" s="57"/>
    </row>
    <row r="473" customFormat="false" ht="18" hidden="true" customHeight="true" outlineLevel="0" collapsed="false">
      <c r="A473" s="19" t="n">
        <v>466</v>
      </c>
      <c r="B473" s="67"/>
      <c r="C473" s="58" t="s">
        <v>1454</v>
      </c>
      <c r="D473" s="37" t="s">
        <v>1455</v>
      </c>
      <c r="E473" s="58" t="n">
        <v>4974365911065</v>
      </c>
      <c r="F473" s="38" t="str">
        <f aca="false">IF(D473="",,"http://mnsearch.com/item?kwd="&amp;D473)</f>
        <v>http://mnsearch.com/item?kwd=B00UHKAVD4</v>
      </c>
      <c r="G473" s="60" t="n">
        <v>2390</v>
      </c>
      <c r="H473" s="39"/>
      <c r="I473" s="40" t="n">
        <v>200</v>
      </c>
      <c r="J473" s="41"/>
      <c r="K473" s="41"/>
      <c r="L473" s="41"/>
      <c r="M473" s="61" t="s">
        <v>1456</v>
      </c>
      <c r="N473" s="62" t="n">
        <v>50.49</v>
      </c>
      <c r="O473" s="77" t="n">
        <f aca="false">N473-0.5</f>
        <v>49.99</v>
      </c>
      <c r="P473" s="78" t="n">
        <f aca="false">IF(ISERROR($P$1*O473),"",($P$1*O473))</f>
        <v>5292.9412</v>
      </c>
      <c r="Q473" s="79" t="n">
        <f aca="false">P473-T473-X473-G473-H473-Z473</f>
        <v>918.9412</v>
      </c>
      <c r="R473" s="80" t="n">
        <f aca="false">P473-T473-Y473-G473-H473-Z473</f>
        <v>918.9412</v>
      </c>
      <c r="S473" s="81" t="n">
        <f aca="false">IF(ISERROR(Q473/P473),"",(Q473/P473))</f>
        <v>0.173616362864564</v>
      </c>
      <c r="T473" s="78" t="n">
        <f aca="false">ROUND(IF(ISERROR(P473*$T$1),"",P473*$T$1),0)</f>
        <v>794</v>
      </c>
      <c r="U473" s="82" t="n">
        <f aca="false">ROUNDUP(I473*1.2,0)</f>
        <v>240</v>
      </c>
      <c r="V473" s="83" t="n">
        <f aca="false">ROUNDUP(SUM(J473:L473)*1.1,0)</f>
        <v>0</v>
      </c>
      <c r="W473" s="84" t="s">
        <v>50</v>
      </c>
      <c r="X473" s="28" t="n">
        <f aca="false">IFERROR(IF($W473="eパケライト",VLOOKUP($U473,料金表!$B$3:$H$52,2,1),IF($W473="eパケ",VLOOKUP($U473,料金表!$B$3:$H$52,4,1),IF($W473="EMS",VLOOKUP($U473,料金表!$B$3:$H$52,6,1),""))),"")</f>
        <v>860</v>
      </c>
      <c r="Y473" s="28" t="n">
        <f aca="false">IFERROR(IF($W473="eパケライト",VLOOKUP($U473,料金表!$B$3:$H$52,3,1),IF($W473="eパケ",VLOOKUP($U473,料金表!$B$3:$H$52,5,1),IF($W473="EMS",VLOOKUP($U473,料金表!$B$3:$H$52,7,1),""))),"")</f>
        <v>860</v>
      </c>
      <c r="Z473" s="28" t="n">
        <f aca="false">$Z$1</f>
        <v>330</v>
      </c>
      <c r="AA473" s="64"/>
      <c r="AB473" s="65"/>
      <c r="AC473" s="66" t="s">
        <v>89</v>
      </c>
      <c r="AD473" s="65" t="n">
        <v>43957</v>
      </c>
      <c r="AE473" s="56"/>
      <c r="AF473" s="97"/>
      <c r="AH473" s="57"/>
    </row>
    <row r="474" customFormat="false" ht="18" hidden="true" customHeight="true" outlineLevel="0" collapsed="false">
      <c r="A474" s="19" t="n">
        <v>467</v>
      </c>
      <c r="B474" s="67"/>
      <c r="C474" s="58" t="s">
        <v>1457</v>
      </c>
      <c r="D474" s="37" t="s">
        <v>1458</v>
      </c>
      <c r="E474" s="58" t="n">
        <v>4582224492732</v>
      </c>
      <c r="F474" s="38" t="str">
        <f aca="false">IF(D474="",,"http://mnsearch.com/item?kwd="&amp;D474)</f>
        <v>http://mnsearch.com/item?kwd=B001P30BM8</v>
      </c>
      <c r="G474" s="60" t="n">
        <v>3000</v>
      </c>
      <c r="H474" s="39"/>
      <c r="I474" s="40" t="n">
        <v>600</v>
      </c>
      <c r="J474" s="41"/>
      <c r="K474" s="41"/>
      <c r="L474" s="41"/>
      <c r="M474" s="61" t="s">
        <v>1459</v>
      </c>
      <c r="N474" s="62" t="n">
        <v>65.49</v>
      </c>
      <c r="O474" s="77" t="n">
        <f aca="false">N474-0.5</f>
        <v>64.99</v>
      </c>
      <c r="P474" s="78" t="n">
        <f aca="false">IF(ISERROR($P$1*O474),"",($P$1*O474))</f>
        <v>6881.1412</v>
      </c>
      <c r="Q474" s="79" t="n">
        <f aca="false">P474-T474-X474-G474-H474-Z474</f>
        <v>834.141199999999</v>
      </c>
      <c r="R474" s="80" t="n">
        <f aca="false">P474-T474-Y474-G474-H474-Z474</f>
        <v>834.141199999999</v>
      </c>
      <c r="S474" s="81" t="n">
        <f aca="false">IF(ISERROR(Q474/P474),"",(Q474/P474))</f>
        <v>0.12122134624995</v>
      </c>
      <c r="T474" s="78" t="n">
        <f aca="false">ROUND(IF(ISERROR(P474*$T$1),"",P474*$T$1),0)</f>
        <v>1032</v>
      </c>
      <c r="U474" s="82" t="n">
        <f aca="false">ROUNDUP(I474*1.2,0)</f>
        <v>720</v>
      </c>
      <c r="V474" s="83" t="n">
        <f aca="false">ROUNDUP(SUM(J474:L474)*1.1,0)</f>
        <v>0</v>
      </c>
      <c r="W474" s="84" t="s">
        <v>50</v>
      </c>
      <c r="X474" s="28" t="n">
        <f aca="false">IFERROR(IF($W474="eパケライト",VLOOKUP($U474,料金表!$B$3:$H$52,2,1),IF($W474="eパケ",VLOOKUP($U474,料金表!$B$3:$H$52,4,1),IF($W474="EMS",VLOOKUP($U474,料金表!$B$3:$H$52,6,1),""))),"")</f>
        <v>1685</v>
      </c>
      <c r="Y474" s="28" t="n">
        <f aca="false">IFERROR(IF($W474="eパケライト",VLOOKUP($U474,料金表!$B$3:$H$52,3,1),IF($W474="eパケ",VLOOKUP($U474,料金表!$B$3:$H$52,5,1),IF($W474="EMS",VLOOKUP($U474,料金表!$B$3:$H$52,7,1),""))),"")</f>
        <v>1685</v>
      </c>
      <c r="Z474" s="28" t="n">
        <f aca="false">$Z$1</f>
        <v>330</v>
      </c>
      <c r="AA474" s="64"/>
      <c r="AB474" s="65"/>
      <c r="AC474" s="66" t="s">
        <v>89</v>
      </c>
      <c r="AD474" s="65" t="n">
        <v>43957</v>
      </c>
      <c r="AE474" s="56"/>
      <c r="AF474" s="97"/>
      <c r="AH474" s="57"/>
    </row>
    <row r="475" customFormat="false" ht="18" hidden="true" customHeight="true" outlineLevel="0" collapsed="false">
      <c r="A475" s="19" t="n">
        <v>468</v>
      </c>
      <c r="B475" s="67"/>
      <c r="C475" s="58" t="s">
        <v>1460</v>
      </c>
      <c r="D475" s="37" t="s">
        <v>1461</v>
      </c>
      <c r="E475" s="58" t="n">
        <v>4560101362057</v>
      </c>
      <c r="F475" s="38" t="str">
        <f aca="false">IF(D475="",,"http://mnsearch.com/item?kwd="&amp;D475)</f>
        <v>http://mnsearch.com/item?kwd=B00007LL9Q</v>
      </c>
      <c r="G475" s="60" t="n">
        <v>1698</v>
      </c>
      <c r="H475" s="39"/>
      <c r="I475" s="40" t="n">
        <v>200</v>
      </c>
      <c r="J475" s="41"/>
      <c r="K475" s="41"/>
      <c r="L475" s="41"/>
      <c r="M475" s="61" t="s">
        <v>1462</v>
      </c>
      <c r="N475" s="62" t="n">
        <v>45.49</v>
      </c>
      <c r="O475" s="77" t="n">
        <f aca="false">N475-0.5</f>
        <v>44.99</v>
      </c>
      <c r="P475" s="78" t="n">
        <f aca="false">IF(ISERROR($P$1*O475),"",($P$1*O475))</f>
        <v>4763.5412</v>
      </c>
      <c r="Q475" s="79" t="n">
        <f aca="false">P475-T475-X475-G475-H475-Z475</f>
        <v>1160.5412</v>
      </c>
      <c r="R475" s="80" t="n">
        <f aca="false">P475-T475-Y475-G475-H475-Z475</f>
        <v>1160.5412</v>
      </c>
      <c r="S475" s="81" t="n">
        <f aca="false">IF(ISERROR(Q475/P475),"",(Q475/P475))</f>
        <v>0.243629928087953</v>
      </c>
      <c r="T475" s="78" t="n">
        <f aca="false">ROUND(IF(ISERROR(P475*$T$1),"",P475*$T$1),0)</f>
        <v>715</v>
      </c>
      <c r="U475" s="82" t="n">
        <f aca="false">ROUNDUP(I475*1.2,0)</f>
        <v>240</v>
      </c>
      <c r="V475" s="83" t="n">
        <f aca="false">ROUNDUP(SUM(J475:L475)*1.1,0)</f>
        <v>0</v>
      </c>
      <c r="W475" s="84" t="s">
        <v>50</v>
      </c>
      <c r="X475" s="28" t="n">
        <f aca="false">IFERROR(IF($W475="eパケライト",VLOOKUP($U475,料金表!$B$3:$H$52,2,1),IF($W475="eパケ",VLOOKUP($U475,料金表!$B$3:$H$52,4,1),IF($W475="EMS",VLOOKUP($U475,料金表!$B$3:$H$52,6,1),""))),"")</f>
        <v>860</v>
      </c>
      <c r="Y475" s="28" t="n">
        <f aca="false">IFERROR(IF($W475="eパケライト",VLOOKUP($U475,料金表!$B$3:$H$52,3,1),IF($W475="eパケ",VLOOKUP($U475,料金表!$B$3:$H$52,5,1),IF($W475="EMS",VLOOKUP($U475,料金表!$B$3:$H$52,7,1),""))),"")</f>
        <v>860</v>
      </c>
      <c r="Z475" s="28" t="n">
        <f aca="false">$Z$1</f>
        <v>330</v>
      </c>
      <c r="AA475" s="64"/>
      <c r="AB475" s="65"/>
      <c r="AC475" s="66" t="s">
        <v>89</v>
      </c>
      <c r="AD475" s="65" t="n">
        <v>43957</v>
      </c>
      <c r="AE475" s="56"/>
      <c r="AF475" s="97"/>
      <c r="AH475" s="57"/>
    </row>
    <row r="476" customFormat="false" ht="18" hidden="true" customHeight="true" outlineLevel="0" collapsed="false">
      <c r="A476" s="19" t="n">
        <v>469</v>
      </c>
      <c r="B476" s="67"/>
      <c r="C476" s="58" t="s">
        <v>1463</v>
      </c>
      <c r="D476" s="37" t="s">
        <v>1464</v>
      </c>
      <c r="E476" s="58" t="n">
        <v>4560467044925</v>
      </c>
      <c r="F476" s="38" t="str">
        <f aca="false">IF(D476="",,"http://mnsearch.com/item?kwd="&amp;D476)</f>
        <v>http://mnsearch.com/item?kwd=B00MWRGIZU</v>
      </c>
      <c r="G476" s="60" t="n">
        <v>1260</v>
      </c>
      <c r="H476" s="60" t="n">
        <v>440</v>
      </c>
      <c r="I476" s="40" t="n">
        <v>200</v>
      </c>
      <c r="J476" s="41"/>
      <c r="K476" s="41"/>
      <c r="L476" s="41"/>
      <c r="M476" s="61" t="s">
        <v>1465</v>
      </c>
      <c r="N476" s="62" t="n">
        <v>39.49</v>
      </c>
      <c r="O476" s="77" t="n">
        <f aca="false">N476-0.5</f>
        <v>38.99</v>
      </c>
      <c r="P476" s="78" t="n">
        <f aca="false">IF(ISERROR($P$1*O476),"",($P$1*O476))</f>
        <v>4128.2612</v>
      </c>
      <c r="Q476" s="79" t="n">
        <f aca="false">P476-T476-X476-G476-H476-Z476</f>
        <v>619.2612</v>
      </c>
      <c r="R476" s="80" t="n">
        <f aca="false">P476-T476-Y476-G476-H476-Z476</f>
        <v>619.2612</v>
      </c>
      <c r="S476" s="81" t="n">
        <f aca="false">IF(ISERROR(Q476/P476),"",(Q476/P476))</f>
        <v>0.150005333964818</v>
      </c>
      <c r="T476" s="78" t="n">
        <f aca="false">ROUND(IF(ISERROR(P476*$T$1),"",P476*$T$1),0)</f>
        <v>619</v>
      </c>
      <c r="U476" s="82" t="n">
        <f aca="false">ROUNDUP(I476*1.2,0)</f>
        <v>240</v>
      </c>
      <c r="V476" s="83" t="n">
        <f aca="false">ROUNDUP(SUM(J476:L476)*1.1,0)</f>
        <v>0</v>
      </c>
      <c r="W476" s="84" t="s">
        <v>50</v>
      </c>
      <c r="X476" s="28" t="n">
        <f aca="false">IFERROR(IF($W476="eパケライト",VLOOKUP($U476,料金表!$B$3:$H$52,2,1),IF($W476="eパケ",VLOOKUP($U476,料金表!$B$3:$H$52,4,1),IF($W476="EMS",VLOOKUP($U476,料金表!$B$3:$H$52,6,1),""))),"")</f>
        <v>860</v>
      </c>
      <c r="Y476" s="28" t="n">
        <f aca="false">IFERROR(IF($W476="eパケライト",VLOOKUP($U476,料金表!$B$3:$H$52,3,1),IF($W476="eパケ",VLOOKUP($U476,料金表!$B$3:$H$52,5,1),IF($W476="EMS",VLOOKUP($U476,料金表!$B$3:$H$52,7,1),""))),"")</f>
        <v>860</v>
      </c>
      <c r="Z476" s="28" t="n">
        <f aca="false">$Z$1</f>
        <v>330</v>
      </c>
      <c r="AA476" s="64"/>
      <c r="AB476" s="65"/>
      <c r="AC476" s="66" t="s">
        <v>89</v>
      </c>
      <c r="AD476" s="65" t="n">
        <v>43957</v>
      </c>
      <c r="AE476" s="56"/>
      <c r="AF476" s="97"/>
      <c r="AH476" s="57"/>
    </row>
    <row r="477" customFormat="false" ht="18" hidden="true" customHeight="true" outlineLevel="0" collapsed="false">
      <c r="A477" s="19" t="n">
        <v>470</v>
      </c>
      <c r="B477" s="67"/>
      <c r="C477" s="58" t="s">
        <v>1466</v>
      </c>
      <c r="D477" s="37" t="s">
        <v>1467</v>
      </c>
      <c r="E477" s="58" t="n">
        <v>4988648770492</v>
      </c>
      <c r="F477" s="38" t="str">
        <f aca="false">IF(D477="",,"http://mnsearch.com/item?kwd="&amp;D477)</f>
        <v>http://mnsearch.com/item?kwd=B004FGM5MG</v>
      </c>
      <c r="G477" s="60" t="n">
        <v>1038</v>
      </c>
      <c r="H477" s="60" t="n">
        <v>350</v>
      </c>
      <c r="I477" s="40" t="n">
        <v>200</v>
      </c>
      <c r="J477" s="41"/>
      <c r="K477" s="41"/>
      <c r="L477" s="41"/>
      <c r="M477" s="61" t="s">
        <v>1468</v>
      </c>
      <c r="N477" s="62" t="n">
        <v>54.49</v>
      </c>
      <c r="O477" s="77" t="n">
        <f aca="false">N477-0.5</f>
        <v>53.99</v>
      </c>
      <c r="P477" s="78" t="n">
        <f aca="false">IF(ISERROR($P$1*O477),"",($P$1*O477))</f>
        <v>5716.4612</v>
      </c>
      <c r="Q477" s="79" t="n">
        <f aca="false">P477-T477-X477-G477-H477-Z477</f>
        <v>2281.4612</v>
      </c>
      <c r="R477" s="80" t="n">
        <f aca="false">P477-T477-Y477-G477-H477-Z477</f>
        <v>2281.4612</v>
      </c>
      <c r="S477" s="81" t="n">
        <f aca="false">IF(ISERROR(Q477/P477),"",(Q477/P477))</f>
        <v>0.399103767204787</v>
      </c>
      <c r="T477" s="78" t="n">
        <f aca="false">ROUND(IF(ISERROR(P477*$T$1),"",P477*$T$1),0)</f>
        <v>857</v>
      </c>
      <c r="U477" s="82" t="n">
        <f aca="false">ROUNDUP(I477*1.2,0)</f>
        <v>240</v>
      </c>
      <c r="V477" s="83" t="n">
        <f aca="false">ROUNDUP(SUM(J477:L477)*1.1,0)</f>
        <v>0</v>
      </c>
      <c r="W477" s="84" t="s">
        <v>50</v>
      </c>
      <c r="X477" s="28" t="n">
        <f aca="false">IFERROR(IF($W477="eパケライト",VLOOKUP($U477,料金表!$B$3:$H$52,2,1),IF($W477="eパケ",VLOOKUP($U477,料金表!$B$3:$H$52,4,1),IF($W477="EMS",VLOOKUP($U477,料金表!$B$3:$H$52,6,1),""))),"")</f>
        <v>860</v>
      </c>
      <c r="Y477" s="28" t="n">
        <f aca="false">IFERROR(IF($W477="eパケライト",VLOOKUP($U477,料金表!$B$3:$H$52,3,1),IF($W477="eパケ",VLOOKUP($U477,料金表!$B$3:$H$52,5,1),IF($W477="EMS",VLOOKUP($U477,料金表!$B$3:$H$52,7,1),""))),"")</f>
        <v>860</v>
      </c>
      <c r="Z477" s="28" t="n">
        <f aca="false">$Z$1</f>
        <v>330</v>
      </c>
      <c r="AA477" s="64"/>
      <c r="AB477" s="65"/>
      <c r="AC477" s="66" t="s">
        <v>89</v>
      </c>
      <c r="AD477" s="65" t="n">
        <v>43957</v>
      </c>
      <c r="AE477" s="56"/>
      <c r="AF477" s="97"/>
      <c r="AH477" s="57"/>
    </row>
    <row r="478" customFormat="false" ht="17.25" hidden="true" customHeight="true" outlineLevel="0" collapsed="false">
      <c r="A478" s="19" t="n">
        <v>471</v>
      </c>
      <c r="B478" s="67"/>
      <c r="C478" s="58" t="s">
        <v>1469</v>
      </c>
      <c r="D478" s="37" t="s">
        <v>1470</v>
      </c>
      <c r="E478" s="58" t="n">
        <v>4902370535235</v>
      </c>
      <c r="F478" s="38" t="str">
        <f aca="false">IF(D478="",,"http://mnsearch.com/item?kwd="&amp;D478)</f>
        <v>http://mnsearch.com/item?kwd=B01LC99ERC</v>
      </c>
      <c r="G478" s="60" t="n">
        <v>1492</v>
      </c>
      <c r="H478" s="60" t="n">
        <v>356</v>
      </c>
      <c r="I478" s="40" t="n">
        <v>200</v>
      </c>
      <c r="J478" s="41"/>
      <c r="K478" s="41"/>
      <c r="L478" s="41"/>
      <c r="M478" s="61" t="s">
        <v>1471</v>
      </c>
      <c r="N478" s="62" t="n">
        <v>44.49</v>
      </c>
      <c r="O478" s="77" t="n">
        <f aca="false">N478-0.5</f>
        <v>43.99</v>
      </c>
      <c r="P478" s="78" t="n">
        <f aca="false">IF(ISERROR($P$1*O478),"",($P$1*O478))</f>
        <v>4657.6612</v>
      </c>
      <c r="Q478" s="79" t="n">
        <f aca="false">P478-T478-X478-G478-H478-Z478</f>
        <v>920.661200000001</v>
      </c>
      <c r="R478" s="80" t="n">
        <f aca="false">P478-T478-Y478-G478-H478-Z478</f>
        <v>920.661200000001</v>
      </c>
      <c r="S478" s="81" t="n">
        <f aca="false">IF(ISERROR(Q478/P478),"",(Q478/P478))</f>
        <v>0.197665987384398</v>
      </c>
      <c r="T478" s="78" t="n">
        <f aca="false">ROUND(IF(ISERROR(P478*$T$1),"",P478*$T$1),0)</f>
        <v>699</v>
      </c>
      <c r="U478" s="82" t="n">
        <f aca="false">ROUNDUP(I478*1.2,0)</f>
        <v>240</v>
      </c>
      <c r="V478" s="83" t="n">
        <f aca="false">ROUNDUP(SUM(J478:L478)*1.1,0)</f>
        <v>0</v>
      </c>
      <c r="W478" s="84" t="s">
        <v>50</v>
      </c>
      <c r="X478" s="28" t="n">
        <f aca="false">IFERROR(IF($W478="eパケライト",VLOOKUP($U478,料金表!$B$3:$H$52,2,1),IF($W478="eパケ",VLOOKUP($U478,料金表!$B$3:$H$52,4,1),IF($W478="EMS",VLOOKUP($U478,料金表!$B$3:$H$52,6,1),""))),"")</f>
        <v>860</v>
      </c>
      <c r="Y478" s="28" t="n">
        <f aca="false">IFERROR(IF($W478="eパケライト",VLOOKUP($U478,料金表!$B$3:$H$52,3,1),IF($W478="eパケ",VLOOKUP($U478,料金表!$B$3:$H$52,5,1),IF($W478="EMS",VLOOKUP($U478,料金表!$B$3:$H$52,7,1),""))),"")</f>
        <v>860</v>
      </c>
      <c r="Z478" s="28" t="n">
        <f aca="false">$Z$1</f>
        <v>330</v>
      </c>
      <c r="AA478" s="64"/>
      <c r="AB478" s="65"/>
      <c r="AC478" s="66" t="s">
        <v>89</v>
      </c>
      <c r="AD478" s="65" t="n">
        <v>43957</v>
      </c>
      <c r="AE478" s="56"/>
      <c r="AF478" s="97"/>
      <c r="AH478" s="57"/>
    </row>
    <row r="479" customFormat="false" ht="17.25" hidden="true" customHeight="true" outlineLevel="0" collapsed="false">
      <c r="A479" s="19" t="n">
        <v>472</v>
      </c>
      <c r="B479" s="67"/>
      <c r="C479" s="58" t="s">
        <v>1472</v>
      </c>
      <c r="D479" s="37" t="s">
        <v>1473</v>
      </c>
      <c r="E479" s="58" t="n">
        <v>4582325378201</v>
      </c>
      <c r="F479" s="38" t="str">
        <f aca="false">IF(D479="",,"http://mnsearch.com/item?kwd="&amp;D479)</f>
        <v>http://mnsearch.com/item?kwd=B009S4G6NO</v>
      </c>
      <c r="G479" s="60" t="n">
        <v>2480</v>
      </c>
      <c r="H479" s="39"/>
      <c r="I479" s="40" t="n">
        <v>400</v>
      </c>
      <c r="J479" s="41"/>
      <c r="K479" s="41"/>
      <c r="L479" s="41"/>
      <c r="M479" s="61" t="s">
        <v>1474</v>
      </c>
      <c r="N479" s="62" t="n">
        <v>80.49</v>
      </c>
      <c r="O479" s="77" t="n">
        <f aca="false">N479-0.5</f>
        <v>79.99</v>
      </c>
      <c r="P479" s="78" t="n">
        <f aca="false">IF(ISERROR($P$1*O479),"",($P$1*O479))</f>
        <v>8469.3412</v>
      </c>
      <c r="Q479" s="79" t="n">
        <f aca="false">P479-T479-X479-G479-H479-Z479</f>
        <v>3154.3412</v>
      </c>
      <c r="R479" s="80" t="n">
        <f aca="false">P479-T479-Y479-G479-H479-Z479</f>
        <v>3154.3412</v>
      </c>
      <c r="S479" s="81" t="n">
        <f aca="false">IF(ISERROR(Q479/P479),"",(Q479/P479))</f>
        <v>0.372442333531208</v>
      </c>
      <c r="T479" s="78" t="n">
        <f aca="false">ROUND(IF(ISERROR(P479*$T$1),"",P479*$T$1),0)</f>
        <v>1270</v>
      </c>
      <c r="U479" s="82" t="n">
        <f aca="false">ROUNDUP(I479*1.2,0)</f>
        <v>480</v>
      </c>
      <c r="V479" s="83" t="n">
        <f aca="false">ROUNDUP(SUM(J479:L479)*1.1,0)</f>
        <v>0</v>
      </c>
      <c r="W479" s="84" t="s">
        <v>50</v>
      </c>
      <c r="X479" s="28" t="n">
        <f aca="false">IFERROR(IF($W479="eパケライト",VLOOKUP($U479,料金表!$B$3:$H$52,2,1),IF($W479="eパケ",VLOOKUP($U479,料金表!$B$3:$H$52,4,1),IF($W479="EMS",VLOOKUP($U479,料金表!$B$3:$H$52,6,1),""))),"")</f>
        <v>1235</v>
      </c>
      <c r="Y479" s="28" t="n">
        <f aca="false">IFERROR(IF($W479="eパケライト",VLOOKUP($U479,料金表!$B$3:$H$52,3,1),IF($W479="eパケ",VLOOKUP($U479,料金表!$B$3:$H$52,5,1),IF($W479="EMS",VLOOKUP($U479,料金表!$B$3:$H$52,7,1),""))),"")</f>
        <v>1235</v>
      </c>
      <c r="Z479" s="28" t="n">
        <f aca="false">$Z$1</f>
        <v>330</v>
      </c>
      <c r="AA479" s="64"/>
      <c r="AB479" s="65"/>
      <c r="AC479" s="66" t="s">
        <v>89</v>
      </c>
      <c r="AD479" s="65" t="n">
        <v>43957</v>
      </c>
      <c r="AE479" s="56"/>
      <c r="AF479" s="97"/>
      <c r="AH479" s="57"/>
    </row>
    <row r="480" customFormat="false" ht="17.25" hidden="true" customHeight="true" outlineLevel="0" collapsed="false">
      <c r="A480" s="19" t="n">
        <v>473</v>
      </c>
      <c r="B480" s="67"/>
      <c r="C480" s="58" t="s">
        <v>1475</v>
      </c>
      <c r="D480" s="37" t="s">
        <v>1476</v>
      </c>
      <c r="E480" s="58" t="n">
        <v>4510417031000</v>
      </c>
      <c r="F480" s="38" t="str">
        <f aca="false">IF(D480="",,"http://mnsearch.com/item?kwd="&amp;D480)</f>
        <v>http://mnsearch.com/item?kwd=B000OA32OC</v>
      </c>
      <c r="G480" s="60" t="n">
        <v>3600</v>
      </c>
      <c r="H480" s="39"/>
      <c r="I480" s="40" t="n">
        <v>400</v>
      </c>
      <c r="J480" s="41"/>
      <c r="K480" s="41"/>
      <c r="L480" s="41"/>
      <c r="M480" s="61" t="s">
        <v>1477</v>
      </c>
      <c r="N480" s="62" t="n">
        <v>93.49</v>
      </c>
      <c r="O480" s="77" t="n">
        <f aca="false">N480-0.5</f>
        <v>92.99</v>
      </c>
      <c r="P480" s="78" t="n">
        <f aca="false">IF(ISERROR($P$1*O480),"",($P$1*O480))</f>
        <v>9845.7812</v>
      </c>
      <c r="Q480" s="79" t="n">
        <f aca="false">P480-T480-X480-G480-H480-Z480</f>
        <v>3203.7812</v>
      </c>
      <c r="R480" s="80" t="n">
        <f aca="false">P480-T480-Y480-G480-H480-Z480</f>
        <v>3203.7812</v>
      </c>
      <c r="S480" s="81" t="n">
        <f aca="false">IF(ISERROR(Q480/P480),"",(Q480/P480))</f>
        <v>0.325396343359733</v>
      </c>
      <c r="T480" s="78" t="n">
        <f aca="false">ROUND(IF(ISERROR(P480*$T$1),"",P480*$T$1),0)</f>
        <v>1477</v>
      </c>
      <c r="U480" s="82" t="n">
        <f aca="false">ROUNDUP(I480*1.2,0)</f>
        <v>480</v>
      </c>
      <c r="V480" s="83" t="n">
        <f aca="false">ROUNDUP(SUM(J480:L480)*1.1,0)</f>
        <v>0</v>
      </c>
      <c r="W480" s="84" t="s">
        <v>50</v>
      </c>
      <c r="X480" s="28" t="n">
        <f aca="false">IFERROR(IF($W480="eパケライト",VLOOKUP($U480,料金表!$B$3:$H$52,2,1),IF($W480="eパケ",VLOOKUP($U480,料金表!$B$3:$H$52,4,1),IF($W480="EMS",VLOOKUP($U480,料金表!$B$3:$H$52,6,1),""))),"")</f>
        <v>1235</v>
      </c>
      <c r="Y480" s="28" t="n">
        <f aca="false">IFERROR(IF($W480="eパケライト",VLOOKUP($U480,料金表!$B$3:$H$52,3,1),IF($W480="eパケ",VLOOKUP($U480,料金表!$B$3:$H$52,5,1),IF($W480="EMS",VLOOKUP($U480,料金表!$B$3:$H$52,7,1),""))),"")</f>
        <v>1235</v>
      </c>
      <c r="Z480" s="28" t="n">
        <f aca="false">$Z$1</f>
        <v>330</v>
      </c>
      <c r="AA480" s="64"/>
      <c r="AB480" s="65"/>
      <c r="AC480" s="66" t="s">
        <v>89</v>
      </c>
      <c r="AD480" s="65" t="n">
        <v>43957</v>
      </c>
      <c r="AE480" s="56"/>
      <c r="AF480" s="97"/>
      <c r="AH480" s="57"/>
    </row>
    <row r="481" customFormat="false" ht="17.25" hidden="true" customHeight="true" outlineLevel="0" collapsed="false">
      <c r="A481" s="19" t="n">
        <v>474</v>
      </c>
      <c r="B481" s="67"/>
      <c r="C481" s="58" t="s">
        <v>1478</v>
      </c>
      <c r="D481" s="37" t="s">
        <v>1479</v>
      </c>
      <c r="E481" s="58" t="n">
        <v>4988602143423</v>
      </c>
      <c r="F481" s="38" t="str">
        <f aca="false">IF(D481="",,"http://mnsearch.com/item?kwd="&amp;D481)</f>
        <v>http://mnsearch.com/item?kwd=B0018B73UU</v>
      </c>
      <c r="G481" s="60" t="n">
        <v>2740</v>
      </c>
      <c r="H481" s="39"/>
      <c r="I481" s="40" t="n">
        <v>200</v>
      </c>
      <c r="J481" s="41"/>
      <c r="K481" s="41"/>
      <c r="L481" s="41"/>
      <c r="M481" s="61" t="s">
        <v>1480</v>
      </c>
      <c r="N481" s="62" t="n">
        <v>46.83</v>
      </c>
      <c r="O481" s="77" t="n">
        <f aca="false">N481-0.5</f>
        <v>46.33</v>
      </c>
      <c r="P481" s="78" t="n">
        <f aca="false">IF(ISERROR($P$1*O481),"",($P$1*O481))</f>
        <v>4905.4204</v>
      </c>
      <c r="Q481" s="79" t="n">
        <f aca="false">P481-T481-X481-G481-H481-Z481</f>
        <v>239.4204</v>
      </c>
      <c r="R481" s="80" t="n">
        <f aca="false">P481-T481-Y481-G481-H481-Z481</f>
        <v>239.4204</v>
      </c>
      <c r="S481" s="81" t="n">
        <f aca="false">IF(ISERROR(Q481/P481),"",(Q481/P481))</f>
        <v>0.0488073152710826</v>
      </c>
      <c r="T481" s="78" t="n">
        <f aca="false">ROUND(IF(ISERROR(P481*$T$1),"",P481*$T$1),0)</f>
        <v>736</v>
      </c>
      <c r="U481" s="82" t="n">
        <f aca="false">ROUNDUP(I481*1.2,0)</f>
        <v>240</v>
      </c>
      <c r="V481" s="83" t="n">
        <f aca="false">ROUNDUP(SUM(J481:L481)*1.1,0)</f>
        <v>0</v>
      </c>
      <c r="W481" s="84" t="s">
        <v>50</v>
      </c>
      <c r="X481" s="28" t="n">
        <f aca="false">IFERROR(IF($W481="eパケライト",VLOOKUP($U481,料金表!$B$3:$H$52,2,1),IF($W481="eパケ",VLOOKUP($U481,料金表!$B$3:$H$52,4,1),IF($W481="EMS",VLOOKUP($U481,料金表!$B$3:$H$52,6,1),""))),"")</f>
        <v>860</v>
      </c>
      <c r="Y481" s="28" t="n">
        <f aca="false">IFERROR(IF($W481="eパケライト",VLOOKUP($U481,料金表!$B$3:$H$52,3,1),IF($W481="eパケ",VLOOKUP($U481,料金表!$B$3:$H$52,5,1),IF($W481="EMS",VLOOKUP($U481,料金表!$B$3:$H$52,7,1),""))),"")</f>
        <v>860</v>
      </c>
      <c r="Z481" s="28" t="n">
        <f aca="false">$Z$1</f>
        <v>330</v>
      </c>
      <c r="AA481" s="64"/>
      <c r="AB481" s="65"/>
      <c r="AC481" s="66" t="s">
        <v>89</v>
      </c>
      <c r="AD481" s="65" t="n">
        <v>43957</v>
      </c>
      <c r="AE481" s="56"/>
      <c r="AF481" s="97"/>
      <c r="AH481" s="57"/>
    </row>
    <row r="482" customFormat="false" ht="17.25" hidden="true" customHeight="true" outlineLevel="0" collapsed="false">
      <c r="A482" s="19" t="n">
        <v>475</v>
      </c>
      <c r="B482" s="67"/>
      <c r="C482" s="58" t="s">
        <v>1481</v>
      </c>
      <c r="D482" s="37" t="s">
        <v>1482</v>
      </c>
      <c r="E482" s="58" t="n">
        <v>4948872730969</v>
      </c>
      <c r="F482" s="38" t="str">
        <f aca="false">IF(D482="",,"http://mnsearch.com/item?kwd="&amp;D482)</f>
        <v>http://mnsearch.com/item?kwd=B00J7JRZLM</v>
      </c>
      <c r="G482" s="60" t="n">
        <v>1433</v>
      </c>
      <c r="H482" s="60" t="n">
        <v>298</v>
      </c>
      <c r="I482" s="40" t="n">
        <v>200</v>
      </c>
      <c r="J482" s="41"/>
      <c r="K482" s="41"/>
      <c r="L482" s="41"/>
      <c r="M482" s="61" t="s">
        <v>1483</v>
      </c>
      <c r="N482" s="62" t="n">
        <v>36.49</v>
      </c>
      <c r="O482" s="77" t="n">
        <f aca="false">N482-0.5</f>
        <v>35.99</v>
      </c>
      <c r="P482" s="78" t="n">
        <f aca="false">IF(ISERROR($P$1*O482),"",($P$1*O482))</f>
        <v>3810.6212</v>
      </c>
      <c r="Q482" s="79" t="n">
        <f aca="false">P482-T482-X482-G482-H482-Z482</f>
        <v>317.6212</v>
      </c>
      <c r="R482" s="80" t="n">
        <f aca="false">P482-T482-Y482-G482-H482-Z482</f>
        <v>317.6212</v>
      </c>
      <c r="S482" s="81" t="n">
        <f aca="false">IF(ISERROR(Q482/P482),"",(Q482/P482))</f>
        <v>0.0833515543345006</v>
      </c>
      <c r="T482" s="78" t="n">
        <f aca="false">ROUND(IF(ISERROR(P482*$T$1),"",P482*$T$1),0)</f>
        <v>572</v>
      </c>
      <c r="U482" s="82" t="n">
        <f aca="false">ROUNDUP(I482*1.2,0)</f>
        <v>240</v>
      </c>
      <c r="V482" s="83" t="n">
        <f aca="false">ROUNDUP(SUM(J482:L482)*1.1,0)</f>
        <v>0</v>
      </c>
      <c r="W482" s="84" t="s">
        <v>50</v>
      </c>
      <c r="X482" s="28" t="n">
        <f aca="false">IFERROR(IF($W482="eパケライト",VLOOKUP($U482,料金表!$B$3:$H$52,2,1),IF($W482="eパケ",VLOOKUP($U482,料金表!$B$3:$H$52,4,1),IF($W482="EMS",VLOOKUP($U482,料金表!$B$3:$H$52,6,1),""))),"")</f>
        <v>860</v>
      </c>
      <c r="Y482" s="28" t="n">
        <f aca="false">IFERROR(IF($W482="eパケライト",VLOOKUP($U482,料金表!$B$3:$H$52,3,1),IF($W482="eパケ",VLOOKUP($U482,料金表!$B$3:$H$52,5,1),IF($W482="EMS",VLOOKUP($U482,料金表!$B$3:$H$52,7,1),""))),"")</f>
        <v>860</v>
      </c>
      <c r="Z482" s="28" t="n">
        <f aca="false">$Z$1</f>
        <v>330</v>
      </c>
      <c r="AA482" s="64"/>
      <c r="AB482" s="65"/>
      <c r="AC482" s="66" t="s">
        <v>89</v>
      </c>
      <c r="AD482" s="65" t="n">
        <v>43957</v>
      </c>
      <c r="AE482" s="56"/>
      <c r="AF482" s="97"/>
      <c r="AH482" s="57"/>
    </row>
    <row r="483" customFormat="false" ht="17.25" hidden="true" customHeight="true" outlineLevel="0" collapsed="false">
      <c r="A483" s="19" t="n">
        <v>476</v>
      </c>
      <c r="B483" s="67"/>
      <c r="C483" s="58" t="s">
        <v>1484</v>
      </c>
      <c r="D483" s="37" t="s">
        <v>1485</v>
      </c>
      <c r="E483" s="58" t="n">
        <v>4942330435816</v>
      </c>
      <c r="F483" s="38" t="str">
        <f aca="false">IF(D483="",,"http://mnsearch.com/item?kwd="&amp;D483)</f>
        <v>http://mnsearch.com/item?kwd=B002S529SG</v>
      </c>
      <c r="G483" s="60" t="n">
        <v>1980</v>
      </c>
      <c r="H483" s="39"/>
      <c r="I483" s="40" t="n">
        <v>1000</v>
      </c>
      <c r="J483" s="41"/>
      <c r="K483" s="41"/>
      <c r="L483" s="41"/>
      <c r="M483" s="61" t="s">
        <v>1486</v>
      </c>
      <c r="N483" s="62" t="n">
        <v>70.49</v>
      </c>
      <c r="O483" s="77" t="n">
        <f aca="false">N483-0.5</f>
        <v>69.99</v>
      </c>
      <c r="P483" s="78" t="n">
        <f aca="false">IF(ISERROR($P$1*O483),"",($P$1*O483))</f>
        <v>7410.5412</v>
      </c>
      <c r="Q483" s="79" t="n">
        <f aca="false">P483-T483-X483-G483-H483-Z483</f>
        <v>1733.5412</v>
      </c>
      <c r="R483" s="80" t="n">
        <f aca="false">P483-T483-Y483-G483-H483-Z483</f>
        <v>1733.5412</v>
      </c>
      <c r="S483" s="81" t="n">
        <f aca="false">IF(ISERROR(Q483/P483),"",(Q483/P483))</f>
        <v>0.233929095489004</v>
      </c>
      <c r="T483" s="78" t="n">
        <f aca="false">ROUND(IF(ISERROR(P483*$T$1),"",P483*$T$1),0)</f>
        <v>1112</v>
      </c>
      <c r="U483" s="82" t="n">
        <f aca="false">ROUNDUP(I483*1.2,0)</f>
        <v>1200</v>
      </c>
      <c r="V483" s="83" t="n">
        <f aca="false">ROUNDUP(SUM(J483:L483)*1.1,0)</f>
        <v>0</v>
      </c>
      <c r="W483" s="84" t="s">
        <v>50</v>
      </c>
      <c r="X483" s="28" t="n">
        <f aca="false">IFERROR(IF($W483="eパケライト",VLOOKUP($U483,料金表!$B$3:$H$52,2,1),IF($W483="eパケ",VLOOKUP($U483,料金表!$B$3:$H$52,4,1),IF($W483="EMS",VLOOKUP($U483,料金表!$B$3:$H$52,6,1),""))),"")</f>
        <v>2255</v>
      </c>
      <c r="Y483" s="28" t="n">
        <f aca="false">IFERROR(IF($W483="eパケライト",VLOOKUP($U483,料金表!$B$3:$H$52,3,1),IF($W483="eパケ",VLOOKUP($U483,料金表!$B$3:$H$52,5,1),IF($W483="EMS",VLOOKUP($U483,料金表!$B$3:$H$52,7,1),""))),"")</f>
        <v>2255</v>
      </c>
      <c r="Z483" s="28" t="n">
        <f aca="false">$Z$1</f>
        <v>330</v>
      </c>
      <c r="AA483" s="64"/>
      <c r="AB483" s="65"/>
      <c r="AC483" s="66" t="s">
        <v>89</v>
      </c>
      <c r="AD483" s="65" t="n">
        <v>43957</v>
      </c>
      <c r="AE483" s="56"/>
      <c r="AF483" s="97"/>
      <c r="AH483" s="57"/>
    </row>
    <row r="484" customFormat="false" ht="17.25" hidden="true" customHeight="true" outlineLevel="0" collapsed="false">
      <c r="A484" s="19" t="n">
        <v>477</v>
      </c>
      <c r="B484" s="67"/>
      <c r="C484" s="58" t="s">
        <v>1487</v>
      </c>
      <c r="D484" s="37" t="s">
        <v>1488</v>
      </c>
      <c r="E484" s="58" t="n">
        <v>4974365900793</v>
      </c>
      <c r="F484" s="38" t="str">
        <f aca="false">IF(D484="",,"http://mnsearch.com/item?kwd="&amp;D484)</f>
        <v>http://mnsearch.com/item?kwd=B005C8CHVA</v>
      </c>
      <c r="G484" s="60" t="n">
        <v>2000</v>
      </c>
      <c r="H484" s="39"/>
      <c r="I484" s="40" t="n">
        <v>500</v>
      </c>
      <c r="J484" s="41"/>
      <c r="K484" s="41"/>
      <c r="L484" s="41"/>
      <c r="M484" s="61" t="s">
        <v>1489</v>
      </c>
      <c r="N484" s="62" t="n">
        <v>90.49</v>
      </c>
      <c r="O484" s="77" t="n">
        <f aca="false">N484-0.5</f>
        <v>89.99</v>
      </c>
      <c r="P484" s="78" t="n">
        <f aca="false">IF(ISERROR($P$1*O484),"",($P$1*O484))</f>
        <v>9528.1412</v>
      </c>
      <c r="Q484" s="79" t="n">
        <f aca="false">P484-T484-X484-G484-H484-Z484</f>
        <v>4384.1412</v>
      </c>
      <c r="R484" s="80" t="n">
        <f aca="false">P484-T484-Y484-G484-H484-Z484</f>
        <v>4384.1412</v>
      </c>
      <c r="S484" s="81" t="n">
        <f aca="false">IF(ISERROR(Q484/P484),"",(Q484/P484))</f>
        <v>0.460125548937079</v>
      </c>
      <c r="T484" s="78" t="n">
        <f aca="false">ROUND(IF(ISERROR(P484*$T$1),"",P484*$T$1),0)</f>
        <v>1429</v>
      </c>
      <c r="U484" s="82" t="n">
        <f aca="false">ROUNDUP(I484*1.2,0)</f>
        <v>600</v>
      </c>
      <c r="V484" s="83" t="n">
        <f aca="false">ROUNDUP(SUM(J484:L484)*1.1,0)</f>
        <v>0</v>
      </c>
      <c r="W484" s="84" t="s">
        <v>50</v>
      </c>
      <c r="X484" s="28" t="n">
        <f aca="false">IFERROR(IF($W484="eパケライト",VLOOKUP($U484,料金表!$B$3:$H$52,2,1),IF($W484="eパケ",VLOOKUP($U484,料金表!$B$3:$H$52,4,1),IF($W484="EMS",VLOOKUP($U484,料金表!$B$3:$H$52,6,1),""))),"")</f>
        <v>1385</v>
      </c>
      <c r="Y484" s="28" t="n">
        <f aca="false">IFERROR(IF($W484="eパケライト",VLOOKUP($U484,料金表!$B$3:$H$52,3,1),IF($W484="eパケ",VLOOKUP($U484,料金表!$B$3:$H$52,5,1),IF($W484="EMS",VLOOKUP($U484,料金表!$B$3:$H$52,7,1),""))),"")</f>
        <v>1385</v>
      </c>
      <c r="Z484" s="28" t="n">
        <f aca="false">$Z$1</f>
        <v>330</v>
      </c>
      <c r="AA484" s="64"/>
      <c r="AB484" s="65"/>
      <c r="AC484" s="66" t="s">
        <v>89</v>
      </c>
      <c r="AD484" s="65" t="n">
        <v>43957</v>
      </c>
      <c r="AE484" s="56"/>
      <c r="AF484" s="97"/>
      <c r="AH484" s="57"/>
    </row>
    <row r="485" customFormat="false" ht="17.25" hidden="true" customHeight="true" outlineLevel="0" collapsed="false">
      <c r="A485" s="19" t="n">
        <v>478</v>
      </c>
      <c r="B485" s="67"/>
      <c r="C485" s="58" t="s">
        <v>1490</v>
      </c>
      <c r="D485" s="37" t="s">
        <v>1491</v>
      </c>
      <c r="E485" s="58" t="n">
        <v>4988615041105</v>
      </c>
      <c r="F485" s="38" t="str">
        <f aca="false">IF(D485="",,"http://mnsearch.com/item?kwd="&amp;D485)</f>
        <v>http://mnsearch.com/item?kwd=B005OUJNDG</v>
      </c>
      <c r="G485" s="60" t="n">
        <v>880</v>
      </c>
      <c r="H485" s="60" t="n">
        <v>350</v>
      </c>
      <c r="I485" s="40" t="n">
        <v>200</v>
      </c>
      <c r="J485" s="41"/>
      <c r="K485" s="41"/>
      <c r="L485" s="41"/>
      <c r="M485" s="61" t="s">
        <v>1492</v>
      </c>
      <c r="N485" s="62" t="n">
        <v>31.98</v>
      </c>
      <c r="O485" s="77" t="n">
        <f aca="false">N485-0.5</f>
        <v>31.48</v>
      </c>
      <c r="P485" s="78" t="n">
        <f aca="false">IF(ISERROR($P$1*O485),"",($P$1*O485))</f>
        <v>3333.1024</v>
      </c>
      <c r="Q485" s="79" t="n">
        <f aca="false">P485-T485-X485-G485-H485-Z485</f>
        <v>413.1024</v>
      </c>
      <c r="R485" s="80" t="n">
        <f aca="false">P485-T485-Y485-G485-H485-Z485</f>
        <v>413.1024</v>
      </c>
      <c r="S485" s="81" t="n">
        <f aca="false">IF(ISERROR(Q485/P485),"",(Q485/P485))</f>
        <v>0.123939306515155</v>
      </c>
      <c r="T485" s="78" t="n">
        <f aca="false">ROUND(IF(ISERROR(P485*$T$1),"",P485*$T$1),0)</f>
        <v>500</v>
      </c>
      <c r="U485" s="82" t="n">
        <f aca="false">ROUNDUP(I485*1.2,0)</f>
        <v>240</v>
      </c>
      <c r="V485" s="83" t="n">
        <f aca="false">ROUNDUP(SUM(J485:L485)*1.1,0)</f>
        <v>0</v>
      </c>
      <c r="W485" s="84" t="s">
        <v>50</v>
      </c>
      <c r="X485" s="28" t="n">
        <f aca="false">IFERROR(IF($W485="eパケライト",VLOOKUP($U485,料金表!$B$3:$H$52,2,1),IF($W485="eパケ",VLOOKUP($U485,料金表!$B$3:$H$52,4,1),IF($W485="EMS",VLOOKUP($U485,料金表!$B$3:$H$52,6,1),""))),"")</f>
        <v>860</v>
      </c>
      <c r="Y485" s="28" t="n">
        <f aca="false">IFERROR(IF($W485="eパケライト",VLOOKUP($U485,料金表!$B$3:$H$52,3,1),IF($W485="eパケ",VLOOKUP($U485,料金表!$B$3:$H$52,5,1),IF($W485="EMS",VLOOKUP($U485,料金表!$B$3:$H$52,7,1),""))),"")</f>
        <v>860</v>
      </c>
      <c r="Z485" s="28" t="n">
        <f aca="false">$Z$1</f>
        <v>330</v>
      </c>
      <c r="AA485" s="64"/>
      <c r="AB485" s="65"/>
      <c r="AC485" s="66" t="s">
        <v>89</v>
      </c>
      <c r="AD485" s="65" t="n">
        <v>43957</v>
      </c>
      <c r="AE485" s="56"/>
      <c r="AF485" s="97"/>
      <c r="AH485" s="57"/>
    </row>
    <row r="486" customFormat="false" ht="17.25" hidden="true" customHeight="true" outlineLevel="0" collapsed="false">
      <c r="A486" s="19" t="n">
        <v>479</v>
      </c>
      <c r="B486" s="67"/>
      <c r="C486" s="58" t="s">
        <v>1493</v>
      </c>
      <c r="D486" s="37" t="s">
        <v>1494</v>
      </c>
      <c r="E486" s="58" t="n">
        <v>4562224420577</v>
      </c>
      <c r="F486" s="38" t="str">
        <f aca="false">IF(D486="",,"http://mnsearch.com/item?kwd="&amp;D486)</f>
        <v>http://mnsearch.com/item?kwd=B0029U2C5K</v>
      </c>
      <c r="G486" s="60" t="n">
        <v>1817</v>
      </c>
      <c r="H486" s="39"/>
      <c r="I486" s="40" t="n">
        <v>200</v>
      </c>
      <c r="J486" s="41"/>
      <c r="K486" s="41"/>
      <c r="L486" s="41"/>
      <c r="M486" s="61" t="s">
        <v>1495</v>
      </c>
      <c r="N486" s="62" t="n">
        <v>45.49</v>
      </c>
      <c r="O486" s="77" t="n">
        <f aca="false">N486-0.5</f>
        <v>44.99</v>
      </c>
      <c r="P486" s="78" t="n">
        <f aca="false">IF(ISERROR($P$1*O486),"",($P$1*O486))</f>
        <v>4763.5412</v>
      </c>
      <c r="Q486" s="79" t="n">
        <f aca="false">P486-T486-X486-G486-H486-Z486</f>
        <v>1041.5412</v>
      </c>
      <c r="R486" s="80" t="n">
        <f aca="false">P486-T486-Y486-G486-H486-Z486</f>
        <v>1041.5412</v>
      </c>
      <c r="S486" s="81" t="n">
        <f aca="false">IF(ISERROR(Q486/P486),"",(Q486/P486))</f>
        <v>0.21864851300121</v>
      </c>
      <c r="T486" s="78" t="n">
        <f aca="false">ROUND(IF(ISERROR(P486*$T$1),"",P486*$T$1),0)</f>
        <v>715</v>
      </c>
      <c r="U486" s="82" t="n">
        <f aca="false">ROUNDUP(I486*1.2,0)</f>
        <v>240</v>
      </c>
      <c r="V486" s="83" t="n">
        <f aca="false">ROUNDUP(SUM(J486:L486)*1.1,0)</f>
        <v>0</v>
      </c>
      <c r="W486" s="84" t="s">
        <v>50</v>
      </c>
      <c r="X486" s="28" t="n">
        <f aca="false">IFERROR(IF($W486="eパケライト",VLOOKUP($U486,料金表!$B$3:$H$52,2,1),IF($W486="eパケ",VLOOKUP($U486,料金表!$B$3:$H$52,4,1),IF($W486="EMS",VLOOKUP($U486,料金表!$B$3:$H$52,6,1),""))),"")</f>
        <v>860</v>
      </c>
      <c r="Y486" s="28" t="n">
        <f aca="false">IFERROR(IF($W486="eパケライト",VLOOKUP($U486,料金表!$B$3:$H$52,3,1),IF($W486="eパケ",VLOOKUP($U486,料金表!$B$3:$H$52,5,1),IF($W486="EMS",VLOOKUP($U486,料金表!$B$3:$H$52,7,1),""))),"")</f>
        <v>860</v>
      </c>
      <c r="Z486" s="28" t="n">
        <f aca="false">$Z$1</f>
        <v>330</v>
      </c>
      <c r="AA486" s="64"/>
      <c r="AB486" s="65"/>
      <c r="AC486" s="66" t="s">
        <v>89</v>
      </c>
      <c r="AD486" s="65" t="n">
        <v>43957</v>
      </c>
      <c r="AE486" s="56"/>
      <c r="AF486" s="97"/>
      <c r="AH486" s="57"/>
    </row>
    <row r="487" customFormat="false" ht="17.25" hidden="true" customHeight="true" outlineLevel="0" collapsed="false">
      <c r="A487" s="19" t="n">
        <v>480</v>
      </c>
      <c r="B487" s="67"/>
      <c r="C487" s="58" t="s">
        <v>1496</v>
      </c>
      <c r="D487" s="37" t="s">
        <v>1497</v>
      </c>
      <c r="E487" s="58" t="n">
        <v>4976219043144</v>
      </c>
      <c r="F487" s="38" t="str">
        <f aca="false">IF(D487="",,"http://mnsearch.com/item?kwd="&amp;D487)</f>
        <v>http://mnsearch.com/item?kwd=B0078KG61C</v>
      </c>
      <c r="G487" s="60" t="n">
        <v>1750</v>
      </c>
      <c r="H487" s="39"/>
      <c r="I487" s="40" t="n">
        <v>200</v>
      </c>
      <c r="J487" s="41"/>
      <c r="K487" s="41"/>
      <c r="L487" s="41"/>
      <c r="M487" s="61" t="s">
        <v>1498</v>
      </c>
      <c r="N487" s="62" t="n">
        <v>42.99</v>
      </c>
      <c r="O487" s="77" t="n">
        <f aca="false">N487-0.5</f>
        <v>42.49</v>
      </c>
      <c r="P487" s="78" t="n">
        <f aca="false">IF(ISERROR($P$1*O487),"",($P$1*O487))</f>
        <v>4498.8412</v>
      </c>
      <c r="Q487" s="79" t="n">
        <f aca="false">P487-T487-X487-G487-H487-Z487</f>
        <v>883.8412</v>
      </c>
      <c r="R487" s="80" t="n">
        <f aca="false">P487-T487-Y487-G487-H487-Z487</f>
        <v>883.8412</v>
      </c>
      <c r="S487" s="81" t="n">
        <f aca="false">IF(ISERROR(Q487/P487),"",(Q487/P487))</f>
        <v>0.196459746123068</v>
      </c>
      <c r="T487" s="78" t="n">
        <f aca="false">ROUND(IF(ISERROR(P487*$T$1),"",P487*$T$1),0)</f>
        <v>675</v>
      </c>
      <c r="U487" s="82" t="n">
        <f aca="false">ROUNDUP(I487*1.2,0)</f>
        <v>240</v>
      </c>
      <c r="V487" s="83" t="n">
        <f aca="false">ROUNDUP(SUM(J487:L487)*1.1,0)</f>
        <v>0</v>
      </c>
      <c r="W487" s="84" t="s">
        <v>50</v>
      </c>
      <c r="X487" s="28" t="n">
        <f aca="false">IFERROR(IF($W487="eパケライト",VLOOKUP($U487,料金表!$B$3:$H$52,2,1),IF($W487="eパケ",VLOOKUP($U487,料金表!$B$3:$H$52,4,1),IF($W487="EMS",VLOOKUP($U487,料金表!$B$3:$H$52,6,1),""))),"")</f>
        <v>860</v>
      </c>
      <c r="Y487" s="28" t="n">
        <f aca="false">IFERROR(IF($W487="eパケライト",VLOOKUP($U487,料金表!$B$3:$H$52,3,1),IF($W487="eパケ",VLOOKUP($U487,料金表!$B$3:$H$52,5,1),IF($W487="EMS",VLOOKUP($U487,料金表!$B$3:$H$52,7,1),""))),"")</f>
        <v>860</v>
      </c>
      <c r="Z487" s="28" t="n">
        <f aca="false">$Z$1</f>
        <v>330</v>
      </c>
      <c r="AA487" s="64"/>
      <c r="AB487" s="65"/>
      <c r="AC487" s="66" t="s">
        <v>89</v>
      </c>
      <c r="AD487" s="65" t="n">
        <v>43957</v>
      </c>
      <c r="AE487" s="56"/>
      <c r="AF487" s="97"/>
      <c r="AH487" s="57"/>
    </row>
    <row r="488" customFormat="false" ht="15.75" hidden="true" customHeight="true" outlineLevel="0" collapsed="false">
      <c r="A488" s="19" t="n">
        <v>481</v>
      </c>
      <c r="B488" s="67"/>
      <c r="C488" s="58" t="s">
        <v>1499</v>
      </c>
      <c r="D488" s="37" t="s">
        <v>1500</v>
      </c>
      <c r="E488" s="58" t="n">
        <v>4902370518269</v>
      </c>
      <c r="F488" s="38" t="str">
        <f aca="false">IF(D488="",,"http://mnsearch.com/item?kwd="&amp;D488)</f>
        <v>http://mnsearch.com/item?kwd=B003PGQ028</v>
      </c>
      <c r="G488" s="60" t="n">
        <v>3000</v>
      </c>
      <c r="H488" s="39"/>
      <c r="I488" s="40" t="n">
        <v>200</v>
      </c>
      <c r="J488" s="41"/>
      <c r="K488" s="41"/>
      <c r="L488" s="41"/>
      <c r="M488" s="61" t="s">
        <v>1501</v>
      </c>
      <c r="N488" s="62" t="n">
        <v>53.49</v>
      </c>
      <c r="O488" s="77" t="n">
        <f aca="false">N488-0.5</f>
        <v>52.99</v>
      </c>
      <c r="P488" s="78" t="n">
        <f aca="false">IF(ISERROR($P$1*O488),"",($P$1*O488))</f>
        <v>5610.5812</v>
      </c>
      <c r="Q488" s="79" t="n">
        <f aca="false">P488-T488-X488-G488-H488-Z488</f>
        <v>578.5812</v>
      </c>
      <c r="R488" s="80" t="n">
        <f aca="false">P488-T488-Y488-G488-H488-Z488</f>
        <v>578.5812</v>
      </c>
      <c r="S488" s="81" t="n">
        <f aca="false">IF(ISERROR(Q488/P488),"",(Q488/P488))</f>
        <v>0.103123220104185</v>
      </c>
      <c r="T488" s="78" t="n">
        <f aca="false">ROUND(IF(ISERROR(P488*$T$1),"",P488*$T$1),0)</f>
        <v>842</v>
      </c>
      <c r="U488" s="82" t="n">
        <f aca="false">ROUNDUP(I488*1.2,0)</f>
        <v>240</v>
      </c>
      <c r="V488" s="83" t="n">
        <f aca="false">ROUNDUP(SUM(J488:L488)*1.1,0)</f>
        <v>0</v>
      </c>
      <c r="W488" s="84" t="s">
        <v>50</v>
      </c>
      <c r="X488" s="28" t="n">
        <f aca="false">IFERROR(IF($W488="eパケライト",VLOOKUP($U488,料金表!$B$3:$H$52,2,1),IF($W488="eパケ",VLOOKUP($U488,料金表!$B$3:$H$52,4,1),IF($W488="EMS",VLOOKUP($U488,料金表!$B$3:$H$52,6,1),""))),"")</f>
        <v>860</v>
      </c>
      <c r="Y488" s="28" t="n">
        <f aca="false">IFERROR(IF($W488="eパケライト",VLOOKUP($U488,料金表!$B$3:$H$52,3,1),IF($W488="eパケ",VLOOKUP($U488,料金表!$B$3:$H$52,5,1),IF($W488="EMS",VLOOKUP($U488,料金表!$B$3:$H$52,7,1),""))),"")</f>
        <v>860</v>
      </c>
      <c r="Z488" s="28" t="n">
        <f aca="false">$Z$1</f>
        <v>330</v>
      </c>
      <c r="AA488" s="64"/>
      <c r="AB488" s="65"/>
      <c r="AC488" s="66" t="s">
        <v>45</v>
      </c>
      <c r="AD488" s="65" t="n">
        <v>43958</v>
      </c>
      <c r="AE488" s="56"/>
      <c r="AF488" s="97"/>
      <c r="AH488" s="57"/>
    </row>
    <row r="489" customFormat="false" ht="15.75" hidden="true" customHeight="true" outlineLevel="0" collapsed="false">
      <c r="A489" s="19" t="n">
        <v>482</v>
      </c>
      <c r="B489" s="67"/>
      <c r="C489" s="58" t="s">
        <v>1502</v>
      </c>
      <c r="D489" s="37" t="s">
        <v>1503</v>
      </c>
      <c r="E489" s="58" t="n">
        <v>4984824061422</v>
      </c>
      <c r="F489" s="38" t="str">
        <f aca="false">IF(D489="",,"http://mnsearch.com/item?kwd="&amp;D489)</f>
        <v>http://mnsearch.com/item?kwd=B00013YOH6</v>
      </c>
      <c r="G489" s="60" t="n">
        <v>2690</v>
      </c>
      <c r="H489" s="39"/>
      <c r="I489" s="40" t="n">
        <v>200</v>
      </c>
      <c r="J489" s="41"/>
      <c r="K489" s="41"/>
      <c r="L489" s="41"/>
      <c r="M489" s="61" t="s">
        <v>1504</v>
      </c>
      <c r="N489" s="62" t="n">
        <v>48.25</v>
      </c>
      <c r="O489" s="77" t="n">
        <f aca="false">N489-0.5</f>
        <v>47.75</v>
      </c>
      <c r="P489" s="78" t="n">
        <f aca="false">IF(ISERROR($P$1*O489),"",($P$1*O489))</f>
        <v>5055.77</v>
      </c>
      <c r="Q489" s="79" t="n">
        <f aca="false">P489-T489-X489-G489-H489-Z489</f>
        <v>417.77</v>
      </c>
      <c r="R489" s="80" t="n">
        <f aca="false">P489-T489-Y489-G489-H489-Z489</f>
        <v>417.77</v>
      </c>
      <c r="S489" s="81" t="n">
        <f aca="false">IF(ISERROR(Q489/P489),"",(Q489/P489))</f>
        <v>0.0826323191126178</v>
      </c>
      <c r="T489" s="78" t="n">
        <f aca="false">ROUND(IF(ISERROR(P489*$T$1),"",P489*$T$1),0)</f>
        <v>758</v>
      </c>
      <c r="U489" s="82" t="n">
        <f aca="false">ROUNDUP(I489*1.2,0)</f>
        <v>240</v>
      </c>
      <c r="V489" s="83" t="n">
        <f aca="false">ROUNDUP(SUM(J489:L489)*1.1,0)</f>
        <v>0</v>
      </c>
      <c r="W489" s="84" t="s">
        <v>50</v>
      </c>
      <c r="X489" s="28" t="n">
        <f aca="false">IFERROR(IF($W489="eパケライト",VLOOKUP($U489,料金表!$B$3:$H$52,2,1),IF($W489="eパケ",VLOOKUP($U489,料金表!$B$3:$H$52,4,1),IF($W489="EMS",VLOOKUP($U489,料金表!$B$3:$H$52,6,1),""))),"")</f>
        <v>860</v>
      </c>
      <c r="Y489" s="28" t="n">
        <f aca="false">IFERROR(IF($W489="eパケライト",VLOOKUP($U489,料金表!$B$3:$H$52,3,1),IF($W489="eパケ",VLOOKUP($U489,料金表!$B$3:$H$52,5,1),IF($W489="EMS",VLOOKUP($U489,料金表!$B$3:$H$52,7,1),""))),"")</f>
        <v>860</v>
      </c>
      <c r="Z489" s="28" t="n">
        <f aca="false">$Z$1</f>
        <v>330</v>
      </c>
      <c r="AA489" s="64"/>
      <c r="AB489" s="65"/>
      <c r="AC489" s="66" t="s">
        <v>45</v>
      </c>
      <c r="AD489" s="65" t="n">
        <v>43958</v>
      </c>
      <c r="AE489" s="56"/>
      <c r="AF489" s="97"/>
      <c r="AH489" s="57"/>
    </row>
    <row r="490" customFormat="false" ht="15.75" hidden="true" customHeight="true" outlineLevel="0" collapsed="false">
      <c r="A490" s="19" t="n">
        <v>483</v>
      </c>
      <c r="B490" s="67"/>
      <c r="C490" s="58" t="s">
        <v>1505</v>
      </c>
      <c r="D490" s="37" t="s">
        <v>1506</v>
      </c>
      <c r="E490" s="58" t="n">
        <v>4976219039208</v>
      </c>
      <c r="F490" s="38" t="str">
        <f aca="false">IF(D490="",,"http://mnsearch.com/item?kwd="&amp;D490)</f>
        <v>http://mnsearch.com/item?kwd=B004TIZHW0</v>
      </c>
      <c r="G490" s="60" t="n">
        <v>2006</v>
      </c>
      <c r="H490" s="60" t="n">
        <v>337</v>
      </c>
      <c r="I490" s="40" t="n">
        <v>200</v>
      </c>
      <c r="J490" s="41"/>
      <c r="K490" s="41"/>
      <c r="L490" s="41"/>
      <c r="M490" s="61" t="s">
        <v>1507</v>
      </c>
      <c r="N490" s="62" t="n">
        <v>70.49</v>
      </c>
      <c r="O490" s="77" t="n">
        <f aca="false">N490-0.5</f>
        <v>69.99</v>
      </c>
      <c r="P490" s="78" t="n">
        <f aca="false">IF(ISERROR($P$1*O490),"",($P$1*O490))</f>
        <v>7410.5412</v>
      </c>
      <c r="Q490" s="79" t="n">
        <f aca="false">P490-T490-X490-G490-H490-Z490</f>
        <v>2765.5412</v>
      </c>
      <c r="R490" s="80" t="n">
        <f aca="false">P490-T490-Y490-G490-H490-Z490</f>
        <v>2765.5412</v>
      </c>
      <c r="S490" s="81" t="n">
        <f aca="false">IF(ISERROR(Q490/P490),"",(Q490/P490))</f>
        <v>0.373190179416316</v>
      </c>
      <c r="T490" s="78" t="n">
        <f aca="false">ROUND(IF(ISERROR(P490*$T$1),"",P490*$T$1),0)</f>
        <v>1112</v>
      </c>
      <c r="U490" s="82" t="n">
        <f aca="false">ROUNDUP(I490*1.2,0)</f>
        <v>240</v>
      </c>
      <c r="V490" s="83" t="n">
        <f aca="false">ROUNDUP(SUM(J490:L490)*1.1,0)</f>
        <v>0</v>
      </c>
      <c r="W490" s="84" t="s">
        <v>50</v>
      </c>
      <c r="X490" s="28" t="n">
        <f aca="false">IFERROR(IF($W490="eパケライト",VLOOKUP($U490,料金表!$B$3:$H$52,2,1),IF($W490="eパケ",VLOOKUP($U490,料金表!$B$3:$H$52,4,1),IF($W490="EMS",VLOOKUP($U490,料金表!$B$3:$H$52,6,1),""))),"")</f>
        <v>860</v>
      </c>
      <c r="Y490" s="28" t="n">
        <f aca="false">IFERROR(IF($W490="eパケライト",VLOOKUP($U490,料金表!$B$3:$H$52,3,1),IF($W490="eパケ",VLOOKUP($U490,料金表!$B$3:$H$52,5,1),IF($W490="EMS",VLOOKUP($U490,料金表!$B$3:$H$52,7,1),""))),"")</f>
        <v>860</v>
      </c>
      <c r="Z490" s="28" t="n">
        <f aca="false">$Z$1</f>
        <v>330</v>
      </c>
      <c r="AA490" s="64"/>
      <c r="AB490" s="65"/>
      <c r="AC490" s="66" t="s">
        <v>45</v>
      </c>
      <c r="AD490" s="65" t="n">
        <v>43958</v>
      </c>
      <c r="AE490" s="56"/>
      <c r="AF490" s="97"/>
      <c r="AH490" s="57"/>
    </row>
    <row r="491" customFormat="false" ht="15.75" hidden="true" customHeight="true" outlineLevel="0" collapsed="false">
      <c r="A491" s="19" t="n">
        <v>484</v>
      </c>
      <c r="B491" s="67"/>
      <c r="C491" s="58" t="s">
        <v>1508</v>
      </c>
      <c r="D491" s="37" t="s">
        <v>1509</v>
      </c>
      <c r="E491" s="58" t="n">
        <v>4582224493357</v>
      </c>
      <c r="F491" s="38" t="str">
        <f aca="false">IF(D491="",,"http://mnsearch.com/item?kwd="&amp;D491)</f>
        <v>http://mnsearch.com/item?kwd=B001QCY0NY</v>
      </c>
      <c r="G491" s="60" t="n">
        <v>1480</v>
      </c>
      <c r="H491" s="39"/>
      <c r="I491" s="40" t="n">
        <v>500</v>
      </c>
      <c r="J491" s="41"/>
      <c r="K491" s="41"/>
      <c r="L491" s="41"/>
      <c r="M491" s="61" t="s">
        <v>1510</v>
      </c>
      <c r="N491" s="62" t="n">
        <v>44.49</v>
      </c>
      <c r="O491" s="77" t="n">
        <f aca="false">N491-0.5</f>
        <v>43.99</v>
      </c>
      <c r="P491" s="78" t="n">
        <f aca="false">IF(ISERROR($P$1*O491),"",($P$1*O491))</f>
        <v>4657.6612</v>
      </c>
      <c r="Q491" s="79" t="n">
        <f aca="false">P491-T491-X491-G491-H491-Z491</f>
        <v>763.661200000001</v>
      </c>
      <c r="R491" s="80" t="n">
        <f aca="false">P491-T491-Y491-G491-H491-Z491</f>
        <v>763.661200000001</v>
      </c>
      <c r="S491" s="81" t="n">
        <f aca="false">IF(ISERROR(Q491/P491),"",(Q491/P491))</f>
        <v>0.163958082653157</v>
      </c>
      <c r="T491" s="78" t="n">
        <f aca="false">ROUND(IF(ISERROR(P491*$T$1),"",P491*$T$1),0)</f>
        <v>699</v>
      </c>
      <c r="U491" s="82" t="n">
        <f aca="false">ROUNDUP(I491*1.2,0)</f>
        <v>600</v>
      </c>
      <c r="V491" s="83" t="n">
        <f aca="false">ROUNDUP(SUM(J491:L491)*1.1,0)</f>
        <v>0</v>
      </c>
      <c r="W491" s="84" t="s">
        <v>50</v>
      </c>
      <c r="X491" s="28" t="n">
        <f aca="false">IFERROR(IF($W491="eパケライト",VLOOKUP($U491,料金表!$B$3:$H$52,2,1),IF($W491="eパケ",VLOOKUP($U491,料金表!$B$3:$H$52,4,1),IF($W491="EMS",VLOOKUP($U491,料金表!$B$3:$H$52,6,1),""))),"")</f>
        <v>1385</v>
      </c>
      <c r="Y491" s="28" t="n">
        <f aca="false">IFERROR(IF($W491="eパケライト",VLOOKUP($U491,料金表!$B$3:$H$52,3,1),IF($W491="eパケ",VLOOKUP($U491,料金表!$B$3:$H$52,5,1),IF($W491="EMS",VLOOKUP($U491,料金表!$B$3:$H$52,7,1),""))),"")</f>
        <v>1385</v>
      </c>
      <c r="Z491" s="28" t="n">
        <f aca="false">$Z$1</f>
        <v>330</v>
      </c>
      <c r="AA491" s="64"/>
      <c r="AB491" s="65"/>
      <c r="AC491" s="66" t="s">
        <v>45</v>
      </c>
      <c r="AD491" s="65" t="n">
        <v>43958</v>
      </c>
      <c r="AE491" s="56"/>
      <c r="AF491" s="97"/>
      <c r="AH491" s="57"/>
    </row>
    <row r="492" customFormat="false" ht="15.75" hidden="true" customHeight="true" outlineLevel="0" collapsed="false">
      <c r="A492" s="19" t="n">
        <v>485</v>
      </c>
      <c r="B492" s="67"/>
      <c r="C492" s="58" t="s">
        <v>1511</v>
      </c>
      <c r="D492" s="37" t="s">
        <v>1512</v>
      </c>
      <c r="E492" s="58" t="n">
        <v>4582224492695</v>
      </c>
      <c r="F492" s="38" t="str">
        <f aca="false">IF(D492="",,"http://mnsearch.com/item?kwd="&amp;D492)</f>
        <v>http://mnsearch.com/item?kwd=B001TK328C</v>
      </c>
      <c r="G492" s="60" t="n">
        <v>1750</v>
      </c>
      <c r="H492" s="39"/>
      <c r="I492" s="40" t="n">
        <v>200</v>
      </c>
      <c r="J492" s="41"/>
      <c r="K492" s="41"/>
      <c r="L492" s="41"/>
      <c r="M492" s="61" t="s">
        <v>1513</v>
      </c>
      <c r="N492" s="62" t="n">
        <v>35.39</v>
      </c>
      <c r="O492" s="77" t="n">
        <f aca="false">N492-0.5</f>
        <v>34.89</v>
      </c>
      <c r="P492" s="78" t="n">
        <f aca="false">IF(ISERROR($P$1*O492),"",($P$1*O492))</f>
        <v>3694.1532</v>
      </c>
      <c r="Q492" s="79" t="n">
        <f aca="false">P492-T492-X492-G492-H492-Z492</f>
        <v>200.1532</v>
      </c>
      <c r="R492" s="80" t="n">
        <f aca="false">P492-T492-Y492-G492-H492-Z492</f>
        <v>200.1532</v>
      </c>
      <c r="S492" s="81" t="n">
        <f aca="false">IF(ISERROR(Q492/P492),"",(Q492/P492))</f>
        <v>0.0541810772763836</v>
      </c>
      <c r="T492" s="78" t="n">
        <f aca="false">ROUND(IF(ISERROR(P492*$T$1),"",P492*$T$1),0)</f>
        <v>554</v>
      </c>
      <c r="U492" s="82" t="n">
        <f aca="false">ROUNDUP(I492*1.2,0)</f>
        <v>240</v>
      </c>
      <c r="V492" s="83" t="n">
        <f aca="false">ROUNDUP(SUM(J492:L492)*1.1,0)</f>
        <v>0</v>
      </c>
      <c r="W492" s="84" t="s">
        <v>50</v>
      </c>
      <c r="X492" s="28" t="n">
        <f aca="false">IFERROR(IF($W492="eパケライト",VLOOKUP($U492,料金表!$B$3:$H$52,2,1),IF($W492="eパケ",VLOOKUP($U492,料金表!$B$3:$H$52,4,1),IF($W492="EMS",VLOOKUP($U492,料金表!$B$3:$H$52,6,1),""))),"")</f>
        <v>860</v>
      </c>
      <c r="Y492" s="28" t="n">
        <f aca="false">IFERROR(IF($W492="eパケライト",VLOOKUP($U492,料金表!$B$3:$H$52,3,1),IF($W492="eパケ",VLOOKUP($U492,料金表!$B$3:$H$52,5,1),IF($W492="EMS",VLOOKUP($U492,料金表!$B$3:$H$52,7,1),""))),"")</f>
        <v>860</v>
      </c>
      <c r="Z492" s="28" t="n">
        <f aca="false">$Z$1</f>
        <v>330</v>
      </c>
      <c r="AA492" s="64"/>
      <c r="AB492" s="65"/>
      <c r="AC492" s="66" t="s">
        <v>45</v>
      </c>
      <c r="AD492" s="65" t="n">
        <v>43958</v>
      </c>
      <c r="AE492" s="56"/>
      <c r="AF492" s="97"/>
      <c r="AH492" s="57"/>
    </row>
    <row r="493" customFormat="false" ht="15.75" hidden="true" customHeight="true" outlineLevel="0" collapsed="false">
      <c r="A493" s="19" t="n">
        <v>486</v>
      </c>
      <c r="B493" s="67"/>
      <c r="C493" s="58" t="s">
        <v>1514</v>
      </c>
      <c r="D493" s="37" t="s">
        <v>1515</v>
      </c>
      <c r="E493" s="58" t="n">
        <v>4580277330230</v>
      </c>
      <c r="F493" s="38" t="str">
        <f aca="false">IF(D493="",,"http://mnsearch.com/item?kwd="&amp;D493)</f>
        <v>http://mnsearch.com/item?kwd=B001D5HS3S</v>
      </c>
      <c r="G493" s="60" t="n">
        <v>3229</v>
      </c>
      <c r="H493" s="60" t="n">
        <v>251</v>
      </c>
      <c r="I493" s="40" t="n">
        <v>200</v>
      </c>
      <c r="J493" s="41"/>
      <c r="K493" s="41"/>
      <c r="L493" s="41"/>
      <c r="M493" s="61" t="s">
        <v>1516</v>
      </c>
      <c r="N493" s="62" t="n">
        <v>60.49</v>
      </c>
      <c r="O493" s="77" t="n">
        <f aca="false">N493-0.5</f>
        <v>59.99</v>
      </c>
      <c r="P493" s="78" t="n">
        <f aca="false">IF(ISERROR($P$1*O493),"",($P$1*O493))</f>
        <v>6351.7412</v>
      </c>
      <c r="Q493" s="79" t="n">
        <f aca="false">P493-T493-X493-G493-H493-Z493</f>
        <v>728.7412</v>
      </c>
      <c r="R493" s="80" t="n">
        <f aca="false">P493-T493-Y493-G493-H493-Z493</f>
        <v>728.7412</v>
      </c>
      <c r="S493" s="81" t="n">
        <f aca="false">IF(ISERROR(Q493/P493),"",(Q493/P493))</f>
        <v>0.114730933936666</v>
      </c>
      <c r="T493" s="78" t="n">
        <f aca="false">ROUND(IF(ISERROR(P493*$T$1),"",P493*$T$1),0)</f>
        <v>953</v>
      </c>
      <c r="U493" s="82" t="n">
        <f aca="false">ROUNDUP(I493*1.2,0)</f>
        <v>240</v>
      </c>
      <c r="V493" s="83" t="n">
        <f aca="false">ROUNDUP(SUM(J493:L493)*1.1,0)</f>
        <v>0</v>
      </c>
      <c r="W493" s="84" t="s">
        <v>50</v>
      </c>
      <c r="X493" s="28" t="n">
        <f aca="false">IFERROR(IF($W493="eパケライト",VLOOKUP($U493,料金表!$B$3:$H$52,2,1),IF($W493="eパケ",VLOOKUP($U493,料金表!$B$3:$H$52,4,1),IF($W493="EMS",VLOOKUP($U493,料金表!$B$3:$H$52,6,1),""))),"")</f>
        <v>860</v>
      </c>
      <c r="Y493" s="28" t="n">
        <f aca="false">IFERROR(IF($W493="eパケライト",VLOOKUP($U493,料金表!$B$3:$H$52,3,1),IF($W493="eパケ",VLOOKUP($U493,料金表!$B$3:$H$52,5,1),IF($W493="EMS",VLOOKUP($U493,料金表!$B$3:$H$52,7,1),""))),"")</f>
        <v>860</v>
      </c>
      <c r="Z493" s="28" t="n">
        <f aca="false">$Z$1</f>
        <v>330</v>
      </c>
      <c r="AA493" s="64"/>
      <c r="AB493" s="65"/>
      <c r="AC493" s="66" t="s">
        <v>45</v>
      </c>
      <c r="AD493" s="65" t="n">
        <v>43958</v>
      </c>
      <c r="AE493" s="56"/>
      <c r="AF493" s="97"/>
      <c r="AH493" s="57"/>
    </row>
    <row r="494" customFormat="false" ht="15.75" hidden="true" customHeight="true" outlineLevel="0" collapsed="false">
      <c r="A494" s="19" t="n">
        <v>487</v>
      </c>
      <c r="B494" s="67"/>
      <c r="C494" s="58" t="s">
        <v>1517</v>
      </c>
      <c r="D494" s="37" t="s">
        <v>1518</v>
      </c>
      <c r="E494" s="58" t="n">
        <v>4902370512786</v>
      </c>
      <c r="F494" s="38" t="str">
        <f aca="false">IF(D494="",,"http://mnsearch.com/item?kwd="&amp;D494)</f>
        <v>http://mnsearch.com/item?kwd=B000C5ESO2</v>
      </c>
      <c r="G494" s="60" t="n">
        <v>3300</v>
      </c>
      <c r="H494" s="39"/>
      <c r="I494" s="40" t="n">
        <v>200</v>
      </c>
      <c r="J494" s="41"/>
      <c r="K494" s="41"/>
      <c r="L494" s="41"/>
      <c r="M494" s="61" t="s">
        <v>1519</v>
      </c>
      <c r="N494" s="62" t="n">
        <v>59.49</v>
      </c>
      <c r="O494" s="77" t="n">
        <f aca="false">N494-0.5</f>
        <v>58.99</v>
      </c>
      <c r="P494" s="78" t="n">
        <f aca="false">IF(ISERROR($P$1*O494),"",($P$1*O494))</f>
        <v>6245.8612</v>
      </c>
      <c r="Q494" s="79" t="n">
        <f aca="false">P494-T494-X494-G494-H494-Z494</f>
        <v>818.8612</v>
      </c>
      <c r="R494" s="80" t="n">
        <f aca="false">P494-T494-Y494-G494-H494-Z494</f>
        <v>818.8612</v>
      </c>
      <c r="S494" s="81" t="n">
        <f aca="false">IF(ISERROR(Q494/P494),"",(Q494/P494))</f>
        <v>0.131104610521925</v>
      </c>
      <c r="T494" s="78" t="n">
        <f aca="false">ROUND(IF(ISERROR(P494*$T$1),"",P494*$T$1),0)</f>
        <v>937</v>
      </c>
      <c r="U494" s="82" t="n">
        <f aca="false">ROUNDUP(I494*1.2,0)</f>
        <v>240</v>
      </c>
      <c r="V494" s="83" t="n">
        <f aca="false">ROUNDUP(SUM(J494:L494)*1.1,0)</f>
        <v>0</v>
      </c>
      <c r="W494" s="84" t="s">
        <v>50</v>
      </c>
      <c r="X494" s="28" t="n">
        <f aca="false">IFERROR(IF($W494="eパケライト",VLOOKUP($U494,料金表!$B$3:$H$52,2,1),IF($W494="eパケ",VLOOKUP($U494,料金表!$B$3:$H$52,4,1),IF($W494="EMS",VLOOKUP($U494,料金表!$B$3:$H$52,6,1),""))),"")</f>
        <v>860</v>
      </c>
      <c r="Y494" s="28" t="n">
        <f aca="false">IFERROR(IF($W494="eパケライト",VLOOKUP($U494,料金表!$B$3:$H$52,3,1),IF($W494="eパケ",VLOOKUP($U494,料金表!$B$3:$H$52,5,1),IF($W494="EMS",VLOOKUP($U494,料金表!$B$3:$H$52,7,1),""))),"")</f>
        <v>860</v>
      </c>
      <c r="Z494" s="28" t="n">
        <f aca="false">$Z$1</f>
        <v>330</v>
      </c>
      <c r="AA494" s="64"/>
      <c r="AB494" s="65"/>
      <c r="AC494" s="66" t="s">
        <v>45</v>
      </c>
      <c r="AD494" s="65" t="n">
        <v>43958</v>
      </c>
      <c r="AE494" s="56"/>
      <c r="AF494" s="97"/>
      <c r="AH494" s="57"/>
    </row>
    <row r="495" customFormat="false" ht="15.75" hidden="true" customHeight="true" outlineLevel="0" collapsed="false">
      <c r="A495" s="19" t="n">
        <v>488</v>
      </c>
      <c r="B495" s="67"/>
      <c r="C495" s="58" t="s">
        <v>1520</v>
      </c>
      <c r="D495" s="37" t="s">
        <v>1521</v>
      </c>
      <c r="E495" s="58" t="n">
        <v>4542084001390</v>
      </c>
      <c r="F495" s="38" t="str">
        <f aca="false">IF(D495="",,"http://mnsearch.com/item?kwd="&amp;D495)</f>
        <v>http://mnsearch.com/item?kwd=B0002YC54I</v>
      </c>
      <c r="G495" s="60" t="n">
        <v>2000</v>
      </c>
      <c r="H495" s="39"/>
      <c r="I495" s="40" t="n">
        <v>200</v>
      </c>
      <c r="J495" s="41"/>
      <c r="K495" s="41"/>
      <c r="L495" s="41"/>
      <c r="M495" s="61" t="s">
        <v>1522</v>
      </c>
      <c r="N495" s="62" t="n">
        <v>42.49</v>
      </c>
      <c r="O495" s="77" t="n">
        <f aca="false">N495-0.5</f>
        <v>41.99</v>
      </c>
      <c r="P495" s="78" t="n">
        <f aca="false">IF(ISERROR($P$1*O495),"",($P$1*O495))</f>
        <v>4445.9012</v>
      </c>
      <c r="Q495" s="79" t="n">
        <f aca="false">P495-T495-X495-G495-H495-Z495</f>
        <v>588.9012</v>
      </c>
      <c r="R495" s="80" t="n">
        <f aca="false">P495-T495-Y495-G495-H495-Z495</f>
        <v>588.9012</v>
      </c>
      <c r="S495" s="81" t="n">
        <f aca="false">IF(ISERROR(Q495/P495),"",(Q495/P495))</f>
        <v>0.132459353797606</v>
      </c>
      <c r="T495" s="78" t="n">
        <f aca="false">ROUND(IF(ISERROR(P495*$T$1),"",P495*$T$1),0)</f>
        <v>667</v>
      </c>
      <c r="U495" s="82" t="n">
        <f aca="false">ROUNDUP(I495*1.2,0)</f>
        <v>240</v>
      </c>
      <c r="V495" s="83" t="n">
        <f aca="false">ROUNDUP(SUM(J495:L495)*1.1,0)</f>
        <v>0</v>
      </c>
      <c r="W495" s="84" t="s">
        <v>50</v>
      </c>
      <c r="X495" s="28" t="n">
        <f aca="false">IFERROR(IF($W495="eパケライト",VLOOKUP($U495,料金表!$B$3:$H$52,2,1),IF($W495="eパケ",VLOOKUP($U495,料金表!$B$3:$H$52,4,1),IF($W495="EMS",VLOOKUP($U495,料金表!$B$3:$H$52,6,1),""))),"")</f>
        <v>860</v>
      </c>
      <c r="Y495" s="28" t="n">
        <f aca="false">IFERROR(IF($W495="eパケライト",VLOOKUP($U495,料金表!$B$3:$H$52,3,1),IF($W495="eパケ",VLOOKUP($U495,料金表!$B$3:$H$52,5,1),IF($W495="EMS",VLOOKUP($U495,料金表!$B$3:$H$52,7,1),""))),"")</f>
        <v>860</v>
      </c>
      <c r="Z495" s="28" t="n">
        <f aca="false">$Z$1</f>
        <v>330</v>
      </c>
      <c r="AA495" s="64"/>
      <c r="AB495" s="65"/>
      <c r="AC495" s="66" t="s">
        <v>45</v>
      </c>
      <c r="AD495" s="65" t="n">
        <v>43958</v>
      </c>
      <c r="AE495" s="56"/>
      <c r="AF495" s="97"/>
      <c r="AH495" s="57"/>
    </row>
    <row r="496" customFormat="false" ht="15.75" hidden="true" customHeight="true" outlineLevel="0" collapsed="false">
      <c r="A496" s="19" t="n">
        <v>489</v>
      </c>
      <c r="B496" s="67"/>
      <c r="C496" s="58" t="s">
        <v>1523</v>
      </c>
      <c r="D496" s="37" t="s">
        <v>1524</v>
      </c>
      <c r="E496" s="58" t="n">
        <v>4964808300860</v>
      </c>
      <c r="F496" s="38" t="str">
        <f aca="false">IF(D496="",,"http://mnsearch.com/item?kwd="&amp;D496)</f>
        <v>http://mnsearch.com/item?kwd=B000JDSBOA</v>
      </c>
      <c r="G496" s="60" t="n">
        <v>2311</v>
      </c>
      <c r="H496" s="60"/>
      <c r="I496" s="40" t="n">
        <v>200</v>
      </c>
      <c r="J496" s="41"/>
      <c r="K496" s="41"/>
      <c r="L496" s="41"/>
      <c r="M496" s="61" t="s">
        <v>1525</v>
      </c>
      <c r="N496" s="62" t="n">
        <v>44.49</v>
      </c>
      <c r="O496" s="77" t="n">
        <f aca="false">N496-0.5</f>
        <v>43.99</v>
      </c>
      <c r="P496" s="78" t="n">
        <f aca="false">IF(ISERROR($P$1*O496),"",($P$1*O496))</f>
        <v>4657.6612</v>
      </c>
      <c r="Q496" s="79" t="n">
        <f aca="false">P496-T496-X496-G496-H496-Z496</f>
        <v>457.6612</v>
      </c>
      <c r="R496" s="80" t="n">
        <f aca="false">P496-T496-Y496-G496-H496-Z496</f>
        <v>457.6612</v>
      </c>
      <c r="S496" s="81" t="n">
        <f aca="false">IF(ISERROR(Q496/P496),"",(Q496/P496))</f>
        <v>0.0982598734317559</v>
      </c>
      <c r="T496" s="78" t="n">
        <f aca="false">ROUND(IF(ISERROR(P496*$T$1),"",P496*$T$1),0)</f>
        <v>699</v>
      </c>
      <c r="U496" s="82" t="n">
        <f aca="false">ROUNDUP(I496*1.2,0)</f>
        <v>240</v>
      </c>
      <c r="V496" s="83" t="n">
        <f aca="false">ROUNDUP(SUM(J496:L496)*1.1,0)</f>
        <v>0</v>
      </c>
      <c r="W496" s="84" t="s">
        <v>50</v>
      </c>
      <c r="X496" s="28" t="n">
        <f aca="false">IFERROR(IF($W496="eパケライト",VLOOKUP($U496,料金表!$B$3:$H$52,2,1),IF($W496="eパケ",VLOOKUP($U496,料金表!$B$3:$H$52,4,1),IF($W496="EMS",VLOOKUP($U496,料金表!$B$3:$H$52,6,1),""))),"")</f>
        <v>860</v>
      </c>
      <c r="Y496" s="28" t="n">
        <f aca="false">IFERROR(IF($W496="eパケライト",VLOOKUP($U496,料金表!$B$3:$H$52,3,1),IF($W496="eパケ",VLOOKUP($U496,料金表!$B$3:$H$52,5,1),IF($W496="EMS",VLOOKUP($U496,料金表!$B$3:$H$52,7,1),""))),"")</f>
        <v>860</v>
      </c>
      <c r="Z496" s="28" t="n">
        <f aca="false">$Z$1</f>
        <v>330</v>
      </c>
      <c r="AA496" s="64"/>
      <c r="AB496" s="65"/>
      <c r="AC496" s="66" t="s">
        <v>45</v>
      </c>
      <c r="AD496" s="65" t="n">
        <v>43958</v>
      </c>
      <c r="AE496" s="56"/>
      <c r="AF496" s="97"/>
      <c r="AH496" s="57"/>
    </row>
    <row r="497" customFormat="false" ht="15.75" hidden="true" customHeight="true" outlineLevel="0" collapsed="false">
      <c r="A497" s="19" t="n">
        <v>490</v>
      </c>
      <c r="B497" s="67"/>
      <c r="C497" s="58" t="s">
        <v>1526</v>
      </c>
      <c r="D497" s="37" t="s">
        <v>1527</v>
      </c>
      <c r="E497" s="58" t="n">
        <v>4582350662030</v>
      </c>
      <c r="F497" s="38" t="str">
        <f aca="false">IF(D497="",,"http://mnsearch.com/item?kwd="&amp;D497)</f>
        <v>http://mnsearch.com/item?kwd=B003A2J00G</v>
      </c>
      <c r="G497" s="60" t="n">
        <v>2200</v>
      </c>
      <c r="H497" s="39"/>
      <c r="I497" s="40" t="n">
        <v>500</v>
      </c>
      <c r="J497" s="41"/>
      <c r="K497" s="41"/>
      <c r="L497" s="41"/>
      <c r="M497" s="61" t="s">
        <v>1528</v>
      </c>
      <c r="N497" s="62" t="n">
        <v>47.49</v>
      </c>
      <c r="O497" s="77" t="n">
        <f aca="false">N497-0.5</f>
        <v>46.99</v>
      </c>
      <c r="P497" s="78" t="n">
        <f aca="false">IF(ISERROR($P$1*O497),"",($P$1*O497))</f>
        <v>4975.3012</v>
      </c>
      <c r="Q497" s="79" t="n">
        <f aca="false">P497-T497-X497-G497-H497-Z497</f>
        <v>314.3012</v>
      </c>
      <c r="R497" s="80" t="n">
        <f aca="false">P497-T497-Y497-G497-H497-Z497</f>
        <v>314.3012</v>
      </c>
      <c r="S497" s="81" t="n">
        <f aca="false">IF(ISERROR(Q497/P497),"",(Q497/P497))</f>
        <v>0.0631722959807941</v>
      </c>
      <c r="T497" s="78" t="n">
        <f aca="false">ROUND(IF(ISERROR(P497*$T$1),"",P497*$T$1),0)</f>
        <v>746</v>
      </c>
      <c r="U497" s="82" t="n">
        <f aca="false">ROUNDUP(I497*1.2,0)</f>
        <v>600</v>
      </c>
      <c r="V497" s="83" t="n">
        <f aca="false">ROUNDUP(SUM(J497:L497)*1.1,0)</f>
        <v>0</v>
      </c>
      <c r="W497" s="84" t="s">
        <v>50</v>
      </c>
      <c r="X497" s="28" t="n">
        <f aca="false">IFERROR(IF($W497="eパケライト",VLOOKUP($U497,料金表!$B$3:$H$52,2,1),IF($W497="eパケ",VLOOKUP($U497,料金表!$B$3:$H$52,4,1),IF($W497="EMS",VLOOKUP($U497,料金表!$B$3:$H$52,6,1),""))),"")</f>
        <v>1385</v>
      </c>
      <c r="Y497" s="28" t="n">
        <f aca="false">IFERROR(IF($W497="eパケライト",VLOOKUP($U497,料金表!$B$3:$H$52,3,1),IF($W497="eパケ",VLOOKUP($U497,料金表!$B$3:$H$52,5,1),IF($W497="EMS",VLOOKUP($U497,料金表!$B$3:$H$52,7,1),""))),"")</f>
        <v>1385</v>
      </c>
      <c r="Z497" s="28" t="n">
        <f aca="false">$Z$1</f>
        <v>330</v>
      </c>
      <c r="AA497" s="64"/>
      <c r="AB497" s="65"/>
      <c r="AC497" s="66" t="s">
        <v>45</v>
      </c>
      <c r="AD497" s="65" t="n">
        <v>43958</v>
      </c>
      <c r="AE497" s="56"/>
      <c r="AF497" s="97"/>
      <c r="AH497" s="57"/>
    </row>
    <row r="498" customFormat="false" ht="17.25" hidden="true" customHeight="true" outlineLevel="0" collapsed="false">
      <c r="A498" s="19" t="n">
        <v>491</v>
      </c>
      <c r="B498" s="67"/>
      <c r="C498" s="58" t="s">
        <v>1529</v>
      </c>
      <c r="D498" s="37" t="s">
        <v>1530</v>
      </c>
      <c r="E498" s="58" t="n">
        <v>4976219055406</v>
      </c>
      <c r="F498" s="38" t="str">
        <f aca="false">IF(D498="",,"http://mnsearch.com/item?kwd="&amp;D498)</f>
        <v>http://mnsearch.com/item?kwd=B00JRNAMYK</v>
      </c>
      <c r="G498" s="60" t="n">
        <v>2200</v>
      </c>
      <c r="H498" s="39"/>
      <c r="I498" s="40" t="n">
        <v>300</v>
      </c>
      <c r="J498" s="41"/>
      <c r="K498" s="41"/>
      <c r="L498" s="41"/>
      <c r="M498" s="61" t="s">
        <v>1531</v>
      </c>
      <c r="N498" s="62" t="n">
        <v>44.99</v>
      </c>
      <c r="O498" s="77" t="n">
        <f aca="false">N498-0.5</f>
        <v>44.49</v>
      </c>
      <c r="P498" s="78" t="n">
        <f aca="false">IF(ISERROR($P$1*O498),"",($P$1*O498))</f>
        <v>4710.6012</v>
      </c>
      <c r="Q498" s="79" t="n">
        <f aca="false">P498-T498-X498-G498-H498-Z498</f>
        <v>388.6012</v>
      </c>
      <c r="R498" s="80" t="n">
        <f aca="false">P498-T498-Y498-G498-H498-Z498</f>
        <v>388.6012</v>
      </c>
      <c r="S498" s="81" t="n">
        <f aca="false">IF(ISERROR(Q498/P498),"",(Q498/P498))</f>
        <v>0.0824950326934914</v>
      </c>
      <c r="T498" s="78" t="n">
        <f aca="false">ROUND(IF(ISERROR(P498*$T$1),"",P498*$T$1),0)</f>
        <v>707</v>
      </c>
      <c r="U498" s="82" t="n">
        <f aca="false">ROUNDUP(I498*1.2,0)</f>
        <v>360</v>
      </c>
      <c r="V498" s="83" t="n">
        <f aca="false">ROUNDUP(SUM(J498:L498)*1.1,0)</f>
        <v>0</v>
      </c>
      <c r="W498" s="84" t="s">
        <v>50</v>
      </c>
      <c r="X498" s="28" t="n">
        <f aca="false">IFERROR(IF($W498="eパケライト",VLOOKUP($U498,料金表!$B$3:$H$52,2,1),IF($W498="eパケ",VLOOKUP($U498,料金表!$B$3:$H$52,4,1),IF($W498="EMS",VLOOKUP($U498,料金表!$B$3:$H$52,6,1),""))),"")</f>
        <v>1085</v>
      </c>
      <c r="Y498" s="28" t="n">
        <f aca="false">IFERROR(IF($W498="eパケライト",VLOOKUP($U498,料金表!$B$3:$H$52,3,1),IF($W498="eパケ",VLOOKUP($U498,料金表!$B$3:$H$52,5,1),IF($W498="EMS",VLOOKUP($U498,料金表!$B$3:$H$52,7,1),""))),"")</f>
        <v>1085</v>
      </c>
      <c r="Z498" s="28" t="n">
        <f aca="false">$Z$1</f>
        <v>330</v>
      </c>
      <c r="AA498" s="64"/>
      <c r="AB498" s="65"/>
      <c r="AC498" s="66" t="s">
        <v>89</v>
      </c>
      <c r="AD498" s="65" t="n">
        <v>43958</v>
      </c>
      <c r="AE498" s="56"/>
      <c r="AF498" s="97"/>
      <c r="AH498" s="57"/>
    </row>
    <row r="499" customFormat="false" ht="17.25" hidden="true" customHeight="true" outlineLevel="0" collapsed="false">
      <c r="A499" s="19" t="n">
        <v>492</v>
      </c>
      <c r="B499" s="67"/>
      <c r="C499" s="58" t="s">
        <v>1532</v>
      </c>
      <c r="D499" s="37" t="s">
        <v>1533</v>
      </c>
      <c r="E499" s="58" t="n">
        <v>4582325378393</v>
      </c>
      <c r="F499" s="38" t="str">
        <f aca="false">IF(D499="",,"http://mnsearch.com/item?kwd="&amp;D499)</f>
        <v>http://mnsearch.com/item?kwd=B00B2HR8PK</v>
      </c>
      <c r="G499" s="60" t="n">
        <v>2500</v>
      </c>
      <c r="H499" s="39"/>
      <c r="I499" s="40" t="n">
        <v>400</v>
      </c>
      <c r="J499" s="41"/>
      <c r="K499" s="41"/>
      <c r="L499" s="41"/>
      <c r="M499" s="61" t="s">
        <v>1534</v>
      </c>
      <c r="N499" s="62" t="n">
        <v>54.49</v>
      </c>
      <c r="O499" s="77" t="n">
        <f aca="false">N499-0.5</f>
        <v>53.99</v>
      </c>
      <c r="P499" s="78" t="n">
        <f aca="false">IF(ISERROR($P$1*O499),"",($P$1*O499))</f>
        <v>5716.4612</v>
      </c>
      <c r="Q499" s="79" t="n">
        <f aca="false">P499-T499-X499-G499-H499-Z499</f>
        <v>794.4612</v>
      </c>
      <c r="R499" s="80" t="n">
        <f aca="false">P499-T499-Y499-G499-H499-Z499</f>
        <v>794.4612</v>
      </c>
      <c r="S499" s="81" t="n">
        <f aca="false">IF(ISERROR(Q499/P499),"",(Q499/P499))</f>
        <v>0.138977799761853</v>
      </c>
      <c r="T499" s="78" t="n">
        <f aca="false">ROUND(IF(ISERROR(P499*$T$1),"",P499*$T$1),0)</f>
        <v>857</v>
      </c>
      <c r="U499" s="82" t="n">
        <f aca="false">ROUNDUP(I499*1.2,0)</f>
        <v>480</v>
      </c>
      <c r="V499" s="83" t="n">
        <f aca="false">ROUNDUP(SUM(J499:L499)*1.1,0)</f>
        <v>0</v>
      </c>
      <c r="W499" s="84" t="s">
        <v>50</v>
      </c>
      <c r="X499" s="28" t="n">
        <f aca="false">IFERROR(IF($W499="eパケライト",VLOOKUP($U499,料金表!$B$3:$H$52,2,1),IF($W499="eパケ",VLOOKUP($U499,料金表!$B$3:$H$52,4,1),IF($W499="EMS",VLOOKUP($U499,料金表!$B$3:$H$52,6,1),""))),"")</f>
        <v>1235</v>
      </c>
      <c r="Y499" s="28" t="n">
        <f aca="false">IFERROR(IF($W499="eパケライト",VLOOKUP($U499,料金表!$B$3:$H$52,3,1),IF($W499="eパケ",VLOOKUP($U499,料金表!$B$3:$H$52,5,1),IF($W499="EMS",VLOOKUP($U499,料金表!$B$3:$H$52,7,1),""))),"")</f>
        <v>1235</v>
      </c>
      <c r="Z499" s="28" t="n">
        <f aca="false">$Z$1</f>
        <v>330</v>
      </c>
      <c r="AA499" s="64"/>
      <c r="AB499" s="65"/>
      <c r="AC499" s="66" t="s">
        <v>89</v>
      </c>
      <c r="AD499" s="65" t="n">
        <v>43958</v>
      </c>
      <c r="AE499" s="56"/>
      <c r="AF499" s="97"/>
      <c r="AH499" s="57"/>
    </row>
    <row r="500" customFormat="false" ht="17.25" hidden="true" customHeight="true" outlineLevel="0" collapsed="false">
      <c r="A500" s="19" t="n">
        <v>493</v>
      </c>
      <c r="B500" s="67"/>
      <c r="C500" s="58" t="s">
        <v>1535</v>
      </c>
      <c r="D500" s="37" t="s">
        <v>1536</v>
      </c>
      <c r="E500" s="58" t="n">
        <v>4582224494286</v>
      </c>
      <c r="F500" s="38" t="str">
        <f aca="false">IF(D500="",,"http://mnsearch.com/item?kwd="&amp;D500)</f>
        <v>http://mnsearch.com/item?kwd=B0056F3GG4</v>
      </c>
      <c r="G500" s="60" t="n">
        <v>2500</v>
      </c>
      <c r="H500" s="39"/>
      <c r="I500" s="40" t="n">
        <v>300</v>
      </c>
      <c r="J500" s="41"/>
      <c r="K500" s="41"/>
      <c r="L500" s="41"/>
      <c r="M500" s="61" t="s">
        <v>1537</v>
      </c>
      <c r="N500" s="62" t="n">
        <v>54.49</v>
      </c>
      <c r="O500" s="77" t="n">
        <f aca="false">N500-0.5</f>
        <v>53.99</v>
      </c>
      <c r="P500" s="78" t="n">
        <f aca="false">IF(ISERROR($P$1*O500),"",($P$1*O500))</f>
        <v>5716.4612</v>
      </c>
      <c r="Q500" s="79" t="n">
        <f aca="false">P500-T500-X500-G500-H500-Z500</f>
        <v>944.4612</v>
      </c>
      <c r="R500" s="80" t="n">
        <f aca="false">P500-T500-Y500-G500-H500-Z500</f>
        <v>944.4612</v>
      </c>
      <c r="S500" s="81" t="n">
        <f aca="false">IF(ISERROR(Q500/P500),"",(Q500/P500))</f>
        <v>0.165217809927582</v>
      </c>
      <c r="T500" s="78" t="n">
        <f aca="false">ROUND(IF(ISERROR(P500*$T$1),"",P500*$T$1),0)</f>
        <v>857</v>
      </c>
      <c r="U500" s="82" t="n">
        <f aca="false">ROUNDUP(I500*1.2,0)</f>
        <v>360</v>
      </c>
      <c r="V500" s="83" t="n">
        <f aca="false">ROUNDUP(SUM(J500:L500)*1.1,0)</f>
        <v>0</v>
      </c>
      <c r="W500" s="84" t="s">
        <v>50</v>
      </c>
      <c r="X500" s="28" t="n">
        <f aca="false">IFERROR(IF($W500="eパケライト",VLOOKUP($U500,料金表!$B$3:$H$52,2,1),IF($W500="eパケ",VLOOKUP($U500,料金表!$B$3:$H$52,4,1),IF($W500="EMS",VLOOKUP($U500,料金表!$B$3:$H$52,6,1),""))),"")</f>
        <v>1085</v>
      </c>
      <c r="Y500" s="28" t="n">
        <f aca="false">IFERROR(IF($W500="eパケライト",VLOOKUP($U500,料金表!$B$3:$H$52,3,1),IF($W500="eパケ",VLOOKUP($U500,料金表!$B$3:$H$52,5,1),IF($W500="EMS",VLOOKUP($U500,料金表!$B$3:$H$52,7,1),""))),"")</f>
        <v>1085</v>
      </c>
      <c r="Z500" s="28" t="n">
        <f aca="false">$Z$1</f>
        <v>330</v>
      </c>
      <c r="AA500" s="64"/>
      <c r="AB500" s="65"/>
      <c r="AC500" s="66" t="s">
        <v>89</v>
      </c>
      <c r="AD500" s="65" t="n">
        <v>43958</v>
      </c>
      <c r="AE500" s="56"/>
      <c r="AF500" s="97"/>
      <c r="AH500" s="57"/>
    </row>
    <row r="501" customFormat="false" ht="17.25" hidden="true" customHeight="true" outlineLevel="0" collapsed="false">
      <c r="A501" s="19" t="n">
        <v>494</v>
      </c>
      <c r="B501" s="67"/>
      <c r="C501" s="58" t="s">
        <v>1538</v>
      </c>
      <c r="D501" s="37" t="s">
        <v>1539</v>
      </c>
      <c r="E501" s="58" t="n">
        <v>4902370519396</v>
      </c>
      <c r="F501" s="38" t="str">
        <f aca="false">IF(D501="",,"http://mnsearch.com/item?kwd="&amp;D501)</f>
        <v>http://mnsearch.com/item?kwd=B004K6L0G8</v>
      </c>
      <c r="G501" s="60" t="n">
        <v>3000</v>
      </c>
      <c r="H501" s="39"/>
      <c r="I501" s="40" t="n">
        <v>300</v>
      </c>
      <c r="J501" s="41"/>
      <c r="K501" s="41"/>
      <c r="L501" s="41"/>
      <c r="M501" s="61" t="s">
        <v>1540</v>
      </c>
      <c r="N501" s="62" t="n">
        <v>65.49</v>
      </c>
      <c r="O501" s="77" t="n">
        <v>64.99</v>
      </c>
      <c r="P501" s="78" t="n">
        <f aca="false">IF(ISERROR($P$1*O501),"",($P$1*O501))</f>
        <v>6881.1412</v>
      </c>
      <c r="Q501" s="79" t="n">
        <f aca="false">P501-T501-X501-G501-H501-Z501</f>
        <v>1434.1412</v>
      </c>
      <c r="R501" s="80" t="n">
        <f aca="false">P501-T501-Y501-G501-H501-Z501</f>
        <v>1434.1412</v>
      </c>
      <c r="S501" s="81" t="n">
        <f aca="false">IF(ISERROR(Q501/P501),"",(Q501/P501))</f>
        <v>0.208416185385064</v>
      </c>
      <c r="T501" s="78" t="n">
        <f aca="false">ROUND(IF(ISERROR(P501*$T$1),"",P501*$T$1),0)</f>
        <v>1032</v>
      </c>
      <c r="U501" s="82" t="n">
        <f aca="false">ROUNDUP(I501*1.2,0)</f>
        <v>360</v>
      </c>
      <c r="V501" s="83" t="n">
        <f aca="false">ROUNDUP(SUM(J501:L501)*1.1,0)</f>
        <v>0</v>
      </c>
      <c r="W501" s="84" t="s">
        <v>50</v>
      </c>
      <c r="X501" s="28" t="n">
        <f aca="false">IFERROR(IF($W501="eパケライト",VLOOKUP($U501,料金表!$B$3:$H$52,2,1),IF($W501="eパケ",VLOOKUP($U501,料金表!$B$3:$H$52,4,1),IF($W501="EMS",VLOOKUP($U501,料金表!$B$3:$H$52,6,1),""))),"")</f>
        <v>1085</v>
      </c>
      <c r="Y501" s="28" t="n">
        <f aca="false">IFERROR(IF($W501="eパケライト",VLOOKUP($U501,料金表!$B$3:$H$52,3,1),IF($W501="eパケ",VLOOKUP($U501,料金表!$B$3:$H$52,5,1),IF($W501="EMS",VLOOKUP($U501,料金表!$B$3:$H$52,7,1),""))),"")</f>
        <v>1085</v>
      </c>
      <c r="Z501" s="28" t="n">
        <f aca="false">$Z$1</f>
        <v>330</v>
      </c>
      <c r="AA501" s="64"/>
      <c r="AB501" s="65"/>
      <c r="AC501" s="66" t="s">
        <v>89</v>
      </c>
      <c r="AD501" s="65" t="n">
        <v>43958</v>
      </c>
      <c r="AE501" s="56"/>
      <c r="AF501" s="97"/>
      <c r="AH501" s="57"/>
    </row>
    <row r="502" customFormat="false" ht="17.25" hidden="true" customHeight="true" outlineLevel="0" collapsed="false">
      <c r="A502" s="19" t="n">
        <v>495</v>
      </c>
      <c r="B502" s="67"/>
      <c r="C502" s="58" t="s">
        <v>1541</v>
      </c>
      <c r="D502" s="37" t="s">
        <v>1542</v>
      </c>
      <c r="E502" s="58" t="n">
        <v>4988602151145</v>
      </c>
      <c r="F502" s="38" t="str">
        <f aca="false">IF(D502="",,"http://mnsearch.com/item?kwd="&amp;D502)</f>
        <v>http://mnsearch.com/item?kwd=B0038KXKQA</v>
      </c>
      <c r="G502" s="60" t="n">
        <v>2580</v>
      </c>
      <c r="H502" s="39"/>
      <c r="I502" s="40" t="n">
        <v>200</v>
      </c>
      <c r="J502" s="41"/>
      <c r="K502" s="41"/>
      <c r="L502" s="41"/>
      <c r="M502" s="61" t="s">
        <v>1543</v>
      </c>
      <c r="N502" s="62" t="n">
        <v>47.99</v>
      </c>
      <c r="O502" s="77" t="n">
        <f aca="false">N502-0.5</f>
        <v>47.49</v>
      </c>
      <c r="P502" s="78" t="n">
        <f aca="false">IF(ISERROR($P$1*O502),"",($P$1*O502))</f>
        <v>5028.2412</v>
      </c>
      <c r="Q502" s="79" t="n">
        <f aca="false">P502-T502-X502-G502-H502-Z502</f>
        <v>504.2412</v>
      </c>
      <c r="R502" s="80" t="n">
        <f aca="false">P502-T502-Y502-G502-H502-Z502</f>
        <v>504.2412</v>
      </c>
      <c r="S502" s="81" t="n">
        <f aca="false">IF(ISERROR(Q502/P502),"",(Q502/P502))</f>
        <v>0.100281824189341</v>
      </c>
      <c r="T502" s="78" t="n">
        <f aca="false">ROUND(IF(ISERROR(P502*$T$1),"",P502*$T$1),0)</f>
        <v>754</v>
      </c>
      <c r="U502" s="82" t="n">
        <f aca="false">ROUNDUP(I502*1.2,0)</f>
        <v>240</v>
      </c>
      <c r="V502" s="83" t="n">
        <f aca="false">ROUNDUP(SUM(J502:L502)*1.1,0)</f>
        <v>0</v>
      </c>
      <c r="W502" s="84" t="s">
        <v>50</v>
      </c>
      <c r="X502" s="28" t="n">
        <f aca="false">IFERROR(IF($W502="eパケライト",VLOOKUP($U502,料金表!$B$3:$H$52,2,1),IF($W502="eパケ",VLOOKUP($U502,料金表!$B$3:$H$52,4,1),IF($W502="EMS",VLOOKUP($U502,料金表!$B$3:$H$52,6,1),""))),"")</f>
        <v>860</v>
      </c>
      <c r="Y502" s="28" t="n">
        <f aca="false">IFERROR(IF($W502="eパケライト",VLOOKUP($U502,料金表!$B$3:$H$52,3,1),IF($W502="eパケ",VLOOKUP($U502,料金表!$B$3:$H$52,5,1),IF($W502="EMS",VLOOKUP($U502,料金表!$B$3:$H$52,7,1),""))),"")</f>
        <v>860</v>
      </c>
      <c r="Z502" s="28" t="n">
        <f aca="false">$Z$1</f>
        <v>330</v>
      </c>
      <c r="AA502" s="64"/>
      <c r="AB502" s="65"/>
      <c r="AC502" s="66" t="s">
        <v>89</v>
      </c>
      <c r="AD502" s="65" t="n">
        <v>43958</v>
      </c>
      <c r="AE502" s="56"/>
      <c r="AF502" s="97"/>
      <c r="AH502" s="57"/>
    </row>
    <row r="503" customFormat="false" ht="17.25" hidden="true" customHeight="true" outlineLevel="0" collapsed="false">
      <c r="A503" s="19" t="n">
        <v>496</v>
      </c>
      <c r="B503" s="67"/>
      <c r="C503" s="58" t="s">
        <v>1544</v>
      </c>
      <c r="D503" s="37" t="s">
        <v>1545</v>
      </c>
      <c r="E503" s="58" t="n">
        <v>4974365142308</v>
      </c>
      <c r="F503" s="38" t="str">
        <f aca="false">IF(D503="",,"http://mnsearch.com/item?kwd="&amp;D503)</f>
        <v>http://mnsearch.com/item?kwd=B002DR46LM</v>
      </c>
      <c r="G503" s="60" t="n">
        <v>3011</v>
      </c>
      <c r="H503" s="39"/>
      <c r="I503" s="40" t="n">
        <v>200</v>
      </c>
      <c r="J503" s="41"/>
      <c r="K503" s="41"/>
      <c r="L503" s="41"/>
      <c r="M503" s="61" t="s">
        <v>1546</v>
      </c>
      <c r="N503" s="62" t="n">
        <v>50.49</v>
      </c>
      <c r="O503" s="77" t="n">
        <f aca="false">N503-0.5</f>
        <v>49.99</v>
      </c>
      <c r="P503" s="78" t="n">
        <f aca="false">IF(ISERROR($P$1*O503),"",($P$1*O503))</f>
        <v>5292.9412</v>
      </c>
      <c r="Q503" s="79" t="n">
        <f aca="false">P503-T503-X503-G503-H503-Z503</f>
        <v>297.9412</v>
      </c>
      <c r="R503" s="80" t="n">
        <f aca="false">P503-T503-Y503-G503-H503-Z503</f>
        <v>297.9412</v>
      </c>
      <c r="S503" s="81" t="n">
        <f aca="false">IF(ISERROR(Q503/P503),"",(Q503/P503))</f>
        <v>0.0562902909255822</v>
      </c>
      <c r="T503" s="78" t="n">
        <f aca="false">ROUND(IF(ISERROR(P503*$T$1),"",P503*$T$1),0)</f>
        <v>794</v>
      </c>
      <c r="U503" s="82" t="n">
        <f aca="false">ROUNDUP(I503*1.2,0)</f>
        <v>240</v>
      </c>
      <c r="V503" s="83" t="n">
        <f aca="false">ROUNDUP(SUM(J503:L503)*1.1,0)</f>
        <v>0</v>
      </c>
      <c r="W503" s="84" t="s">
        <v>50</v>
      </c>
      <c r="X503" s="28" t="n">
        <f aca="false">IFERROR(IF($W503="eパケライト",VLOOKUP($U503,料金表!$B$3:$H$52,2,1),IF($W503="eパケ",VLOOKUP($U503,料金表!$B$3:$H$52,4,1),IF($W503="EMS",VLOOKUP($U503,料金表!$B$3:$H$52,6,1),""))),"")</f>
        <v>860</v>
      </c>
      <c r="Y503" s="28" t="n">
        <f aca="false">IFERROR(IF($W503="eパケライト",VLOOKUP($U503,料金表!$B$3:$H$52,3,1),IF($W503="eパケ",VLOOKUP($U503,料金表!$B$3:$H$52,5,1),IF($W503="EMS",VLOOKUP($U503,料金表!$B$3:$H$52,7,1),""))),"")</f>
        <v>860</v>
      </c>
      <c r="Z503" s="28" t="n">
        <f aca="false">$Z$1</f>
        <v>330</v>
      </c>
      <c r="AA503" s="64"/>
      <c r="AB503" s="65"/>
      <c r="AC503" s="66" t="s">
        <v>89</v>
      </c>
      <c r="AD503" s="65" t="n">
        <v>43958</v>
      </c>
      <c r="AE503" s="56"/>
      <c r="AF503" s="97"/>
      <c r="AH503" s="57"/>
    </row>
    <row r="504" customFormat="false" ht="17.25" hidden="true" customHeight="true" outlineLevel="0" collapsed="false">
      <c r="A504" s="19" t="n">
        <v>497</v>
      </c>
      <c r="B504" s="67"/>
      <c r="C504" s="58" t="s">
        <v>1547</v>
      </c>
      <c r="D504" s="37" t="s">
        <v>1548</v>
      </c>
      <c r="E504" s="58" t="n">
        <v>4976219041539</v>
      </c>
      <c r="F504" s="38" t="str">
        <f aca="false">IF(D504="",,"http://mnsearch.com/item?kwd="&amp;D504)</f>
        <v>http://mnsearch.com/item?kwd=B005N4K6SY</v>
      </c>
      <c r="G504" s="60" t="n">
        <v>1711</v>
      </c>
      <c r="H504" s="39"/>
      <c r="I504" s="40" t="n">
        <v>200</v>
      </c>
      <c r="J504" s="41"/>
      <c r="K504" s="41"/>
      <c r="L504" s="41"/>
      <c r="M504" s="61" t="s">
        <v>1549</v>
      </c>
      <c r="N504" s="62" t="n">
        <v>44.98</v>
      </c>
      <c r="O504" s="77" t="n">
        <f aca="false">N504-0.5</f>
        <v>44.48</v>
      </c>
      <c r="P504" s="78" t="n">
        <f aca="false">IF(ISERROR($P$1*O504),"",($P$1*O504))</f>
        <v>4709.5424</v>
      </c>
      <c r="Q504" s="79" t="n">
        <f aca="false">P504-T504-X504-G504-H504-Z504</f>
        <v>1102.5424</v>
      </c>
      <c r="R504" s="80" t="n">
        <f aca="false">P504-T504-Y504-G504-H504-Z504</f>
        <v>1102.5424</v>
      </c>
      <c r="S504" s="81" t="n">
        <f aca="false">IF(ISERROR(Q504/P504),"",(Q504/P504))</f>
        <v>0.234108180021906</v>
      </c>
      <c r="T504" s="78" t="n">
        <f aca="false">ROUND(IF(ISERROR(P504*$T$1),"",P504*$T$1),0)</f>
        <v>706</v>
      </c>
      <c r="U504" s="82" t="n">
        <f aca="false">ROUNDUP(I504*1.2,0)</f>
        <v>240</v>
      </c>
      <c r="V504" s="83" t="n">
        <f aca="false">ROUNDUP(SUM(J504:L504)*1.1,0)</f>
        <v>0</v>
      </c>
      <c r="W504" s="84" t="s">
        <v>50</v>
      </c>
      <c r="X504" s="28" t="n">
        <f aca="false">IFERROR(IF($W504="eパケライト",VLOOKUP($U504,料金表!$B$3:$H$52,2,1),IF($W504="eパケ",VLOOKUP($U504,料金表!$B$3:$H$52,4,1),IF($W504="EMS",VLOOKUP($U504,料金表!$B$3:$H$52,6,1),""))),"")</f>
        <v>860</v>
      </c>
      <c r="Y504" s="28" t="n">
        <f aca="false">IFERROR(IF($W504="eパケライト",VLOOKUP($U504,料金表!$B$3:$H$52,3,1),IF($W504="eパケ",VLOOKUP($U504,料金表!$B$3:$H$52,5,1),IF($W504="EMS",VLOOKUP($U504,料金表!$B$3:$H$52,7,1),""))),"")</f>
        <v>860</v>
      </c>
      <c r="Z504" s="28" t="n">
        <f aca="false">$Z$1</f>
        <v>330</v>
      </c>
      <c r="AA504" s="64"/>
      <c r="AB504" s="65"/>
      <c r="AC504" s="66" t="s">
        <v>89</v>
      </c>
      <c r="AD504" s="65" t="n">
        <v>43958</v>
      </c>
      <c r="AE504" s="56"/>
      <c r="AF504" s="97"/>
      <c r="AH504" s="57"/>
    </row>
    <row r="505" customFormat="false" ht="17.25" hidden="true" customHeight="true" outlineLevel="0" collapsed="false">
      <c r="A505" s="19" t="n">
        <v>498</v>
      </c>
      <c r="B505" s="67"/>
      <c r="C505" s="58" t="s">
        <v>1550</v>
      </c>
      <c r="D505" s="37" t="s">
        <v>110</v>
      </c>
      <c r="E505" s="20"/>
      <c r="F505" s="38" t="str">
        <f aca="false">IF(D505="",,"http://mnsearch.com/item?kwd="&amp;D505)</f>
        <v>http://mnsearch.com/item?kwd=Hand-on</v>
      </c>
      <c r="G505" s="60" t="n">
        <v>2500</v>
      </c>
      <c r="H505" s="39"/>
      <c r="I505" s="40" t="n">
        <v>300</v>
      </c>
      <c r="J505" s="41"/>
      <c r="K505" s="41"/>
      <c r="L505" s="41"/>
      <c r="M505" s="61" t="s">
        <v>1551</v>
      </c>
      <c r="N505" s="62" t="n">
        <v>50.49</v>
      </c>
      <c r="O505" s="77" t="n">
        <f aca="false">N505-0.5</f>
        <v>49.99</v>
      </c>
      <c r="P505" s="78" t="n">
        <f aca="false">IF(ISERROR($P$1*O505),"",($P$1*O505))</f>
        <v>5292.9412</v>
      </c>
      <c r="Q505" s="79" t="n">
        <f aca="false">P505-T505-X505-G505-H505-Z505</f>
        <v>583.9412</v>
      </c>
      <c r="R505" s="80" t="n">
        <f aca="false">P505-T505-Y505-G505-H505-Z505</f>
        <v>583.9412</v>
      </c>
      <c r="S505" s="81" t="n">
        <f aca="false">IF(ISERROR(Q505/P505),"",(Q505/P505))</f>
        <v>0.110324520514228</v>
      </c>
      <c r="T505" s="78" t="n">
        <f aca="false">ROUND(IF(ISERROR(P505*$T$1),"",P505*$T$1),0)</f>
        <v>794</v>
      </c>
      <c r="U505" s="82" t="n">
        <f aca="false">ROUNDUP(I505*1.2,0)</f>
        <v>360</v>
      </c>
      <c r="V505" s="83" t="n">
        <f aca="false">ROUNDUP(SUM(J505:L505)*1.1,0)</f>
        <v>0</v>
      </c>
      <c r="W505" s="84" t="s">
        <v>50</v>
      </c>
      <c r="X505" s="28" t="n">
        <f aca="false">IFERROR(IF($W505="eパケライト",VLOOKUP($U505,料金表!$B$3:$H$52,2,1),IF($W505="eパケ",VLOOKUP($U505,料金表!$B$3:$H$52,4,1),IF($W505="EMS",VLOOKUP($U505,料金表!$B$3:$H$52,6,1),""))),"")</f>
        <v>1085</v>
      </c>
      <c r="Y505" s="28" t="n">
        <f aca="false">IFERROR(IF($W505="eパケライト",VLOOKUP($U505,料金表!$B$3:$H$52,3,1),IF($W505="eパケ",VLOOKUP($U505,料金表!$B$3:$H$52,5,1),IF($W505="EMS",VLOOKUP($U505,料金表!$B$3:$H$52,7,1),""))),"")</f>
        <v>1085</v>
      </c>
      <c r="Z505" s="28" t="n">
        <f aca="false">$Z$1</f>
        <v>330</v>
      </c>
      <c r="AA505" s="64"/>
      <c r="AB505" s="65"/>
      <c r="AC505" s="66" t="s">
        <v>89</v>
      </c>
      <c r="AD505" s="65" t="n">
        <v>43958</v>
      </c>
      <c r="AE505" s="56"/>
      <c r="AF505" s="69" t="s">
        <v>1552</v>
      </c>
      <c r="AH505" s="57"/>
    </row>
    <row r="506" customFormat="false" ht="17.25" hidden="true" customHeight="true" outlineLevel="0" collapsed="false">
      <c r="A506" s="19" t="n">
        <v>499</v>
      </c>
      <c r="B506" s="67"/>
      <c r="C506" s="58" t="s">
        <v>1553</v>
      </c>
      <c r="D506" s="37" t="s">
        <v>1554</v>
      </c>
      <c r="E506" s="58" t="n">
        <v>4964808300600</v>
      </c>
      <c r="F506" s="38" t="str">
        <f aca="false">IF(D506="",,"http://mnsearch.com/item?kwd="&amp;D506)</f>
        <v>http://mnsearch.com/item?kwd=B00097D9ES</v>
      </c>
      <c r="G506" s="60" t="n">
        <v>2711</v>
      </c>
      <c r="H506" s="39"/>
      <c r="I506" s="40" t="n">
        <v>200</v>
      </c>
      <c r="J506" s="41"/>
      <c r="K506" s="41"/>
      <c r="L506" s="41"/>
      <c r="M506" s="61" t="s">
        <v>1555</v>
      </c>
      <c r="N506" s="62" t="n">
        <v>47.99</v>
      </c>
      <c r="O506" s="77" t="n">
        <f aca="false">N506-0.5</f>
        <v>47.49</v>
      </c>
      <c r="P506" s="78" t="n">
        <f aca="false">IF(ISERROR($P$1*O506),"",($P$1*O506))</f>
        <v>5028.2412</v>
      </c>
      <c r="Q506" s="79" t="n">
        <f aca="false">P506-T506-X506-G506-H506-Z506</f>
        <v>373.2412</v>
      </c>
      <c r="R506" s="80" t="n">
        <f aca="false">P506-T506-Y506-G506-H506-Z506</f>
        <v>373.2412</v>
      </c>
      <c r="S506" s="81" t="n">
        <f aca="false">IF(ISERROR(Q506/P506),"",(Q506/P506))</f>
        <v>0.0742289769233823</v>
      </c>
      <c r="T506" s="78" t="n">
        <f aca="false">ROUND(IF(ISERROR(P506*$T$1),"",P506*$T$1),0)</f>
        <v>754</v>
      </c>
      <c r="U506" s="82" t="n">
        <f aca="false">ROUNDUP(I506*1.2,0)</f>
        <v>240</v>
      </c>
      <c r="V506" s="83" t="n">
        <f aca="false">ROUNDUP(SUM(J506:L506)*1.1,0)</f>
        <v>0</v>
      </c>
      <c r="W506" s="84" t="s">
        <v>50</v>
      </c>
      <c r="X506" s="28" t="n">
        <f aca="false">IFERROR(IF($W506="eパケライト",VLOOKUP($U506,料金表!$B$3:$H$52,2,1),IF($W506="eパケ",VLOOKUP($U506,料金表!$B$3:$H$52,4,1),IF($W506="EMS",VLOOKUP($U506,料金表!$B$3:$H$52,6,1),""))),"")</f>
        <v>860</v>
      </c>
      <c r="Y506" s="28" t="n">
        <f aca="false">IFERROR(IF($W506="eパケライト",VLOOKUP($U506,料金表!$B$3:$H$52,3,1),IF($W506="eパケ",VLOOKUP($U506,料金表!$B$3:$H$52,5,1),IF($W506="EMS",VLOOKUP($U506,料金表!$B$3:$H$52,7,1),""))),"")</f>
        <v>860</v>
      </c>
      <c r="Z506" s="28" t="n">
        <f aca="false">$Z$1</f>
        <v>330</v>
      </c>
      <c r="AA506" s="64"/>
      <c r="AB506" s="65"/>
      <c r="AC506" s="66" t="s">
        <v>89</v>
      </c>
      <c r="AD506" s="65" t="n">
        <v>43958</v>
      </c>
      <c r="AE506" s="56"/>
      <c r="AF506" s="97"/>
      <c r="AH506" s="57"/>
    </row>
    <row r="507" customFormat="false" ht="17.25" hidden="true" customHeight="true" outlineLevel="0" collapsed="false">
      <c r="A507" s="19" t="n">
        <v>500</v>
      </c>
      <c r="B507" s="67"/>
      <c r="C507" s="58" t="s">
        <v>1556</v>
      </c>
      <c r="D507" s="37" t="s">
        <v>1557</v>
      </c>
      <c r="E507" s="58" t="n">
        <v>4974365832049</v>
      </c>
      <c r="F507" s="38" t="str">
        <f aca="false">IF(D507="",,"http://mnsearch.com/item?kwd="&amp;D507)</f>
        <v>http://mnsearch.com/item?kwd=B000ZKYICG</v>
      </c>
      <c r="G507" s="60" t="n">
        <v>2000</v>
      </c>
      <c r="H507" s="39"/>
      <c r="I507" s="40" t="n">
        <v>600</v>
      </c>
      <c r="J507" s="41"/>
      <c r="K507" s="41"/>
      <c r="L507" s="41"/>
      <c r="M507" s="61" t="s">
        <v>1558</v>
      </c>
      <c r="N507" s="62" t="n">
        <v>61.49</v>
      </c>
      <c r="O507" s="77" t="n">
        <f aca="false">N507-0.5</f>
        <v>60.99</v>
      </c>
      <c r="P507" s="78" t="n">
        <f aca="false">IF(ISERROR($P$1*O507),"",($P$1*O507))</f>
        <v>6457.6212</v>
      </c>
      <c r="Q507" s="79" t="n">
        <f aca="false">P507-T507-X507-G507-H507-Z507</f>
        <v>1473.6212</v>
      </c>
      <c r="R507" s="80" t="n">
        <f aca="false">P507-T507-Y507-G507-H507-Z507</f>
        <v>1473.6212</v>
      </c>
      <c r="S507" s="81" t="n">
        <f aca="false">IF(ISERROR(Q507/P507),"",(Q507/P507))</f>
        <v>0.22819876768244</v>
      </c>
      <c r="T507" s="78" t="n">
        <f aca="false">ROUND(IF(ISERROR(P507*$T$1),"",P507*$T$1),0)</f>
        <v>969</v>
      </c>
      <c r="U507" s="82" t="n">
        <f aca="false">ROUNDUP(I507*1.2,0)</f>
        <v>720</v>
      </c>
      <c r="V507" s="83" t="n">
        <f aca="false">ROUNDUP(SUM(J507:L507)*1.1,0)</f>
        <v>0</v>
      </c>
      <c r="W507" s="84" t="s">
        <v>50</v>
      </c>
      <c r="X507" s="28" t="n">
        <f aca="false">IFERROR(IF($W507="eパケライト",VLOOKUP($U507,料金表!$B$3:$H$52,2,1),IF($W507="eパケ",VLOOKUP($U507,料金表!$B$3:$H$52,4,1),IF($W507="EMS",VLOOKUP($U507,料金表!$B$3:$H$52,6,1),""))),"")</f>
        <v>1685</v>
      </c>
      <c r="Y507" s="28" t="n">
        <f aca="false">IFERROR(IF($W507="eパケライト",VLOOKUP($U507,料金表!$B$3:$H$52,3,1),IF($W507="eパケ",VLOOKUP($U507,料金表!$B$3:$H$52,5,1),IF($W507="EMS",VLOOKUP($U507,料金表!$B$3:$H$52,7,1),""))),"")</f>
        <v>1685</v>
      </c>
      <c r="Z507" s="28" t="n">
        <f aca="false">$Z$1</f>
        <v>330</v>
      </c>
      <c r="AA507" s="64"/>
      <c r="AB507" s="65"/>
      <c r="AC507" s="66" t="s">
        <v>89</v>
      </c>
      <c r="AD507" s="65" t="n">
        <v>43958</v>
      </c>
      <c r="AE507" s="56"/>
      <c r="AF507" s="97"/>
      <c r="AH507" s="57"/>
    </row>
    <row r="508" customFormat="false" ht="15.75" hidden="true" customHeight="true" outlineLevel="0" collapsed="false">
      <c r="A508" s="19" t="n">
        <v>501</v>
      </c>
      <c r="B508" s="67"/>
      <c r="C508" s="58" t="s">
        <v>1559</v>
      </c>
      <c r="D508" s="37" t="s">
        <v>1560</v>
      </c>
      <c r="E508" s="58" t="n">
        <v>4582325378744</v>
      </c>
      <c r="F508" s="38" t="str">
        <f aca="false">IF(D508="",,"http://mnsearch.com/item?kwd="&amp;D508)</f>
        <v>http://mnsearch.com/item?kwd=B00EE217H0</v>
      </c>
      <c r="G508" s="60" t="n">
        <v>2700</v>
      </c>
      <c r="H508" s="39"/>
      <c r="I508" s="40" t="n">
        <v>300</v>
      </c>
      <c r="J508" s="41"/>
      <c r="K508" s="41"/>
      <c r="L508" s="41"/>
      <c r="M508" s="61" t="s">
        <v>1561</v>
      </c>
      <c r="N508" s="62" t="n">
        <v>60.49</v>
      </c>
      <c r="O508" s="77" t="n">
        <f aca="false">N508-0.5</f>
        <v>59.99</v>
      </c>
      <c r="P508" s="78" t="n">
        <f aca="false">IF(ISERROR($P$1*O508),"",($P$1*O508))</f>
        <v>6351.7412</v>
      </c>
      <c r="Q508" s="79" t="n">
        <f aca="false">P508-T508-X508-G508-H508-Z508</f>
        <v>1283.7412</v>
      </c>
      <c r="R508" s="80" t="n">
        <f aca="false">P508-T508-Y508-G508-H508-Z508</f>
        <v>1283.7412</v>
      </c>
      <c r="S508" s="81" t="n">
        <f aca="false">IF(ISERROR(Q508/P508),"",(Q508/P508))</f>
        <v>0.202108549384852</v>
      </c>
      <c r="T508" s="78" t="n">
        <f aca="false">ROUND(IF(ISERROR(P508*$T$1),"",P508*$T$1),0)</f>
        <v>953</v>
      </c>
      <c r="U508" s="82" t="n">
        <f aca="false">ROUNDUP(I508*1.2,0)</f>
        <v>360</v>
      </c>
      <c r="V508" s="83" t="n">
        <f aca="false">ROUNDUP(SUM(J508:L508)*1.1,0)</f>
        <v>0</v>
      </c>
      <c r="W508" s="84" t="s">
        <v>50</v>
      </c>
      <c r="X508" s="28" t="n">
        <f aca="false">IFERROR(IF($W508="eパケライト",VLOOKUP($U508,料金表!$B$3:$H$52,2,1),IF($W508="eパケ",VLOOKUP($U508,料金表!$B$3:$H$52,4,1),IF($W508="EMS",VLOOKUP($U508,料金表!$B$3:$H$52,6,1),""))),"")</f>
        <v>1085</v>
      </c>
      <c r="Y508" s="28" t="n">
        <f aca="false">IFERROR(IF($W508="eパケライト",VLOOKUP($U508,料金表!$B$3:$H$52,3,1),IF($W508="eパケ",VLOOKUP($U508,料金表!$B$3:$H$52,5,1),IF($W508="EMS",VLOOKUP($U508,料金表!$B$3:$H$52,7,1),""))),"")</f>
        <v>1085</v>
      </c>
      <c r="Z508" s="28" t="n">
        <f aca="false">$Z$1</f>
        <v>330</v>
      </c>
      <c r="AA508" s="64"/>
      <c r="AB508" s="65"/>
      <c r="AC508" s="66" t="s">
        <v>45</v>
      </c>
      <c r="AD508" s="65" t="n">
        <v>43958</v>
      </c>
      <c r="AE508" s="56"/>
      <c r="AF508" s="97"/>
      <c r="AH508" s="57"/>
    </row>
    <row r="509" customFormat="false" ht="15.75" hidden="true" customHeight="true" outlineLevel="0" collapsed="false">
      <c r="A509" s="19" t="n">
        <v>502</v>
      </c>
      <c r="B509" s="67"/>
      <c r="C509" s="58" t="s">
        <v>1562</v>
      </c>
      <c r="D509" s="37" t="s">
        <v>1563</v>
      </c>
      <c r="E509" s="58" t="n">
        <v>4988602159370</v>
      </c>
      <c r="F509" s="38" t="str">
        <f aca="false">IF(D509="",,"http://mnsearch.com/item?kwd="&amp;D509)</f>
        <v>http://mnsearch.com/item?kwd=B005DD278M</v>
      </c>
      <c r="G509" s="60" t="n">
        <v>2030</v>
      </c>
      <c r="H509" s="39"/>
      <c r="I509" s="40" t="n">
        <v>200</v>
      </c>
      <c r="J509" s="41"/>
      <c r="K509" s="41"/>
      <c r="L509" s="41"/>
      <c r="M509" s="61" t="s">
        <v>1564</v>
      </c>
      <c r="N509" s="62" t="n">
        <v>40.98</v>
      </c>
      <c r="O509" s="77" t="n">
        <f aca="false">N509-0.5</f>
        <v>40.48</v>
      </c>
      <c r="P509" s="78" t="n">
        <f aca="false">IF(ISERROR($P$1*O509),"",($P$1*O509))</f>
        <v>4286.0224</v>
      </c>
      <c r="Q509" s="79" t="n">
        <f aca="false">P509-T509-X509-G509-H509-Z509</f>
        <v>423.0224</v>
      </c>
      <c r="R509" s="80" t="n">
        <f aca="false">P509-T509-Y509-G509-H509-Z509</f>
        <v>423.0224</v>
      </c>
      <c r="S509" s="81" t="n">
        <f aca="false">IF(ISERROR(Q509/P509),"",(Q509/P509))</f>
        <v>0.0986981309290404</v>
      </c>
      <c r="T509" s="78" t="n">
        <f aca="false">ROUND(IF(ISERROR(P509*$T$1),"",P509*$T$1),0)</f>
        <v>643</v>
      </c>
      <c r="U509" s="82" t="n">
        <f aca="false">ROUNDUP(I509*1.2,0)</f>
        <v>240</v>
      </c>
      <c r="V509" s="83" t="n">
        <f aca="false">ROUNDUP(SUM(J509:L509)*1.1,0)</f>
        <v>0</v>
      </c>
      <c r="W509" s="84" t="s">
        <v>50</v>
      </c>
      <c r="X509" s="28" t="n">
        <f aca="false">IFERROR(IF($W509="eパケライト",VLOOKUP($U509,料金表!$B$3:$H$52,2,1),IF($W509="eパケ",VLOOKUP($U509,料金表!$B$3:$H$52,4,1),IF($W509="EMS",VLOOKUP($U509,料金表!$B$3:$H$52,6,1),""))),"")</f>
        <v>860</v>
      </c>
      <c r="Y509" s="28" t="n">
        <f aca="false">IFERROR(IF($W509="eパケライト",VLOOKUP($U509,料金表!$B$3:$H$52,3,1),IF($W509="eパケ",VLOOKUP($U509,料金表!$B$3:$H$52,5,1),IF($W509="EMS",VLOOKUP($U509,料金表!$B$3:$H$52,7,1),""))),"")</f>
        <v>860</v>
      </c>
      <c r="Z509" s="28" t="n">
        <f aca="false">$Z$1</f>
        <v>330</v>
      </c>
      <c r="AA509" s="64"/>
      <c r="AB509" s="65"/>
      <c r="AC509" s="66" t="s">
        <v>45</v>
      </c>
      <c r="AD509" s="65" t="n">
        <v>43958</v>
      </c>
      <c r="AE509" s="56"/>
      <c r="AF509" s="97"/>
      <c r="AH509" s="57"/>
    </row>
    <row r="510" customFormat="false" ht="15.75" hidden="true" customHeight="true" outlineLevel="0" collapsed="false">
      <c r="A510" s="19" t="n">
        <v>503</v>
      </c>
      <c r="B510" s="67"/>
      <c r="C510" s="58" t="s">
        <v>1565</v>
      </c>
      <c r="D510" s="37" t="s">
        <v>1566</v>
      </c>
      <c r="E510" s="58" t="n">
        <v>4512435000181</v>
      </c>
      <c r="F510" s="38" t="str">
        <f aca="false">IF(D510="",,"http://mnsearch.com/item?kwd="&amp;D510)</f>
        <v>http://mnsearch.com/item?kwd=B00280N4FS</v>
      </c>
      <c r="G510" s="60" t="n">
        <v>2857</v>
      </c>
      <c r="H510" s="39"/>
      <c r="I510" s="40" t="n">
        <v>200</v>
      </c>
      <c r="J510" s="41"/>
      <c r="K510" s="41"/>
      <c r="L510" s="41"/>
      <c r="M510" s="61" t="s">
        <v>1567</v>
      </c>
      <c r="N510" s="62" t="n">
        <v>49.99</v>
      </c>
      <c r="O510" s="77" t="n">
        <f aca="false">N510-0.5</f>
        <v>49.49</v>
      </c>
      <c r="P510" s="78" t="n">
        <f aca="false">IF(ISERROR($P$1*O510),"",($P$1*O510))</f>
        <v>5240.0012</v>
      </c>
      <c r="Q510" s="79" t="n">
        <f aca="false">P510-T510-X510-G510-H510-Z510</f>
        <v>407.0012</v>
      </c>
      <c r="R510" s="80" t="n">
        <f aca="false">P510-T510-Y510-G510-H510-Z510</f>
        <v>407.0012</v>
      </c>
      <c r="S510" s="81" t="n">
        <f aca="false">IF(ISERROR(Q510/P510),"",(Q510/P510))</f>
        <v>0.077671966945351</v>
      </c>
      <c r="T510" s="78" t="n">
        <f aca="false">ROUND(IF(ISERROR(P510*$T$1),"",P510*$T$1),0)</f>
        <v>786</v>
      </c>
      <c r="U510" s="82" t="n">
        <f aca="false">ROUNDUP(I510*1.2,0)</f>
        <v>240</v>
      </c>
      <c r="V510" s="83" t="n">
        <f aca="false">ROUNDUP(SUM(J510:L510)*1.1,0)</f>
        <v>0</v>
      </c>
      <c r="W510" s="84" t="s">
        <v>50</v>
      </c>
      <c r="X510" s="28" t="n">
        <f aca="false">IFERROR(IF($W510="eパケライト",VLOOKUP($U510,料金表!$B$3:$H$52,2,1),IF($W510="eパケ",VLOOKUP($U510,料金表!$B$3:$H$52,4,1),IF($W510="EMS",VLOOKUP($U510,料金表!$B$3:$H$52,6,1),""))),"")</f>
        <v>860</v>
      </c>
      <c r="Y510" s="28" t="n">
        <f aca="false">IFERROR(IF($W510="eパケライト",VLOOKUP($U510,料金表!$B$3:$H$52,3,1),IF($W510="eパケ",VLOOKUP($U510,料金表!$B$3:$H$52,5,1),IF($W510="EMS",VLOOKUP($U510,料金表!$B$3:$H$52,7,1),""))),"")</f>
        <v>860</v>
      </c>
      <c r="Z510" s="28" t="n">
        <f aca="false">$Z$1</f>
        <v>330</v>
      </c>
      <c r="AA510" s="64"/>
      <c r="AB510" s="65"/>
      <c r="AC510" s="66" t="s">
        <v>45</v>
      </c>
      <c r="AD510" s="65" t="n">
        <v>43958</v>
      </c>
      <c r="AE510" s="56"/>
      <c r="AF510" s="97"/>
      <c r="AH510" s="57"/>
    </row>
    <row r="511" customFormat="false" ht="15.75" hidden="true" customHeight="true" outlineLevel="0" collapsed="false">
      <c r="A511" s="19" t="n">
        <v>504</v>
      </c>
      <c r="B511" s="67"/>
      <c r="C511" s="58" t="s">
        <v>1568</v>
      </c>
      <c r="D511" s="37" t="s">
        <v>1569</v>
      </c>
      <c r="E511" s="58" t="n">
        <v>4988615081217</v>
      </c>
      <c r="F511" s="38" t="str">
        <f aca="false">IF(D511="",,"http://mnsearch.com/item?kwd="&amp;D511)</f>
        <v>http://mnsearch.com/item?kwd=B016MC8C8Q</v>
      </c>
      <c r="G511" s="60" t="n">
        <v>3600</v>
      </c>
      <c r="H511" s="39"/>
      <c r="I511" s="40" t="n">
        <v>200</v>
      </c>
      <c r="J511" s="41"/>
      <c r="K511" s="41"/>
      <c r="L511" s="41"/>
      <c r="M511" s="61" t="s">
        <v>1570</v>
      </c>
      <c r="N511" s="62" t="n">
        <v>68.51</v>
      </c>
      <c r="O511" s="77" t="n">
        <f aca="false">N511-0.5</f>
        <v>68.01</v>
      </c>
      <c r="P511" s="78" t="n">
        <f aca="false">IF(ISERROR($P$1*O511),"",($P$1*O511))</f>
        <v>7200.8988</v>
      </c>
      <c r="Q511" s="79" t="n">
        <f aca="false">P511-T511-X511-G511-H511-Z511</f>
        <v>1330.8988</v>
      </c>
      <c r="R511" s="80" t="n">
        <f aca="false">P511-T511-Y511-G511-H511-Z511</f>
        <v>1330.8988</v>
      </c>
      <c r="S511" s="81" t="n">
        <f aca="false">IF(ISERROR(Q511/P511),"",(Q511/P511))</f>
        <v>0.184823983361633</v>
      </c>
      <c r="T511" s="78" t="n">
        <f aca="false">ROUND(IF(ISERROR(P511*$T$1),"",P511*$T$1),0)</f>
        <v>1080</v>
      </c>
      <c r="U511" s="82" t="n">
        <f aca="false">ROUNDUP(I511*1.2,0)</f>
        <v>240</v>
      </c>
      <c r="V511" s="83" t="n">
        <f aca="false">ROUNDUP(SUM(J511:L511)*1.1,0)</f>
        <v>0</v>
      </c>
      <c r="W511" s="84" t="s">
        <v>50</v>
      </c>
      <c r="X511" s="28" t="n">
        <f aca="false">IFERROR(IF($W511="eパケライト",VLOOKUP($U511,料金表!$B$3:$H$52,2,1),IF($W511="eパケ",VLOOKUP($U511,料金表!$B$3:$H$52,4,1),IF($W511="EMS",VLOOKUP($U511,料金表!$B$3:$H$52,6,1),""))),"")</f>
        <v>860</v>
      </c>
      <c r="Y511" s="28" t="n">
        <f aca="false">IFERROR(IF($W511="eパケライト",VLOOKUP($U511,料金表!$B$3:$H$52,3,1),IF($W511="eパケ",VLOOKUP($U511,料金表!$B$3:$H$52,5,1),IF($W511="EMS",VLOOKUP($U511,料金表!$B$3:$H$52,7,1),""))),"")</f>
        <v>860</v>
      </c>
      <c r="Z511" s="28" t="n">
        <f aca="false">$Z$1</f>
        <v>330</v>
      </c>
      <c r="AA511" s="64"/>
      <c r="AB511" s="65"/>
      <c r="AC511" s="66" t="s">
        <v>45</v>
      </c>
      <c r="AD511" s="65" t="n">
        <v>43958</v>
      </c>
      <c r="AE511" s="56"/>
      <c r="AF511" s="97"/>
      <c r="AH511" s="57"/>
    </row>
    <row r="512" customFormat="false" ht="15.75" hidden="true" customHeight="true" outlineLevel="0" collapsed="false">
      <c r="A512" s="19" t="n">
        <v>505</v>
      </c>
      <c r="B512" s="67"/>
      <c r="C512" s="58" t="s">
        <v>1571</v>
      </c>
      <c r="D512" s="37" t="s">
        <v>1572</v>
      </c>
      <c r="E512" s="58" t="n">
        <v>4988602164411</v>
      </c>
      <c r="F512" s="38" t="str">
        <f aca="false">IF(D512="",,"http://mnsearch.com/item?kwd="&amp;D512)</f>
        <v>http://mnsearch.com/item?kwd=B009CKQI1E</v>
      </c>
      <c r="G512" s="60" t="n">
        <v>3000</v>
      </c>
      <c r="H512" s="39"/>
      <c r="I512" s="40" t="n">
        <v>1300</v>
      </c>
      <c r="J512" s="41"/>
      <c r="K512" s="41"/>
      <c r="L512" s="41"/>
      <c r="M512" s="61" t="s">
        <v>1573</v>
      </c>
      <c r="N512" s="62" t="n">
        <v>75.49</v>
      </c>
      <c r="O512" s="77" t="n">
        <f aca="false">N512-0.5</f>
        <v>74.99</v>
      </c>
      <c r="P512" s="78" t="n">
        <f aca="false">IF(ISERROR($P$1*O512),"",($P$1*O512))</f>
        <v>7939.9412</v>
      </c>
      <c r="Q512" s="79" t="n">
        <f aca="false">P512-T512-X512-G512-H512-Z512</f>
        <v>623.941199999999</v>
      </c>
      <c r="R512" s="80" t="n">
        <f aca="false">P512-T512-Y512-G512-H512-Z512</f>
        <v>623.941199999999</v>
      </c>
      <c r="S512" s="81" t="n">
        <f aca="false">IF(ISERROR(Q512/P512),"",(Q512/P512))</f>
        <v>0.0785825970600386</v>
      </c>
      <c r="T512" s="78" t="n">
        <f aca="false">ROUND(IF(ISERROR(P512*$T$1),"",P512*$T$1),0)</f>
        <v>1191</v>
      </c>
      <c r="U512" s="82" t="n">
        <f aca="false">ROUNDUP(I512*1.2,0)</f>
        <v>1560</v>
      </c>
      <c r="V512" s="83" t="n">
        <f aca="false">ROUNDUP(SUM(J512:L512)*1.1,0)</f>
        <v>0</v>
      </c>
      <c r="W512" s="84" t="s">
        <v>50</v>
      </c>
      <c r="X512" s="28" t="n">
        <f aca="false">IFERROR(IF($W512="eパケライト",VLOOKUP($U512,料金表!$B$3:$H$52,2,1),IF($W512="eパケ",VLOOKUP($U512,料金表!$B$3:$H$52,4,1),IF($W512="EMS",VLOOKUP($U512,料金表!$B$3:$H$52,6,1),""))),"")</f>
        <v>2795</v>
      </c>
      <c r="Y512" s="28" t="n">
        <f aca="false">IFERROR(IF($W512="eパケライト",VLOOKUP($U512,料金表!$B$3:$H$52,3,1),IF($W512="eパケ",VLOOKUP($U512,料金表!$B$3:$H$52,5,1),IF($W512="EMS",VLOOKUP($U512,料金表!$B$3:$H$52,7,1),""))),"")</f>
        <v>2795</v>
      </c>
      <c r="Z512" s="28" t="n">
        <f aca="false">$Z$1</f>
        <v>330</v>
      </c>
      <c r="AA512" s="64"/>
      <c r="AB512" s="65"/>
      <c r="AC512" s="66" t="s">
        <v>45</v>
      </c>
      <c r="AD512" s="65" t="n">
        <v>43958</v>
      </c>
      <c r="AE512" s="56"/>
      <c r="AF512" s="97"/>
      <c r="AH512" s="57"/>
    </row>
    <row r="513" customFormat="false" ht="15.75" hidden="true" customHeight="true" outlineLevel="0" collapsed="false">
      <c r="A513" s="19" t="n">
        <v>506</v>
      </c>
      <c r="B513" s="67"/>
      <c r="C513" s="58" t="s">
        <v>1574</v>
      </c>
      <c r="D513" s="37" t="s">
        <v>1575</v>
      </c>
      <c r="E513" s="58" t="n">
        <v>4995857093212</v>
      </c>
      <c r="F513" s="38" t="str">
        <f aca="false">IF(D513="",,"http://mnsearch.com/item?kwd="&amp;D513)</f>
        <v>http://mnsearch.com/item?kwd=B00GLFV0AW</v>
      </c>
      <c r="G513" s="60" t="n">
        <v>2400</v>
      </c>
      <c r="H513" s="39"/>
      <c r="I513" s="40" t="n">
        <v>300</v>
      </c>
      <c r="J513" s="41"/>
      <c r="K513" s="41"/>
      <c r="L513" s="41"/>
      <c r="M513" s="61" t="s">
        <v>1576</v>
      </c>
      <c r="N513" s="62" t="n">
        <v>58.2</v>
      </c>
      <c r="O513" s="77" t="n">
        <f aca="false">N513-0.5</f>
        <v>57.7</v>
      </c>
      <c r="P513" s="78" t="n">
        <f aca="false">IF(ISERROR($P$1*O513),"",($P$1*O513))</f>
        <v>6109.276</v>
      </c>
      <c r="Q513" s="79" t="n">
        <f aca="false">P513-T513-X513-G513-H513-Z513</f>
        <v>1378.276</v>
      </c>
      <c r="R513" s="80" t="n">
        <f aca="false">P513-T513-Y513-G513-H513-Z513</f>
        <v>1378.276</v>
      </c>
      <c r="S513" s="81" t="n">
        <f aca="false">IF(ISERROR(Q513/P513),"",(Q513/P513))</f>
        <v>0.225603819503326</v>
      </c>
      <c r="T513" s="78" t="n">
        <f aca="false">ROUND(IF(ISERROR(P513*$T$1),"",P513*$T$1),0)</f>
        <v>916</v>
      </c>
      <c r="U513" s="82" t="n">
        <f aca="false">ROUNDUP(I513*1.2,0)</f>
        <v>360</v>
      </c>
      <c r="V513" s="83" t="n">
        <f aca="false">ROUNDUP(SUM(J513:L513)*1.1,0)</f>
        <v>0</v>
      </c>
      <c r="W513" s="84" t="s">
        <v>50</v>
      </c>
      <c r="X513" s="28" t="n">
        <f aca="false">IFERROR(IF($W513="eパケライト",VLOOKUP($U513,料金表!$B$3:$H$52,2,1),IF($W513="eパケ",VLOOKUP($U513,料金表!$B$3:$H$52,4,1),IF($W513="EMS",VLOOKUP($U513,料金表!$B$3:$H$52,6,1),""))),"")</f>
        <v>1085</v>
      </c>
      <c r="Y513" s="28" t="n">
        <f aca="false">IFERROR(IF($W513="eパケライト",VLOOKUP($U513,料金表!$B$3:$H$52,3,1),IF($W513="eパケ",VLOOKUP($U513,料金表!$B$3:$H$52,5,1),IF($W513="EMS",VLOOKUP($U513,料金表!$B$3:$H$52,7,1),""))),"")</f>
        <v>1085</v>
      </c>
      <c r="Z513" s="28" t="n">
        <f aca="false">$Z$1</f>
        <v>330</v>
      </c>
      <c r="AA513" s="64"/>
      <c r="AB513" s="65"/>
      <c r="AC513" s="66" t="s">
        <v>45</v>
      </c>
      <c r="AD513" s="65" t="n">
        <v>43958</v>
      </c>
      <c r="AE513" s="56"/>
      <c r="AF513" s="97"/>
      <c r="AH513" s="57"/>
    </row>
    <row r="514" customFormat="false" ht="15.75" hidden="true" customHeight="true" outlineLevel="0" collapsed="false">
      <c r="A514" s="19" t="n">
        <v>507</v>
      </c>
      <c r="B514" s="67"/>
      <c r="C514" s="58" t="s">
        <v>1577</v>
      </c>
      <c r="D514" s="37" t="s">
        <v>1578</v>
      </c>
      <c r="E514" s="58" t="n">
        <v>4994934700029</v>
      </c>
      <c r="F514" s="38" t="str">
        <f aca="false">IF(D514="",,"http://mnsearch.com/item?kwd="&amp;D514)</f>
        <v>http://mnsearch.com/item?kwd=B000ESIHDA</v>
      </c>
      <c r="G514" s="60" t="n">
        <v>4096</v>
      </c>
      <c r="H514" s="60" t="n">
        <v>457</v>
      </c>
      <c r="I514" s="40" t="n">
        <v>200</v>
      </c>
      <c r="J514" s="41"/>
      <c r="K514" s="41"/>
      <c r="L514" s="41"/>
      <c r="M514" s="61" t="s">
        <v>1579</v>
      </c>
      <c r="N514" s="62" t="n">
        <v>80.49</v>
      </c>
      <c r="O514" s="77" t="n">
        <f aca="false">N514-0.5</f>
        <v>79.99</v>
      </c>
      <c r="P514" s="78" t="n">
        <f aca="false">IF(ISERROR($P$1*O514),"",($P$1*O514))</f>
        <v>8469.3412</v>
      </c>
      <c r="Q514" s="79" t="n">
        <f aca="false">P514-T514-X514-G514-H514-Z514</f>
        <v>1456.3412</v>
      </c>
      <c r="R514" s="80" t="n">
        <f aca="false">P514-T514-Y514-G514-H514-Z514</f>
        <v>1456.3412</v>
      </c>
      <c r="S514" s="81" t="n">
        <f aca="false">IF(ISERROR(Q514/P514),"",(Q514/P514))</f>
        <v>0.17195448448812</v>
      </c>
      <c r="T514" s="78" t="n">
        <f aca="false">ROUND(IF(ISERROR(P514*$T$1),"",P514*$T$1),0)</f>
        <v>1270</v>
      </c>
      <c r="U514" s="82" t="n">
        <f aca="false">ROUNDUP(I514*1.2,0)</f>
        <v>240</v>
      </c>
      <c r="V514" s="83" t="n">
        <f aca="false">ROUNDUP(SUM(J514:L514)*1.1,0)</f>
        <v>0</v>
      </c>
      <c r="W514" s="84" t="s">
        <v>50</v>
      </c>
      <c r="X514" s="28" t="n">
        <f aca="false">IFERROR(IF($W514="eパケライト",VLOOKUP($U514,料金表!$B$3:$H$52,2,1),IF($W514="eパケ",VLOOKUP($U514,料金表!$B$3:$H$52,4,1),IF($W514="EMS",VLOOKUP($U514,料金表!$B$3:$H$52,6,1),""))),"")</f>
        <v>860</v>
      </c>
      <c r="Y514" s="28" t="n">
        <f aca="false">IFERROR(IF($W514="eパケライト",VLOOKUP($U514,料金表!$B$3:$H$52,3,1),IF($W514="eパケ",VLOOKUP($U514,料金表!$B$3:$H$52,5,1),IF($W514="EMS",VLOOKUP($U514,料金表!$B$3:$H$52,7,1),""))),"")</f>
        <v>860</v>
      </c>
      <c r="Z514" s="28" t="n">
        <f aca="false">$Z$1</f>
        <v>330</v>
      </c>
      <c r="AA514" s="64"/>
      <c r="AB514" s="65"/>
      <c r="AC514" s="66" t="s">
        <v>45</v>
      </c>
      <c r="AD514" s="65" t="n">
        <v>43958</v>
      </c>
      <c r="AE514" s="56"/>
      <c r="AF514" s="97"/>
      <c r="AH514" s="57"/>
    </row>
    <row r="515" customFormat="false" ht="15.75" hidden="true" customHeight="true" outlineLevel="0" collapsed="false">
      <c r="A515" s="19" t="n">
        <v>508</v>
      </c>
      <c r="B515" s="67"/>
      <c r="C515" s="58" t="s">
        <v>1580</v>
      </c>
      <c r="D515" s="37" t="s">
        <v>1581</v>
      </c>
      <c r="E515" s="58" t="n">
        <v>4529651001595</v>
      </c>
      <c r="F515" s="38" t="str">
        <f aca="false">IF(D515="",,"http://mnsearch.com/item?kwd="&amp;D515)</f>
        <v>http://mnsearch.com/item?kwd=B0072B3DZY</v>
      </c>
      <c r="G515" s="60" t="n">
        <v>2000</v>
      </c>
      <c r="H515" s="39"/>
      <c r="I515" s="40" t="n">
        <v>200</v>
      </c>
      <c r="J515" s="41"/>
      <c r="K515" s="41"/>
      <c r="L515" s="41"/>
      <c r="M515" s="61" t="s">
        <v>1582</v>
      </c>
      <c r="N515" s="62" t="n">
        <v>47.18</v>
      </c>
      <c r="O515" s="77" t="n">
        <f aca="false">N515-0.5</f>
        <v>46.68</v>
      </c>
      <c r="P515" s="78" t="n">
        <f aca="false">IF(ISERROR($P$1*O515),"",($P$1*O515))</f>
        <v>4942.4784</v>
      </c>
      <c r="Q515" s="79" t="n">
        <f aca="false">P515-T515-X515-G515-H515-Z515</f>
        <v>1011.4784</v>
      </c>
      <c r="R515" s="80" t="n">
        <f aca="false">P515-T515-Y515-G515-H515-Z515</f>
        <v>1011.4784</v>
      </c>
      <c r="S515" s="81" t="n">
        <f aca="false">IF(ISERROR(Q515/P515),"",(Q515/P515))</f>
        <v>0.204650039542914</v>
      </c>
      <c r="T515" s="78" t="n">
        <f aca="false">ROUND(IF(ISERROR(P515*$T$1),"",P515*$T$1),0)</f>
        <v>741</v>
      </c>
      <c r="U515" s="82" t="n">
        <f aca="false">ROUNDUP(I515*1.2,0)</f>
        <v>240</v>
      </c>
      <c r="V515" s="83" t="n">
        <f aca="false">ROUNDUP(SUM(J515:L515)*1.1,0)</f>
        <v>0</v>
      </c>
      <c r="W515" s="84" t="s">
        <v>50</v>
      </c>
      <c r="X515" s="28" t="n">
        <f aca="false">IFERROR(IF($W515="eパケライト",VLOOKUP($U515,料金表!$B$3:$H$52,2,1),IF($W515="eパケ",VLOOKUP($U515,料金表!$B$3:$H$52,4,1),IF($W515="EMS",VLOOKUP($U515,料金表!$B$3:$H$52,6,1),""))),"")</f>
        <v>860</v>
      </c>
      <c r="Y515" s="28" t="n">
        <f aca="false">IFERROR(IF($W515="eパケライト",VLOOKUP($U515,料金表!$B$3:$H$52,3,1),IF($W515="eパケ",VLOOKUP($U515,料金表!$B$3:$H$52,5,1),IF($W515="EMS",VLOOKUP($U515,料金表!$B$3:$H$52,7,1),""))),"")</f>
        <v>860</v>
      </c>
      <c r="Z515" s="28" t="n">
        <f aca="false">$Z$1</f>
        <v>330</v>
      </c>
      <c r="AA515" s="64"/>
      <c r="AB515" s="65"/>
      <c r="AC515" s="66" t="s">
        <v>45</v>
      </c>
      <c r="AD515" s="65" t="n">
        <v>43958</v>
      </c>
      <c r="AE515" s="56"/>
      <c r="AF515" s="97"/>
      <c r="AH515" s="57"/>
    </row>
    <row r="516" customFormat="false" ht="15.75" hidden="true" customHeight="true" outlineLevel="0" collapsed="false">
      <c r="A516" s="19" t="n">
        <v>509</v>
      </c>
      <c r="B516" s="67"/>
      <c r="C516" s="58" t="s">
        <v>1583</v>
      </c>
      <c r="D516" s="37" t="s">
        <v>1584</v>
      </c>
      <c r="E516" s="58" t="n">
        <v>4535506300966</v>
      </c>
      <c r="F516" s="38" t="str">
        <f aca="false">IF(D516="",,"http://mnsearch.com/item?kwd="&amp;D516)</f>
        <v>http://mnsearch.com/item?kwd=B0031U0MIG</v>
      </c>
      <c r="G516" s="60" t="n">
        <v>2580</v>
      </c>
      <c r="H516" s="60" t="n">
        <v>350</v>
      </c>
      <c r="I516" s="40" t="n">
        <v>200</v>
      </c>
      <c r="J516" s="41"/>
      <c r="K516" s="41"/>
      <c r="L516" s="41"/>
      <c r="M516" s="61" t="s">
        <v>1585</v>
      </c>
      <c r="N516" s="62" t="n">
        <v>51.99</v>
      </c>
      <c r="O516" s="77" t="n">
        <f aca="false">N516-0.5</f>
        <v>51.49</v>
      </c>
      <c r="P516" s="78" t="n">
        <f aca="false">IF(ISERROR($P$1*O516),"",($P$1*O516))</f>
        <v>5451.7612</v>
      </c>
      <c r="Q516" s="79" t="n">
        <f aca="false">P516-T516-X516-G516-H516-Z516</f>
        <v>513.7612</v>
      </c>
      <c r="R516" s="80" t="n">
        <f aca="false">P516-T516-Y516-G516-H516-Z516</f>
        <v>513.7612</v>
      </c>
      <c r="S516" s="81" t="n">
        <f aca="false">IF(ISERROR(Q516/P516),"",(Q516/P516))</f>
        <v>0.0942376566310351</v>
      </c>
      <c r="T516" s="78" t="n">
        <f aca="false">ROUND(IF(ISERROR(P516*$T$1),"",P516*$T$1),0)</f>
        <v>818</v>
      </c>
      <c r="U516" s="82" t="n">
        <f aca="false">ROUNDUP(I516*1.2,0)</f>
        <v>240</v>
      </c>
      <c r="V516" s="83" t="n">
        <f aca="false">ROUNDUP(SUM(J516:L516)*1.1,0)</f>
        <v>0</v>
      </c>
      <c r="W516" s="84" t="s">
        <v>50</v>
      </c>
      <c r="X516" s="28" t="n">
        <f aca="false">IFERROR(IF($W516="eパケライト",VLOOKUP($U516,料金表!$B$3:$H$52,2,1),IF($W516="eパケ",VLOOKUP($U516,料金表!$B$3:$H$52,4,1),IF($W516="EMS",VLOOKUP($U516,料金表!$B$3:$H$52,6,1),""))),"")</f>
        <v>860</v>
      </c>
      <c r="Y516" s="28" t="n">
        <f aca="false">IFERROR(IF($W516="eパケライト",VLOOKUP($U516,料金表!$B$3:$H$52,3,1),IF($W516="eパケ",VLOOKUP($U516,料金表!$B$3:$H$52,5,1),IF($W516="EMS",VLOOKUP($U516,料金表!$B$3:$H$52,7,1),""))),"")</f>
        <v>860</v>
      </c>
      <c r="Z516" s="28" t="n">
        <f aca="false">$Z$1</f>
        <v>330</v>
      </c>
      <c r="AA516" s="64"/>
      <c r="AB516" s="65"/>
      <c r="AC516" s="66" t="s">
        <v>45</v>
      </c>
      <c r="AD516" s="65" t="n">
        <v>43958</v>
      </c>
      <c r="AE516" s="56"/>
      <c r="AF516" s="97"/>
      <c r="AH516" s="57"/>
    </row>
    <row r="517" customFormat="false" ht="15.75" hidden="true" customHeight="true" outlineLevel="0" collapsed="false">
      <c r="A517" s="19" t="n">
        <v>510</v>
      </c>
      <c r="B517" s="67"/>
      <c r="C517" s="58" t="s">
        <v>1586</v>
      </c>
      <c r="D517" s="37" t="s">
        <v>1587</v>
      </c>
      <c r="E517" s="58" t="n">
        <v>4521923200095</v>
      </c>
      <c r="F517" s="38" t="str">
        <f aca="false">IF(D517="",,"http://mnsearch.com/item?kwd="&amp;D517)</f>
        <v>http://mnsearch.com/item?kwd=B001N2LYZO</v>
      </c>
      <c r="G517" s="60" t="n">
        <v>2700</v>
      </c>
      <c r="H517" s="39"/>
      <c r="I517" s="40" t="n">
        <v>300</v>
      </c>
      <c r="J517" s="41"/>
      <c r="K517" s="41"/>
      <c r="L517" s="41"/>
      <c r="M517" s="61" t="s">
        <v>1588</v>
      </c>
      <c r="N517" s="62" t="n">
        <v>58.69</v>
      </c>
      <c r="O517" s="77" t="n">
        <f aca="false">N517-0.5</f>
        <v>58.19</v>
      </c>
      <c r="P517" s="78" t="n">
        <f aca="false">IF(ISERROR($P$1*O517),"",($P$1*O517))</f>
        <v>6161.1572</v>
      </c>
      <c r="Q517" s="79" t="n">
        <f aca="false">P517-T517-X517-G517-H517-Z517</f>
        <v>1122.1572</v>
      </c>
      <c r="R517" s="80" t="n">
        <f aca="false">P517-T517-Y517-G517-H517-Z517</f>
        <v>1122.1572</v>
      </c>
      <c r="S517" s="81" t="n">
        <f aca="false">IF(ISERROR(Q517/P517),"",(Q517/P517))</f>
        <v>0.182134161420196</v>
      </c>
      <c r="T517" s="78" t="n">
        <f aca="false">ROUND(IF(ISERROR(P517*$T$1),"",P517*$T$1),0)</f>
        <v>924</v>
      </c>
      <c r="U517" s="82" t="n">
        <f aca="false">ROUNDUP(I517*1.2,0)</f>
        <v>360</v>
      </c>
      <c r="V517" s="83" t="n">
        <f aca="false">ROUNDUP(SUM(J517:L517)*1.1,0)</f>
        <v>0</v>
      </c>
      <c r="W517" s="84" t="s">
        <v>50</v>
      </c>
      <c r="X517" s="28" t="n">
        <f aca="false">IFERROR(IF($W517="eパケライト",VLOOKUP($U517,料金表!$B$3:$H$52,2,1),IF($W517="eパケ",VLOOKUP($U517,料金表!$B$3:$H$52,4,1),IF($W517="EMS",VLOOKUP($U517,料金表!$B$3:$H$52,6,1),""))),"")</f>
        <v>1085</v>
      </c>
      <c r="Y517" s="28" t="n">
        <f aca="false">IFERROR(IF($W517="eパケライト",VLOOKUP($U517,料金表!$B$3:$H$52,3,1),IF($W517="eパケ",VLOOKUP($U517,料金表!$B$3:$H$52,5,1),IF($W517="EMS",VLOOKUP($U517,料金表!$B$3:$H$52,7,1),""))),"")</f>
        <v>1085</v>
      </c>
      <c r="Z517" s="28" t="n">
        <f aca="false">$Z$1</f>
        <v>330</v>
      </c>
      <c r="AA517" s="64"/>
      <c r="AB517" s="65"/>
      <c r="AC517" s="66" t="s">
        <v>45</v>
      </c>
      <c r="AD517" s="65" t="n">
        <v>43958</v>
      </c>
      <c r="AE517" s="56"/>
      <c r="AF517" s="97"/>
      <c r="AH517" s="57"/>
    </row>
    <row r="518" customFormat="false" ht="18" hidden="true" customHeight="true" outlineLevel="0" collapsed="false">
      <c r="A518" s="19" t="n">
        <v>511</v>
      </c>
      <c r="B518" s="67"/>
      <c r="C518" s="58" t="s">
        <v>1589</v>
      </c>
      <c r="D518" s="37" t="s">
        <v>1590</v>
      </c>
      <c r="E518" s="58" t="n">
        <v>4988602133769</v>
      </c>
      <c r="F518" s="38" t="str">
        <f aca="false">IF(D518="",,"http://mnsearch.com/item?kwd="&amp;D518)</f>
        <v>http://mnsearch.com/item?kwd=B000K6ZTVE</v>
      </c>
      <c r="G518" s="60" t="n">
        <v>7500</v>
      </c>
      <c r="H518" s="39"/>
      <c r="I518" s="40" t="n">
        <v>200</v>
      </c>
      <c r="J518" s="41"/>
      <c r="K518" s="41"/>
      <c r="L518" s="41"/>
      <c r="M518" s="100" t="s">
        <v>1591</v>
      </c>
      <c r="N518" s="62" t="n">
        <v>109.49</v>
      </c>
      <c r="O518" s="77" t="n">
        <f aca="false">N518-0.5</f>
        <v>108.99</v>
      </c>
      <c r="P518" s="78" t="n">
        <f aca="false">IF(ISERROR($P$1*O518),"",($P$1*O518))</f>
        <v>11539.8612</v>
      </c>
      <c r="Q518" s="79" t="n">
        <f aca="false">P518-T518-X518-G518-H518-Z518</f>
        <v>1118.8612</v>
      </c>
      <c r="R518" s="80" t="n">
        <f aca="false">P518-T518-Y518-G518-H518-Z518</f>
        <v>1118.8612</v>
      </c>
      <c r="S518" s="81" t="n">
        <f aca="false">IF(ISERROR(Q518/P518),"",(Q518/P518))</f>
        <v>0.0969562094906306</v>
      </c>
      <c r="T518" s="78" t="n">
        <f aca="false">ROUND(IF(ISERROR(P518*$T$1),"",P518*$T$1),0)</f>
        <v>1731</v>
      </c>
      <c r="U518" s="82" t="n">
        <f aca="false">ROUNDUP(I518*1.2,0)</f>
        <v>240</v>
      </c>
      <c r="V518" s="83" t="n">
        <f aca="false">ROUNDUP(SUM(J518:L518)*1.1,0)</f>
        <v>0</v>
      </c>
      <c r="W518" s="84" t="s">
        <v>50</v>
      </c>
      <c r="X518" s="28" t="n">
        <f aca="false">IFERROR(IF($W518="eパケライト",VLOOKUP($U518,料金表!$B$3:$H$52,2,1),IF($W518="eパケ",VLOOKUP($U518,料金表!$B$3:$H$52,4,1),IF($W518="EMS",VLOOKUP($U518,料金表!$B$3:$H$52,6,1),""))),"")</f>
        <v>860</v>
      </c>
      <c r="Y518" s="28" t="n">
        <f aca="false">IFERROR(IF($W518="eパケライト",VLOOKUP($U518,料金表!$B$3:$H$52,3,1),IF($W518="eパケ",VLOOKUP($U518,料金表!$B$3:$H$52,5,1),IF($W518="EMS",VLOOKUP($U518,料金表!$B$3:$H$52,7,1),""))),"")</f>
        <v>860</v>
      </c>
      <c r="Z518" s="28" t="n">
        <f aca="false">$Z$1</f>
        <v>330</v>
      </c>
      <c r="AA518" s="64"/>
      <c r="AB518" s="65"/>
      <c r="AC518" s="66" t="s">
        <v>89</v>
      </c>
      <c r="AD518" s="65" t="n">
        <v>43959</v>
      </c>
      <c r="AE518" s="56"/>
      <c r="AF518" s="97"/>
      <c r="AH518" s="57"/>
    </row>
    <row r="519" customFormat="false" ht="18" hidden="true" customHeight="true" outlineLevel="0" collapsed="false">
      <c r="A519" s="19" t="n">
        <v>512</v>
      </c>
      <c r="B519" s="67"/>
      <c r="C519" s="58" t="s">
        <v>1592</v>
      </c>
      <c r="D519" s="101" t="s">
        <v>1593</v>
      </c>
      <c r="E519" s="58" t="n">
        <v>4988607051273</v>
      </c>
      <c r="F519" s="38" t="str">
        <f aca="false">IF(D519="",,"http://mnsearch.com/item?kwd="&amp;D519)</f>
        <v>http://mnsearch.com/item?kwd=B0018B71KC</v>
      </c>
      <c r="G519" s="60" t="n">
        <v>7200</v>
      </c>
      <c r="H519" s="39"/>
      <c r="I519" s="40" t="n">
        <v>200</v>
      </c>
      <c r="J519" s="41"/>
      <c r="K519" s="41"/>
      <c r="L519" s="41"/>
      <c r="M519" s="61" t="s">
        <v>1594</v>
      </c>
      <c r="N519" s="62" t="n">
        <v>100.49</v>
      </c>
      <c r="O519" s="77" t="n">
        <f aca="false">N519-0.5</f>
        <v>99.99</v>
      </c>
      <c r="P519" s="78" t="n">
        <f aca="false">IF(ISERROR($P$1*O519),"",($P$1*O519))</f>
        <v>10586.9412</v>
      </c>
      <c r="Q519" s="79" t="n">
        <f aca="false">P519-T519-X519-G519-H519-Z519</f>
        <v>608.941199999999</v>
      </c>
      <c r="R519" s="80" t="n">
        <f aca="false">P519-T519-Y519-G519-H519-Z519</f>
        <v>608.941199999999</v>
      </c>
      <c r="S519" s="81" t="n">
        <f aca="false">IF(ISERROR(Q519/P519),"",(Q519/P519))</f>
        <v>0.0575181432007953</v>
      </c>
      <c r="T519" s="78" t="n">
        <f aca="false">ROUND(IF(ISERROR(P519*$T$1),"",P519*$T$1),0)</f>
        <v>1588</v>
      </c>
      <c r="U519" s="82" t="n">
        <f aca="false">ROUNDUP(I519*1.2,0)</f>
        <v>240</v>
      </c>
      <c r="V519" s="83" t="n">
        <f aca="false">ROUNDUP(SUM(J519:L519)*1.1,0)</f>
        <v>0</v>
      </c>
      <c r="W519" s="84" t="s">
        <v>50</v>
      </c>
      <c r="X519" s="28" t="n">
        <f aca="false">IFERROR(IF($W519="eパケライト",VLOOKUP($U519,料金表!$B$3:$H$52,2,1),IF($W519="eパケ",VLOOKUP($U519,料金表!$B$3:$H$52,4,1),IF($W519="EMS",VLOOKUP($U519,料金表!$B$3:$H$52,6,1),""))),"")</f>
        <v>860</v>
      </c>
      <c r="Y519" s="28" t="n">
        <f aca="false">IFERROR(IF($W519="eパケライト",VLOOKUP($U519,料金表!$B$3:$H$52,3,1),IF($W519="eパケ",VLOOKUP($U519,料金表!$B$3:$H$52,5,1),IF($W519="EMS",VLOOKUP($U519,料金表!$B$3:$H$52,7,1),""))),"")</f>
        <v>860</v>
      </c>
      <c r="Z519" s="28" t="n">
        <f aca="false">$Z$1</f>
        <v>330</v>
      </c>
      <c r="AA519" s="64"/>
      <c r="AB519" s="65"/>
      <c r="AC519" s="66" t="s">
        <v>89</v>
      </c>
      <c r="AD519" s="65" t="n">
        <v>43959</v>
      </c>
      <c r="AE519" s="56"/>
      <c r="AF519" s="97"/>
      <c r="AH519" s="57"/>
    </row>
    <row r="520" customFormat="false" ht="18" hidden="true" customHeight="true" outlineLevel="0" collapsed="false">
      <c r="A520" s="19" t="n">
        <v>513</v>
      </c>
      <c r="B520" s="67"/>
      <c r="C520" s="58" t="s">
        <v>1595</v>
      </c>
      <c r="D520" s="37" t="s">
        <v>1596</v>
      </c>
      <c r="E520" s="58" t="n">
        <v>4976219049467</v>
      </c>
      <c r="F520" s="38" t="str">
        <f aca="false">IF(D520="",,"http://mnsearch.com/item?kwd="&amp;D520)</f>
        <v>http://mnsearch.com/item?kwd=B00AYSKMC4</v>
      </c>
      <c r="G520" s="60" t="n">
        <v>3000</v>
      </c>
      <c r="H520" s="39"/>
      <c r="I520" s="40" t="n">
        <v>500</v>
      </c>
      <c r="J520" s="41"/>
      <c r="K520" s="41"/>
      <c r="L520" s="41"/>
      <c r="M520" s="61" t="s">
        <v>1597</v>
      </c>
      <c r="N520" s="62" t="n">
        <v>53.46</v>
      </c>
      <c r="O520" s="77" t="n">
        <f aca="false">N520-0.5</f>
        <v>52.96</v>
      </c>
      <c r="P520" s="78" t="n">
        <f aca="false">IF(ISERROR($P$1*O520),"",($P$1*O520))</f>
        <v>5607.4048</v>
      </c>
      <c r="Q520" s="79" t="n">
        <f aca="false">P520-T520-X520-G520-H520-Z520</f>
        <v>51.4048000000003</v>
      </c>
      <c r="R520" s="80" t="n">
        <f aca="false">P520-T520-Y520-G520-H520-Z520</f>
        <v>51.4048000000003</v>
      </c>
      <c r="S520" s="81" t="n">
        <f aca="false">IF(ISERROR(Q520/P520),"",(Q520/P520))</f>
        <v>0.00916730677264467</v>
      </c>
      <c r="T520" s="78" t="n">
        <f aca="false">ROUND(IF(ISERROR(P520*$T$1),"",P520*$T$1),0)</f>
        <v>841</v>
      </c>
      <c r="U520" s="82" t="n">
        <f aca="false">ROUNDUP(I520*1.2,0)</f>
        <v>600</v>
      </c>
      <c r="V520" s="83" t="n">
        <f aca="false">ROUNDUP(SUM(J520:L520)*1.1,0)</f>
        <v>0</v>
      </c>
      <c r="W520" s="84" t="s">
        <v>50</v>
      </c>
      <c r="X520" s="28" t="n">
        <f aca="false">IFERROR(IF($W520="eパケライト",VLOOKUP($U520,料金表!$B$3:$H$52,2,1),IF($W520="eパケ",VLOOKUP($U520,料金表!$B$3:$H$52,4,1),IF($W520="EMS",VLOOKUP($U520,料金表!$B$3:$H$52,6,1),""))),"")</f>
        <v>1385</v>
      </c>
      <c r="Y520" s="28" t="n">
        <f aca="false">IFERROR(IF($W520="eパケライト",VLOOKUP($U520,料金表!$B$3:$H$52,3,1),IF($W520="eパケ",VLOOKUP($U520,料金表!$B$3:$H$52,5,1),IF($W520="EMS",VLOOKUP($U520,料金表!$B$3:$H$52,7,1),""))),"")</f>
        <v>1385</v>
      </c>
      <c r="Z520" s="28" t="n">
        <f aca="false">$Z$1</f>
        <v>330</v>
      </c>
      <c r="AA520" s="64"/>
      <c r="AB520" s="65"/>
      <c r="AC520" s="66" t="s">
        <v>89</v>
      </c>
      <c r="AD520" s="65" t="n">
        <v>43959</v>
      </c>
      <c r="AE520" s="56"/>
      <c r="AF520" s="97"/>
      <c r="AH520" s="57"/>
    </row>
    <row r="521" customFormat="false" ht="18" hidden="true" customHeight="true" outlineLevel="0" collapsed="false">
      <c r="A521" s="19" t="n">
        <v>514</v>
      </c>
      <c r="B521" s="67"/>
      <c r="C521" s="58" t="s">
        <v>1598</v>
      </c>
      <c r="D521" s="37" t="s">
        <v>1599</v>
      </c>
      <c r="E521" s="58" t="n">
        <v>4582224491360</v>
      </c>
      <c r="F521" s="38" t="str">
        <f aca="false">IF(D521="",,"http://mnsearch.com/item?kwd="&amp;D521)</f>
        <v>http://mnsearch.com/item?kwd=B000GWNBGC</v>
      </c>
      <c r="G521" s="60" t="n">
        <v>3500</v>
      </c>
      <c r="H521" s="39"/>
      <c r="I521" s="40" t="n">
        <v>200</v>
      </c>
      <c r="J521" s="41"/>
      <c r="K521" s="41"/>
      <c r="L521" s="41"/>
      <c r="M521" s="61" t="s">
        <v>1600</v>
      </c>
      <c r="N521" s="62" t="n">
        <v>60.49</v>
      </c>
      <c r="O521" s="77" t="n">
        <f aca="false">N521-0.5</f>
        <v>59.99</v>
      </c>
      <c r="P521" s="78" t="n">
        <f aca="false">IF(ISERROR($P$1*O521),"",($P$1*O521))</f>
        <v>6351.7412</v>
      </c>
      <c r="Q521" s="79" t="n">
        <f aca="false">P521-T521-X521-G521-H521-Z521</f>
        <v>708.7412</v>
      </c>
      <c r="R521" s="80" t="n">
        <f aca="false">P521-T521-Y521-G521-H521-Z521</f>
        <v>708.7412</v>
      </c>
      <c r="S521" s="81" t="n">
        <f aca="false">IF(ISERROR(Q521/P521),"",(Q521/P521))</f>
        <v>0.111582191037632</v>
      </c>
      <c r="T521" s="78" t="n">
        <f aca="false">ROUND(IF(ISERROR(P521*$T$1),"",P521*$T$1),0)</f>
        <v>953</v>
      </c>
      <c r="U521" s="82" t="n">
        <f aca="false">ROUNDUP(I521*1.2,0)</f>
        <v>240</v>
      </c>
      <c r="V521" s="83" t="n">
        <f aca="false">ROUNDUP(SUM(J521:L521)*1.1,0)</f>
        <v>0</v>
      </c>
      <c r="W521" s="84" t="s">
        <v>50</v>
      </c>
      <c r="X521" s="28" t="n">
        <f aca="false">IFERROR(IF($W521="eパケライト",VLOOKUP($U521,料金表!$B$3:$H$52,2,1),IF($W521="eパケ",VLOOKUP($U521,料金表!$B$3:$H$52,4,1),IF($W521="EMS",VLOOKUP($U521,料金表!$B$3:$H$52,6,1),""))),"")</f>
        <v>860</v>
      </c>
      <c r="Y521" s="28" t="n">
        <f aca="false">IFERROR(IF($W521="eパケライト",VLOOKUP($U521,料金表!$B$3:$H$52,3,1),IF($W521="eパケ",VLOOKUP($U521,料金表!$B$3:$H$52,5,1),IF($W521="EMS",VLOOKUP($U521,料金表!$B$3:$H$52,7,1),""))),"")</f>
        <v>860</v>
      </c>
      <c r="Z521" s="28" t="n">
        <f aca="false">$Z$1</f>
        <v>330</v>
      </c>
      <c r="AA521" s="64"/>
      <c r="AB521" s="65"/>
      <c r="AC521" s="66" t="s">
        <v>89</v>
      </c>
      <c r="AD521" s="65" t="n">
        <v>43959</v>
      </c>
      <c r="AE521" s="56"/>
      <c r="AF521" s="97"/>
      <c r="AH521" s="57"/>
    </row>
    <row r="522" customFormat="false" ht="18" hidden="true" customHeight="true" outlineLevel="0" collapsed="false">
      <c r="A522" s="19" t="n">
        <v>515</v>
      </c>
      <c r="B522" s="67"/>
      <c r="C522" s="58" t="s">
        <v>1601</v>
      </c>
      <c r="D522" s="37" t="s">
        <v>1602</v>
      </c>
      <c r="E522" s="58" t="n">
        <v>4974365821470</v>
      </c>
      <c r="F522" s="38" t="str">
        <f aca="false">IF(D522="",,"http://mnsearch.com/item?kwd="&amp;D522)</f>
        <v>http://mnsearch.com/item?kwd=B01L1DIUUQ</v>
      </c>
      <c r="G522" s="60" t="n">
        <v>2000</v>
      </c>
      <c r="H522" s="39"/>
      <c r="I522" s="40" t="n">
        <v>200</v>
      </c>
      <c r="J522" s="41"/>
      <c r="K522" s="41"/>
      <c r="L522" s="41"/>
      <c r="M522" s="61" t="s">
        <v>1603</v>
      </c>
      <c r="N522" s="62" t="n">
        <v>40.49</v>
      </c>
      <c r="O522" s="77" t="n">
        <f aca="false">N522-0.5</f>
        <v>39.99</v>
      </c>
      <c r="P522" s="78" t="n">
        <f aca="false">IF(ISERROR($P$1*O522),"",($P$1*O522))</f>
        <v>4234.1412</v>
      </c>
      <c r="Q522" s="79" t="n">
        <f aca="false">P522-T522-X522-G522-H522-Z522</f>
        <v>409.1412</v>
      </c>
      <c r="R522" s="80" t="n">
        <f aca="false">P522-T522-Y522-G522-H522-Z522</f>
        <v>409.1412</v>
      </c>
      <c r="S522" s="81" t="n">
        <f aca="false">IF(ISERROR(Q522/P522),"",(Q522/P522))</f>
        <v>0.0966290873814033</v>
      </c>
      <c r="T522" s="78" t="n">
        <f aca="false">ROUND(IF(ISERROR(P522*$T$1),"",P522*$T$1),0)</f>
        <v>635</v>
      </c>
      <c r="U522" s="82" t="n">
        <f aca="false">ROUNDUP(I522*1.2,0)</f>
        <v>240</v>
      </c>
      <c r="V522" s="83" t="n">
        <f aca="false">ROUNDUP(SUM(J522:L522)*1.1,0)</f>
        <v>0</v>
      </c>
      <c r="W522" s="84" t="s">
        <v>50</v>
      </c>
      <c r="X522" s="28" t="n">
        <f aca="false">IFERROR(IF($W522="eパケライト",VLOOKUP($U522,料金表!$B$3:$H$52,2,1),IF($W522="eパケ",VLOOKUP($U522,料金表!$B$3:$H$52,4,1),IF($W522="EMS",VLOOKUP($U522,料金表!$B$3:$H$52,6,1),""))),"")</f>
        <v>860</v>
      </c>
      <c r="Y522" s="28" t="n">
        <f aca="false">IFERROR(IF($W522="eパケライト",VLOOKUP($U522,料金表!$B$3:$H$52,3,1),IF($W522="eパケ",VLOOKUP($U522,料金表!$B$3:$H$52,5,1),IF($W522="EMS",VLOOKUP($U522,料金表!$B$3:$H$52,7,1),""))),"")</f>
        <v>860</v>
      </c>
      <c r="Z522" s="28" t="n">
        <f aca="false">$Z$1</f>
        <v>330</v>
      </c>
      <c r="AA522" s="64"/>
      <c r="AB522" s="65"/>
      <c r="AC522" s="66" t="s">
        <v>89</v>
      </c>
      <c r="AD522" s="65" t="n">
        <v>43959</v>
      </c>
      <c r="AE522" s="56"/>
      <c r="AF522" s="97"/>
      <c r="AH522" s="57"/>
    </row>
    <row r="523" customFormat="false" ht="18" hidden="true" customHeight="true" outlineLevel="0" collapsed="false">
      <c r="A523" s="19" t="n">
        <v>516</v>
      </c>
      <c r="B523" s="67"/>
      <c r="C523" s="58" t="s">
        <v>1604</v>
      </c>
      <c r="D523" s="37" t="s">
        <v>1605</v>
      </c>
      <c r="E523" s="58" t="n">
        <v>4902370504989</v>
      </c>
      <c r="F523" s="38" t="str">
        <f aca="false">IF(D523="",,"http://mnsearch.com/item?kwd="&amp;D523)</f>
        <v>http://mnsearch.com/item?kwd=B000069RZ0</v>
      </c>
      <c r="G523" s="60" t="n">
        <v>4750</v>
      </c>
      <c r="H523" s="39"/>
      <c r="I523" s="40" t="n">
        <v>300</v>
      </c>
      <c r="J523" s="41"/>
      <c r="K523" s="41"/>
      <c r="L523" s="41"/>
      <c r="M523" s="61" t="s">
        <v>1606</v>
      </c>
      <c r="N523" s="62" t="n">
        <v>82.49</v>
      </c>
      <c r="O523" s="77" t="n">
        <f aca="false">N523-0.5</f>
        <v>81.99</v>
      </c>
      <c r="P523" s="78" t="n">
        <f aca="false">IF(ISERROR($P$1*O523),"",($P$1*O523))</f>
        <v>8681.1012</v>
      </c>
      <c r="Q523" s="79" t="n">
        <f aca="false">P523-T523-X523-G523-H523-Z523</f>
        <v>1214.1012</v>
      </c>
      <c r="R523" s="80" t="n">
        <f aca="false">P523-T523-Y523-G523-H523-Z523</f>
        <v>1214.1012</v>
      </c>
      <c r="S523" s="81" t="n">
        <f aca="false">IF(ISERROR(Q523/P523),"",(Q523/P523))</f>
        <v>0.139855667158908</v>
      </c>
      <c r="T523" s="78" t="n">
        <f aca="false">ROUND(IF(ISERROR(P523*$T$1),"",P523*$T$1),0)</f>
        <v>1302</v>
      </c>
      <c r="U523" s="82" t="n">
        <f aca="false">ROUNDUP(I523*1.2,0)</f>
        <v>360</v>
      </c>
      <c r="V523" s="83" t="n">
        <f aca="false">ROUNDUP(SUM(J523:L523)*1.1,0)</f>
        <v>0</v>
      </c>
      <c r="W523" s="84" t="s">
        <v>50</v>
      </c>
      <c r="X523" s="28" t="n">
        <f aca="false">IFERROR(IF($W523="eパケライト",VLOOKUP($U523,料金表!$B$3:$H$52,2,1),IF($W523="eパケ",VLOOKUP($U523,料金表!$B$3:$H$52,4,1),IF($W523="EMS",VLOOKUP($U523,料金表!$B$3:$H$52,6,1),""))),"")</f>
        <v>1085</v>
      </c>
      <c r="Y523" s="28" t="n">
        <f aca="false">IFERROR(IF($W523="eパケライト",VLOOKUP($U523,料金表!$B$3:$H$52,3,1),IF($W523="eパケ",VLOOKUP($U523,料金表!$B$3:$H$52,5,1),IF($W523="EMS",VLOOKUP($U523,料金表!$B$3:$H$52,7,1),""))),"")</f>
        <v>1085</v>
      </c>
      <c r="Z523" s="28" t="n">
        <f aca="false">$Z$1</f>
        <v>330</v>
      </c>
      <c r="AA523" s="64"/>
      <c r="AB523" s="65"/>
      <c r="AC523" s="66" t="s">
        <v>89</v>
      </c>
      <c r="AD523" s="65" t="n">
        <v>43959</v>
      </c>
      <c r="AE523" s="56"/>
      <c r="AF523" s="97"/>
      <c r="AH523" s="57"/>
    </row>
    <row r="524" customFormat="false" ht="18" hidden="true" customHeight="true" outlineLevel="0" collapsed="false">
      <c r="A524" s="19" t="n">
        <v>517</v>
      </c>
      <c r="B524" s="67"/>
      <c r="C524" s="58" t="s">
        <v>1607</v>
      </c>
      <c r="D524" s="37" t="s">
        <v>1608</v>
      </c>
      <c r="E524" s="58" t="n">
        <v>4974365831813</v>
      </c>
      <c r="F524" s="38" t="str">
        <f aca="false">IF(D524="",,"http://mnsearch.com/item?kwd="&amp;D524)</f>
        <v>http://mnsearch.com/item?kwd=B000LILRK8</v>
      </c>
      <c r="G524" s="60" t="n">
        <v>21000</v>
      </c>
      <c r="H524" s="39"/>
      <c r="I524" s="40" t="n">
        <v>200</v>
      </c>
      <c r="J524" s="41"/>
      <c r="K524" s="41"/>
      <c r="L524" s="41"/>
      <c r="M524" s="100" t="s">
        <v>1609</v>
      </c>
      <c r="N524" s="62" t="n">
        <v>275.49</v>
      </c>
      <c r="O524" s="77" t="n">
        <f aca="false">N524-0.5</f>
        <v>274.99</v>
      </c>
      <c r="P524" s="78" t="n">
        <f aca="false">IF(ISERROR($P$1*O524),"",($P$1*O524))</f>
        <v>29115.9412</v>
      </c>
      <c r="Q524" s="79" t="n">
        <f aca="false">P524-T524-X524-G524-H524-Z524</f>
        <v>2558.9412</v>
      </c>
      <c r="R524" s="80" t="n">
        <f aca="false">P524-T524-Y524-G524-H524-Z524</f>
        <v>2558.9412</v>
      </c>
      <c r="S524" s="81" t="n">
        <f aca="false">IF(ISERROR(Q524/P524),"",(Q524/P524))</f>
        <v>0.0878879780125398</v>
      </c>
      <c r="T524" s="78" t="n">
        <f aca="false">ROUND(IF(ISERROR(P524*$T$1),"",P524*$T$1),0)</f>
        <v>4367</v>
      </c>
      <c r="U524" s="82" t="n">
        <f aca="false">ROUNDUP(I524*1.2,0)</f>
        <v>240</v>
      </c>
      <c r="V524" s="83" t="n">
        <f aca="false">ROUNDUP(SUM(J524:L524)*1.1,0)</f>
        <v>0</v>
      </c>
      <c r="W524" s="84" t="s">
        <v>50</v>
      </c>
      <c r="X524" s="28" t="n">
        <f aca="false">IFERROR(IF($W524="eパケライト",VLOOKUP($U524,料金表!$B$3:$H$52,2,1),IF($W524="eパケ",VLOOKUP($U524,料金表!$B$3:$H$52,4,1),IF($W524="EMS",VLOOKUP($U524,料金表!$B$3:$H$52,6,1),""))),"")</f>
        <v>860</v>
      </c>
      <c r="Y524" s="28" t="n">
        <f aca="false">IFERROR(IF($W524="eパケライト",VLOOKUP($U524,料金表!$B$3:$H$52,3,1),IF($W524="eパケ",VLOOKUP($U524,料金表!$B$3:$H$52,5,1),IF($W524="EMS",VLOOKUP($U524,料金表!$B$3:$H$52,7,1),""))),"")</f>
        <v>860</v>
      </c>
      <c r="Z524" s="28" t="n">
        <f aca="false">$Z$1</f>
        <v>330</v>
      </c>
      <c r="AA524" s="64"/>
      <c r="AB524" s="65"/>
      <c r="AC524" s="66" t="s">
        <v>89</v>
      </c>
      <c r="AD524" s="65" t="n">
        <v>43959</v>
      </c>
      <c r="AE524" s="56"/>
      <c r="AF524" s="97"/>
      <c r="AH524" s="57"/>
    </row>
    <row r="525" customFormat="false" ht="18" hidden="true" customHeight="true" outlineLevel="0" collapsed="false">
      <c r="A525" s="19" t="n">
        <v>518</v>
      </c>
      <c r="B525" s="67"/>
      <c r="C525" s="58" t="s">
        <v>1610</v>
      </c>
      <c r="D525" s="37" t="s">
        <v>1611</v>
      </c>
      <c r="E525" s="58" t="n">
        <v>4571149891232</v>
      </c>
      <c r="F525" s="38" t="str">
        <f aca="false">IF(D525="",,"http://mnsearch.com/item?kwd="&amp;D525)</f>
        <v>http://mnsearch.com/item?kwd=B06ZZXNVND</v>
      </c>
      <c r="G525" s="60" t="n">
        <v>3711</v>
      </c>
      <c r="H525" s="39"/>
      <c r="I525" s="40" t="n">
        <v>200</v>
      </c>
      <c r="J525" s="41"/>
      <c r="K525" s="41"/>
      <c r="L525" s="41"/>
      <c r="M525" s="100" t="s">
        <v>1612</v>
      </c>
      <c r="N525" s="62" t="n">
        <v>60.98</v>
      </c>
      <c r="O525" s="77" t="n">
        <f aca="false">N525-0.5</f>
        <v>60.48</v>
      </c>
      <c r="P525" s="78" t="n">
        <f aca="false">IF(ISERROR($P$1*O525),"",($P$1*O525))</f>
        <v>6403.6224</v>
      </c>
      <c r="Q525" s="79" t="n">
        <f aca="false">P525-T525-X525-G525-H525-Z525</f>
        <v>541.622399999999</v>
      </c>
      <c r="R525" s="80" t="n">
        <f aca="false">P525-T525-Y525-G525-H525-Z525</f>
        <v>541.622399999999</v>
      </c>
      <c r="S525" s="81" t="n">
        <f aca="false">IF(ISERROR(Q525/P525),"",(Q525/P525))</f>
        <v>0.0845806273649114</v>
      </c>
      <c r="T525" s="78" t="n">
        <f aca="false">ROUND(IF(ISERROR(P525*$T$1),"",P525*$T$1),0)</f>
        <v>961</v>
      </c>
      <c r="U525" s="82" t="n">
        <f aca="false">ROUNDUP(I525*1.2,0)</f>
        <v>240</v>
      </c>
      <c r="V525" s="83" t="n">
        <f aca="false">ROUNDUP(SUM(J525:L525)*1.1,0)</f>
        <v>0</v>
      </c>
      <c r="W525" s="84" t="s">
        <v>50</v>
      </c>
      <c r="X525" s="28" t="n">
        <f aca="false">IFERROR(IF($W525="eパケライト",VLOOKUP($U525,料金表!$B$3:$H$52,2,1),IF($W525="eパケ",VLOOKUP($U525,料金表!$B$3:$H$52,4,1),IF($W525="EMS",VLOOKUP($U525,料金表!$B$3:$H$52,6,1),""))),"")</f>
        <v>860</v>
      </c>
      <c r="Y525" s="28" t="n">
        <f aca="false">IFERROR(IF($W525="eパケライト",VLOOKUP($U525,料金表!$B$3:$H$52,3,1),IF($W525="eパケ",VLOOKUP($U525,料金表!$B$3:$H$52,5,1),IF($W525="EMS",VLOOKUP($U525,料金表!$B$3:$H$52,7,1),""))),"")</f>
        <v>860</v>
      </c>
      <c r="Z525" s="28" t="n">
        <f aca="false">$Z$1</f>
        <v>330</v>
      </c>
      <c r="AA525" s="64"/>
      <c r="AB525" s="65"/>
      <c r="AC525" s="66" t="s">
        <v>89</v>
      </c>
      <c r="AD525" s="65" t="n">
        <v>43959</v>
      </c>
      <c r="AE525" s="56"/>
      <c r="AF525" s="97"/>
      <c r="AH525" s="57"/>
    </row>
    <row r="526" customFormat="false" ht="18" hidden="true" customHeight="true" outlineLevel="0" collapsed="false">
      <c r="A526" s="19" t="n">
        <v>519</v>
      </c>
      <c r="B526" s="67"/>
      <c r="C526" s="58" t="s">
        <v>1613</v>
      </c>
      <c r="D526" s="37" t="s">
        <v>1614</v>
      </c>
      <c r="E526" s="58" t="n">
        <v>4963688401773</v>
      </c>
      <c r="F526" s="38" t="str">
        <f aca="false">IF(D526="",,"http://mnsearch.com/item?kwd="&amp;D526)</f>
        <v>http://mnsearch.com/item?kwd=B00AARWRCC</v>
      </c>
      <c r="G526" s="60" t="n">
        <v>4400</v>
      </c>
      <c r="H526" s="39"/>
      <c r="I526" s="40" t="n">
        <v>200</v>
      </c>
      <c r="J526" s="41"/>
      <c r="K526" s="41"/>
      <c r="L526" s="41"/>
      <c r="M526" s="61" t="s">
        <v>1615</v>
      </c>
      <c r="N526" s="62" t="n">
        <v>70.49</v>
      </c>
      <c r="O526" s="77" t="n">
        <f aca="false">N526-0.5</f>
        <v>69.99</v>
      </c>
      <c r="P526" s="78" t="n">
        <f aca="false">IF(ISERROR($P$1*O526),"",($P$1*O526))</f>
        <v>7410.5412</v>
      </c>
      <c r="Q526" s="79" t="n">
        <f aca="false">P526-T526-X526-G526-H526-Z526</f>
        <v>708.541199999999</v>
      </c>
      <c r="R526" s="80" t="n">
        <f aca="false">P526-T526-Y526-G526-H526-Z526</f>
        <v>708.541199999999</v>
      </c>
      <c r="S526" s="81" t="n">
        <f aca="false">IF(ISERROR(Q526/P526),"",(Q526/P526))</f>
        <v>0.0956126119371685</v>
      </c>
      <c r="T526" s="78" t="n">
        <f aca="false">ROUND(IF(ISERROR(P526*$T$1),"",P526*$T$1),0)</f>
        <v>1112</v>
      </c>
      <c r="U526" s="82" t="n">
        <f aca="false">ROUNDUP(I526*1.2,0)</f>
        <v>240</v>
      </c>
      <c r="V526" s="83" t="n">
        <f aca="false">ROUNDUP(SUM(J526:L526)*1.1,0)</f>
        <v>0</v>
      </c>
      <c r="W526" s="84" t="s">
        <v>50</v>
      </c>
      <c r="X526" s="28" t="n">
        <f aca="false">IFERROR(IF($W526="eパケライト",VLOOKUP($U526,料金表!$B$3:$H$52,2,1),IF($W526="eパケ",VLOOKUP($U526,料金表!$B$3:$H$52,4,1),IF($W526="EMS",VLOOKUP($U526,料金表!$B$3:$H$52,6,1),""))),"")</f>
        <v>860</v>
      </c>
      <c r="Y526" s="28" t="n">
        <f aca="false">IFERROR(IF($W526="eパケライト",VLOOKUP($U526,料金表!$B$3:$H$52,3,1),IF($W526="eパケ",VLOOKUP($U526,料金表!$B$3:$H$52,5,1),IF($W526="EMS",VLOOKUP($U526,料金表!$B$3:$H$52,7,1),""))),"")</f>
        <v>860</v>
      </c>
      <c r="Z526" s="28" t="n">
        <f aca="false">$Z$1</f>
        <v>330</v>
      </c>
      <c r="AA526" s="64"/>
      <c r="AB526" s="65"/>
      <c r="AC526" s="66" t="s">
        <v>89</v>
      </c>
      <c r="AD526" s="65" t="n">
        <v>43959</v>
      </c>
      <c r="AE526" s="56"/>
      <c r="AF526" s="97"/>
      <c r="AH526" s="57"/>
    </row>
    <row r="527" customFormat="false" ht="18" hidden="true" customHeight="true" outlineLevel="0" collapsed="false">
      <c r="A527" s="19" t="n">
        <v>520</v>
      </c>
      <c r="B527" s="67"/>
      <c r="C527" s="58" t="s">
        <v>1616</v>
      </c>
      <c r="D527" s="37" t="s">
        <v>1617</v>
      </c>
      <c r="E527" s="58" t="n">
        <v>4521923200118</v>
      </c>
      <c r="F527" s="38" t="str">
        <f aca="false">IF(D527="",,"http://mnsearch.com/item?kwd="&amp;D527)</f>
        <v>http://mnsearch.com/item?kwd=B001N2LZ08</v>
      </c>
      <c r="G527" s="60" t="n">
        <v>6768</v>
      </c>
      <c r="H527" s="39"/>
      <c r="I527" s="40" t="n">
        <v>300</v>
      </c>
      <c r="J527" s="41"/>
      <c r="K527" s="41"/>
      <c r="L527" s="41"/>
      <c r="M527" s="61" t="s">
        <v>1618</v>
      </c>
      <c r="N527" s="62" t="n">
        <v>109.49</v>
      </c>
      <c r="O527" s="77" t="n">
        <f aca="false">N527-0.5</f>
        <v>108.99</v>
      </c>
      <c r="P527" s="78" t="n">
        <f aca="false">IF(ISERROR($P$1*O527),"",($P$1*O527))</f>
        <v>11539.8612</v>
      </c>
      <c r="Q527" s="79" t="n">
        <f aca="false">P527-T527-X527-G527-H527-Z527</f>
        <v>1625.8612</v>
      </c>
      <c r="R527" s="80" t="n">
        <f aca="false">P527-T527-Y527-G527-H527-Z527</f>
        <v>1625.8612</v>
      </c>
      <c r="S527" s="81" t="n">
        <f aca="false">IF(ISERROR(Q527/P527),"",(Q527/P527))</f>
        <v>0.140890880039354</v>
      </c>
      <c r="T527" s="78" t="n">
        <f aca="false">ROUND(IF(ISERROR(P527*$T$1),"",P527*$T$1),0)</f>
        <v>1731</v>
      </c>
      <c r="U527" s="82" t="n">
        <f aca="false">ROUNDUP(I527*1.2,0)</f>
        <v>360</v>
      </c>
      <c r="V527" s="83" t="n">
        <f aca="false">ROUNDUP(SUM(J527:L527)*1.1,0)</f>
        <v>0</v>
      </c>
      <c r="W527" s="84" t="s">
        <v>50</v>
      </c>
      <c r="X527" s="28" t="n">
        <f aca="false">IFERROR(IF($W527="eパケライト",VLOOKUP($U527,料金表!$B$3:$H$52,2,1),IF($W527="eパケ",VLOOKUP($U527,料金表!$B$3:$H$52,4,1),IF($W527="EMS",VLOOKUP($U527,料金表!$B$3:$H$52,6,1),""))),"")</f>
        <v>1085</v>
      </c>
      <c r="Y527" s="28" t="n">
        <f aca="false">IFERROR(IF($W527="eパケライト",VLOOKUP($U527,料金表!$B$3:$H$52,3,1),IF($W527="eパケ",VLOOKUP($U527,料金表!$B$3:$H$52,5,1),IF($W527="EMS",VLOOKUP($U527,料金表!$B$3:$H$52,7,1),""))),"")</f>
        <v>1085</v>
      </c>
      <c r="Z527" s="28" t="n">
        <f aca="false">$Z$1</f>
        <v>330</v>
      </c>
      <c r="AA527" s="64"/>
      <c r="AB527" s="65"/>
      <c r="AC527" s="66" t="s">
        <v>89</v>
      </c>
      <c r="AD527" s="65" t="n">
        <v>43959</v>
      </c>
      <c r="AE527" s="56"/>
      <c r="AF527" s="97"/>
      <c r="AH527" s="57"/>
    </row>
    <row r="528" customFormat="false" ht="15.75" hidden="true" customHeight="true" outlineLevel="0" collapsed="false">
      <c r="A528" s="19" t="n">
        <v>521</v>
      </c>
      <c r="B528" s="67"/>
      <c r="C528" s="58" t="s">
        <v>1619</v>
      </c>
      <c r="D528" s="37" t="s">
        <v>1620</v>
      </c>
      <c r="E528" s="58" t="n">
        <v>4988601006521</v>
      </c>
      <c r="F528" s="38" t="str">
        <f aca="false">IF(D528="",,"http://mnsearch.com/item?kwd="&amp;D528)</f>
        <v>http://mnsearch.com/item?kwd=B003KYSQBI</v>
      </c>
      <c r="G528" s="60" t="n">
        <v>5498</v>
      </c>
      <c r="H528" s="39"/>
      <c r="I528" s="40" t="n">
        <v>200</v>
      </c>
      <c r="J528" s="41"/>
      <c r="K528" s="41"/>
      <c r="L528" s="41"/>
      <c r="M528" s="61" t="s">
        <v>1621</v>
      </c>
      <c r="N528" s="62" t="n">
        <v>79.49</v>
      </c>
      <c r="O528" s="77" t="n">
        <f aca="false">N528-0.5</f>
        <v>78.99</v>
      </c>
      <c r="P528" s="78" t="n">
        <f aca="false">IF(ISERROR($P$1*O528),"",($P$1*O528))</f>
        <v>8363.4612</v>
      </c>
      <c r="Q528" s="79" t="n">
        <f aca="false">P528-T528-X528-G528-H528-Z528</f>
        <v>420.4612</v>
      </c>
      <c r="R528" s="80" t="n">
        <f aca="false">P528-T528-Y528-G528-H528-Z528</f>
        <v>420.4612</v>
      </c>
      <c r="S528" s="81" t="n">
        <f aca="false">IF(ISERROR(Q528/P528),"",(Q528/P528))</f>
        <v>0.0502735876863995</v>
      </c>
      <c r="T528" s="78" t="n">
        <f aca="false">ROUND(IF(ISERROR(P528*$T$1),"",P528*$T$1),0)</f>
        <v>1255</v>
      </c>
      <c r="U528" s="82" t="n">
        <f aca="false">ROUNDUP(I528*1.2,0)</f>
        <v>240</v>
      </c>
      <c r="V528" s="83" t="n">
        <f aca="false">ROUNDUP(SUM(J528:L528)*1.1,0)</f>
        <v>0</v>
      </c>
      <c r="W528" s="84" t="s">
        <v>50</v>
      </c>
      <c r="X528" s="28" t="n">
        <f aca="false">IFERROR(IF($W528="eパケライト",VLOOKUP($U528,料金表!$B$3:$H$52,2,1),IF($W528="eパケ",VLOOKUP($U528,料金表!$B$3:$H$52,4,1),IF($W528="EMS",VLOOKUP($U528,料金表!$B$3:$H$52,6,1),""))),"")</f>
        <v>860</v>
      </c>
      <c r="Y528" s="28" t="n">
        <f aca="false">IFERROR(IF($W528="eパケライト",VLOOKUP($U528,料金表!$B$3:$H$52,3,1),IF($W528="eパケ",VLOOKUP($U528,料金表!$B$3:$H$52,5,1),IF($W528="EMS",VLOOKUP($U528,料金表!$B$3:$H$52,7,1),""))),"")</f>
        <v>860</v>
      </c>
      <c r="Z528" s="28" t="n">
        <f aca="false">$Z$1</f>
        <v>330</v>
      </c>
      <c r="AA528" s="64"/>
      <c r="AB528" s="65"/>
      <c r="AC528" s="66" t="s">
        <v>45</v>
      </c>
      <c r="AD528" s="65" t="n">
        <v>43959</v>
      </c>
      <c r="AE528" s="56"/>
      <c r="AF528" s="97"/>
      <c r="AH528" s="57"/>
    </row>
    <row r="529" customFormat="false" ht="15.75" hidden="true" customHeight="true" outlineLevel="0" collapsed="false">
      <c r="A529" s="19" t="n">
        <v>522</v>
      </c>
      <c r="B529" s="67"/>
      <c r="C529" s="58" t="s">
        <v>1622</v>
      </c>
      <c r="D529" s="37" t="s">
        <v>1623</v>
      </c>
      <c r="E529" s="58" t="n">
        <v>4582224497065</v>
      </c>
      <c r="F529" s="38" t="str">
        <f aca="false">IF(D529="",,"http://mnsearch.com/item?kwd="&amp;D529)</f>
        <v>http://mnsearch.com/item?kwd=B002OB3ST8</v>
      </c>
      <c r="G529" s="60" t="n">
        <v>550</v>
      </c>
      <c r="H529" s="39"/>
      <c r="I529" s="40" t="n">
        <v>200</v>
      </c>
      <c r="J529" s="41"/>
      <c r="K529" s="41"/>
      <c r="L529" s="41"/>
      <c r="M529" s="100" t="s">
        <v>1624</v>
      </c>
      <c r="N529" s="62" t="n">
        <v>25.49</v>
      </c>
      <c r="O529" s="77" t="n">
        <f aca="false">N529-0.5</f>
        <v>24.99</v>
      </c>
      <c r="P529" s="78" t="n">
        <f aca="false">IF(ISERROR($P$1*O529),"",($P$1*O529))</f>
        <v>2645.9412</v>
      </c>
      <c r="Q529" s="79" t="n">
        <f aca="false">P529-T529-X529-G529-H529-Z529</f>
        <v>508.9412</v>
      </c>
      <c r="R529" s="80" t="n">
        <f aca="false">P529-T529-Y529-G529-H529-Z529</f>
        <v>508.9412</v>
      </c>
      <c r="S529" s="81" t="n">
        <f aca="false">IF(ISERROR(Q529/P529),"",(Q529/P529))</f>
        <v>0.192347887398254</v>
      </c>
      <c r="T529" s="78" t="n">
        <f aca="false">ROUND(IF(ISERROR(P529*$T$1),"",P529*$T$1),0)</f>
        <v>397</v>
      </c>
      <c r="U529" s="82" t="n">
        <f aca="false">ROUNDUP(I529*1.2,0)</f>
        <v>240</v>
      </c>
      <c r="V529" s="83" t="n">
        <f aca="false">ROUNDUP(SUM(J529:L529)*1.1,0)</f>
        <v>0</v>
      </c>
      <c r="W529" s="84" t="s">
        <v>50</v>
      </c>
      <c r="X529" s="28" t="n">
        <f aca="false">IFERROR(IF($W529="eパケライト",VLOOKUP($U529,料金表!$B$3:$H$52,2,1),IF($W529="eパケ",VLOOKUP($U529,料金表!$B$3:$H$52,4,1),IF($W529="EMS",VLOOKUP($U529,料金表!$B$3:$H$52,6,1),""))),"")</f>
        <v>860</v>
      </c>
      <c r="Y529" s="28" t="n">
        <f aca="false">IFERROR(IF($W529="eパケライト",VLOOKUP($U529,料金表!$B$3:$H$52,3,1),IF($W529="eパケ",VLOOKUP($U529,料金表!$B$3:$H$52,5,1),IF($W529="EMS",VLOOKUP($U529,料金表!$B$3:$H$52,7,1),""))),"")</f>
        <v>860</v>
      </c>
      <c r="Z529" s="28" t="n">
        <f aca="false">$Z$1</f>
        <v>330</v>
      </c>
      <c r="AA529" s="64"/>
      <c r="AB529" s="65"/>
      <c r="AC529" s="66" t="s">
        <v>45</v>
      </c>
      <c r="AD529" s="65" t="n">
        <v>43959</v>
      </c>
      <c r="AE529" s="56"/>
      <c r="AF529" s="97"/>
      <c r="AH529" s="57"/>
    </row>
    <row r="530" customFormat="false" ht="15.75" hidden="true" customHeight="true" outlineLevel="0" collapsed="false">
      <c r="A530" s="19" t="n">
        <v>523</v>
      </c>
      <c r="B530" s="67"/>
      <c r="C530" s="58" t="s">
        <v>1625</v>
      </c>
      <c r="D530" s="37" t="s">
        <v>1626</v>
      </c>
      <c r="E530" s="58" t="n">
        <v>4988602140736</v>
      </c>
      <c r="F530" s="38" t="str">
        <f aca="false">IF(D530="",,"http://mnsearch.com/item?kwd="&amp;D530)</f>
        <v>http://mnsearch.com/item?kwd=B0012AZ6I8</v>
      </c>
      <c r="G530" s="60" t="n">
        <v>7400</v>
      </c>
      <c r="H530" s="39"/>
      <c r="I530" s="40" t="n">
        <v>200</v>
      </c>
      <c r="J530" s="41"/>
      <c r="K530" s="41"/>
      <c r="L530" s="41"/>
      <c r="M530" s="61" t="s">
        <v>1627</v>
      </c>
      <c r="N530" s="62" t="n">
        <v>100.49</v>
      </c>
      <c r="O530" s="77" t="n">
        <f aca="false">N530-0.5</f>
        <v>99.99</v>
      </c>
      <c r="P530" s="78" t="n">
        <f aca="false">IF(ISERROR($P$1*O530),"",($P$1*O530))</f>
        <v>10586.9412</v>
      </c>
      <c r="Q530" s="79" t="n">
        <f aca="false">P530-T530-X530-G530-H530-Z530</f>
        <v>408.941199999999</v>
      </c>
      <c r="R530" s="80" t="n">
        <f aca="false">P530-T530-Y530-G530-H530-Z530</f>
        <v>408.941199999999</v>
      </c>
      <c r="S530" s="81" t="n">
        <f aca="false">IF(ISERROR(Q530/P530),"",(Q530/P530))</f>
        <v>0.0386269454297148</v>
      </c>
      <c r="T530" s="78" t="n">
        <f aca="false">ROUND(IF(ISERROR(P530*$T$1),"",P530*$T$1),0)</f>
        <v>1588</v>
      </c>
      <c r="U530" s="82" t="n">
        <f aca="false">ROUNDUP(I530*1.2,0)</f>
        <v>240</v>
      </c>
      <c r="V530" s="83" t="n">
        <f aca="false">ROUNDUP(SUM(J530:L530)*1.1,0)</f>
        <v>0</v>
      </c>
      <c r="W530" s="84" t="s">
        <v>50</v>
      </c>
      <c r="X530" s="28" t="n">
        <f aca="false">IFERROR(IF($W530="eパケライト",VLOOKUP($U530,料金表!$B$3:$H$52,2,1),IF($W530="eパケ",VLOOKUP($U530,料金表!$B$3:$H$52,4,1),IF($W530="EMS",VLOOKUP($U530,料金表!$B$3:$H$52,6,1),""))),"")</f>
        <v>860</v>
      </c>
      <c r="Y530" s="28" t="n">
        <f aca="false">IFERROR(IF($W530="eパケライト",VLOOKUP($U530,料金表!$B$3:$H$52,3,1),IF($W530="eパケ",VLOOKUP($U530,料金表!$B$3:$H$52,5,1),IF($W530="EMS",VLOOKUP($U530,料金表!$B$3:$H$52,7,1),""))),"")</f>
        <v>860</v>
      </c>
      <c r="Z530" s="28" t="n">
        <f aca="false">$Z$1</f>
        <v>330</v>
      </c>
      <c r="AA530" s="64"/>
      <c r="AB530" s="65"/>
      <c r="AC530" s="66" t="s">
        <v>45</v>
      </c>
      <c r="AD530" s="65" t="n">
        <v>43959</v>
      </c>
      <c r="AE530" s="56"/>
      <c r="AF530" s="97"/>
      <c r="AH530" s="57"/>
    </row>
    <row r="531" customFormat="false" ht="15.75" hidden="true" customHeight="true" outlineLevel="0" collapsed="false">
      <c r="A531" s="19" t="n">
        <v>524</v>
      </c>
      <c r="B531" s="67"/>
      <c r="C531" s="58" t="s">
        <v>1628</v>
      </c>
      <c r="D531" s="37" t="s">
        <v>1629</v>
      </c>
      <c r="E531" s="58" t="n">
        <v>4935066600665</v>
      </c>
      <c r="F531" s="38" t="str">
        <f aca="false">IF(D531="",,"http://mnsearch.com/item?kwd="&amp;D531)</f>
        <v>http://mnsearch.com/item?kwd=B06WGR76JD</v>
      </c>
      <c r="G531" s="60" t="n">
        <v>3100</v>
      </c>
      <c r="H531" s="39"/>
      <c r="I531" s="40" t="n">
        <v>200</v>
      </c>
      <c r="J531" s="41"/>
      <c r="K531" s="41"/>
      <c r="L531" s="41"/>
      <c r="M531" s="61" t="s">
        <v>1630</v>
      </c>
      <c r="N531" s="62" t="n">
        <v>54.49</v>
      </c>
      <c r="O531" s="77" t="n">
        <f aca="false">N531-0.5</f>
        <v>53.99</v>
      </c>
      <c r="P531" s="78" t="n">
        <f aca="false">IF(ISERROR($P$1*O531),"",($P$1*O531))</f>
        <v>5716.4612</v>
      </c>
      <c r="Q531" s="79" t="n">
        <f aca="false">P531-T531-X531-G531-H531-Z531</f>
        <v>569.4612</v>
      </c>
      <c r="R531" s="80" t="n">
        <f aca="false">P531-T531-Y531-G531-H531-Z531</f>
        <v>569.4612</v>
      </c>
      <c r="S531" s="81" t="n">
        <f aca="false">IF(ISERROR(Q531/P531),"",(Q531/P531))</f>
        <v>0.0996177845132579</v>
      </c>
      <c r="T531" s="78" t="n">
        <f aca="false">ROUND(IF(ISERROR(P531*$T$1),"",P531*$T$1),0)</f>
        <v>857</v>
      </c>
      <c r="U531" s="82" t="n">
        <f aca="false">ROUNDUP(I531*1.2,0)</f>
        <v>240</v>
      </c>
      <c r="V531" s="83" t="n">
        <f aca="false">ROUNDUP(SUM(J531:L531)*1.1,0)</f>
        <v>0</v>
      </c>
      <c r="W531" s="84" t="s">
        <v>50</v>
      </c>
      <c r="X531" s="28" t="n">
        <f aca="false">IFERROR(IF($W531="eパケライト",VLOOKUP($U531,料金表!$B$3:$H$52,2,1),IF($W531="eパケ",VLOOKUP($U531,料金表!$B$3:$H$52,4,1),IF($W531="EMS",VLOOKUP($U531,料金表!$B$3:$H$52,6,1),""))),"")</f>
        <v>860</v>
      </c>
      <c r="Y531" s="28" t="n">
        <f aca="false">IFERROR(IF($W531="eパケライト",VLOOKUP($U531,料金表!$B$3:$H$52,3,1),IF($W531="eパケ",VLOOKUP($U531,料金表!$B$3:$H$52,5,1),IF($W531="EMS",VLOOKUP($U531,料金表!$B$3:$H$52,7,1),""))),"")</f>
        <v>860</v>
      </c>
      <c r="Z531" s="28" t="n">
        <f aca="false">$Z$1</f>
        <v>330</v>
      </c>
      <c r="AA531" s="64"/>
      <c r="AB531" s="65"/>
      <c r="AC531" s="66" t="s">
        <v>45</v>
      </c>
      <c r="AD531" s="65" t="n">
        <v>43959</v>
      </c>
      <c r="AE531" s="56"/>
      <c r="AF531" s="97"/>
      <c r="AH531" s="57"/>
    </row>
    <row r="532" customFormat="false" ht="15.75" hidden="true" customHeight="true" outlineLevel="0" collapsed="false">
      <c r="A532" s="19" t="n">
        <v>525</v>
      </c>
      <c r="B532" s="67"/>
      <c r="C532" s="58" t="s">
        <v>1631</v>
      </c>
      <c r="D532" s="37" t="s">
        <v>1632</v>
      </c>
      <c r="E532" s="58" t="n">
        <v>4988601009799</v>
      </c>
      <c r="F532" s="38" t="str">
        <f aca="false">IF(D532="",,"http://mnsearch.com/item?kwd="&amp;D532)</f>
        <v>http://mnsearch.com/item?kwd=B06Y63281P</v>
      </c>
      <c r="G532" s="60" t="n">
        <v>4000</v>
      </c>
      <c r="H532" s="39"/>
      <c r="I532" s="40" t="n">
        <v>200</v>
      </c>
      <c r="J532" s="41"/>
      <c r="K532" s="41"/>
      <c r="L532" s="41"/>
      <c r="M532" s="61" t="s">
        <v>1633</v>
      </c>
      <c r="N532" s="62" t="n">
        <v>64.49</v>
      </c>
      <c r="O532" s="77" t="n">
        <f aca="false">N532-0.5</f>
        <v>63.99</v>
      </c>
      <c r="P532" s="78" t="n">
        <f aca="false">IF(ISERROR($P$1*O532),"",($P$1*O532))</f>
        <v>6775.2612</v>
      </c>
      <c r="Q532" s="79" t="n">
        <f aca="false">P532-T532-X532-G532-H532-Z532</f>
        <v>569.261199999999</v>
      </c>
      <c r="R532" s="80" t="n">
        <f aca="false">P532-T532-Y532-G532-H532-Z532</f>
        <v>569.261199999999</v>
      </c>
      <c r="S532" s="81" t="n">
        <f aca="false">IF(ISERROR(Q532/P532),"",(Q532/P532))</f>
        <v>0.084020554071037</v>
      </c>
      <c r="T532" s="78" t="n">
        <f aca="false">ROUND(IF(ISERROR(P532*$T$1),"",P532*$T$1),0)</f>
        <v>1016</v>
      </c>
      <c r="U532" s="82" t="n">
        <f aca="false">ROUNDUP(I532*1.2,0)</f>
        <v>240</v>
      </c>
      <c r="V532" s="83" t="n">
        <f aca="false">ROUNDUP(SUM(J532:L532)*1.1,0)</f>
        <v>0</v>
      </c>
      <c r="W532" s="84" t="s">
        <v>50</v>
      </c>
      <c r="X532" s="28" t="n">
        <f aca="false">IFERROR(IF($W532="eパケライト",VLOOKUP($U532,料金表!$B$3:$H$52,2,1),IF($W532="eパケ",VLOOKUP($U532,料金表!$B$3:$H$52,4,1),IF($W532="EMS",VLOOKUP($U532,料金表!$B$3:$H$52,6,1),""))),"")</f>
        <v>860</v>
      </c>
      <c r="Y532" s="28" t="n">
        <f aca="false">IFERROR(IF($W532="eパケライト",VLOOKUP($U532,料金表!$B$3:$H$52,3,1),IF($W532="eパケ",VLOOKUP($U532,料金表!$B$3:$H$52,5,1),IF($W532="EMS",VLOOKUP($U532,料金表!$B$3:$H$52,7,1),""))),"")</f>
        <v>860</v>
      </c>
      <c r="Z532" s="28" t="n">
        <f aca="false">$Z$1</f>
        <v>330</v>
      </c>
      <c r="AA532" s="64"/>
      <c r="AB532" s="65"/>
      <c r="AC532" s="66" t="s">
        <v>45</v>
      </c>
      <c r="AD532" s="65" t="n">
        <v>43959</v>
      </c>
      <c r="AE532" s="56"/>
      <c r="AF532" s="97"/>
      <c r="AH532" s="57"/>
    </row>
    <row r="533" customFormat="false" ht="15.75" hidden="true" customHeight="true" outlineLevel="0" collapsed="false">
      <c r="A533" s="19" t="n">
        <v>526</v>
      </c>
      <c r="B533" s="67"/>
      <c r="C533" s="58" t="s">
        <v>1634</v>
      </c>
      <c r="D533" s="37" t="s">
        <v>1635</v>
      </c>
      <c r="E533" s="58" t="n">
        <v>4582325378331</v>
      </c>
      <c r="F533" s="38" t="str">
        <f aca="false">IF(D533="",,"http://mnsearch.com/item?kwd="&amp;D533)</f>
        <v>http://mnsearch.com/item?kwd=B009ZP1KQY</v>
      </c>
      <c r="G533" s="60" t="n">
        <v>10500</v>
      </c>
      <c r="H533" s="60"/>
      <c r="I533" s="40" t="n">
        <v>1100</v>
      </c>
      <c r="J533" s="41"/>
      <c r="K533" s="41"/>
      <c r="L533" s="41"/>
      <c r="M533" s="100" t="s">
        <v>1636</v>
      </c>
      <c r="N533" s="62" t="n">
        <v>179.49</v>
      </c>
      <c r="O533" s="77" t="n">
        <f aca="false">N533-0.5</f>
        <v>178.99</v>
      </c>
      <c r="P533" s="78" t="n">
        <f aca="false">IF(ISERROR($P$1*O533),"",($P$1*O533))</f>
        <v>18951.4612</v>
      </c>
      <c r="Q533" s="79" t="n">
        <f aca="false">P533-T533-X533-G533-H533-Z533</f>
        <v>2753.4612</v>
      </c>
      <c r="R533" s="80" t="n">
        <f aca="false">P533-T533-Y533-G533-H533-Z533</f>
        <v>2753.4612</v>
      </c>
      <c r="S533" s="81" t="n">
        <f aca="false">IF(ISERROR(Q533/P533),"",(Q533/P533))</f>
        <v>0.145290179524521</v>
      </c>
      <c r="T533" s="78" t="n">
        <f aca="false">ROUND(IF(ISERROR(P533*$T$1),"",P533*$T$1),0)</f>
        <v>2843</v>
      </c>
      <c r="U533" s="82" t="n">
        <f aca="false">ROUNDUP(I533*1.2,0)</f>
        <v>1320</v>
      </c>
      <c r="V533" s="83" t="n">
        <f aca="false">ROUNDUP(SUM(J533:L533)*1.1,0)</f>
        <v>0</v>
      </c>
      <c r="W533" s="84" t="s">
        <v>50</v>
      </c>
      <c r="X533" s="28" t="n">
        <f aca="false">IFERROR(IF($W533="eパケライト",VLOOKUP($U533,料金表!$B$3:$H$52,2,1),IF($W533="eパケ",VLOOKUP($U533,料金表!$B$3:$H$52,4,1),IF($W533="EMS",VLOOKUP($U533,料金表!$B$3:$H$52,6,1),""))),"")</f>
        <v>2525</v>
      </c>
      <c r="Y533" s="28" t="n">
        <f aca="false">IFERROR(IF($W533="eパケライト",VLOOKUP($U533,料金表!$B$3:$H$52,3,1),IF($W533="eパケ",VLOOKUP($U533,料金表!$B$3:$H$52,5,1),IF($W533="EMS",VLOOKUP($U533,料金表!$B$3:$H$52,7,1),""))),"")</f>
        <v>2525</v>
      </c>
      <c r="Z533" s="28" t="n">
        <f aca="false">$Z$1</f>
        <v>330</v>
      </c>
      <c r="AA533" s="64"/>
      <c r="AB533" s="65"/>
      <c r="AC533" s="66" t="s">
        <v>45</v>
      </c>
      <c r="AD533" s="65" t="n">
        <v>43959</v>
      </c>
      <c r="AE533" s="56"/>
      <c r="AF533" s="97"/>
      <c r="AH533" s="57"/>
    </row>
    <row r="534" customFormat="false" ht="15.75" hidden="true" customHeight="true" outlineLevel="0" collapsed="false">
      <c r="A534" s="19" t="n">
        <v>527</v>
      </c>
      <c r="B534" s="67"/>
      <c r="C534" s="58" t="s">
        <v>1637</v>
      </c>
      <c r="D534" s="37" t="s">
        <v>1638</v>
      </c>
      <c r="E534" s="58" t="n">
        <v>4560467042730</v>
      </c>
      <c r="F534" s="38" t="str">
        <f aca="false">IF(D534="",,"http://mnsearch.com/item?kwd="&amp;D534)</f>
        <v>http://mnsearch.com/item?kwd=B00IP0UYNK</v>
      </c>
      <c r="G534" s="60" t="n">
        <v>1500</v>
      </c>
      <c r="H534" s="39"/>
      <c r="I534" s="40" t="n">
        <v>200</v>
      </c>
      <c r="J534" s="41"/>
      <c r="K534" s="41"/>
      <c r="L534" s="41"/>
      <c r="M534" s="100" t="s">
        <v>1639</v>
      </c>
      <c r="N534" s="62" t="n">
        <v>40.49</v>
      </c>
      <c r="O534" s="77" t="n">
        <f aca="false">N534-0.5</f>
        <v>39.99</v>
      </c>
      <c r="P534" s="78" t="n">
        <f aca="false">IF(ISERROR($P$1*O534),"",($P$1*O534))</f>
        <v>4234.1412</v>
      </c>
      <c r="Q534" s="79" t="n">
        <f aca="false">P534-T534-X534-G534-H534-Z534</f>
        <v>909.1412</v>
      </c>
      <c r="R534" s="80" t="n">
        <f aca="false">P534-T534-Y534-G534-H534-Z534</f>
        <v>909.1412</v>
      </c>
      <c r="S534" s="81" t="n">
        <f aca="false">IF(ISERROR(Q534/P534),"",(Q534/P534))</f>
        <v>0.214716788377298</v>
      </c>
      <c r="T534" s="78" t="n">
        <f aca="false">ROUND(IF(ISERROR(P534*$T$1),"",P534*$T$1),0)</f>
        <v>635</v>
      </c>
      <c r="U534" s="82" t="n">
        <f aca="false">ROUNDUP(I534*1.2,0)</f>
        <v>240</v>
      </c>
      <c r="V534" s="83" t="n">
        <f aca="false">ROUNDUP(SUM(J534:L534)*1.1,0)</f>
        <v>0</v>
      </c>
      <c r="W534" s="84" t="s">
        <v>50</v>
      </c>
      <c r="X534" s="28" t="n">
        <f aca="false">IFERROR(IF($W534="eパケライト",VLOOKUP($U534,料金表!$B$3:$H$52,2,1),IF($W534="eパケ",VLOOKUP($U534,料金表!$B$3:$H$52,4,1),IF($W534="EMS",VLOOKUP($U534,料金表!$B$3:$H$52,6,1),""))),"")</f>
        <v>860</v>
      </c>
      <c r="Y534" s="28" t="n">
        <f aca="false">IFERROR(IF($W534="eパケライト",VLOOKUP($U534,料金表!$B$3:$H$52,3,1),IF($W534="eパケ",VLOOKUP($U534,料金表!$B$3:$H$52,5,1),IF($W534="EMS",VLOOKUP($U534,料金表!$B$3:$H$52,7,1),""))),"")</f>
        <v>860</v>
      </c>
      <c r="Z534" s="28" t="n">
        <f aca="false">$Z$1</f>
        <v>330</v>
      </c>
      <c r="AA534" s="64"/>
      <c r="AB534" s="65"/>
      <c r="AC534" s="66" t="s">
        <v>45</v>
      </c>
      <c r="AD534" s="65" t="n">
        <v>43959</v>
      </c>
      <c r="AE534" s="56"/>
      <c r="AF534" s="97"/>
      <c r="AH534" s="57"/>
    </row>
    <row r="535" customFormat="false" ht="15.75" hidden="true" customHeight="true" outlineLevel="0" collapsed="false">
      <c r="A535" s="19" t="n">
        <v>528</v>
      </c>
      <c r="B535" s="67"/>
      <c r="C535" s="58" t="s">
        <v>1640</v>
      </c>
      <c r="D535" s="37" t="s">
        <v>1641</v>
      </c>
      <c r="E535" s="58" t="n">
        <v>4994934000020</v>
      </c>
      <c r="F535" s="38" t="str">
        <f aca="false">IF(D535="",,"http://mnsearch.com/item?kwd="&amp;D535)</f>
        <v>http://mnsearch.com/item?kwd=B000J0TDZ4</v>
      </c>
      <c r="G535" s="60" t="n">
        <v>2500</v>
      </c>
      <c r="H535" s="39"/>
      <c r="I535" s="40" t="n">
        <v>200</v>
      </c>
      <c r="J535" s="41"/>
      <c r="K535" s="41"/>
      <c r="L535" s="41"/>
      <c r="M535" s="100" t="s">
        <v>1642</v>
      </c>
      <c r="N535" s="62" t="n">
        <v>43.78</v>
      </c>
      <c r="O535" s="77" t="n">
        <f aca="false">N535-0.5</f>
        <v>43.28</v>
      </c>
      <c r="P535" s="78" t="n">
        <f aca="false">IF(ISERROR($P$1*O535),"",($P$1*O535))</f>
        <v>4582.4864</v>
      </c>
      <c r="Q535" s="79" t="n">
        <f aca="false">P535-T535-X535-G535-H535-Z535</f>
        <v>205.4864</v>
      </c>
      <c r="R535" s="80" t="n">
        <f aca="false">P535-T535-Y535-G535-H535-Z535</f>
        <v>205.4864</v>
      </c>
      <c r="S535" s="81" t="n">
        <f aca="false">IF(ISERROR(Q535/P535),"",(Q535/P535))</f>
        <v>0.0448416824543112</v>
      </c>
      <c r="T535" s="78" t="n">
        <f aca="false">ROUND(IF(ISERROR(P535*$T$1),"",P535*$T$1),0)</f>
        <v>687</v>
      </c>
      <c r="U535" s="82" t="n">
        <f aca="false">ROUNDUP(I535*1.2,0)</f>
        <v>240</v>
      </c>
      <c r="V535" s="83" t="n">
        <f aca="false">ROUNDUP(SUM(J535:L535)*1.1,0)</f>
        <v>0</v>
      </c>
      <c r="W535" s="84" t="s">
        <v>50</v>
      </c>
      <c r="X535" s="28" t="n">
        <f aca="false">IFERROR(IF($W535="eパケライト",VLOOKUP($U535,料金表!$B$3:$H$52,2,1),IF($W535="eパケ",VLOOKUP($U535,料金表!$B$3:$H$52,4,1),IF($W535="EMS",VLOOKUP($U535,料金表!$B$3:$H$52,6,1),""))),"")</f>
        <v>860</v>
      </c>
      <c r="Y535" s="28" t="n">
        <f aca="false">IFERROR(IF($W535="eパケライト",VLOOKUP($U535,料金表!$B$3:$H$52,3,1),IF($W535="eパケ",VLOOKUP($U535,料金表!$B$3:$H$52,5,1),IF($W535="EMS",VLOOKUP($U535,料金表!$B$3:$H$52,7,1),""))),"")</f>
        <v>860</v>
      </c>
      <c r="Z535" s="28" t="n">
        <f aca="false">$Z$1</f>
        <v>330</v>
      </c>
      <c r="AA535" s="64"/>
      <c r="AB535" s="65"/>
      <c r="AC535" s="66" t="s">
        <v>45</v>
      </c>
      <c r="AD535" s="65" t="n">
        <v>43959</v>
      </c>
      <c r="AE535" s="56"/>
      <c r="AF535" s="97"/>
      <c r="AH535" s="57"/>
    </row>
    <row r="536" customFormat="false" ht="15.75" hidden="true" customHeight="true" outlineLevel="0" collapsed="false">
      <c r="A536" s="19" t="n">
        <v>529</v>
      </c>
      <c r="B536" s="67"/>
      <c r="C536" s="58" t="s">
        <v>1643</v>
      </c>
      <c r="D536" s="37" t="s">
        <v>1644</v>
      </c>
      <c r="E536" s="58" t="n">
        <v>4988607051297</v>
      </c>
      <c r="F536" s="38" t="str">
        <f aca="false">IF(D536="",,"http://mnsearch.com/item?kwd="&amp;D536)</f>
        <v>http://mnsearch.com/item?kwd=B0018B5A0A</v>
      </c>
      <c r="G536" s="60" t="n">
        <v>11000</v>
      </c>
      <c r="H536" s="39"/>
      <c r="I536" s="40" t="n">
        <v>200</v>
      </c>
      <c r="J536" s="41"/>
      <c r="K536" s="41"/>
      <c r="L536" s="41"/>
      <c r="M536" s="61" t="s">
        <v>1645</v>
      </c>
      <c r="N536" s="62" t="n">
        <v>147.49</v>
      </c>
      <c r="O536" s="77" t="n">
        <f aca="false">N536-0.5</f>
        <v>146.99</v>
      </c>
      <c r="P536" s="78" t="n">
        <f aca="false">IF(ISERROR($P$1*O536),"",($P$1*O536))</f>
        <v>15563.3012</v>
      </c>
      <c r="Q536" s="79" t="n">
        <f aca="false">P536-T536-X536-G536-H536-Z536</f>
        <v>1039.3012</v>
      </c>
      <c r="R536" s="80" t="n">
        <f aca="false">P536-T536-Y536-G536-H536-Z536</f>
        <v>1039.3012</v>
      </c>
      <c r="S536" s="81" t="n">
        <f aca="false">IF(ISERROR(Q536/P536),"",(Q536/P536))</f>
        <v>0.0667789684620381</v>
      </c>
      <c r="T536" s="78" t="n">
        <f aca="false">ROUND(IF(ISERROR(P536*$T$1),"",P536*$T$1),0)</f>
        <v>2334</v>
      </c>
      <c r="U536" s="82" t="n">
        <f aca="false">ROUNDUP(I536*1.2,0)</f>
        <v>240</v>
      </c>
      <c r="V536" s="83" t="n">
        <f aca="false">ROUNDUP(SUM(J536:L536)*1.1,0)</f>
        <v>0</v>
      </c>
      <c r="W536" s="84" t="s">
        <v>50</v>
      </c>
      <c r="X536" s="28" t="n">
        <f aca="false">IFERROR(IF($W536="eパケライト",VLOOKUP($U536,料金表!$B$3:$H$52,2,1),IF($W536="eパケ",VLOOKUP($U536,料金表!$B$3:$H$52,4,1),IF($W536="EMS",VLOOKUP($U536,料金表!$B$3:$H$52,6,1),""))),"")</f>
        <v>860</v>
      </c>
      <c r="Y536" s="28" t="n">
        <f aca="false">IFERROR(IF($W536="eパケライト",VLOOKUP($U536,料金表!$B$3:$H$52,3,1),IF($W536="eパケ",VLOOKUP($U536,料金表!$B$3:$H$52,5,1),IF($W536="EMS",VLOOKUP($U536,料金表!$B$3:$H$52,7,1),""))),"")</f>
        <v>860</v>
      </c>
      <c r="Z536" s="28" t="n">
        <f aca="false">$Z$1</f>
        <v>330</v>
      </c>
      <c r="AA536" s="64"/>
      <c r="AB536" s="65"/>
      <c r="AC536" s="66" t="s">
        <v>45</v>
      </c>
      <c r="AD536" s="65" t="n">
        <v>43959</v>
      </c>
      <c r="AE536" s="56"/>
      <c r="AF536" s="97"/>
      <c r="AH536" s="57"/>
    </row>
    <row r="537" customFormat="false" ht="15.75" hidden="true" customHeight="true" outlineLevel="0" collapsed="false">
      <c r="A537" s="19" t="n">
        <v>530</v>
      </c>
      <c r="B537" s="67"/>
      <c r="C537" s="58" t="s">
        <v>1646</v>
      </c>
      <c r="D537" s="37" t="s">
        <v>1647</v>
      </c>
      <c r="E537" s="58" t="n">
        <v>4988602160550</v>
      </c>
      <c r="F537" s="38" t="str">
        <f aca="false">IF(D537="",,"http://mnsearch.com/item?kwd="&amp;D537)</f>
        <v>http://mnsearch.com/item?kwd=B005JA47FU</v>
      </c>
      <c r="G537" s="60" t="n">
        <v>3511</v>
      </c>
      <c r="H537" s="39"/>
      <c r="I537" s="40" t="n">
        <v>200</v>
      </c>
      <c r="J537" s="41"/>
      <c r="K537" s="41"/>
      <c r="L537" s="41"/>
      <c r="M537" s="61" t="s">
        <v>1648</v>
      </c>
      <c r="N537" s="62" t="n">
        <v>70.49</v>
      </c>
      <c r="O537" s="77" t="n">
        <f aca="false">N537-0.5</f>
        <v>69.99</v>
      </c>
      <c r="P537" s="78" t="n">
        <f aca="false">IF(ISERROR($P$1*O537),"",($P$1*O537))</f>
        <v>7410.5412</v>
      </c>
      <c r="Q537" s="79" t="n">
        <f aca="false">P537-T537-X537-G537-H537-Z537</f>
        <v>1597.5412</v>
      </c>
      <c r="R537" s="80" t="n">
        <f aca="false">P537-T537-Y537-G537-H537-Z537</f>
        <v>1597.5412</v>
      </c>
      <c r="S537" s="81" t="n">
        <f aca="false">IF(ISERROR(Q537/P537),"",(Q537/P537))</f>
        <v>0.215576859622614</v>
      </c>
      <c r="T537" s="78" t="n">
        <f aca="false">ROUND(IF(ISERROR(P537*$T$1),"",P537*$T$1),0)</f>
        <v>1112</v>
      </c>
      <c r="U537" s="82" t="n">
        <f aca="false">ROUNDUP(I537*1.2,0)</f>
        <v>240</v>
      </c>
      <c r="V537" s="83" t="n">
        <f aca="false">ROUNDUP(SUM(J537:L537)*1.1,0)</f>
        <v>0</v>
      </c>
      <c r="W537" s="84" t="s">
        <v>50</v>
      </c>
      <c r="X537" s="28" t="n">
        <f aca="false">IFERROR(IF($W537="eパケライト",VLOOKUP($U537,料金表!$B$3:$H$52,2,1),IF($W537="eパケ",VLOOKUP($U537,料金表!$B$3:$H$52,4,1),IF($W537="EMS",VLOOKUP($U537,料金表!$B$3:$H$52,6,1),""))),"")</f>
        <v>860</v>
      </c>
      <c r="Y537" s="28" t="n">
        <f aca="false">IFERROR(IF($W537="eパケライト",VLOOKUP($U537,料金表!$B$3:$H$52,3,1),IF($W537="eパケ",VLOOKUP($U537,料金表!$B$3:$H$52,5,1),IF($W537="EMS",VLOOKUP($U537,料金表!$B$3:$H$52,7,1),""))),"")</f>
        <v>860</v>
      </c>
      <c r="Z537" s="28" t="n">
        <f aca="false">$Z$1</f>
        <v>330</v>
      </c>
      <c r="AA537" s="64"/>
      <c r="AB537" s="65"/>
      <c r="AC537" s="66" t="s">
        <v>45</v>
      </c>
      <c r="AD537" s="65" t="n">
        <v>43959</v>
      </c>
      <c r="AE537" s="56"/>
      <c r="AF537" s="97"/>
      <c r="AH537" s="57"/>
    </row>
    <row r="538" customFormat="false" ht="15.75" hidden="true" customHeight="true" outlineLevel="0" collapsed="false">
      <c r="A538" s="19" t="n">
        <v>531</v>
      </c>
      <c r="B538" s="67"/>
      <c r="C538" s="58" t="s">
        <v>1649</v>
      </c>
      <c r="D538" s="37" t="s">
        <v>1650</v>
      </c>
      <c r="E538" s="58" t="n">
        <v>4988611206201</v>
      </c>
      <c r="F538" s="38" t="str">
        <f aca="false">IF(D538="",,"http://mnsearch.com/item?kwd="&amp;D538)</f>
        <v>http://mnsearch.com/item?kwd=B000E3WQ00</v>
      </c>
      <c r="G538" s="60" t="n">
        <v>6011</v>
      </c>
      <c r="H538" s="39"/>
      <c r="I538" s="40" t="n">
        <v>200</v>
      </c>
      <c r="J538" s="41"/>
      <c r="K538" s="41"/>
      <c r="L538" s="41"/>
      <c r="M538" s="100" t="s">
        <v>1651</v>
      </c>
      <c r="N538" s="62" t="n">
        <v>90.49</v>
      </c>
      <c r="O538" s="77" t="n">
        <f aca="false">N538-0.5</f>
        <v>89.99</v>
      </c>
      <c r="P538" s="78" t="n">
        <f aca="false">IF(ISERROR($P$1*O538),"",($P$1*O538))</f>
        <v>9528.1412</v>
      </c>
      <c r="Q538" s="79" t="n">
        <f aca="false">P538-T538-X538-G538-H538-Z538</f>
        <v>898.141199999998</v>
      </c>
      <c r="R538" s="80" t="n">
        <f aca="false">P538-T538-Y538-G538-H538-Z538</f>
        <v>898.141199999998</v>
      </c>
      <c r="S538" s="81" t="n">
        <f aca="false">IF(ISERROR(Q538/P538),"",(Q538/P538))</f>
        <v>0.0942619532128678</v>
      </c>
      <c r="T538" s="78" t="n">
        <f aca="false">ROUND(IF(ISERROR(P538*$T$1),"",P538*$T$1),0)</f>
        <v>1429</v>
      </c>
      <c r="U538" s="82" t="n">
        <f aca="false">ROUNDUP(I538*1.2,0)</f>
        <v>240</v>
      </c>
      <c r="V538" s="83" t="n">
        <f aca="false">ROUNDUP(SUM(J538:L538)*1.1,0)</f>
        <v>0</v>
      </c>
      <c r="W538" s="84" t="s">
        <v>50</v>
      </c>
      <c r="X538" s="28" t="n">
        <f aca="false">IFERROR(IF($W538="eパケライト",VLOOKUP($U538,料金表!$B$3:$H$52,2,1),IF($W538="eパケ",VLOOKUP($U538,料金表!$B$3:$H$52,4,1),IF($W538="EMS",VLOOKUP($U538,料金表!$B$3:$H$52,6,1),""))),"")</f>
        <v>860</v>
      </c>
      <c r="Y538" s="28" t="n">
        <f aca="false">IFERROR(IF($W538="eパケライト",VLOOKUP($U538,料金表!$B$3:$H$52,3,1),IF($W538="eパケ",VLOOKUP($U538,料金表!$B$3:$H$52,5,1),IF($W538="EMS",VLOOKUP($U538,料金表!$B$3:$H$52,7,1),""))),"")</f>
        <v>860</v>
      </c>
      <c r="Z538" s="28" t="n">
        <f aca="false">$Z$1</f>
        <v>330</v>
      </c>
      <c r="AA538" s="64"/>
      <c r="AB538" s="65"/>
      <c r="AC538" s="66" t="s">
        <v>45</v>
      </c>
      <c r="AD538" s="65" t="n">
        <v>43959</v>
      </c>
      <c r="AE538" s="56"/>
      <c r="AF538" s="97"/>
      <c r="AH538" s="57"/>
    </row>
    <row r="539" customFormat="false" ht="15.75" hidden="true" customHeight="true" outlineLevel="0" collapsed="false">
      <c r="A539" s="19" t="n">
        <v>532</v>
      </c>
      <c r="B539" s="67"/>
      <c r="C539" s="58" t="s">
        <v>1652</v>
      </c>
      <c r="D539" s="37" t="s">
        <v>1653</v>
      </c>
      <c r="E539" s="58" t="n">
        <v>4582224494835</v>
      </c>
      <c r="F539" s="38" t="str">
        <f aca="false">IF(D539="",,"http://mnsearch.com/item?kwd="&amp;D539)</f>
        <v>http://mnsearch.com/item?kwd=B00A8E0KZS</v>
      </c>
      <c r="G539" s="60" t="n">
        <v>2511</v>
      </c>
      <c r="H539" s="39"/>
      <c r="I539" s="40" t="n">
        <v>600</v>
      </c>
      <c r="J539" s="41"/>
      <c r="K539" s="41"/>
      <c r="L539" s="41"/>
      <c r="M539" s="61" t="s">
        <v>1654</v>
      </c>
      <c r="N539" s="62" t="n">
        <v>58.49</v>
      </c>
      <c r="O539" s="77" t="n">
        <f aca="false">N539-0.5</f>
        <v>57.99</v>
      </c>
      <c r="P539" s="78" t="n">
        <f aca="false">IF(ISERROR($P$1*O539),"",($P$1*O539))</f>
        <v>6139.9812</v>
      </c>
      <c r="Q539" s="79" t="n">
        <f aca="false">P539-T539-X539-G539-H539-Z539</f>
        <v>692.9812</v>
      </c>
      <c r="R539" s="80" t="n">
        <f aca="false">P539-T539-Y539-G539-H539-Z539</f>
        <v>692.9812</v>
      </c>
      <c r="S539" s="81" t="n">
        <f aca="false">IF(ISERROR(Q539/P539),"",(Q539/P539))</f>
        <v>0.112863733198401</v>
      </c>
      <c r="T539" s="78" t="n">
        <f aca="false">ROUND(IF(ISERROR(P539*$T$1),"",P539*$T$1),0)</f>
        <v>921</v>
      </c>
      <c r="U539" s="82" t="n">
        <f aca="false">ROUNDUP(I539*1.2,0)</f>
        <v>720</v>
      </c>
      <c r="V539" s="83" t="n">
        <f aca="false">ROUNDUP(SUM(J539:L539)*1.1,0)</f>
        <v>0</v>
      </c>
      <c r="W539" s="84" t="s">
        <v>50</v>
      </c>
      <c r="X539" s="28" t="n">
        <f aca="false">IFERROR(IF($W539="eパケライト",VLOOKUP($U539,料金表!$B$3:$H$52,2,1),IF($W539="eパケ",VLOOKUP($U539,料金表!$B$3:$H$52,4,1),IF($W539="EMS",VLOOKUP($U539,料金表!$B$3:$H$52,6,1),""))),"")</f>
        <v>1685</v>
      </c>
      <c r="Y539" s="28" t="n">
        <f aca="false">IFERROR(IF($W539="eパケライト",VLOOKUP($U539,料金表!$B$3:$H$52,3,1),IF($W539="eパケ",VLOOKUP($U539,料金表!$B$3:$H$52,5,1),IF($W539="EMS",VLOOKUP($U539,料金表!$B$3:$H$52,7,1),""))),"")</f>
        <v>1685</v>
      </c>
      <c r="Z539" s="28" t="n">
        <f aca="false">$Z$1</f>
        <v>330</v>
      </c>
      <c r="AA539" s="64"/>
      <c r="AB539" s="65"/>
      <c r="AC539" s="66" t="s">
        <v>45</v>
      </c>
      <c r="AD539" s="65" t="n">
        <v>43959</v>
      </c>
      <c r="AE539" s="56"/>
      <c r="AF539" s="97"/>
      <c r="AH539" s="57"/>
    </row>
    <row r="540" customFormat="false" ht="15.75" hidden="true" customHeight="true" outlineLevel="0" collapsed="false">
      <c r="A540" s="19" t="n">
        <v>533</v>
      </c>
      <c r="B540" s="67"/>
      <c r="C540" s="58" t="s">
        <v>1655</v>
      </c>
      <c r="D540" s="37" t="s">
        <v>1656</v>
      </c>
      <c r="E540" s="58" t="n">
        <v>4988601009843</v>
      </c>
      <c r="F540" s="38" t="str">
        <f aca="false">IF(D540="",,"http://mnsearch.com/item?kwd="&amp;D540)</f>
        <v>http://mnsearch.com/item?kwd=B06XR73KWR</v>
      </c>
      <c r="G540" s="60" t="n">
        <v>4000</v>
      </c>
      <c r="H540" s="39"/>
      <c r="I540" s="40" t="n">
        <v>200</v>
      </c>
      <c r="J540" s="41"/>
      <c r="K540" s="41"/>
      <c r="L540" s="41"/>
      <c r="M540" s="61" t="s">
        <v>1657</v>
      </c>
      <c r="N540" s="62" t="n">
        <v>60.49</v>
      </c>
      <c r="O540" s="77" t="n">
        <f aca="false">N540-0.5</f>
        <v>59.99</v>
      </c>
      <c r="P540" s="78" t="n">
        <f aca="false">IF(ISERROR($P$1*O540),"",($P$1*O540))</f>
        <v>6351.7412</v>
      </c>
      <c r="Q540" s="79" t="n">
        <f aca="false">P540-T540-X540-G540-H540-Z540</f>
        <v>208.7412</v>
      </c>
      <c r="R540" s="80" t="n">
        <f aca="false">P540-T540-Y540-G540-H540-Z540</f>
        <v>208.7412</v>
      </c>
      <c r="S540" s="81" t="n">
        <f aca="false">IF(ISERROR(Q540/P540),"",(Q540/P540))</f>
        <v>0.0328636185617891</v>
      </c>
      <c r="T540" s="78" t="n">
        <f aca="false">ROUND(IF(ISERROR(P540*$T$1),"",P540*$T$1),0)</f>
        <v>953</v>
      </c>
      <c r="U540" s="82" t="n">
        <f aca="false">ROUNDUP(I540*1.2,0)</f>
        <v>240</v>
      </c>
      <c r="V540" s="83" t="n">
        <f aca="false">ROUNDUP(SUM(J540:L540)*1.1,0)</f>
        <v>0</v>
      </c>
      <c r="W540" s="84" t="s">
        <v>50</v>
      </c>
      <c r="X540" s="28" t="n">
        <f aca="false">IFERROR(IF($W540="eパケライト",VLOOKUP($U540,料金表!$B$3:$H$52,2,1),IF($W540="eパケ",VLOOKUP($U540,料金表!$B$3:$H$52,4,1),IF($W540="EMS",VLOOKUP($U540,料金表!$B$3:$H$52,6,1),""))),"")</f>
        <v>860</v>
      </c>
      <c r="Y540" s="28" t="n">
        <f aca="false">IFERROR(IF($W540="eパケライト",VLOOKUP($U540,料金表!$B$3:$H$52,3,1),IF($W540="eパケ",VLOOKUP($U540,料金表!$B$3:$H$52,5,1),IF($W540="EMS",VLOOKUP($U540,料金表!$B$3:$H$52,7,1),""))),"")</f>
        <v>860</v>
      </c>
      <c r="Z540" s="28" t="n">
        <f aca="false">$Z$1</f>
        <v>330</v>
      </c>
      <c r="AA540" s="64"/>
      <c r="AB540" s="65"/>
      <c r="AC540" s="66" t="s">
        <v>45</v>
      </c>
      <c r="AD540" s="65" t="n">
        <v>43959</v>
      </c>
      <c r="AE540" s="56"/>
      <c r="AF540" s="97"/>
      <c r="AH540" s="57"/>
    </row>
    <row r="541" customFormat="false" ht="15.75" hidden="true" customHeight="true" outlineLevel="0" collapsed="false">
      <c r="A541" s="19" t="n">
        <v>534</v>
      </c>
      <c r="B541" s="67"/>
      <c r="C541" s="58" t="s">
        <v>1658</v>
      </c>
      <c r="D541" s="37" t="s">
        <v>1659</v>
      </c>
      <c r="E541" s="58" t="n">
        <v>4988602113501</v>
      </c>
      <c r="F541" s="38" t="str">
        <f aca="false">IF(D541="",,"http://mnsearch.com/item?kwd="&amp;D541)</f>
        <v>http://mnsearch.com/item?kwd=B00029SR72</v>
      </c>
      <c r="G541" s="60" t="n">
        <v>3090</v>
      </c>
      <c r="H541" s="39"/>
      <c r="I541" s="40" t="n">
        <v>200</v>
      </c>
      <c r="J541" s="41"/>
      <c r="K541" s="41"/>
      <c r="L541" s="41"/>
      <c r="M541" s="61" t="s">
        <v>1660</v>
      </c>
      <c r="N541" s="62" t="n">
        <v>70.49</v>
      </c>
      <c r="O541" s="77" t="n">
        <f aca="false">N541-0.5</f>
        <v>69.99</v>
      </c>
      <c r="P541" s="78" t="n">
        <f aca="false">IF(ISERROR($P$1*O541),"",($P$1*O541))</f>
        <v>7410.5412</v>
      </c>
      <c r="Q541" s="79" t="n">
        <f aca="false">P541-T541-X541-G541-H541-Z541</f>
        <v>2018.5412</v>
      </c>
      <c r="R541" s="80" t="n">
        <f aca="false">P541-T541-Y541-G541-H541-Z541</f>
        <v>2018.5412</v>
      </c>
      <c r="S541" s="81" t="n">
        <f aca="false">IF(ISERROR(Q541/P541),"",(Q541/P541))</f>
        <v>0.272387825061953</v>
      </c>
      <c r="T541" s="78" t="n">
        <f aca="false">ROUND(IF(ISERROR(P541*$T$1),"",P541*$T$1),0)</f>
        <v>1112</v>
      </c>
      <c r="U541" s="82" t="n">
        <f aca="false">ROUNDUP(I541*1.2,0)</f>
        <v>240</v>
      </c>
      <c r="V541" s="83" t="n">
        <f aca="false">ROUNDUP(SUM(J541:L541)*1.1,0)</f>
        <v>0</v>
      </c>
      <c r="W541" s="84" t="s">
        <v>50</v>
      </c>
      <c r="X541" s="28" t="n">
        <f aca="false">IFERROR(IF($W541="eパケライト",VLOOKUP($U541,料金表!$B$3:$H$52,2,1),IF($W541="eパケ",VLOOKUP($U541,料金表!$B$3:$H$52,4,1),IF($W541="EMS",VLOOKUP($U541,料金表!$B$3:$H$52,6,1),""))),"")</f>
        <v>860</v>
      </c>
      <c r="Y541" s="28" t="n">
        <f aca="false">IFERROR(IF($W541="eパケライト",VLOOKUP($U541,料金表!$B$3:$H$52,3,1),IF($W541="eパケ",VLOOKUP($U541,料金表!$B$3:$H$52,5,1),IF($W541="EMS",VLOOKUP($U541,料金表!$B$3:$H$52,7,1),""))),"")</f>
        <v>860</v>
      </c>
      <c r="Z541" s="28" t="n">
        <f aca="false">$Z$1</f>
        <v>330</v>
      </c>
      <c r="AA541" s="64"/>
      <c r="AB541" s="65"/>
      <c r="AC541" s="66" t="s">
        <v>45</v>
      </c>
      <c r="AD541" s="65" t="n">
        <v>43959</v>
      </c>
      <c r="AE541" s="56"/>
      <c r="AF541" s="97"/>
      <c r="AH541" s="57"/>
    </row>
    <row r="542" customFormat="false" ht="15.75" hidden="true" customHeight="true" outlineLevel="0" collapsed="false">
      <c r="A542" s="19" t="n">
        <v>535</v>
      </c>
      <c r="B542" s="67"/>
      <c r="C542" s="58" t="s">
        <v>1661</v>
      </c>
      <c r="D542" s="37" t="s">
        <v>1662</v>
      </c>
      <c r="E542" s="58" t="n">
        <v>4974365831318</v>
      </c>
      <c r="F542" s="38" t="str">
        <f aca="false">IF(D542="",,"http://mnsearch.com/item?kwd="&amp;D542)</f>
        <v>http://mnsearch.com/item?kwd=B000A3DB1M</v>
      </c>
      <c r="G542" s="60" t="n">
        <v>6800</v>
      </c>
      <c r="H542" s="39"/>
      <c r="I542" s="40" t="n">
        <v>200</v>
      </c>
      <c r="J542" s="41"/>
      <c r="K542" s="41"/>
      <c r="L542" s="41"/>
      <c r="M542" s="61" t="s">
        <v>1663</v>
      </c>
      <c r="N542" s="62" t="n">
        <v>118.63</v>
      </c>
      <c r="O542" s="77" t="n">
        <f aca="false">N542-0.5</f>
        <v>118.13</v>
      </c>
      <c r="P542" s="78" t="n">
        <f aca="false">IF(ISERROR($P$1*O542),"",($P$1*O542))</f>
        <v>12507.6044</v>
      </c>
      <c r="Q542" s="79" t="n">
        <f aca="false">P542-T542-X542-G542-H542-Z542</f>
        <v>2641.6044</v>
      </c>
      <c r="R542" s="80" t="n">
        <f aca="false">P542-T542-Y542-G542-H542-Z542</f>
        <v>2641.6044</v>
      </c>
      <c r="S542" s="81" t="n">
        <f aca="false">IF(ISERROR(Q542/P542),"",(Q542/P542))</f>
        <v>0.211199868137819</v>
      </c>
      <c r="T542" s="78" t="n">
        <f aca="false">ROUND(IF(ISERROR(P542*$T$1),"",P542*$T$1),0)</f>
        <v>1876</v>
      </c>
      <c r="U542" s="82" t="n">
        <f aca="false">ROUNDUP(I542*1.2,0)</f>
        <v>240</v>
      </c>
      <c r="V542" s="83" t="n">
        <f aca="false">ROUNDUP(SUM(J542:L542)*1.1,0)</f>
        <v>0</v>
      </c>
      <c r="W542" s="84" t="s">
        <v>50</v>
      </c>
      <c r="X542" s="28" t="n">
        <f aca="false">IFERROR(IF($W542="eパケライト",VLOOKUP($U542,料金表!$B$3:$H$52,2,1),IF($W542="eパケ",VLOOKUP($U542,料金表!$B$3:$H$52,4,1),IF($W542="EMS",VLOOKUP($U542,料金表!$B$3:$H$52,6,1),""))),"")</f>
        <v>860</v>
      </c>
      <c r="Y542" s="28" t="n">
        <f aca="false">IFERROR(IF($W542="eパケライト",VLOOKUP($U542,料金表!$B$3:$H$52,3,1),IF($W542="eパケ",VLOOKUP($U542,料金表!$B$3:$H$52,5,1),IF($W542="EMS",VLOOKUP($U542,料金表!$B$3:$H$52,7,1),""))),"")</f>
        <v>860</v>
      </c>
      <c r="Z542" s="28" t="n">
        <f aca="false">$Z$1</f>
        <v>330</v>
      </c>
      <c r="AA542" s="64"/>
      <c r="AB542" s="65"/>
      <c r="AC542" s="66" t="s">
        <v>45</v>
      </c>
      <c r="AD542" s="65" t="n">
        <v>43959</v>
      </c>
      <c r="AE542" s="56"/>
      <c r="AF542" s="97"/>
      <c r="AH542" s="57"/>
    </row>
    <row r="543" customFormat="false" ht="16.5" hidden="true" customHeight="true" outlineLevel="0" collapsed="false">
      <c r="A543" s="19" t="n">
        <v>536</v>
      </c>
      <c r="B543" s="67"/>
      <c r="C543" s="58" t="s">
        <v>1664</v>
      </c>
      <c r="D543" s="37" t="s">
        <v>1665</v>
      </c>
      <c r="E543" s="58" t="n">
        <v>4573173303729</v>
      </c>
      <c r="F543" s="38" t="str">
        <f aca="false">IF(D543="",,"http://mnsearch.com/item?kwd="&amp;D543)</f>
        <v>http://mnsearch.com/item?kwd=B01CU4PEMM</v>
      </c>
      <c r="G543" s="60" t="n">
        <v>3400</v>
      </c>
      <c r="H543" s="39"/>
      <c r="I543" s="40" t="n">
        <v>200</v>
      </c>
      <c r="J543" s="41"/>
      <c r="K543" s="41"/>
      <c r="L543" s="41"/>
      <c r="M543" s="61" t="s">
        <v>1666</v>
      </c>
      <c r="N543" s="62" t="n">
        <v>59.49</v>
      </c>
      <c r="O543" s="77" t="n">
        <f aca="false">N543-0.5</f>
        <v>58.99</v>
      </c>
      <c r="P543" s="78" t="n">
        <f aca="false">IF(ISERROR($P$1*O543),"",($P$1*O543))</f>
        <v>6245.8612</v>
      </c>
      <c r="Q543" s="79" t="n">
        <f aca="false">P543-T543-X543-G543-H543-Z543</f>
        <v>718.8612</v>
      </c>
      <c r="R543" s="80" t="n">
        <f aca="false">P543-T543-Y543-G543-H543-Z543</f>
        <v>718.8612</v>
      </c>
      <c r="S543" s="81" t="n">
        <f aca="false">IF(ISERROR(Q543/P543),"",(Q543/P543))</f>
        <v>0.115094008172964</v>
      </c>
      <c r="T543" s="78" t="n">
        <f aca="false">ROUND(IF(ISERROR(P543*$T$1),"",P543*$T$1),0)</f>
        <v>937</v>
      </c>
      <c r="U543" s="82" t="n">
        <f aca="false">ROUNDUP(I543*1.2,0)</f>
        <v>240</v>
      </c>
      <c r="V543" s="83" t="n">
        <f aca="false">ROUNDUP(SUM(J543:L543)*1.1,0)</f>
        <v>0</v>
      </c>
      <c r="W543" s="84" t="s">
        <v>50</v>
      </c>
      <c r="X543" s="28" t="n">
        <f aca="false">IFERROR(IF($W543="eパケライト",VLOOKUP($U543,料金表!$B$3:$H$52,2,1),IF($W543="eパケ",VLOOKUP($U543,料金表!$B$3:$H$52,4,1),IF($W543="EMS",VLOOKUP($U543,料金表!$B$3:$H$52,6,1),""))),"")</f>
        <v>860</v>
      </c>
      <c r="Y543" s="28" t="n">
        <f aca="false">IFERROR(IF($W543="eパケライト",VLOOKUP($U543,料金表!$B$3:$H$52,3,1),IF($W543="eパケ",VLOOKUP($U543,料金表!$B$3:$H$52,5,1),IF($W543="EMS",VLOOKUP($U543,料金表!$B$3:$H$52,7,1),""))),"")</f>
        <v>860</v>
      </c>
      <c r="Z543" s="28" t="n">
        <f aca="false">$Z$1</f>
        <v>330</v>
      </c>
      <c r="AA543" s="64"/>
      <c r="AB543" s="65"/>
      <c r="AC543" s="66" t="s">
        <v>89</v>
      </c>
      <c r="AD543" s="65" t="n">
        <v>43959</v>
      </c>
      <c r="AE543" s="56"/>
      <c r="AF543" s="97"/>
      <c r="AH543" s="57"/>
    </row>
    <row r="544" customFormat="false" ht="16.5" hidden="true" customHeight="true" outlineLevel="0" collapsed="false">
      <c r="A544" s="19" t="n">
        <v>537</v>
      </c>
      <c r="B544" s="67"/>
      <c r="C544" s="58" t="s">
        <v>1667</v>
      </c>
      <c r="D544" s="37" t="s">
        <v>1668</v>
      </c>
      <c r="E544" s="58" t="n">
        <v>4988607051013</v>
      </c>
      <c r="F544" s="38" t="str">
        <f aca="false">IF(D544="",,"http://mnsearch.com/item?kwd="&amp;D544)</f>
        <v>http://mnsearch.com/item?kwd=B00076YLU2</v>
      </c>
      <c r="G544" s="60" t="n">
        <v>1800</v>
      </c>
      <c r="H544" s="39"/>
      <c r="I544" s="40" t="n">
        <v>1200</v>
      </c>
      <c r="J544" s="41"/>
      <c r="K544" s="41"/>
      <c r="L544" s="41"/>
      <c r="M544" s="61" t="s">
        <v>1669</v>
      </c>
      <c r="N544" s="62" t="n">
        <v>52.49</v>
      </c>
      <c r="O544" s="77" t="n">
        <f aca="false">N544-0.5</f>
        <v>51.99</v>
      </c>
      <c r="P544" s="78" t="n">
        <f aca="false">IF(ISERROR($P$1*O544),"",($P$1*O544))</f>
        <v>5504.7012</v>
      </c>
      <c r="Q544" s="79" t="n">
        <f aca="false">P544-T544-X544-G544-H544-Z544</f>
        <v>23.7012000000004</v>
      </c>
      <c r="R544" s="80" t="n">
        <f aca="false">P544-T544-Y544-G544-H544-Z544</f>
        <v>23.7012000000004</v>
      </c>
      <c r="S544" s="81" t="n">
        <f aca="false">IF(ISERROR(Q544/P544),"",(Q544/P544))</f>
        <v>0.00430562879598268</v>
      </c>
      <c r="T544" s="78" t="n">
        <f aca="false">ROUND(IF(ISERROR(P544*$T$1),"",P544*$T$1),0)</f>
        <v>826</v>
      </c>
      <c r="U544" s="82" t="n">
        <f aca="false">ROUNDUP(I544*1.2,0)</f>
        <v>1440</v>
      </c>
      <c r="V544" s="83" t="n">
        <f aca="false">ROUNDUP(SUM(J544:L544)*1.1,0)</f>
        <v>0</v>
      </c>
      <c r="W544" s="84" t="s">
        <v>50</v>
      </c>
      <c r="X544" s="28" t="n">
        <f aca="false">IFERROR(IF($W544="eパケライト",VLOOKUP($U544,料金表!$B$3:$H$52,2,1),IF($W544="eパケ",VLOOKUP($U544,料金表!$B$3:$H$52,4,1),IF($W544="EMS",VLOOKUP($U544,料金表!$B$3:$H$52,6,1),""))),"")</f>
        <v>2525</v>
      </c>
      <c r="Y544" s="28" t="n">
        <f aca="false">IFERROR(IF($W544="eパケライト",VLOOKUP($U544,料金表!$B$3:$H$52,3,1),IF($W544="eパケ",VLOOKUP($U544,料金表!$B$3:$H$52,5,1),IF($W544="EMS",VLOOKUP($U544,料金表!$B$3:$H$52,7,1),""))),"")</f>
        <v>2525</v>
      </c>
      <c r="Z544" s="28" t="n">
        <f aca="false">$Z$1</f>
        <v>330</v>
      </c>
      <c r="AA544" s="64"/>
      <c r="AB544" s="65"/>
      <c r="AC544" s="66" t="s">
        <v>89</v>
      </c>
      <c r="AD544" s="65" t="n">
        <v>43959</v>
      </c>
      <c r="AE544" s="56"/>
      <c r="AF544" s="97"/>
      <c r="AH544" s="57"/>
    </row>
    <row r="545" customFormat="false" ht="16.5" hidden="true" customHeight="true" outlineLevel="0" collapsed="false">
      <c r="A545" s="19" t="n">
        <v>538</v>
      </c>
      <c r="B545" s="67"/>
      <c r="C545" s="58" t="s">
        <v>1670</v>
      </c>
      <c r="D545" s="37" t="s">
        <v>1671</v>
      </c>
      <c r="E545" s="58" t="n">
        <v>4974365540340</v>
      </c>
      <c r="F545" s="38" t="str">
        <f aca="false">IF(D545="",,"http://mnsearch.com/item?kwd="&amp;D545)</f>
        <v>http://mnsearch.com/item?kwd=B000148C1E</v>
      </c>
      <c r="G545" s="60" t="n">
        <v>2611</v>
      </c>
      <c r="H545" s="39"/>
      <c r="I545" s="40" t="n">
        <v>400</v>
      </c>
      <c r="J545" s="41"/>
      <c r="K545" s="41"/>
      <c r="L545" s="41"/>
      <c r="M545" s="61" t="s">
        <v>1672</v>
      </c>
      <c r="N545" s="62" t="n">
        <v>50.49</v>
      </c>
      <c r="O545" s="77" t="n">
        <f aca="false">N545-0.5</f>
        <v>49.99</v>
      </c>
      <c r="P545" s="78" t="n">
        <f aca="false">IF(ISERROR($P$1*O545),"",($P$1*O545))</f>
        <v>5292.9412</v>
      </c>
      <c r="Q545" s="79" t="n">
        <f aca="false">P545-T545-X545-G545-H545-Z545</f>
        <v>322.9412</v>
      </c>
      <c r="R545" s="80" t="n">
        <f aca="false">P545-T545-Y545-G545-H545-Z545</f>
        <v>322.9412</v>
      </c>
      <c r="S545" s="81" t="n">
        <f aca="false">IF(ISERROR(Q545/P545),"",(Q545/P545))</f>
        <v>0.0610135627427715</v>
      </c>
      <c r="T545" s="78" t="n">
        <f aca="false">ROUND(IF(ISERROR(P545*$T$1),"",P545*$T$1),0)</f>
        <v>794</v>
      </c>
      <c r="U545" s="82" t="n">
        <f aca="false">ROUNDUP(I545*1.2,0)</f>
        <v>480</v>
      </c>
      <c r="V545" s="83" t="n">
        <f aca="false">ROUNDUP(SUM(J545:L545)*1.1,0)</f>
        <v>0</v>
      </c>
      <c r="W545" s="84" t="s">
        <v>50</v>
      </c>
      <c r="X545" s="28" t="n">
        <f aca="false">IFERROR(IF($W545="eパケライト",VLOOKUP($U545,料金表!$B$3:$H$52,2,1),IF($W545="eパケ",VLOOKUP($U545,料金表!$B$3:$H$52,4,1),IF($W545="EMS",VLOOKUP($U545,料金表!$B$3:$H$52,6,1),""))),"")</f>
        <v>1235</v>
      </c>
      <c r="Y545" s="28" t="n">
        <f aca="false">IFERROR(IF($W545="eパケライト",VLOOKUP($U545,料金表!$B$3:$H$52,3,1),IF($W545="eパケ",VLOOKUP($U545,料金表!$B$3:$H$52,5,1),IF($W545="EMS",VLOOKUP($U545,料金表!$B$3:$H$52,7,1),""))),"")</f>
        <v>1235</v>
      </c>
      <c r="Z545" s="28" t="n">
        <f aca="false">$Z$1</f>
        <v>330</v>
      </c>
      <c r="AA545" s="64"/>
      <c r="AB545" s="65"/>
      <c r="AC545" s="66" t="s">
        <v>89</v>
      </c>
      <c r="AD545" s="65" t="n">
        <v>43959</v>
      </c>
      <c r="AE545" s="56"/>
      <c r="AF545" s="97"/>
      <c r="AH545" s="57"/>
    </row>
    <row r="546" customFormat="false" ht="16.5" hidden="true" customHeight="true" outlineLevel="0" collapsed="false">
      <c r="A546" s="19" t="n">
        <v>539</v>
      </c>
      <c r="B546" s="67"/>
      <c r="C546" s="58" t="s">
        <v>1673</v>
      </c>
      <c r="D546" s="37" t="s">
        <v>1674</v>
      </c>
      <c r="E546" s="58" t="n">
        <v>4968947808041</v>
      </c>
      <c r="F546" s="38" t="str">
        <f aca="false">IF(D546="",,"http://mnsearch.com/item?kwd="&amp;D546)</f>
        <v>http://mnsearch.com/item?kwd=B000068HJZ</v>
      </c>
      <c r="G546" s="60" t="n">
        <v>2600</v>
      </c>
      <c r="H546" s="39"/>
      <c r="I546" s="40" t="n">
        <v>200</v>
      </c>
      <c r="J546" s="41"/>
      <c r="K546" s="41"/>
      <c r="L546" s="41"/>
      <c r="M546" s="61" t="s">
        <v>1675</v>
      </c>
      <c r="N546" s="62" t="n">
        <v>49.99</v>
      </c>
      <c r="O546" s="77" t="n">
        <f aca="false">N546-0.5</f>
        <v>49.49</v>
      </c>
      <c r="P546" s="78" t="n">
        <f aca="false">IF(ISERROR($P$1*O546),"",($P$1*O546))</f>
        <v>5240.0012</v>
      </c>
      <c r="Q546" s="79" t="n">
        <f aca="false">P546-T546-X546-G546-H546-Z546</f>
        <v>664.0012</v>
      </c>
      <c r="R546" s="80" t="n">
        <f aca="false">P546-T546-Y546-G546-H546-Z546</f>
        <v>664.0012</v>
      </c>
      <c r="S546" s="81" t="n">
        <f aca="false">IF(ISERROR(Q546/P546),"",(Q546/P546))</f>
        <v>0.126717757240208</v>
      </c>
      <c r="T546" s="78" t="n">
        <f aca="false">ROUND(IF(ISERROR(P546*$T$1),"",P546*$T$1),0)</f>
        <v>786</v>
      </c>
      <c r="U546" s="82" t="n">
        <f aca="false">ROUNDUP(I546*1.2,0)</f>
        <v>240</v>
      </c>
      <c r="V546" s="83" t="n">
        <f aca="false">ROUNDUP(SUM(J546:L546)*1.1,0)</f>
        <v>0</v>
      </c>
      <c r="W546" s="84" t="s">
        <v>50</v>
      </c>
      <c r="X546" s="28" t="n">
        <f aca="false">IFERROR(IF($W546="eパケライト",VLOOKUP($U546,料金表!$B$3:$H$52,2,1),IF($W546="eパケ",VLOOKUP($U546,料金表!$B$3:$H$52,4,1),IF($W546="EMS",VLOOKUP($U546,料金表!$B$3:$H$52,6,1),""))),"")</f>
        <v>860</v>
      </c>
      <c r="Y546" s="28" t="n">
        <f aca="false">IFERROR(IF($W546="eパケライト",VLOOKUP($U546,料金表!$B$3:$H$52,3,1),IF($W546="eパケ",VLOOKUP($U546,料金表!$B$3:$H$52,5,1),IF($W546="EMS",VLOOKUP($U546,料金表!$B$3:$H$52,7,1),""))),"")</f>
        <v>860</v>
      </c>
      <c r="Z546" s="28" t="n">
        <f aca="false">$Z$1</f>
        <v>330</v>
      </c>
      <c r="AA546" s="64"/>
      <c r="AB546" s="65"/>
      <c r="AC546" s="66" t="s">
        <v>89</v>
      </c>
      <c r="AD546" s="65" t="n">
        <v>43959</v>
      </c>
      <c r="AE546" s="56"/>
      <c r="AF546" s="97"/>
      <c r="AH546" s="57"/>
    </row>
    <row r="547" customFormat="false" ht="16.5" hidden="true" customHeight="true" outlineLevel="0" collapsed="false">
      <c r="A547" s="19" t="n">
        <v>540</v>
      </c>
      <c r="B547" s="67"/>
      <c r="C547" s="58" t="s">
        <v>1676</v>
      </c>
      <c r="D547" s="37" t="s">
        <v>1677</v>
      </c>
      <c r="E547" s="58" t="n">
        <v>4562224420294</v>
      </c>
      <c r="F547" s="38" t="str">
        <f aca="false">IF(D547="",,"http://mnsearch.com/item?kwd="&amp;D547)</f>
        <v>http://mnsearch.com/item?kwd=B001OI24Z6</v>
      </c>
      <c r="G547" s="60" t="n">
        <v>3200</v>
      </c>
      <c r="H547" s="39"/>
      <c r="I547" s="40" t="n">
        <v>200</v>
      </c>
      <c r="J547" s="41"/>
      <c r="K547" s="41"/>
      <c r="L547" s="41"/>
      <c r="M547" s="61" t="s">
        <v>1678</v>
      </c>
      <c r="N547" s="62" t="n">
        <v>54.94</v>
      </c>
      <c r="O547" s="77" t="n">
        <f aca="false">N547-0.5</f>
        <v>54.44</v>
      </c>
      <c r="P547" s="78" t="n">
        <f aca="false">IF(ISERROR($P$1*O547),"",($P$1*O547))</f>
        <v>5764.1072</v>
      </c>
      <c r="Q547" s="79" t="n">
        <f aca="false">P547-T547-X547-G547-H547-Z547</f>
        <v>509.107199999999</v>
      </c>
      <c r="R547" s="80" t="n">
        <f aca="false">P547-T547-Y547-G547-H547-Z547</f>
        <v>509.107199999999</v>
      </c>
      <c r="S547" s="81" t="n">
        <f aca="false">IF(ISERROR(Q547/P547),"",(Q547/P547))</f>
        <v>0.0883236869709848</v>
      </c>
      <c r="T547" s="78" t="n">
        <f aca="false">ROUND(IF(ISERROR(P547*$T$1),"",P547*$T$1),0)</f>
        <v>865</v>
      </c>
      <c r="U547" s="82" t="n">
        <f aca="false">ROUNDUP(I547*1.2,0)</f>
        <v>240</v>
      </c>
      <c r="V547" s="83" t="n">
        <f aca="false">ROUNDUP(SUM(J547:L547)*1.1,0)</f>
        <v>0</v>
      </c>
      <c r="W547" s="84" t="s">
        <v>50</v>
      </c>
      <c r="X547" s="28" t="n">
        <f aca="false">IFERROR(IF($W547="eパケライト",VLOOKUP($U547,料金表!$B$3:$H$52,2,1),IF($W547="eパケ",VLOOKUP($U547,料金表!$B$3:$H$52,4,1),IF($W547="EMS",VLOOKUP($U547,料金表!$B$3:$H$52,6,1),""))),"")</f>
        <v>860</v>
      </c>
      <c r="Y547" s="28" t="n">
        <f aca="false">IFERROR(IF($W547="eパケライト",VLOOKUP($U547,料金表!$B$3:$H$52,3,1),IF($W547="eパケ",VLOOKUP($U547,料金表!$B$3:$H$52,5,1),IF($W547="EMS",VLOOKUP($U547,料金表!$B$3:$H$52,7,1),""))),"")</f>
        <v>860</v>
      </c>
      <c r="Z547" s="28" t="n">
        <f aca="false">$Z$1</f>
        <v>330</v>
      </c>
      <c r="AA547" s="64"/>
      <c r="AB547" s="65"/>
      <c r="AC547" s="66" t="s">
        <v>89</v>
      </c>
      <c r="AD547" s="65" t="n">
        <v>43959</v>
      </c>
      <c r="AE547" s="56"/>
      <c r="AF547" s="97"/>
      <c r="AH547" s="57"/>
    </row>
    <row r="548" customFormat="false" ht="16.5" hidden="true" customHeight="true" outlineLevel="0" collapsed="false">
      <c r="A548" s="19" t="n">
        <v>541</v>
      </c>
      <c r="B548" s="67"/>
      <c r="C548" s="58" t="s">
        <v>1679</v>
      </c>
      <c r="D548" s="37" t="s">
        <v>1680</v>
      </c>
      <c r="E548" s="58" t="n">
        <v>4974365900731</v>
      </c>
      <c r="F548" s="38" t="str">
        <f aca="false">IF(D548="",,"http://mnsearch.com/item?kwd="&amp;D548)</f>
        <v>http://mnsearch.com/item?kwd=B005KGPW3O</v>
      </c>
      <c r="G548" s="60" t="n">
        <v>2000</v>
      </c>
      <c r="H548" s="39"/>
      <c r="I548" s="40" t="n">
        <v>200</v>
      </c>
      <c r="J548" s="41"/>
      <c r="K548" s="41"/>
      <c r="L548" s="41"/>
      <c r="M548" s="100" t="s">
        <v>1681</v>
      </c>
      <c r="N548" s="62" t="n">
        <v>58.99</v>
      </c>
      <c r="O548" s="77" t="n">
        <f aca="false">N548-0.5</f>
        <v>58.49</v>
      </c>
      <c r="P548" s="78" t="n">
        <f aca="false">IF(ISERROR($P$1*O548),"",($P$1*O548))</f>
        <v>6192.9212</v>
      </c>
      <c r="Q548" s="79" t="n">
        <f aca="false">P548-T548-X548-G548-H548-Z548</f>
        <v>2073.9212</v>
      </c>
      <c r="R548" s="80" t="n">
        <f aca="false">P548-T548-Y548-G548-H548-Z548</f>
        <v>2073.9212</v>
      </c>
      <c r="S548" s="81" t="n">
        <f aca="false">IF(ISERROR(Q548/P548),"",(Q548/P548))</f>
        <v>0.334885772484882</v>
      </c>
      <c r="T548" s="78" t="n">
        <f aca="false">ROUND(IF(ISERROR(P548*$T$1),"",P548*$T$1),0)</f>
        <v>929</v>
      </c>
      <c r="U548" s="82" t="n">
        <f aca="false">ROUNDUP(I548*1.2,0)</f>
        <v>240</v>
      </c>
      <c r="V548" s="83" t="n">
        <f aca="false">ROUNDUP(SUM(J548:L548)*1.1,0)</f>
        <v>0</v>
      </c>
      <c r="W548" s="84" t="s">
        <v>50</v>
      </c>
      <c r="X548" s="28" t="n">
        <f aca="false">IFERROR(IF($W548="eパケライト",VLOOKUP($U548,料金表!$B$3:$H$52,2,1),IF($W548="eパケ",VLOOKUP($U548,料金表!$B$3:$H$52,4,1),IF($W548="EMS",VLOOKUP($U548,料金表!$B$3:$H$52,6,1),""))),"")</f>
        <v>860</v>
      </c>
      <c r="Y548" s="28" t="n">
        <f aca="false">IFERROR(IF($W548="eパケライト",VLOOKUP($U548,料金表!$B$3:$H$52,3,1),IF($W548="eパケ",VLOOKUP($U548,料金表!$B$3:$H$52,5,1),IF($W548="EMS",VLOOKUP($U548,料金表!$B$3:$H$52,7,1),""))),"")</f>
        <v>860</v>
      </c>
      <c r="Z548" s="28" t="n">
        <f aca="false">$Z$1</f>
        <v>330</v>
      </c>
      <c r="AA548" s="64"/>
      <c r="AB548" s="65"/>
      <c r="AC548" s="66" t="s">
        <v>89</v>
      </c>
      <c r="AD548" s="65" t="n">
        <v>43960</v>
      </c>
      <c r="AE548" s="56"/>
      <c r="AF548" s="97"/>
      <c r="AH548" s="57"/>
    </row>
    <row r="549" customFormat="false" ht="16.5" hidden="true" customHeight="true" outlineLevel="0" collapsed="false">
      <c r="A549" s="19" t="n">
        <v>542</v>
      </c>
      <c r="B549" s="67"/>
      <c r="C549" s="58" t="s">
        <v>1682</v>
      </c>
      <c r="D549" s="37" t="s">
        <v>1683</v>
      </c>
      <c r="E549" s="58" t="n">
        <v>4976219026338</v>
      </c>
      <c r="F549" s="38" t="str">
        <f aca="false">IF(D549="",,"http://mnsearch.com/item?kwd="&amp;D549)</f>
        <v>http://mnsearch.com/item?kwd=B0018B5CZI</v>
      </c>
      <c r="G549" s="60" t="n">
        <v>2200</v>
      </c>
      <c r="H549" s="39"/>
      <c r="I549" s="40" t="n">
        <v>1200</v>
      </c>
      <c r="J549" s="41"/>
      <c r="K549" s="41"/>
      <c r="L549" s="41"/>
      <c r="M549" s="100" t="s">
        <v>1684</v>
      </c>
      <c r="N549" s="62" t="n">
        <v>62.49</v>
      </c>
      <c r="O549" s="77" t="n">
        <f aca="false">N549-0.5</f>
        <v>61.99</v>
      </c>
      <c r="P549" s="78" t="n">
        <f aca="false">IF(ISERROR($P$1*O549),"",($P$1*O549))</f>
        <v>6563.5012</v>
      </c>
      <c r="Q549" s="79" t="n">
        <f aca="false">P549-T549-X549-G549-H549-Z549</f>
        <v>523.5012</v>
      </c>
      <c r="R549" s="80" t="n">
        <f aca="false">P549-T549-Y549-G549-H549-Z549</f>
        <v>523.5012</v>
      </c>
      <c r="S549" s="81" t="n">
        <f aca="false">IF(ISERROR(Q549/P549),"",(Q549/P549))</f>
        <v>0.0797594430240981</v>
      </c>
      <c r="T549" s="78" t="n">
        <f aca="false">ROUND(IF(ISERROR(P549*$T$1),"",P549*$T$1),0)</f>
        <v>985</v>
      </c>
      <c r="U549" s="82" t="n">
        <f aca="false">ROUNDUP(I549*1.2,0)</f>
        <v>1440</v>
      </c>
      <c r="V549" s="83" t="n">
        <f aca="false">ROUNDUP(SUM(J549:L549)*1.1,0)</f>
        <v>0</v>
      </c>
      <c r="W549" s="84" t="s">
        <v>50</v>
      </c>
      <c r="X549" s="28" t="n">
        <f aca="false">IFERROR(IF($W549="eパケライト",VLOOKUP($U549,料金表!$B$3:$H$52,2,1),IF($W549="eパケ",VLOOKUP($U549,料金表!$B$3:$H$52,4,1),IF($W549="EMS",VLOOKUP($U549,料金表!$B$3:$H$52,6,1),""))),"")</f>
        <v>2525</v>
      </c>
      <c r="Y549" s="28" t="n">
        <f aca="false">IFERROR(IF($W549="eパケライト",VLOOKUP($U549,料金表!$B$3:$H$52,3,1),IF($W549="eパケ",VLOOKUP($U549,料金表!$B$3:$H$52,5,1),IF($W549="EMS",VLOOKUP($U549,料金表!$B$3:$H$52,7,1),""))),"")</f>
        <v>2525</v>
      </c>
      <c r="Z549" s="28" t="n">
        <f aca="false">$Z$1</f>
        <v>330</v>
      </c>
      <c r="AA549" s="64"/>
      <c r="AB549" s="65"/>
      <c r="AC549" s="66" t="s">
        <v>89</v>
      </c>
      <c r="AD549" s="65" t="n">
        <v>43960</v>
      </c>
      <c r="AE549" s="56"/>
      <c r="AF549" s="97"/>
      <c r="AH549" s="57"/>
    </row>
    <row r="550" customFormat="false" ht="16.5" hidden="true" customHeight="true" outlineLevel="0" collapsed="false">
      <c r="A550" s="19" t="n">
        <v>543</v>
      </c>
      <c r="B550" s="67"/>
      <c r="C550" s="58" t="s">
        <v>1685</v>
      </c>
      <c r="D550" s="37" t="s">
        <v>1686</v>
      </c>
      <c r="E550" s="58" t="n">
        <v>4976219022941</v>
      </c>
      <c r="F550" s="38" t="str">
        <f aca="false">IF(D550="",,"http://mnsearch.com/item?kwd="&amp;D550)</f>
        <v>http://mnsearch.com/item?kwd=B000P6JORO</v>
      </c>
      <c r="G550" s="60" t="n">
        <v>1211</v>
      </c>
      <c r="H550" s="39"/>
      <c r="I550" s="40" t="n">
        <v>1100</v>
      </c>
      <c r="J550" s="41"/>
      <c r="K550" s="41"/>
      <c r="L550" s="41"/>
      <c r="M550" s="100" t="s">
        <v>1687</v>
      </c>
      <c r="N550" s="62" t="n">
        <v>55.49</v>
      </c>
      <c r="O550" s="77" t="n">
        <f aca="false">N550-0.5</f>
        <v>54.99</v>
      </c>
      <c r="P550" s="78" t="n">
        <f aca="false">IF(ISERROR($P$1*O550),"",($P$1*O550))</f>
        <v>5822.3412</v>
      </c>
      <c r="Q550" s="79" t="n">
        <f aca="false">P550-T550-X550-G550-H550-Z550</f>
        <v>883.3412</v>
      </c>
      <c r="R550" s="80" t="n">
        <f aca="false">P550-T550-Y550-G550-H550-Z550</f>
        <v>883.3412</v>
      </c>
      <c r="S550" s="81" t="n">
        <f aca="false">IF(ISERROR(Q550/P550),"",(Q550/P550))</f>
        <v>0.151715808067037</v>
      </c>
      <c r="T550" s="78" t="n">
        <f aca="false">ROUND(IF(ISERROR(P550*$T$1),"",P550*$T$1),0)</f>
        <v>873</v>
      </c>
      <c r="U550" s="82" t="n">
        <f aca="false">ROUNDUP(I550*1.2,0)</f>
        <v>1320</v>
      </c>
      <c r="V550" s="83" t="n">
        <f aca="false">ROUNDUP(SUM(J550:L550)*1.1,0)</f>
        <v>0</v>
      </c>
      <c r="W550" s="84" t="s">
        <v>50</v>
      </c>
      <c r="X550" s="28" t="n">
        <f aca="false">IFERROR(IF($W550="eパケライト",VLOOKUP($U550,料金表!$B$3:$H$52,2,1),IF($W550="eパケ",VLOOKUP($U550,料金表!$B$3:$H$52,4,1),IF($W550="EMS",VLOOKUP($U550,料金表!$B$3:$H$52,6,1),""))),"")</f>
        <v>2525</v>
      </c>
      <c r="Y550" s="28" t="n">
        <f aca="false">IFERROR(IF($W550="eパケライト",VLOOKUP($U550,料金表!$B$3:$H$52,3,1),IF($W550="eパケ",VLOOKUP($U550,料金表!$B$3:$H$52,5,1),IF($W550="EMS",VLOOKUP($U550,料金表!$B$3:$H$52,7,1),""))),"")</f>
        <v>2525</v>
      </c>
      <c r="Z550" s="28" t="n">
        <f aca="false">$Z$1</f>
        <v>330</v>
      </c>
      <c r="AA550" s="64"/>
      <c r="AB550" s="65"/>
      <c r="AC550" s="66" t="s">
        <v>89</v>
      </c>
      <c r="AD550" s="65" t="n">
        <v>43960</v>
      </c>
      <c r="AE550" s="56"/>
      <c r="AF550" s="97"/>
      <c r="AH550" s="57"/>
    </row>
    <row r="551" customFormat="false" ht="16.5" hidden="true" customHeight="true" outlineLevel="0" collapsed="false">
      <c r="A551" s="19" t="n">
        <v>544</v>
      </c>
      <c r="B551" s="67"/>
      <c r="C551" s="58" t="s">
        <v>1688</v>
      </c>
      <c r="D551" s="37" t="s">
        <v>1689</v>
      </c>
      <c r="E551" s="58" t="n">
        <v>4984995900384</v>
      </c>
      <c r="F551" s="38" t="str">
        <f aca="false">IF(D551="",,"http://mnsearch.com/item?kwd="&amp;D551)</f>
        <v>http://mnsearch.com/item?kwd=B001DJ9G66</v>
      </c>
      <c r="G551" s="60" t="n">
        <v>5000</v>
      </c>
      <c r="H551" s="39"/>
      <c r="I551" s="40" t="n">
        <v>200</v>
      </c>
      <c r="J551" s="41"/>
      <c r="K551" s="41"/>
      <c r="L551" s="41"/>
      <c r="M551" s="61" t="s">
        <v>1690</v>
      </c>
      <c r="N551" s="62" t="n">
        <v>75.49</v>
      </c>
      <c r="O551" s="77" t="n">
        <f aca="false">N551-0.5</f>
        <v>74.99</v>
      </c>
      <c r="P551" s="78" t="n">
        <f aca="false">IF(ISERROR($P$1*O551),"",($P$1*O551))</f>
        <v>7939.9412</v>
      </c>
      <c r="Q551" s="79" t="n">
        <f aca="false">P551-T551-X551-G551-H551-Z551</f>
        <v>558.941199999999</v>
      </c>
      <c r="R551" s="80" t="n">
        <f aca="false">P551-T551-Y551-G551-H551-Z551</f>
        <v>558.941199999999</v>
      </c>
      <c r="S551" s="81" t="n">
        <f aca="false">IF(ISERROR(Q551/P551),"",(Q551/P551))</f>
        <v>0.0703961384499925</v>
      </c>
      <c r="T551" s="78" t="n">
        <f aca="false">ROUND(IF(ISERROR(P551*$T$1),"",P551*$T$1),0)</f>
        <v>1191</v>
      </c>
      <c r="U551" s="82" t="n">
        <f aca="false">ROUNDUP(I551*1.2,0)</f>
        <v>240</v>
      </c>
      <c r="V551" s="83" t="n">
        <f aca="false">ROUNDUP(SUM(J551:L551)*1.1,0)</f>
        <v>0</v>
      </c>
      <c r="W551" s="84" t="s">
        <v>50</v>
      </c>
      <c r="X551" s="28" t="n">
        <f aca="false">IFERROR(IF($W551="eパケライト",VLOOKUP($U551,料金表!$B$3:$H$52,2,1),IF($W551="eパケ",VLOOKUP($U551,料金表!$B$3:$H$52,4,1),IF($W551="EMS",VLOOKUP($U551,料金表!$B$3:$H$52,6,1),""))),"")</f>
        <v>860</v>
      </c>
      <c r="Y551" s="28" t="n">
        <f aca="false">IFERROR(IF($W551="eパケライト",VLOOKUP($U551,料金表!$B$3:$H$52,3,1),IF($W551="eパケ",VLOOKUP($U551,料金表!$B$3:$H$52,5,1),IF($W551="EMS",VLOOKUP($U551,料金表!$B$3:$H$52,7,1),""))),"")</f>
        <v>860</v>
      </c>
      <c r="Z551" s="28" t="n">
        <f aca="false">$Z$1</f>
        <v>330</v>
      </c>
      <c r="AA551" s="64"/>
      <c r="AB551" s="65"/>
      <c r="AC551" s="66" t="s">
        <v>89</v>
      </c>
      <c r="AD551" s="65" t="n">
        <v>43960</v>
      </c>
      <c r="AE551" s="56"/>
      <c r="AF551" s="97"/>
      <c r="AH551" s="57"/>
    </row>
    <row r="552" customFormat="false" ht="16.5" hidden="true" customHeight="true" outlineLevel="0" collapsed="false">
      <c r="A552" s="19" t="n">
        <v>545</v>
      </c>
      <c r="B552" s="67"/>
      <c r="C552" s="58" t="s">
        <v>1691</v>
      </c>
      <c r="D552" s="37" t="s">
        <v>1692</v>
      </c>
      <c r="E552" s="58" t="n">
        <v>4520644200223</v>
      </c>
      <c r="F552" s="38" t="str">
        <f aca="false">IF(D552="",,"http://mnsearch.com/item?kwd="&amp;D552)</f>
        <v>http://mnsearch.com/item?kwd=B0016OJM1M</v>
      </c>
      <c r="G552" s="60" t="n">
        <v>400</v>
      </c>
      <c r="H552" s="39"/>
      <c r="I552" s="40" t="n">
        <v>200</v>
      </c>
      <c r="J552" s="41"/>
      <c r="K552" s="41"/>
      <c r="L552" s="41"/>
      <c r="M552" s="61" t="s">
        <v>1693</v>
      </c>
      <c r="N552" s="62" t="n">
        <v>39.99</v>
      </c>
      <c r="O552" s="77" t="n">
        <f aca="false">N552-0.5</f>
        <v>39.49</v>
      </c>
      <c r="P552" s="78" t="n">
        <f aca="false">IF(ISERROR($P$1*O552),"",($P$1*O552))</f>
        <v>4181.2012</v>
      </c>
      <c r="Q552" s="79" t="n">
        <f aca="false">P552-T552-X552-G552-H552-Z552</f>
        <v>1964.2012</v>
      </c>
      <c r="R552" s="80" t="n">
        <f aca="false">P552-T552-Y552-G552-H552-Z552</f>
        <v>1964.2012</v>
      </c>
      <c r="S552" s="81" t="n">
        <f aca="false">IF(ISERROR(Q552/P552),"",(Q552/P552))</f>
        <v>0.469769596354273</v>
      </c>
      <c r="T552" s="78" t="n">
        <f aca="false">ROUND(IF(ISERROR(P552*$T$1),"",P552*$T$1),0)</f>
        <v>627</v>
      </c>
      <c r="U552" s="82" t="n">
        <f aca="false">ROUNDUP(I552*1.2,0)</f>
        <v>240</v>
      </c>
      <c r="V552" s="83" t="n">
        <f aca="false">ROUNDUP(SUM(J552:L552)*1.1,0)</f>
        <v>0</v>
      </c>
      <c r="W552" s="84" t="s">
        <v>50</v>
      </c>
      <c r="X552" s="28" t="n">
        <f aca="false">IFERROR(IF($W552="eパケライト",VLOOKUP($U552,料金表!$B$3:$H$52,2,1),IF($W552="eパケ",VLOOKUP($U552,料金表!$B$3:$H$52,4,1),IF($W552="EMS",VLOOKUP($U552,料金表!$B$3:$H$52,6,1),""))),"")</f>
        <v>860</v>
      </c>
      <c r="Y552" s="28" t="n">
        <f aca="false">IFERROR(IF($W552="eパケライト",VLOOKUP($U552,料金表!$B$3:$H$52,3,1),IF($W552="eパケ",VLOOKUP($U552,料金表!$B$3:$H$52,5,1),IF($W552="EMS",VLOOKUP($U552,料金表!$B$3:$H$52,7,1),""))),"")</f>
        <v>860</v>
      </c>
      <c r="Z552" s="28" t="n">
        <f aca="false">$Z$1</f>
        <v>330</v>
      </c>
      <c r="AA552" s="64"/>
      <c r="AB552" s="65"/>
      <c r="AC552" s="66" t="s">
        <v>89</v>
      </c>
      <c r="AD552" s="65" t="n">
        <v>43960</v>
      </c>
      <c r="AE552" s="56"/>
      <c r="AF552" s="97"/>
      <c r="AH552" s="57"/>
    </row>
    <row r="553" customFormat="false" ht="16.5" hidden="true" customHeight="true" outlineLevel="0" collapsed="false">
      <c r="A553" s="19" t="n">
        <v>546</v>
      </c>
      <c r="B553" s="67"/>
      <c r="C553" s="58" t="s">
        <v>1694</v>
      </c>
      <c r="D553" s="37" t="s">
        <v>1695</v>
      </c>
      <c r="E553" s="58" t="n">
        <v>4974365040055</v>
      </c>
      <c r="F553" s="38" t="str">
        <f aca="false">IF(D553="",,"http://mnsearch.com/item?kwd="&amp;D553)</f>
        <v>http://mnsearch.com/item?kwd=B0001488MM</v>
      </c>
      <c r="G553" s="60" t="n">
        <v>3000</v>
      </c>
      <c r="H553" s="39"/>
      <c r="I553" s="40" t="n">
        <v>400</v>
      </c>
      <c r="J553" s="41"/>
      <c r="K553" s="41"/>
      <c r="L553" s="41"/>
      <c r="M553" s="100" t="s">
        <v>1696</v>
      </c>
      <c r="N553" s="62" t="n">
        <v>80</v>
      </c>
      <c r="O553" s="77" t="n">
        <f aca="false">N553-0.5</f>
        <v>79.5</v>
      </c>
      <c r="P553" s="78" t="n">
        <f aca="false">IF(ISERROR($P$1*O553),"",($P$1*O553))</f>
        <v>8417.46</v>
      </c>
      <c r="Q553" s="79" t="n">
        <f aca="false">P553-T553-X553-G553-H553-Z553</f>
        <v>2589.46</v>
      </c>
      <c r="R553" s="80" t="n">
        <f aca="false">P553-T553-Y553-G553-H553-Z553</f>
        <v>2589.46</v>
      </c>
      <c r="S553" s="81" t="n">
        <f aca="false">IF(ISERROR(Q553/P553),"",(Q553/P553))</f>
        <v>0.30762961748556</v>
      </c>
      <c r="T553" s="78" t="n">
        <f aca="false">ROUND(IF(ISERROR(P553*$T$1),"",P553*$T$1),0)</f>
        <v>1263</v>
      </c>
      <c r="U553" s="82" t="n">
        <f aca="false">ROUNDUP(I553*1.2,0)</f>
        <v>480</v>
      </c>
      <c r="V553" s="83" t="n">
        <f aca="false">ROUNDUP(SUM(J553:L553)*1.1,0)</f>
        <v>0</v>
      </c>
      <c r="W553" s="84" t="s">
        <v>50</v>
      </c>
      <c r="X553" s="28" t="n">
        <f aca="false">IFERROR(IF($W553="eパケライト",VLOOKUP($U553,料金表!$B$3:$H$52,2,1),IF($W553="eパケ",VLOOKUP($U553,料金表!$B$3:$H$52,4,1),IF($W553="EMS",VLOOKUP($U553,料金表!$B$3:$H$52,6,1),""))),"")</f>
        <v>1235</v>
      </c>
      <c r="Y553" s="28" t="n">
        <f aca="false">IFERROR(IF($W553="eパケライト",VLOOKUP($U553,料金表!$B$3:$H$52,3,1),IF($W553="eパケ",VLOOKUP($U553,料金表!$B$3:$H$52,5,1),IF($W553="EMS",VLOOKUP($U553,料金表!$B$3:$H$52,7,1),""))),"")</f>
        <v>1235</v>
      </c>
      <c r="Z553" s="28" t="n">
        <f aca="false">$Z$1</f>
        <v>330</v>
      </c>
      <c r="AA553" s="64"/>
      <c r="AB553" s="65"/>
      <c r="AC553" s="66" t="s">
        <v>89</v>
      </c>
      <c r="AD553" s="65" t="n">
        <v>43960</v>
      </c>
      <c r="AE553" s="56"/>
      <c r="AF553" s="97"/>
      <c r="AH553" s="57"/>
    </row>
    <row r="554" customFormat="false" ht="16.5" hidden="true" customHeight="true" outlineLevel="0" collapsed="false">
      <c r="A554" s="19" t="n">
        <v>547</v>
      </c>
      <c r="B554" s="67"/>
      <c r="C554" s="58" t="s">
        <v>1697</v>
      </c>
      <c r="D554" s="37" t="s">
        <v>1698</v>
      </c>
      <c r="E554" s="58" t="n">
        <v>4956027126185</v>
      </c>
      <c r="F554" s="38" t="str">
        <f aca="false">IF(D554="",,"http://mnsearch.com/item?kwd="&amp;D554)</f>
        <v>http://mnsearch.com/item?kwd=B00K73QJU0</v>
      </c>
      <c r="G554" s="60" t="n">
        <v>1100</v>
      </c>
      <c r="H554" s="60"/>
      <c r="I554" s="40" t="n">
        <v>400</v>
      </c>
      <c r="J554" s="41"/>
      <c r="K554" s="41"/>
      <c r="L554" s="41"/>
      <c r="M554" s="100" t="s">
        <v>1699</v>
      </c>
      <c r="N554" s="62" t="n">
        <v>65.49</v>
      </c>
      <c r="O554" s="77" t="n">
        <f aca="false">N554-0.5</f>
        <v>64.99</v>
      </c>
      <c r="P554" s="78" t="n">
        <f aca="false">IF(ISERROR($P$1*O554),"",($P$1*O554))</f>
        <v>6881.1412</v>
      </c>
      <c r="Q554" s="79" t="n">
        <f aca="false">P554-T554-X554-G554-H554-Z554</f>
        <v>3184.1412</v>
      </c>
      <c r="R554" s="80" t="n">
        <f aca="false">P554-T554-Y554-G554-H554-Z554</f>
        <v>3184.1412</v>
      </c>
      <c r="S554" s="81" t="n">
        <f aca="false">IF(ISERROR(Q554/P554),"",(Q554/P554))</f>
        <v>0.462734466195811</v>
      </c>
      <c r="T554" s="78" t="n">
        <f aca="false">ROUND(IF(ISERROR(P554*$T$1),"",P554*$T$1),0)</f>
        <v>1032</v>
      </c>
      <c r="U554" s="82" t="n">
        <f aca="false">ROUNDUP(I554*1.2,0)</f>
        <v>480</v>
      </c>
      <c r="V554" s="83" t="n">
        <f aca="false">ROUNDUP(SUM(J554:L554)*1.1,0)</f>
        <v>0</v>
      </c>
      <c r="W554" s="84" t="s">
        <v>50</v>
      </c>
      <c r="X554" s="28" t="n">
        <f aca="false">IFERROR(IF($W554="eパケライト",VLOOKUP($U554,料金表!$B$3:$H$52,2,1),IF($W554="eパケ",VLOOKUP($U554,料金表!$B$3:$H$52,4,1),IF($W554="EMS",VLOOKUP($U554,料金表!$B$3:$H$52,6,1),""))),"")</f>
        <v>1235</v>
      </c>
      <c r="Y554" s="28" t="n">
        <f aca="false">IFERROR(IF($W554="eパケライト",VLOOKUP($U554,料金表!$B$3:$H$52,3,1),IF($W554="eパケ",VLOOKUP($U554,料金表!$B$3:$H$52,5,1),IF($W554="EMS",VLOOKUP($U554,料金表!$B$3:$H$52,7,1),""))),"")</f>
        <v>1235</v>
      </c>
      <c r="Z554" s="28" t="n">
        <f aca="false">$Z$1</f>
        <v>330</v>
      </c>
      <c r="AA554" s="64"/>
      <c r="AB554" s="65"/>
      <c r="AC554" s="66" t="s">
        <v>89</v>
      </c>
      <c r="AD554" s="65" t="n">
        <v>43960</v>
      </c>
      <c r="AE554" s="56"/>
      <c r="AF554" s="97"/>
      <c r="AH554" s="57"/>
    </row>
    <row r="555" customFormat="false" ht="16.5" hidden="true" customHeight="true" outlineLevel="0" collapsed="false">
      <c r="A555" s="19" t="n">
        <v>548</v>
      </c>
      <c r="B555" s="67"/>
      <c r="C555" s="58" t="s">
        <v>1700</v>
      </c>
      <c r="D555" s="37" t="s">
        <v>1701</v>
      </c>
      <c r="E555" s="58" t="n">
        <v>4995857081813</v>
      </c>
      <c r="F555" s="38" t="str">
        <f aca="false">IF(D555="",,"http://mnsearch.com/item?kwd="&amp;D555)</f>
        <v>http://mnsearch.com/item?kwd=B000E5ELVK</v>
      </c>
      <c r="G555" s="60" t="n">
        <v>1601</v>
      </c>
      <c r="H555" s="39"/>
      <c r="I555" s="40" t="n">
        <v>200</v>
      </c>
      <c r="J555" s="41"/>
      <c r="K555" s="41"/>
      <c r="L555" s="41"/>
      <c r="M555" s="61" t="s">
        <v>1702</v>
      </c>
      <c r="N555" s="62" t="n">
        <v>51.99</v>
      </c>
      <c r="O555" s="77" t="n">
        <f aca="false">N555-0.5</f>
        <v>51.49</v>
      </c>
      <c r="P555" s="78" t="n">
        <f aca="false">IF(ISERROR($P$1*O555),"",($P$1*O555))</f>
        <v>5451.7612</v>
      </c>
      <c r="Q555" s="79" t="n">
        <f aca="false">P555-T555-X555-G555-H555-Z555</f>
        <v>1842.7612</v>
      </c>
      <c r="R555" s="80" t="n">
        <f aca="false">P555-T555-Y555-G555-H555-Z555</f>
        <v>1842.7612</v>
      </c>
      <c r="S555" s="81" t="n">
        <f aca="false">IF(ISERROR(Q555/P555),"",(Q555/P555))</f>
        <v>0.338012090478211</v>
      </c>
      <c r="T555" s="78" t="n">
        <f aca="false">ROUND(IF(ISERROR(P555*$T$1),"",P555*$T$1),0)</f>
        <v>818</v>
      </c>
      <c r="U555" s="82" t="n">
        <f aca="false">ROUNDUP(I555*1.2,0)</f>
        <v>240</v>
      </c>
      <c r="V555" s="83" t="n">
        <f aca="false">ROUNDUP(SUM(J555:L555)*1.1,0)</f>
        <v>0</v>
      </c>
      <c r="W555" s="84" t="s">
        <v>50</v>
      </c>
      <c r="X555" s="28" t="n">
        <f aca="false">IFERROR(IF($W555="eパケライト",VLOOKUP($U555,料金表!$B$3:$H$52,2,1),IF($W555="eパケ",VLOOKUP($U555,料金表!$B$3:$H$52,4,1),IF($W555="EMS",VLOOKUP($U555,料金表!$B$3:$H$52,6,1),""))),"")</f>
        <v>860</v>
      </c>
      <c r="Y555" s="28" t="n">
        <f aca="false">IFERROR(IF($W555="eパケライト",VLOOKUP($U555,料金表!$B$3:$H$52,3,1),IF($W555="eパケ",VLOOKUP($U555,料金表!$B$3:$H$52,5,1),IF($W555="EMS",VLOOKUP($U555,料金表!$B$3:$H$52,7,1),""))),"")</f>
        <v>860</v>
      </c>
      <c r="Z555" s="28" t="n">
        <f aca="false">$Z$1</f>
        <v>330</v>
      </c>
      <c r="AA555" s="64"/>
      <c r="AB555" s="65"/>
      <c r="AC555" s="66" t="s">
        <v>89</v>
      </c>
      <c r="AD555" s="65" t="n">
        <v>43960</v>
      </c>
      <c r="AE555" s="56"/>
      <c r="AF555" s="97"/>
      <c r="AH555" s="57"/>
    </row>
    <row r="556" customFormat="false" ht="16.5" hidden="true" customHeight="true" outlineLevel="0" collapsed="false">
      <c r="A556" s="19" t="n">
        <v>549</v>
      </c>
      <c r="B556" s="67"/>
      <c r="C556" s="58" t="s">
        <v>1703</v>
      </c>
      <c r="D556" s="37" t="s">
        <v>1704</v>
      </c>
      <c r="E556" s="58" t="n">
        <v>4562106780393</v>
      </c>
      <c r="F556" s="38" t="str">
        <f aca="false">IF(D556="",,"http://mnsearch.com/item?kwd="&amp;D556)</f>
        <v>http://mnsearch.com/item?kwd=B006VPL6UG</v>
      </c>
      <c r="G556" s="60" t="n">
        <v>3780</v>
      </c>
      <c r="H556" s="39"/>
      <c r="I556" s="40" t="n">
        <v>200</v>
      </c>
      <c r="J556" s="41"/>
      <c r="K556" s="41"/>
      <c r="L556" s="41"/>
      <c r="M556" s="100" t="s">
        <v>1705</v>
      </c>
      <c r="N556" s="62" t="n">
        <v>69.54</v>
      </c>
      <c r="O556" s="77" t="n">
        <f aca="false">N556-0.5</f>
        <v>69.04</v>
      </c>
      <c r="P556" s="78" t="n">
        <f aca="false">IF(ISERROR($P$1*O556),"",($P$1*O556))</f>
        <v>7309.9552</v>
      </c>
      <c r="Q556" s="79" t="n">
        <f aca="false">P556-T556-X556-G556-H556-Z556</f>
        <v>1243.9552</v>
      </c>
      <c r="R556" s="80" t="n">
        <f aca="false">P556-T556-Y556-G556-H556-Z556</f>
        <v>1243.9552</v>
      </c>
      <c r="S556" s="81" t="n">
        <f aca="false">IF(ISERROR(Q556/P556),"",(Q556/P556))</f>
        <v>0.170172752905517</v>
      </c>
      <c r="T556" s="78" t="n">
        <f aca="false">ROUND(IF(ISERROR(P556*$T$1),"",P556*$T$1),0)</f>
        <v>1096</v>
      </c>
      <c r="U556" s="82" t="n">
        <f aca="false">ROUNDUP(I556*1.2,0)</f>
        <v>240</v>
      </c>
      <c r="V556" s="83" t="n">
        <f aca="false">ROUNDUP(SUM(J556:L556)*1.1,0)</f>
        <v>0</v>
      </c>
      <c r="W556" s="84" t="s">
        <v>50</v>
      </c>
      <c r="X556" s="28" t="n">
        <f aca="false">IFERROR(IF($W556="eパケライト",VLOOKUP($U556,料金表!$B$3:$H$52,2,1),IF($W556="eパケ",VLOOKUP($U556,料金表!$B$3:$H$52,4,1),IF($W556="EMS",VLOOKUP($U556,料金表!$B$3:$H$52,6,1),""))),"")</f>
        <v>860</v>
      </c>
      <c r="Y556" s="28" t="n">
        <f aca="false">IFERROR(IF($W556="eパケライト",VLOOKUP($U556,料金表!$B$3:$H$52,3,1),IF($W556="eパケ",VLOOKUP($U556,料金表!$B$3:$H$52,5,1),IF($W556="EMS",VLOOKUP($U556,料金表!$B$3:$H$52,7,1),""))),"")</f>
        <v>860</v>
      </c>
      <c r="Z556" s="28" t="n">
        <f aca="false">$Z$1</f>
        <v>330</v>
      </c>
      <c r="AA556" s="64"/>
      <c r="AB556" s="65"/>
      <c r="AC556" s="66" t="s">
        <v>89</v>
      </c>
      <c r="AD556" s="65" t="n">
        <v>43960</v>
      </c>
      <c r="AE556" s="56"/>
      <c r="AF556" s="97"/>
      <c r="AH556" s="57"/>
    </row>
    <row r="557" customFormat="false" ht="16.5" hidden="true" customHeight="true" outlineLevel="0" collapsed="false">
      <c r="A557" s="19" t="n">
        <v>550</v>
      </c>
      <c r="B557" s="67"/>
      <c r="C557" s="58" t="s">
        <v>1706</v>
      </c>
      <c r="D557" s="37" t="s">
        <v>1707</v>
      </c>
      <c r="E557" s="58" t="n">
        <v>4974365836061</v>
      </c>
      <c r="F557" s="38" t="str">
        <f aca="false">IF(D557="",,"http://mnsearch.com/item?kwd="&amp;D557)</f>
        <v>http://mnsearch.com/item?kwd=B00IFWSW3M</v>
      </c>
      <c r="G557" s="60" t="n">
        <v>2800</v>
      </c>
      <c r="H557" s="39"/>
      <c r="I557" s="40" t="n">
        <v>200</v>
      </c>
      <c r="J557" s="41"/>
      <c r="K557" s="41"/>
      <c r="L557" s="41"/>
      <c r="M557" s="61" t="s">
        <v>1708</v>
      </c>
      <c r="N557" s="62" t="n">
        <v>54.49</v>
      </c>
      <c r="O557" s="77" t="n">
        <f aca="false">N557-0.5</f>
        <v>53.99</v>
      </c>
      <c r="P557" s="78" t="n">
        <f aca="false">IF(ISERROR($P$1*O557),"",($P$1*O557))</f>
        <v>5716.4612</v>
      </c>
      <c r="Q557" s="79" t="n">
        <f aca="false">P557-T557-X557-G557-H557-Z557</f>
        <v>869.4612</v>
      </c>
      <c r="R557" s="80" t="n">
        <f aca="false">P557-T557-Y557-G557-H557-Z557</f>
        <v>869.4612</v>
      </c>
      <c r="S557" s="81" t="n">
        <f aca="false">IF(ISERROR(Q557/P557),"",(Q557/P557))</f>
        <v>0.152097804844718</v>
      </c>
      <c r="T557" s="78" t="n">
        <f aca="false">ROUND(IF(ISERROR(P557*$T$1),"",P557*$T$1),0)</f>
        <v>857</v>
      </c>
      <c r="U557" s="82" t="n">
        <f aca="false">ROUNDUP(I557*1.2,0)</f>
        <v>240</v>
      </c>
      <c r="V557" s="83" t="n">
        <f aca="false">ROUNDUP(SUM(J557:L557)*1.1,0)</f>
        <v>0</v>
      </c>
      <c r="W557" s="84" t="s">
        <v>50</v>
      </c>
      <c r="X557" s="28" t="n">
        <f aca="false">IFERROR(IF($W557="eパケライト",VLOOKUP($U557,料金表!$B$3:$H$52,2,1),IF($W557="eパケ",VLOOKUP($U557,料金表!$B$3:$H$52,4,1),IF($W557="EMS",VLOOKUP($U557,料金表!$B$3:$H$52,6,1),""))),"")</f>
        <v>860</v>
      </c>
      <c r="Y557" s="28" t="n">
        <f aca="false">IFERROR(IF($W557="eパケライト",VLOOKUP($U557,料金表!$B$3:$H$52,3,1),IF($W557="eパケ",VLOOKUP($U557,料金表!$B$3:$H$52,5,1),IF($W557="EMS",VLOOKUP($U557,料金表!$B$3:$H$52,7,1),""))),"")</f>
        <v>860</v>
      </c>
      <c r="Z557" s="28" t="n">
        <f aca="false">$Z$1</f>
        <v>330</v>
      </c>
      <c r="AA557" s="64"/>
      <c r="AB557" s="65"/>
      <c r="AC557" s="66" t="s">
        <v>89</v>
      </c>
      <c r="AD557" s="65" t="n">
        <v>43960</v>
      </c>
      <c r="AE557" s="56"/>
      <c r="AF557" s="97"/>
      <c r="AH557" s="57"/>
    </row>
    <row r="558" customFormat="false" ht="15.75" hidden="true" customHeight="true" outlineLevel="0" collapsed="false">
      <c r="A558" s="19" t="n">
        <v>551</v>
      </c>
      <c r="B558" s="67"/>
      <c r="C558" s="58" t="s">
        <v>1709</v>
      </c>
      <c r="D558" s="37" t="s">
        <v>1710</v>
      </c>
      <c r="E558" s="58" t="n">
        <v>4956027125614</v>
      </c>
      <c r="F558" s="38" t="str">
        <f aca="false">IF(D558="",,"http://mnsearch.com/item?kwd="&amp;D558)</f>
        <v>http://mnsearch.com/item?kwd=B007RV0HWQ</v>
      </c>
      <c r="G558" s="60" t="n">
        <v>1870</v>
      </c>
      <c r="H558" s="60" t="n">
        <v>510</v>
      </c>
      <c r="I558" s="40" t="n">
        <v>500</v>
      </c>
      <c r="J558" s="41"/>
      <c r="K558" s="41"/>
      <c r="L558" s="41"/>
      <c r="M558" s="61" t="s">
        <v>1711</v>
      </c>
      <c r="N558" s="62" t="n">
        <v>49.99</v>
      </c>
      <c r="O558" s="77" t="n">
        <f aca="false">N558-0.5</f>
        <v>49.49</v>
      </c>
      <c r="P558" s="78" t="n">
        <f aca="false">IF(ISERROR($P$1*O558),"",($P$1*O558))</f>
        <v>5240.0012</v>
      </c>
      <c r="Q558" s="79" t="n">
        <f aca="false">P558-T558-X558-G558-H558-Z558</f>
        <v>359.0012</v>
      </c>
      <c r="R558" s="80" t="n">
        <f aca="false">P558-T558-Y558-G558-H558-Z558</f>
        <v>359.0012</v>
      </c>
      <c r="S558" s="81" t="n">
        <f aca="false">IF(ISERROR(Q558/P558),"",(Q558/P558))</f>
        <v>0.0685116636996189</v>
      </c>
      <c r="T558" s="78" t="n">
        <f aca="false">ROUND(IF(ISERROR(P558*$T$1),"",P558*$T$1),0)</f>
        <v>786</v>
      </c>
      <c r="U558" s="82" t="n">
        <f aca="false">ROUNDUP(I558*1.2,0)</f>
        <v>600</v>
      </c>
      <c r="V558" s="83" t="n">
        <f aca="false">ROUNDUP(SUM(J558:L558)*1.1,0)</f>
        <v>0</v>
      </c>
      <c r="W558" s="84" t="s">
        <v>50</v>
      </c>
      <c r="X558" s="28" t="n">
        <f aca="false">IFERROR(IF($W558="eパケライト",VLOOKUP($U558,料金表!$B$3:$H$52,2,1),IF($W558="eパケ",VLOOKUP($U558,料金表!$B$3:$H$52,4,1),IF($W558="EMS",VLOOKUP($U558,料金表!$B$3:$H$52,6,1),""))),"")</f>
        <v>1385</v>
      </c>
      <c r="Y558" s="28" t="n">
        <f aca="false">IFERROR(IF($W558="eパケライト",VLOOKUP($U558,料金表!$B$3:$H$52,3,1),IF($W558="eパケ",VLOOKUP($U558,料金表!$B$3:$H$52,5,1),IF($W558="EMS",VLOOKUP($U558,料金表!$B$3:$H$52,7,1),""))),"")</f>
        <v>1385</v>
      </c>
      <c r="Z558" s="28" t="n">
        <f aca="false">$Z$1</f>
        <v>330</v>
      </c>
      <c r="AA558" s="64"/>
      <c r="AB558" s="65"/>
      <c r="AC558" s="66" t="s">
        <v>45</v>
      </c>
      <c r="AD558" s="65" t="n">
        <v>43960</v>
      </c>
      <c r="AE558" s="56"/>
      <c r="AF558" s="97"/>
      <c r="AH558" s="57"/>
    </row>
    <row r="559" customFormat="false" ht="15.75" hidden="true" customHeight="true" outlineLevel="0" collapsed="false">
      <c r="A559" s="19" t="n">
        <v>552</v>
      </c>
      <c r="B559" s="67"/>
      <c r="C559" s="58" t="s">
        <v>1712</v>
      </c>
      <c r="D559" s="37" t="s">
        <v>1713</v>
      </c>
      <c r="E559" s="58" t="n">
        <v>4988648678736</v>
      </c>
      <c r="F559" s="38" t="str">
        <f aca="false">IF(D559="",,"http://mnsearch.com/item?kwd="&amp;D559)</f>
        <v>http://mnsearch.com/item?kwd=B002EL47KM</v>
      </c>
      <c r="G559" s="60" t="n">
        <v>10000</v>
      </c>
      <c r="H559" s="39"/>
      <c r="I559" s="40" t="n">
        <v>800</v>
      </c>
      <c r="J559" s="41"/>
      <c r="K559" s="41"/>
      <c r="L559" s="41"/>
      <c r="M559" s="61" t="s">
        <v>1714</v>
      </c>
      <c r="N559" s="62" t="n">
        <v>146.49</v>
      </c>
      <c r="O559" s="77" t="n">
        <f aca="false">N559-0.5</f>
        <v>145.99</v>
      </c>
      <c r="P559" s="78" t="n">
        <f aca="false">IF(ISERROR($P$1*O559),"",($P$1*O559))</f>
        <v>15457.4212</v>
      </c>
      <c r="Q559" s="79" t="n">
        <f aca="false">P559-T559-X559-G559-H559-Z559</f>
        <v>823.421200000001</v>
      </c>
      <c r="R559" s="80" t="n">
        <f aca="false">P559-T559-Y559-G559-H559-Z559</f>
        <v>823.421200000001</v>
      </c>
      <c r="S559" s="81" t="n">
        <f aca="false">IF(ISERROR(Q559/P559),"",(Q559/P559))</f>
        <v>0.0532702828852202</v>
      </c>
      <c r="T559" s="78" t="n">
        <f aca="false">ROUND(IF(ISERROR(P559*$T$1),"",P559*$T$1),0)</f>
        <v>2319</v>
      </c>
      <c r="U559" s="82" t="n">
        <f aca="false">ROUNDUP(I559*1.2,0)</f>
        <v>960</v>
      </c>
      <c r="V559" s="83" t="n">
        <f aca="false">ROUNDUP(SUM(J559:L559)*1.1,0)</f>
        <v>0</v>
      </c>
      <c r="W559" s="84" t="s">
        <v>50</v>
      </c>
      <c r="X559" s="28" t="n">
        <f aca="false">IFERROR(IF($W559="eパケライト",VLOOKUP($U559,料金表!$B$3:$H$52,2,1),IF($W559="eパケ",VLOOKUP($U559,料金表!$B$3:$H$52,4,1),IF($W559="EMS",VLOOKUP($U559,料金表!$B$3:$H$52,6,1),""))),"")</f>
        <v>1985</v>
      </c>
      <c r="Y559" s="28" t="n">
        <f aca="false">IFERROR(IF($W559="eパケライト",VLOOKUP($U559,料金表!$B$3:$H$52,3,1),IF($W559="eパケ",VLOOKUP($U559,料金表!$B$3:$H$52,5,1),IF($W559="EMS",VLOOKUP($U559,料金表!$B$3:$H$52,7,1),""))),"")</f>
        <v>1985</v>
      </c>
      <c r="Z559" s="28" t="n">
        <f aca="false">$Z$1</f>
        <v>330</v>
      </c>
      <c r="AA559" s="64"/>
      <c r="AB559" s="65"/>
      <c r="AC559" s="66" t="s">
        <v>45</v>
      </c>
      <c r="AD559" s="65" t="n">
        <v>43960</v>
      </c>
      <c r="AE559" s="56"/>
      <c r="AF559" s="97"/>
      <c r="AH559" s="57"/>
    </row>
    <row r="560" customFormat="false" ht="15.75" hidden="true" customHeight="true" outlineLevel="0" collapsed="false">
      <c r="A560" s="19" t="n">
        <v>553</v>
      </c>
      <c r="B560" s="67"/>
      <c r="C560" s="58" t="s">
        <v>1715</v>
      </c>
      <c r="D560" s="37" t="s">
        <v>1716</v>
      </c>
      <c r="E560" s="20"/>
      <c r="F560" s="38" t="str">
        <f aca="false">IF(D560="",,"http://mnsearch.com/item?kwd="&amp;D560)</f>
        <v>http://mnsearch.com/item?kwd=hand-on</v>
      </c>
      <c r="G560" s="60" t="n">
        <v>2000</v>
      </c>
      <c r="H560" s="39"/>
      <c r="I560" s="40" t="n">
        <v>800</v>
      </c>
      <c r="J560" s="41"/>
      <c r="K560" s="41"/>
      <c r="L560" s="41"/>
      <c r="M560" s="41"/>
      <c r="N560" s="62" t="n">
        <v>60.49</v>
      </c>
      <c r="O560" s="77" t="n">
        <f aca="false">N560-0.5</f>
        <v>59.99</v>
      </c>
      <c r="P560" s="78" t="n">
        <f aca="false">IF(ISERROR($P$1*O560),"",($P$1*O560))</f>
        <v>6351.7412</v>
      </c>
      <c r="Q560" s="79" t="n">
        <f aca="false">P560-T560-X560-G560-H560-Z560</f>
        <v>1083.7412</v>
      </c>
      <c r="R560" s="80" t="n">
        <f aca="false">P560-T560-Y560-G560-H560-Z560</f>
        <v>1083.7412</v>
      </c>
      <c r="S560" s="81" t="n">
        <f aca="false">IF(ISERROR(Q560/P560),"",(Q560/P560))</f>
        <v>0.170621120394515</v>
      </c>
      <c r="T560" s="78" t="n">
        <f aca="false">ROUND(IF(ISERROR(P560*$T$1),"",P560*$T$1),0)</f>
        <v>953</v>
      </c>
      <c r="U560" s="82" t="n">
        <f aca="false">ROUNDUP(I560*1.2,0)</f>
        <v>960</v>
      </c>
      <c r="V560" s="83" t="n">
        <f aca="false">ROUNDUP(SUM(J560:L560)*1.1,0)</f>
        <v>0</v>
      </c>
      <c r="W560" s="84" t="s">
        <v>50</v>
      </c>
      <c r="X560" s="28" t="n">
        <f aca="false">IFERROR(IF($W560="eパケライト",VLOOKUP($U560,料金表!$B$3:$H$52,2,1),IF($W560="eパケ",VLOOKUP($U560,料金表!$B$3:$H$52,4,1),IF($W560="EMS",VLOOKUP($U560,料金表!$B$3:$H$52,6,1),""))),"")</f>
        <v>1985</v>
      </c>
      <c r="Y560" s="28" t="n">
        <f aca="false">IFERROR(IF($W560="eパケライト",VLOOKUP($U560,料金表!$B$3:$H$52,3,1),IF($W560="eパケ",VLOOKUP($U560,料金表!$B$3:$H$52,5,1),IF($W560="EMS",VLOOKUP($U560,料金表!$B$3:$H$52,7,1),""))),"")</f>
        <v>1985</v>
      </c>
      <c r="Z560" s="28" t="n">
        <f aca="false">$Z$1</f>
        <v>330</v>
      </c>
      <c r="AA560" s="64"/>
      <c r="AB560" s="65"/>
      <c r="AC560" s="66" t="s">
        <v>45</v>
      </c>
      <c r="AD560" s="65" t="n">
        <v>43960</v>
      </c>
      <c r="AE560" s="56"/>
      <c r="AF560" s="102" t="s">
        <v>1717</v>
      </c>
      <c r="AH560" s="57"/>
    </row>
    <row r="561" customFormat="false" ht="15.75" hidden="true" customHeight="true" outlineLevel="0" collapsed="false">
      <c r="A561" s="19" t="n">
        <v>554</v>
      </c>
      <c r="B561" s="67"/>
      <c r="C561" s="58" t="s">
        <v>1718</v>
      </c>
      <c r="D561" s="37" t="s">
        <v>1719</v>
      </c>
      <c r="E561" s="58" t="n">
        <v>4573173316880</v>
      </c>
      <c r="F561" s="38" t="str">
        <f aca="false">IF(D561="",,"http://mnsearch.com/item?kwd="&amp;D561)</f>
        <v>http://mnsearch.com/item?kwd=B071LD7JBC</v>
      </c>
      <c r="G561" s="60" t="n">
        <v>2500</v>
      </c>
      <c r="H561" s="39"/>
      <c r="I561" s="40" t="n">
        <v>200</v>
      </c>
      <c r="J561" s="41"/>
      <c r="K561" s="41"/>
      <c r="L561" s="41"/>
      <c r="M561" s="61" t="s">
        <v>1720</v>
      </c>
      <c r="N561" s="62" t="n">
        <v>48.69</v>
      </c>
      <c r="O561" s="77" t="n">
        <f aca="false">N561-0.5</f>
        <v>48.19</v>
      </c>
      <c r="P561" s="78" t="n">
        <f aca="false">IF(ISERROR($P$1*O561),"",($P$1*O561))</f>
        <v>5102.3572</v>
      </c>
      <c r="Q561" s="79" t="n">
        <f aca="false">P561-T561-X561-G561-H561-Z561</f>
        <v>647.357199999999</v>
      </c>
      <c r="R561" s="80" t="n">
        <f aca="false">P561-T561-Y561-G561-H561-Z561</f>
        <v>647.357199999999</v>
      </c>
      <c r="S561" s="81" t="n">
        <f aca="false">IF(ISERROR(Q561/P561),"",(Q561/P561))</f>
        <v>0.126874143582107</v>
      </c>
      <c r="T561" s="78" t="n">
        <f aca="false">ROUND(IF(ISERROR(P561*$T$1),"",P561*$T$1),0)</f>
        <v>765</v>
      </c>
      <c r="U561" s="82" t="n">
        <f aca="false">ROUNDUP(I561*1.2,0)</f>
        <v>240</v>
      </c>
      <c r="V561" s="83" t="n">
        <f aca="false">ROUNDUP(SUM(J561:L561)*1.1,0)</f>
        <v>0</v>
      </c>
      <c r="W561" s="84" t="s">
        <v>50</v>
      </c>
      <c r="X561" s="28" t="n">
        <f aca="false">IFERROR(IF($W561="eパケライト",VLOOKUP($U561,料金表!$B$3:$H$52,2,1),IF($W561="eパケ",VLOOKUP($U561,料金表!$B$3:$H$52,4,1),IF($W561="EMS",VLOOKUP($U561,料金表!$B$3:$H$52,6,1),""))),"")</f>
        <v>860</v>
      </c>
      <c r="Y561" s="28" t="n">
        <f aca="false">IFERROR(IF($W561="eパケライト",VLOOKUP($U561,料金表!$B$3:$H$52,3,1),IF($W561="eパケ",VLOOKUP($U561,料金表!$B$3:$H$52,5,1),IF($W561="EMS",VLOOKUP($U561,料金表!$B$3:$H$52,7,1),""))),"")</f>
        <v>860</v>
      </c>
      <c r="Z561" s="28" t="n">
        <f aca="false">$Z$1</f>
        <v>330</v>
      </c>
      <c r="AA561" s="64"/>
      <c r="AB561" s="65"/>
      <c r="AC561" s="66" t="s">
        <v>45</v>
      </c>
      <c r="AD561" s="65" t="n">
        <v>43960</v>
      </c>
      <c r="AE561" s="56"/>
      <c r="AF561" s="97"/>
      <c r="AH561" s="57"/>
    </row>
    <row r="562" customFormat="false" ht="15.75" hidden="true" customHeight="true" outlineLevel="0" collapsed="false">
      <c r="A562" s="19" t="n">
        <v>555</v>
      </c>
      <c r="B562" s="67"/>
      <c r="C562" s="58" t="s">
        <v>1721</v>
      </c>
      <c r="D562" s="37" t="s">
        <v>110</v>
      </c>
      <c r="E562" s="20"/>
      <c r="F562" s="38" t="str">
        <f aca="false">IF(D562="",,"http://mnsearch.com/item?kwd="&amp;D562)</f>
        <v>http://mnsearch.com/item?kwd=Hand-on</v>
      </c>
      <c r="G562" s="60" t="n">
        <v>2500</v>
      </c>
      <c r="H562" s="39"/>
      <c r="I562" s="40" t="n">
        <v>400</v>
      </c>
      <c r="J562" s="41"/>
      <c r="K562" s="41"/>
      <c r="L562" s="41"/>
      <c r="M562" s="41"/>
      <c r="N562" s="62" t="n">
        <v>54.49</v>
      </c>
      <c r="O562" s="77" t="n">
        <f aca="false">N562-0.5</f>
        <v>53.99</v>
      </c>
      <c r="P562" s="78" t="n">
        <f aca="false">IF(ISERROR($P$1*O562),"",($P$1*O562))</f>
        <v>5716.4612</v>
      </c>
      <c r="Q562" s="79" t="n">
        <f aca="false">P562-T562-X562-G562-H562-Z562</f>
        <v>794.4612</v>
      </c>
      <c r="R562" s="80" t="n">
        <f aca="false">P562-T562-Y562-G562-H562-Z562</f>
        <v>794.4612</v>
      </c>
      <c r="S562" s="81" t="n">
        <f aca="false">IF(ISERROR(Q562/P562),"",(Q562/P562))</f>
        <v>0.138977799761853</v>
      </c>
      <c r="T562" s="78" t="n">
        <f aca="false">ROUND(IF(ISERROR(P562*$T$1),"",P562*$T$1),0)</f>
        <v>857</v>
      </c>
      <c r="U562" s="82" t="n">
        <f aca="false">ROUNDUP(I562*1.2,0)</f>
        <v>480</v>
      </c>
      <c r="V562" s="83" t="n">
        <f aca="false">ROUNDUP(SUM(J562:L562)*1.1,0)</f>
        <v>0</v>
      </c>
      <c r="W562" s="84" t="s">
        <v>50</v>
      </c>
      <c r="X562" s="28" t="n">
        <f aca="false">IFERROR(IF($W562="eパケライト",VLOOKUP($U562,料金表!$B$3:$H$52,2,1),IF($W562="eパケ",VLOOKUP($U562,料金表!$B$3:$H$52,4,1),IF($W562="EMS",VLOOKUP($U562,料金表!$B$3:$H$52,6,1),""))),"")</f>
        <v>1235</v>
      </c>
      <c r="Y562" s="28" t="n">
        <f aca="false">IFERROR(IF($W562="eパケライト",VLOOKUP($U562,料金表!$B$3:$H$52,3,1),IF($W562="eパケ",VLOOKUP($U562,料金表!$B$3:$H$52,5,1),IF($W562="EMS",VLOOKUP($U562,料金表!$B$3:$H$52,7,1),""))),"")</f>
        <v>1235</v>
      </c>
      <c r="Z562" s="28" t="n">
        <f aca="false">$Z$1</f>
        <v>330</v>
      </c>
      <c r="AA562" s="64"/>
      <c r="AB562" s="65"/>
      <c r="AC562" s="66" t="s">
        <v>45</v>
      </c>
      <c r="AD562" s="65" t="n">
        <v>43960</v>
      </c>
      <c r="AE562" s="56"/>
      <c r="AF562" s="102" t="s">
        <v>1722</v>
      </c>
      <c r="AH562" s="57"/>
    </row>
    <row r="563" customFormat="false" ht="15.75" hidden="true" customHeight="true" outlineLevel="0" collapsed="false">
      <c r="A563" s="19" t="n">
        <v>556</v>
      </c>
      <c r="B563" s="67"/>
      <c r="C563" s="58" t="s">
        <v>1723</v>
      </c>
      <c r="D563" s="37" t="s">
        <v>1724</v>
      </c>
      <c r="E563" s="58" t="n">
        <v>4974365501068</v>
      </c>
      <c r="F563" s="38" t="str">
        <f aca="false">IF(D563="",,"http://mnsearch.com/item?kwd="&amp;D563)</f>
        <v>http://mnsearch.com/item?kwd=B00006LJT2</v>
      </c>
      <c r="G563" s="60" t="n">
        <v>3300</v>
      </c>
      <c r="H563" s="39"/>
      <c r="I563" s="40" t="n">
        <v>200</v>
      </c>
      <c r="J563" s="41"/>
      <c r="K563" s="41"/>
      <c r="L563" s="41"/>
      <c r="M563" s="61" t="s">
        <v>1725</v>
      </c>
      <c r="N563" s="62" t="n">
        <v>54.49</v>
      </c>
      <c r="O563" s="77" t="n">
        <f aca="false">N563-0.5</f>
        <v>53.99</v>
      </c>
      <c r="P563" s="78" t="n">
        <f aca="false">IF(ISERROR($P$1*O563),"",($P$1*O563))</f>
        <v>5716.4612</v>
      </c>
      <c r="Q563" s="79" t="n">
        <f aca="false">P563-T563-X563-G563-H563-Z563</f>
        <v>369.4612</v>
      </c>
      <c r="R563" s="80" t="n">
        <f aca="false">P563-T563-Y563-G563-H563-Z563</f>
        <v>369.4612</v>
      </c>
      <c r="S563" s="81" t="n">
        <f aca="false">IF(ISERROR(Q563/P563),"",(Q563/P563))</f>
        <v>0.0646311042922848</v>
      </c>
      <c r="T563" s="78" t="n">
        <f aca="false">ROUND(IF(ISERROR(P563*$T$1),"",P563*$T$1),0)</f>
        <v>857</v>
      </c>
      <c r="U563" s="82" t="n">
        <f aca="false">ROUNDUP(I563*1.2,0)</f>
        <v>240</v>
      </c>
      <c r="V563" s="83" t="n">
        <f aca="false">ROUNDUP(SUM(J563:L563)*1.1,0)</f>
        <v>0</v>
      </c>
      <c r="W563" s="84" t="s">
        <v>50</v>
      </c>
      <c r="X563" s="28" t="n">
        <f aca="false">IFERROR(IF($W563="eパケライト",VLOOKUP($U563,料金表!$B$3:$H$52,2,1),IF($W563="eパケ",VLOOKUP($U563,料金表!$B$3:$H$52,4,1),IF($W563="EMS",VLOOKUP($U563,料金表!$B$3:$H$52,6,1),""))),"")</f>
        <v>860</v>
      </c>
      <c r="Y563" s="28" t="n">
        <f aca="false">IFERROR(IF($W563="eパケライト",VLOOKUP($U563,料金表!$B$3:$H$52,3,1),IF($W563="eパケ",VLOOKUP($U563,料金表!$B$3:$H$52,5,1),IF($W563="EMS",VLOOKUP($U563,料金表!$B$3:$H$52,7,1),""))),"")</f>
        <v>860</v>
      </c>
      <c r="Z563" s="28" t="n">
        <f aca="false">$Z$1</f>
        <v>330</v>
      </c>
      <c r="AA563" s="64"/>
      <c r="AB563" s="65"/>
      <c r="AC563" s="66" t="s">
        <v>45</v>
      </c>
      <c r="AD563" s="65" t="n">
        <v>43960</v>
      </c>
      <c r="AE563" s="56"/>
      <c r="AF563" s="97"/>
      <c r="AH563" s="57"/>
    </row>
    <row r="564" customFormat="false" ht="15.75" hidden="true" customHeight="true" outlineLevel="0" collapsed="false">
      <c r="A564" s="19" t="n">
        <v>557</v>
      </c>
      <c r="B564" s="67"/>
      <c r="C564" s="58" t="s">
        <v>1726</v>
      </c>
      <c r="D564" s="37" t="s">
        <v>1727</v>
      </c>
      <c r="E564" s="58" t="n">
        <v>4560467048923</v>
      </c>
      <c r="F564" s="38" t="str">
        <f aca="false">IF(D564="",,"http://mnsearch.com/item?kwd="&amp;D564)</f>
        <v>http://mnsearch.com/item?kwd=B00W6VTL42</v>
      </c>
      <c r="G564" s="60" t="n">
        <v>1500</v>
      </c>
      <c r="H564" s="39"/>
      <c r="I564" s="40" t="n">
        <v>200</v>
      </c>
      <c r="J564" s="41"/>
      <c r="K564" s="41"/>
      <c r="L564" s="41"/>
      <c r="M564" s="61" t="s">
        <v>1728</v>
      </c>
      <c r="N564" s="62" t="n">
        <v>53.98</v>
      </c>
      <c r="O564" s="77" t="n">
        <f aca="false">N564-0.5</f>
        <v>53.48</v>
      </c>
      <c r="P564" s="78" t="n">
        <f aca="false">IF(ISERROR($P$1*O564),"",($P$1*O564))</f>
        <v>5662.4624</v>
      </c>
      <c r="Q564" s="79" t="n">
        <f aca="false">P564-T564-X564-G564-H564-Z564</f>
        <v>2123.4624</v>
      </c>
      <c r="R564" s="80" t="n">
        <f aca="false">P564-T564-Y564-G564-H564-Z564</f>
        <v>2123.4624</v>
      </c>
      <c r="S564" s="81" t="n">
        <f aca="false">IF(ISERROR(Q564/P564),"",(Q564/P564))</f>
        <v>0.375006887462952</v>
      </c>
      <c r="T564" s="78" t="n">
        <f aca="false">ROUND(IF(ISERROR(P564*$T$1),"",P564*$T$1),0)</f>
        <v>849</v>
      </c>
      <c r="U564" s="82" t="n">
        <f aca="false">ROUNDUP(I564*1.2,0)</f>
        <v>240</v>
      </c>
      <c r="V564" s="83" t="n">
        <f aca="false">ROUNDUP(SUM(J564:L564)*1.1,0)</f>
        <v>0</v>
      </c>
      <c r="W564" s="84" t="s">
        <v>50</v>
      </c>
      <c r="X564" s="28" t="n">
        <f aca="false">IFERROR(IF($W564="eパケライト",VLOOKUP($U564,料金表!$B$3:$H$52,2,1),IF($W564="eパケ",VLOOKUP($U564,料金表!$B$3:$H$52,4,1),IF($W564="EMS",VLOOKUP($U564,料金表!$B$3:$H$52,6,1),""))),"")</f>
        <v>860</v>
      </c>
      <c r="Y564" s="28" t="n">
        <f aca="false">IFERROR(IF($W564="eパケライト",VLOOKUP($U564,料金表!$B$3:$H$52,3,1),IF($W564="eパケ",VLOOKUP($U564,料金表!$B$3:$H$52,5,1),IF($W564="EMS",VLOOKUP($U564,料金表!$B$3:$H$52,7,1),""))),"")</f>
        <v>860</v>
      </c>
      <c r="Z564" s="28" t="n">
        <f aca="false">$Z$1</f>
        <v>330</v>
      </c>
      <c r="AA564" s="64"/>
      <c r="AB564" s="65"/>
      <c r="AC564" s="66" t="s">
        <v>45</v>
      </c>
      <c r="AD564" s="65" t="n">
        <v>43960</v>
      </c>
      <c r="AE564" s="56"/>
      <c r="AF564" s="97"/>
      <c r="AH564" s="57"/>
    </row>
    <row r="565" customFormat="false" ht="15.75" hidden="true" customHeight="true" outlineLevel="0" collapsed="false">
      <c r="A565" s="19" t="n">
        <v>558</v>
      </c>
      <c r="B565" s="67"/>
      <c r="C565" s="58" t="s">
        <v>1729</v>
      </c>
      <c r="D565" s="37" t="s">
        <v>1730</v>
      </c>
      <c r="E565" s="58" t="n">
        <v>4974365861032</v>
      </c>
      <c r="F565" s="38" t="str">
        <f aca="false">IF(D565="",,"http://mnsearch.com/item?kwd="&amp;D565)</f>
        <v>http://mnsearch.com/item?kwd=B0751MWBXC</v>
      </c>
      <c r="G565" s="60" t="n">
        <v>2311</v>
      </c>
      <c r="H565" s="39"/>
      <c r="I565" s="40" t="n">
        <v>200</v>
      </c>
      <c r="J565" s="41"/>
      <c r="K565" s="41"/>
      <c r="L565" s="41"/>
      <c r="M565" s="100" t="s">
        <v>1731</v>
      </c>
      <c r="N565" s="62" t="n">
        <v>59.59</v>
      </c>
      <c r="O565" s="77" t="n">
        <f aca="false">N565-0.5</f>
        <v>59.09</v>
      </c>
      <c r="P565" s="78" t="n">
        <f aca="false">IF(ISERROR($P$1*O565),"",($P$1*O565))</f>
        <v>6256.4492</v>
      </c>
      <c r="Q565" s="79" t="n">
        <f aca="false">P565-T565-X565-G565-H565-Z565</f>
        <v>1817.4492</v>
      </c>
      <c r="R565" s="80" t="n">
        <f aca="false">P565-T565-Y565-G565-H565-Z565</f>
        <v>1817.4492</v>
      </c>
      <c r="S565" s="81" t="n">
        <f aca="false">IF(ISERROR(Q565/P565),"",(Q565/P565))</f>
        <v>0.290492121313796</v>
      </c>
      <c r="T565" s="78" t="n">
        <f aca="false">ROUND(IF(ISERROR(P565*$T$1),"",P565*$T$1),0)</f>
        <v>938</v>
      </c>
      <c r="U565" s="82" t="n">
        <f aca="false">ROUNDUP(I565*1.2,0)</f>
        <v>240</v>
      </c>
      <c r="V565" s="83" t="n">
        <f aca="false">ROUNDUP(SUM(J565:L565)*1.1,0)</f>
        <v>0</v>
      </c>
      <c r="W565" s="84" t="s">
        <v>50</v>
      </c>
      <c r="X565" s="28" t="n">
        <f aca="false">IFERROR(IF($W565="eパケライト",VLOOKUP($U565,料金表!$B$3:$H$52,2,1),IF($W565="eパケ",VLOOKUP($U565,料金表!$B$3:$H$52,4,1),IF($W565="EMS",VLOOKUP($U565,料金表!$B$3:$H$52,6,1),""))),"")</f>
        <v>860</v>
      </c>
      <c r="Y565" s="28" t="n">
        <f aca="false">IFERROR(IF($W565="eパケライト",VLOOKUP($U565,料金表!$B$3:$H$52,3,1),IF($W565="eパケ",VLOOKUP($U565,料金表!$B$3:$H$52,5,1),IF($W565="EMS",VLOOKUP($U565,料金表!$B$3:$H$52,7,1),""))),"")</f>
        <v>860</v>
      </c>
      <c r="Z565" s="28" t="n">
        <f aca="false">$Z$1</f>
        <v>330</v>
      </c>
      <c r="AA565" s="64"/>
      <c r="AB565" s="65"/>
      <c r="AC565" s="66" t="s">
        <v>45</v>
      </c>
      <c r="AD565" s="65" t="n">
        <v>43960</v>
      </c>
      <c r="AE565" s="56"/>
      <c r="AF565" s="97"/>
      <c r="AH565" s="57"/>
    </row>
    <row r="566" customFormat="false" ht="15.75" hidden="true" customHeight="true" outlineLevel="0" collapsed="false">
      <c r="A566" s="19" t="n">
        <v>559</v>
      </c>
      <c r="B566" s="67"/>
      <c r="C566" s="58" t="s">
        <v>1732</v>
      </c>
      <c r="D566" s="37" t="s">
        <v>1733</v>
      </c>
      <c r="E566" s="58" t="n">
        <v>4582325378997</v>
      </c>
      <c r="F566" s="38" t="str">
        <f aca="false">IF(D566="",,"http://mnsearch.com/item?kwd="&amp;D566)</f>
        <v>http://mnsearch.com/item?kwd=B00JX9JLVI</v>
      </c>
      <c r="G566" s="60" t="n">
        <v>2611</v>
      </c>
      <c r="H566" s="39"/>
      <c r="I566" s="40" t="n">
        <v>200</v>
      </c>
      <c r="J566" s="41"/>
      <c r="K566" s="41"/>
      <c r="L566" s="41"/>
      <c r="M566" s="61" t="s">
        <v>1734</v>
      </c>
      <c r="N566" s="62" t="n">
        <v>54.93</v>
      </c>
      <c r="O566" s="77" t="n">
        <f aca="false">N566-0.5</f>
        <v>54.43</v>
      </c>
      <c r="P566" s="78" t="n">
        <f aca="false">IF(ISERROR($P$1*O566),"",($P$1*O566))</f>
        <v>5763.0484</v>
      </c>
      <c r="Q566" s="79" t="n">
        <f aca="false">P566-T566-X566-G566-H566-Z566</f>
        <v>1098.0484</v>
      </c>
      <c r="R566" s="80" t="n">
        <f aca="false">P566-T566-Y566-G566-H566-Z566</f>
        <v>1098.0484</v>
      </c>
      <c r="S566" s="81" t="n">
        <f aca="false">IF(ISERROR(Q566/P566),"",(Q566/P566))</f>
        <v>0.190532566063474</v>
      </c>
      <c r="T566" s="78" t="n">
        <f aca="false">ROUND(IF(ISERROR(P566*$T$1),"",P566*$T$1),0)</f>
        <v>864</v>
      </c>
      <c r="U566" s="82" t="n">
        <f aca="false">ROUNDUP(I566*1.2,0)</f>
        <v>240</v>
      </c>
      <c r="V566" s="83" t="n">
        <f aca="false">ROUNDUP(SUM(J566:L566)*1.1,0)</f>
        <v>0</v>
      </c>
      <c r="W566" s="84" t="s">
        <v>50</v>
      </c>
      <c r="X566" s="28" t="n">
        <f aca="false">IFERROR(IF($W566="eパケライト",VLOOKUP($U566,料金表!$B$3:$H$52,2,1),IF($W566="eパケ",VLOOKUP($U566,料金表!$B$3:$H$52,4,1),IF($W566="EMS",VLOOKUP($U566,料金表!$B$3:$H$52,6,1),""))),"")</f>
        <v>860</v>
      </c>
      <c r="Y566" s="28" t="n">
        <f aca="false">IFERROR(IF($W566="eパケライト",VLOOKUP($U566,料金表!$B$3:$H$52,3,1),IF($W566="eパケ",VLOOKUP($U566,料金表!$B$3:$H$52,5,1),IF($W566="EMS",VLOOKUP($U566,料金表!$B$3:$H$52,7,1),""))),"")</f>
        <v>860</v>
      </c>
      <c r="Z566" s="28" t="n">
        <f aca="false">$Z$1</f>
        <v>330</v>
      </c>
      <c r="AA566" s="64"/>
      <c r="AB566" s="65"/>
      <c r="AC566" s="66" t="s">
        <v>45</v>
      </c>
      <c r="AD566" s="65" t="n">
        <v>43960</v>
      </c>
      <c r="AE566" s="56"/>
      <c r="AF566" s="97"/>
      <c r="AH566" s="57"/>
    </row>
    <row r="567" customFormat="false" ht="15.75" hidden="true" customHeight="true" outlineLevel="0" collapsed="false">
      <c r="A567" s="19" t="n">
        <v>560</v>
      </c>
      <c r="B567" s="67"/>
      <c r="C567" s="58" t="s">
        <v>1735</v>
      </c>
      <c r="D567" s="37" t="s">
        <v>1736</v>
      </c>
      <c r="E567" s="58" t="n">
        <v>4995857092390</v>
      </c>
      <c r="F567" s="38" t="str">
        <f aca="false">IF(D567="",,"http://mnsearch.com/item?kwd="&amp;D567)</f>
        <v>http://mnsearch.com/item?kwd=B0093HP0CY</v>
      </c>
      <c r="G567" s="60" t="n">
        <v>2000</v>
      </c>
      <c r="H567" s="39"/>
      <c r="I567" s="40" t="n">
        <v>400</v>
      </c>
      <c r="J567" s="41"/>
      <c r="K567" s="41"/>
      <c r="L567" s="41"/>
      <c r="M567" s="61" t="s">
        <v>1737</v>
      </c>
      <c r="N567" s="62" t="n">
        <v>64.49</v>
      </c>
      <c r="O567" s="77" t="n">
        <f aca="false">N567-0.5</f>
        <v>63.99</v>
      </c>
      <c r="P567" s="78" t="n">
        <f aca="false">IF(ISERROR($P$1*O567),"",($P$1*O567))</f>
        <v>6775.2612</v>
      </c>
      <c r="Q567" s="79" t="n">
        <f aca="false">P567-T567-X567-G567-H567-Z567</f>
        <v>2194.2612</v>
      </c>
      <c r="R567" s="80" t="n">
        <f aca="false">P567-T567-Y567-G567-H567-Z567</f>
        <v>2194.2612</v>
      </c>
      <c r="S567" s="81" t="n">
        <f aca="false">IF(ISERROR(Q567/P567),"",(Q567/P567))</f>
        <v>0.323863705800745</v>
      </c>
      <c r="T567" s="78" t="n">
        <f aca="false">ROUND(IF(ISERROR(P567*$T$1),"",P567*$T$1),0)</f>
        <v>1016</v>
      </c>
      <c r="U567" s="82" t="n">
        <f aca="false">ROUNDUP(I567*1.2,0)</f>
        <v>480</v>
      </c>
      <c r="V567" s="83" t="n">
        <f aca="false">ROUNDUP(SUM(J567:L567)*1.1,0)</f>
        <v>0</v>
      </c>
      <c r="W567" s="84" t="s">
        <v>50</v>
      </c>
      <c r="X567" s="28" t="n">
        <f aca="false">IFERROR(IF($W567="eパケライト",VLOOKUP($U567,料金表!$B$3:$H$52,2,1),IF($W567="eパケ",VLOOKUP($U567,料金表!$B$3:$H$52,4,1),IF($W567="EMS",VLOOKUP($U567,料金表!$B$3:$H$52,6,1),""))),"")</f>
        <v>1235</v>
      </c>
      <c r="Y567" s="28" t="n">
        <f aca="false">IFERROR(IF($W567="eパケライト",VLOOKUP($U567,料金表!$B$3:$H$52,3,1),IF($W567="eパケ",VLOOKUP($U567,料金表!$B$3:$H$52,5,1),IF($W567="EMS",VLOOKUP($U567,料金表!$B$3:$H$52,7,1),""))),"")</f>
        <v>1235</v>
      </c>
      <c r="Z567" s="28" t="n">
        <f aca="false">$Z$1</f>
        <v>330</v>
      </c>
      <c r="AA567" s="64"/>
      <c r="AB567" s="65"/>
      <c r="AC567" s="66" t="s">
        <v>45</v>
      </c>
      <c r="AD567" s="65" t="n">
        <v>43960</v>
      </c>
      <c r="AE567" s="56"/>
      <c r="AF567" s="97"/>
      <c r="AH567" s="57"/>
    </row>
    <row r="568" customFormat="false" ht="16.5" hidden="true" customHeight="true" outlineLevel="0" collapsed="false">
      <c r="A568" s="19" t="n">
        <v>561</v>
      </c>
      <c r="B568" s="67"/>
      <c r="C568" s="58" t="s">
        <v>1738</v>
      </c>
      <c r="D568" s="37" t="s">
        <v>1739</v>
      </c>
      <c r="E568" s="58" t="n">
        <v>4531772120017</v>
      </c>
      <c r="F568" s="38" t="str">
        <f aca="false">IF(D568="",,"http://mnsearch.com/item?kwd="&amp;D568)</f>
        <v>http://mnsearch.com/item?kwd=B000092P5N</v>
      </c>
      <c r="G568" s="60" t="n">
        <v>3400</v>
      </c>
      <c r="H568" s="39"/>
      <c r="I568" s="40" t="n">
        <v>200</v>
      </c>
      <c r="J568" s="41"/>
      <c r="K568" s="41"/>
      <c r="L568" s="41"/>
      <c r="M568" s="61" t="s">
        <v>1740</v>
      </c>
      <c r="N568" s="62" t="n">
        <v>55</v>
      </c>
      <c r="O568" s="77" t="n">
        <f aca="false">N568-0.5</f>
        <v>54.5</v>
      </c>
      <c r="P568" s="78" t="n">
        <f aca="false">IF(ISERROR($P$1*O568),"",($P$1*O568))</f>
        <v>5770.46</v>
      </c>
      <c r="Q568" s="79" t="n">
        <f aca="false">P568-T568-X568-G568-H568-Z568</f>
        <v>314.46</v>
      </c>
      <c r="R568" s="80" t="n">
        <f aca="false">P568-T568-Y568-G568-H568-Z568</f>
        <v>314.46</v>
      </c>
      <c r="S568" s="81" t="n">
        <f aca="false">IF(ISERROR(Q568/P568),"",(Q568/P568))</f>
        <v>0.054494788976962</v>
      </c>
      <c r="T568" s="78" t="n">
        <f aca="false">ROUND(IF(ISERROR(P568*$T$1),"",P568*$T$1),0)</f>
        <v>866</v>
      </c>
      <c r="U568" s="82" t="n">
        <f aca="false">ROUNDUP(I568*1.2,0)</f>
        <v>240</v>
      </c>
      <c r="V568" s="83" t="n">
        <f aca="false">ROUNDUP(SUM(J568:L568)*1.1,0)</f>
        <v>0</v>
      </c>
      <c r="W568" s="84" t="s">
        <v>50</v>
      </c>
      <c r="X568" s="28" t="n">
        <f aca="false">IFERROR(IF($W568="eパケライト",VLOOKUP($U568,料金表!$B$3:$H$52,2,1),IF($W568="eパケ",VLOOKUP($U568,料金表!$B$3:$H$52,4,1),IF($W568="EMS",VLOOKUP($U568,料金表!$B$3:$H$52,6,1),""))),"")</f>
        <v>860</v>
      </c>
      <c r="Y568" s="28" t="n">
        <f aca="false">IFERROR(IF($W568="eパケライト",VLOOKUP($U568,料金表!$B$3:$H$52,3,1),IF($W568="eパケ",VLOOKUP($U568,料金表!$B$3:$H$52,5,1),IF($W568="EMS",VLOOKUP($U568,料金表!$B$3:$H$52,7,1),""))),"")</f>
        <v>860</v>
      </c>
      <c r="Z568" s="28" t="n">
        <f aca="false">$Z$1</f>
        <v>330</v>
      </c>
      <c r="AA568" s="64"/>
      <c r="AB568" s="65"/>
      <c r="AC568" s="66" t="s">
        <v>89</v>
      </c>
      <c r="AD568" s="65" t="n">
        <v>43960</v>
      </c>
      <c r="AE568" s="56"/>
      <c r="AF568" s="97"/>
      <c r="AH568" s="57"/>
    </row>
    <row r="569" customFormat="false" ht="16.5" hidden="true" customHeight="true" outlineLevel="0" collapsed="false">
      <c r="A569" s="19" t="n">
        <v>562</v>
      </c>
      <c r="B569" s="67"/>
      <c r="C569" s="58" t="s">
        <v>1741</v>
      </c>
      <c r="D569" s="37" t="s">
        <v>1742</v>
      </c>
      <c r="E569" s="58" t="n">
        <v>4988648855991</v>
      </c>
      <c r="F569" s="38" t="str">
        <f aca="false">IF(D569="",,"http://mnsearch.com/item?kwd="&amp;D569)</f>
        <v>http://mnsearch.com/item?kwd=B0089JVXMI</v>
      </c>
      <c r="G569" s="60" t="n">
        <v>10000</v>
      </c>
      <c r="H569" s="39"/>
      <c r="I569" s="40" t="n">
        <v>200</v>
      </c>
      <c r="J569" s="41"/>
      <c r="K569" s="41"/>
      <c r="L569" s="41"/>
      <c r="M569" s="100" t="s">
        <v>1743</v>
      </c>
      <c r="N569" s="62" t="n">
        <v>142.49</v>
      </c>
      <c r="O569" s="77" t="n">
        <f aca="false">N569-0.5</f>
        <v>141.99</v>
      </c>
      <c r="P569" s="78" t="n">
        <f aca="false">IF(ISERROR($P$1*O569),"",($P$1*O569))</f>
        <v>15033.9012</v>
      </c>
      <c r="Q569" s="79" t="n">
        <f aca="false">P569-T569-X569-G569-H569-Z569</f>
        <v>1588.9012</v>
      </c>
      <c r="R569" s="80" t="n">
        <f aca="false">P569-T569-Y569-G569-H569-Z569</f>
        <v>1588.9012</v>
      </c>
      <c r="S569" s="81" t="n">
        <f aca="false">IF(ISERROR(Q569/P569),"",(Q569/P569))</f>
        <v>0.105687883594712</v>
      </c>
      <c r="T569" s="78" t="n">
        <f aca="false">ROUND(IF(ISERROR(P569*$T$1),"",P569*$T$1),0)</f>
        <v>2255</v>
      </c>
      <c r="U569" s="82" t="n">
        <f aca="false">ROUNDUP(I569*1.2,0)</f>
        <v>240</v>
      </c>
      <c r="V569" s="83" t="n">
        <f aca="false">ROUNDUP(SUM(J569:L569)*1.1,0)</f>
        <v>0</v>
      </c>
      <c r="W569" s="84" t="s">
        <v>50</v>
      </c>
      <c r="X569" s="28" t="n">
        <f aca="false">IFERROR(IF($W569="eパケライト",VLOOKUP($U569,料金表!$B$3:$H$52,2,1),IF($W569="eパケ",VLOOKUP($U569,料金表!$B$3:$H$52,4,1),IF($W569="EMS",VLOOKUP($U569,料金表!$B$3:$H$52,6,1),""))),"")</f>
        <v>860</v>
      </c>
      <c r="Y569" s="28" t="n">
        <f aca="false">IFERROR(IF($W569="eパケライト",VLOOKUP($U569,料金表!$B$3:$H$52,3,1),IF($W569="eパケ",VLOOKUP($U569,料金表!$B$3:$H$52,5,1),IF($W569="EMS",VLOOKUP($U569,料金表!$B$3:$H$52,7,1),""))),"")</f>
        <v>860</v>
      </c>
      <c r="Z569" s="28" t="n">
        <f aca="false">$Z$1</f>
        <v>330</v>
      </c>
      <c r="AA569" s="64"/>
      <c r="AB569" s="65"/>
      <c r="AC569" s="66" t="s">
        <v>89</v>
      </c>
      <c r="AD569" s="65" t="n">
        <v>43960</v>
      </c>
      <c r="AE569" s="56"/>
      <c r="AF569" s="97"/>
      <c r="AH569" s="57"/>
    </row>
    <row r="570" customFormat="false" ht="16.5" hidden="true" customHeight="true" outlineLevel="0" collapsed="false">
      <c r="A570" s="19" t="n">
        <v>563</v>
      </c>
      <c r="B570" s="67"/>
      <c r="C570" s="58" t="s">
        <v>1744</v>
      </c>
      <c r="D570" s="37" t="s">
        <v>1745</v>
      </c>
      <c r="E570" s="58" t="n">
        <v>4535506301642</v>
      </c>
      <c r="F570" s="38" t="str">
        <f aca="false">IF(D570="",,"http://mnsearch.com/item?kwd="&amp;D570)</f>
        <v>http://mnsearch.com/item?kwd=B002BH3GLA</v>
      </c>
      <c r="G570" s="60" t="n">
        <v>2748</v>
      </c>
      <c r="H570" s="60" t="n">
        <v>440</v>
      </c>
      <c r="I570" s="40" t="n">
        <v>400</v>
      </c>
      <c r="J570" s="41"/>
      <c r="K570" s="41"/>
      <c r="L570" s="41"/>
      <c r="M570" s="61" t="s">
        <v>1746</v>
      </c>
      <c r="N570" s="62" t="n">
        <v>53.38</v>
      </c>
      <c r="O570" s="77" t="n">
        <f aca="false">N570-0.5</f>
        <v>52.88</v>
      </c>
      <c r="P570" s="78" t="n">
        <f aca="false">IF(ISERROR($P$1*O570),"",($P$1*O570))</f>
        <v>5598.9344</v>
      </c>
      <c r="Q570" s="79" t="n">
        <f aca="false">P570-T570-X570-G570-H570-Z570</f>
        <v>5.9344000000001</v>
      </c>
      <c r="R570" s="80" t="n">
        <f aca="false">P570-T570-Y570-G570-H570-Z570</f>
        <v>5.9344000000001</v>
      </c>
      <c r="S570" s="81" t="n">
        <f aca="false">IF(ISERROR(Q570/P570),"",(Q570/P570))</f>
        <v>0.00105991597258223</v>
      </c>
      <c r="T570" s="78" t="n">
        <f aca="false">ROUND(IF(ISERROR(P570*$T$1),"",P570*$T$1),0)</f>
        <v>840</v>
      </c>
      <c r="U570" s="82" t="n">
        <f aca="false">ROUNDUP(I570*1.2,0)</f>
        <v>480</v>
      </c>
      <c r="V570" s="83" t="n">
        <f aca="false">ROUNDUP(SUM(J570:L570)*1.1,0)</f>
        <v>0</v>
      </c>
      <c r="W570" s="84" t="s">
        <v>50</v>
      </c>
      <c r="X570" s="28" t="n">
        <f aca="false">IFERROR(IF($W570="eパケライト",VLOOKUP($U570,料金表!$B$3:$H$52,2,1),IF($W570="eパケ",VLOOKUP($U570,料金表!$B$3:$H$52,4,1),IF($W570="EMS",VLOOKUP($U570,料金表!$B$3:$H$52,6,1),""))),"")</f>
        <v>1235</v>
      </c>
      <c r="Y570" s="28" t="n">
        <f aca="false">IFERROR(IF($W570="eパケライト",VLOOKUP($U570,料金表!$B$3:$H$52,3,1),IF($W570="eパケ",VLOOKUP($U570,料金表!$B$3:$H$52,5,1),IF($W570="EMS",VLOOKUP($U570,料金表!$B$3:$H$52,7,1),""))),"")</f>
        <v>1235</v>
      </c>
      <c r="Z570" s="28" t="n">
        <f aca="false">$Z$1</f>
        <v>330</v>
      </c>
      <c r="AA570" s="64"/>
      <c r="AB570" s="65"/>
      <c r="AC570" s="66" t="s">
        <v>89</v>
      </c>
      <c r="AD570" s="65" t="n">
        <v>43960</v>
      </c>
      <c r="AE570" s="56"/>
      <c r="AF570" s="97"/>
      <c r="AH570" s="57"/>
    </row>
    <row r="571" customFormat="false" ht="16.5" hidden="true" customHeight="true" outlineLevel="0" collapsed="false">
      <c r="A571" s="19" t="n">
        <v>564</v>
      </c>
      <c r="B571" s="67"/>
      <c r="C571" s="58" t="s">
        <v>1747</v>
      </c>
      <c r="D571" s="37" t="s">
        <v>1748</v>
      </c>
      <c r="E571" s="58" t="n">
        <v>4944076004578</v>
      </c>
      <c r="F571" s="38" t="str">
        <f aca="false">IF(D571="",,"http://mnsearch.com/item?kwd="&amp;D571)</f>
        <v>http://mnsearch.com/item?kwd=B0011Y14EK</v>
      </c>
      <c r="G571" s="60" t="n">
        <v>12500</v>
      </c>
      <c r="H571" s="39"/>
      <c r="I571" s="40" t="n">
        <v>200</v>
      </c>
      <c r="J571" s="41"/>
      <c r="K571" s="41"/>
      <c r="L571" s="41"/>
      <c r="M571" s="61" t="s">
        <v>1749</v>
      </c>
      <c r="N571" s="62" t="n">
        <v>166.15</v>
      </c>
      <c r="O571" s="77" t="n">
        <f aca="false">N571-0.5</f>
        <v>165.65</v>
      </c>
      <c r="P571" s="78" t="n">
        <f aca="false">IF(ISERROR($P$1*O571),"",($P$1*O571))</f>
        <v>17539.022</v>
      </c>
      <c r="Q571" s="79" t="n">
        <f aca="false">P571-T571-X571-G571-H571-Z571</f>
        <v>1218.022</v>
      </c>
      <c r="R571" s="80" t="n">
        <f aca="false">P571-T571-Y571-G571-H571-Z571</f>
        <v>1218.022</v>
      </c>
      <c r="S571" s="81" t="n">
        <f aca="false">IF(ISERROR(Q571/P571),"",(Q571/P571))</f>
        <v>0.0694464035679983</v>
      </c>
      <c r="T571" s="78" t="n">
        <f aca="false">ROUND(IF(ISERROR(P571*$T$1),"",P571*$T$1),0)</f>
        <v>2631</v>
      </c>
      <c r="U571" s="82" t="n">
        <f aca="false">ROUNDUP(I571*1.2,0)</f>
        <v>240</v>
      </c>
      <c r="V571" s="83" t="n">
        <f aca="false">ROUNDUP(SUM(J571:L571)*1.1,0)</f>
        <v>0</v>
      </c>
      <c r="W571" s="84" t="s">
        <v>50</v>
      </c>
      <c r="X571" s="28" t="n">
        <f aca="false">IFERROR(IF($W571="eパケライト",VLOOKUP($U571,料金表!$B$3:$H$52,2,1),IF($W571="eパケ",VLOOKUP($U571,料金表!$B$3:$H$52,4,1),IF($W571="EMS",VLOOKUP($U571,料金表!$B$3:$H$52,6,1),""))),"")</f>
        <v>860</v>
      </c>
      <c r="Y571" s="28" t="n">
        <f aca="false">IFERROR(IF($W571="eパケライト",VLOOKUP($U571,料金表!$B$3:$H$52,3,1),IF($W571="eパケ",VLOOKUP($U571,料金表!$B$3:$H$52,5,1),IF($W571="EMS",VLOOKUP($U571,料金表!$B$3:$H$52,7,1),""))),"")</f>
        <v>860</v>
      </c>
      <c r="Z571" s="28" t="n">
        <f aca="false">$Z$1</f>
        <v>330</v>
      </c>
      <c r="AA571" s="64"/>
      <c r="AB571" s="65"/>
      <c r="AC571" s="66" t="s">
        <v>89</v>
      </c>
      <c r="AD571" s="65" t="n">
        <v>43960</v>
      </c>
      <c r="AE571" s="56"/>
      <c r="AF571" s="97"/>
      <c r="AH571" s="57"/>
    </row>
    <row r="572" customFormat="false" ht="16.5" hidden="true" customHeight="true" outlineLevel="0" collapsed="false">
      <c r="A572" s="19" t="n">
        <v>565</v>
      </c>
      <c r="B572" s="67"/>
      <c r="C572" s="58" t="s">
        <v>1750</v>
      </c>
      <c r="D572" s="37" t="s">
        <v>1751</v>
      </c>
      <c r="E572" s="58" t="n">
        <v>4560467049012</v>
      </c>
      <c r="F572" s="38" t="str">
        <f aca="false">IF(D572="",,"http://mnsearch.com/item?kwd="&amp;D572)</f>
        <v>http://mnsearch.com/item?kwd=B00WYI4ODU</v>
      </c>
      <c r="G572" s="60" t="n">
        <v>12000</v>
      </c>
      <c r="H572" s="39"/>
      <c r="I572" s="40" t="n">
        <v>200</v>
      </c>
      <c r="J572" s="41"/>
      <c r="K572" s="41"/>
      <c r="L572" s="41"/>
      <c r="M572" s="100" t="s">
        <v>1752</v>
      </c>
      <c r="N572" s="62" t="n">
        <v>154.49</v>
      </c>
      <c r="O572" s="77" t="n">
        <f aca="false">N572-0.5</f>
        <v>153.99</v>
      </c>
      <c r="P572" s="78" t="n">
        <f aca="false">IF(ISERROR($P$1*O572),"",($P$1*O572))</f>
        <v>16304.4612</v>
      </c>
      <c r="Q572" s="79" t="n">
        <f aca="false">P572-T572-X572-G572-H572-Z572</f>
        <v>668.4612</v>
      </c>
      <c r="R572" s="80" t="n">
        <f aca="false">P572-T572-Y572-G572-H572-Z572</f>
        <v>668.4612</v>
      </c>
      <c r="S572" s="81" t="n">
        <f aca="false">IF(ISERROR(Q572/P572),"",(Q572/P572))</f>
        <v>0.0409986685116586</v>
      </c>
      <c r="T572" s="78" t="n">
        <f aca="false">ROUND(IF(ISERROR(P572*$T$1),"",P572*$T$1),0)</f>
        <v>2446</v>
      </c>
      <c r="U572" s="82" t="n">
        <f aca="false">ROUNDUP(I572*1.2,0)</f>
        <v>240</v>
      </c>
      <c r="V572" s="83" t="n">
        <f aca="false">ROUNDUP(SUM(J572:L572)*1.1,0)</f>
        <v>0</v>
      </c>
      <c r="W572" s="84" t="s">
        <v>50</v>
      </c>
      <c r="X572" s="28" t="n">
        <f aca="false">IFERROR(IF($W572="eパケライト",VLOOKUP($U572,料金表!$B$3:$H$52,2,1),IF($W572="eパケ",VLOOKUP($U572,料金表!$B$3:$H$52,4,1),IF($W572="EMS",VLOOKUP($U572,料金表!$B$3:$H$52,6,1),""))),"")</f>
        <v>860</v>
      </c>
      <c r="Y572" s="28" t="n">
        <f aca="false">IFERROR(IF($W572="eパケライト",VLOOKUP($U572,料金表!$B$3:$H$52,3,1),IF($W572="eパケ",VLOOKUP($U572,料金表!$B$3:$H$52,5,1),IF($W572="EMS",VLOOKUP($U572,料金表!$B$3:$H$52,7,1),""))),"")</f>
        <v>860</v>
      </c>
      <c r="Z572" s="28" t="n">
        <f aca="false">$Z$1</f>
        <v>330</v>
      </c>
      <c r="AA572" s="64"/>
      <c r="AB572" s="65"/>
      <c r="AC572" s="66" t="s">
        <v>89</v>
      </c>
      <c r="AD572" s="65" t="n">
        <v>43960</v>
      </c>
      <c r="AE572" s="56"/>
      <c r="AF572" s="97"/>
      <c r="AH572" s="57"/>
    </row>
    <row r="573" customFormat="false" ht="15.75" hidden="true" customHeight="true" outlineLevel="0" collapsed="false">
      <c r="A573" s="19" t="n">
        <v>566</v>
      </c>
      <c r="B573" s="67"/>
      <c r="C573" s="58" t="s">
        <v>1753</v>
      </c>
      <c r="D573" s="37" t="s">
        <v>1754</v>
      </c>
      <c r="E573" s="58" t="n">
        <v>4988126600044</v>
      </c>
      <c r="F573" s="38" t="str">
        <f aca="false">IF(D573="",,"http://mnsearch.com/item?kwd="&amp;D573)</f>
        <v>http://mnsearch.com/item?kwd=B000147QQQ</v>
      </c>
      <c r="G573" s="60" t="n">
        <v>12000</v>
      </c>
      <c r="H573" s="39"/>
      <c r="I573" s="40" t="n">
        <v>400</v>
      </c>
      <c r="J573" s="41"/>
      <c r="K573" s="41"/>
      <c r="L573" s="41"/>
      <c r="M573" s="100" t="s">
        <v>1755</v>
      </c>
      <c r="N573" s="62" t="n">
        <v>160.49</v>
      </c>
      <c r="O573" s="77" t="n">
        <f aca="false">N573-0.5</f>
        <v>159.99</v>
      </c>
      <c r="P573" s="78" t="n">
        <f aca="false">IF(ISERROR($P$1*O573),"",($P$1*O573))</f>
        <v>16939.7412</v>
      </c>
      <c r="Q573" s="79" t="n">
        <f aca="false">P573-T573-X573-G573-H573-Z573</f>
        <v>833.7412</v>
      </c>
      <c r="R573" s="80" t="n">
        <f aca="false">P573-T573-Y573-G573-H573-Z573</f>
        <v>833.7412</v>
      </c>
      <c r="S573" s="81" t="n">
        <f aca="false">IF(ISERROR(Q573/P573),"",(Q573/P573))</f>
        <v>0.0492180600728422</v>
      </c>
      <c r="T573" s="78" t="n">
        <f aca="false">ROUND(IF(ISERROR(P573*$T$1),"",P573*$T$1),0)</f>
        <v>2541</v>
      </c>
      <c r="U573" s="82" t="n">
        <f aca="false">ROUNDUP(I573*1.2,0)</f>
        <v>480</v>
      </c>
      <c r="V573" s="83" t="n">
        <f aca="false">ROUNDUP(SUM(J573:L573)*1.1,0)</f>
        <v>0</v>
      </c>
      <c r="W573" s="84" t="s">
        <v>50</v>
      </c>
      <c r="X573" s="28" t="n">
        <f aca="false">IFERROR(IF($W573="eパケライト",VLOOKUP($U573,料金表!$B$3:$H$52,2,1),IF($W573="eパケ",VLOOKUP($U573,料金表!$B$3:$H$52,4,1),IF($W573="EMS",VLOOKUP($U573,料金表!$B$3:$H$52,6,1),""))),"")</f>
        <v>1235</v>
      </c>
      <c r="Y573" s="28" t="n">
        <f aca="false">IFERROR(IF($W573="eパケライト",VLOOKUP($U573,料金表!$B$3:$H$52,3,1),IF($W573="eパケ",VLOOKUP($U573,料金表!$B$3:$H$52,5,1),IF($W573="EMS",VLOOKUP($U573,料金表!$B$3:$H$52,7,1),""))),"")</f>
        <v>1235</v>
      </c>
      <c r="Z573" s="28" t="n">
        <f aca="false">$Z$1</f>
        <v>330</v>
      </c>
      <c r="AA573" s="64"/>
      <c r="AB573" s="65"/>
      <c r="AC573" s="66" t="s">
        <v>45</v>
      </c>
      <c r="AD573" s="65" t="n">
        <v>43960</v>
      </c>
      <c r="AE573" s="56"/>
      <c r="AF573" s="97"/>
      <c r="AH573" s="57"/>
    </row>
    <row r="574" customFormat="false" ht="15.75" hidden="true" customHeight="true" outlineLevel="0" collapsed="false">
      <c r="A574" s="19" t="n">
        <v>567</v>
      </c>
      <c r="B574" s="67"/>
      <c r="C574" s="58" t="s">
        <v>1756</v>
      </c>
      <c r="D574" s="37" t="s">
        <v>1757</v>
      </c>
      <c r="E574" s="58" t="n">
        <v>4571165000090</v>
      </c>
      <c r="F574" s="38" t="str">
        <f aca="false">IF(D574="",,"http://mnsearch.com/item?kwd="&amp;D574)</f>
        <v>http://mnsearch.com/item?kwd=B000VPIQ0U</v>
      </c>
      <c r="G574" s="60" t="n">
        <v>8000</v>
      </c>
      <c r="H574" s="39"/>
      <c r="I574" s="40" t="n">
        <v>200</v>
      </c>
      <c r="J574" s="41"/>
      <c r="K574" s="41"/>
      <c r="L574" s="41"/>
      <c r="M574" s="61" t="s">
        <v>1758</v>
      </c>
      <c r="N574" s="62" t="n">
        <v>120.49</v>
      </c>
      <c r="O574" s="77" t="n">
        <f aca="false">N574-0.5</f>
        <v>119.99</v>
      </c>
      <c r="P574" s="78" t="n">
        <f aca="false">IF(ISERROR($P$1*O574),"",($P$1*O574))</f>
        <v>12704.5412</v>
      </c>
      <c r="Q574" s="79" t="n">
        <f aca="false">P574-T574-X574-G574-H574-Z574</f>
        <v>1608.5412</v>
      </c>
      <c r="R574" s="80" t="n">
        <f aca="false">P574-T574-Y574-G574-H574-Z574</f>
        <v>1608.5412</v>
      </c>
      <c r="S574" s="81" t="n">
        <f aca="false">IF(ISERROR(Q574/P574),"",(Q574/P574))</f>
        <v>0.126611514314267</v>
      </c>
      <c r="T574" s="78" t="n">
        <f aca="false">ROUND(IF(ISERROR(P574*$T$1),"",P574*$T$1),0)</f>
        <v>1906</v>
      </c>
      <c r="U574" s="82" t="n">
        <f aca="false">ROUNDUP(I574*1.2,0)</f>
        <v>240</v>
      </c>
      <c r="V574" s="83" t="n">
        <f aca="false">ROUNDUP(SUM(J574:L574)*1.1,0)</f>
        <v>0</v>
      </c>
      <c r="W574" s="84" t="s">
        <v>50</v>
      </c>
      <c r="X574" s="28" t="n">
        <f aca="false">IFERROR(IF($W574="eパケライト",VLOOKUP($U574,料金表!$B$3:$H$52,2,1),IF($W574="eパケ",VLOOKUP($U574,料金表!$B$3:$H$52,4,1),IF($W574="EMS",VLOOKUP($U574,料金表!$B$3:$H$52,6,1),""))),"")</f>
        <v>860</v>
      </c>
      <c r="Y574" s="28" t="n">
        <f aca="false">IFERROR(IF($W574="eパケライト",VLOOKUP($U574,料金表!$B$3:$H$52,3,1),IF($W574="eパケ",VLOOKUP($U574,料金表!$B$3:$H$52,5,1),IF($W574="EMS",VLOOKUP($U574,料金表!$B$3:$H$52,7,1),""))),"")</f>
        <v>860</v>
      </c>
      <c r="Z574" s="28" t="n">
        <f aca="false">$Z$1</f>
        <v>330</v>
      </c>
      <c r="AA574" s="64"/>
      <c r="AB574" s="65"/>
      <c r="AC574" s="66" t="s">
        <v>45</v>
      </c>
      <c r="AD574" s="65" t="n">
        <v>43960</v>
      </c>
      <c r="AE574" s="56"/>
      <c r="AF574" s="97"/>
      <c r="AH574" s="57"/>
    </row>
    <row r="575" customFormat="false" ht="15.75" hidden="true" customHeight="true" outlineLevel="0" collapsed="false">
      <c r="A575" s="19" t="n">
        <v>568</v>
      </c>
      <c r="B575" s="67"/>
      <c r="C575" s="58" t="s">
        <v>1759</v>
      </c>
      <c r="D575" s="37" t="s">
        <v>1760</v>
      </c>
      <c r="E575" s="58" t="n">
        <v>4988602136241</v>
      </c>
      <c r="F575" s="38" t="str">
        <f aca="false">IF(D575="",,"http://mnsearch.com/item?kwd="&amp;D575)</f>
        <v>http://mnsearch.com/item?kwd=B000RSVVIK</v>
      </c>
      <c r="G575" s="60" t="n">
        <v>2200</v>
      </c>
      <c r="H575" s="39"/>
      <c r="I575" s="40" t="n">
        <v>200</v>
      </c>
      <c r="J575" s="41"/>
      <c r="K575" s="41"/>
      <c r="L575" s="41"/>
      <c r="M575" s="100" t="s">
        <v>1761</v>
      </c>
      <c r="N575" s="62" t="n">
        <v>55.49</v>
      </c>
      <c r="O575" s="77" t="n">
        <f aca="false">N575-0.5</f>
        <v>54.99</v>
      </c>
      <c r="P575" s="78" t="n">
        <f aca="false">IF(ISERROR($P$1*O575),"",($P$1*O575))</f>
        <v>5822.3412</v>
      </c>
      <c r="Q575" s="79" t="n">
        <f aca="false">P575-T575-X575-G575-H575-Z575</f>
        <v>1559.3412</v>
      </c>
      <c r="R575" s="80" t="n">
        <f aca="false">P575-T575-Y575-G575-H575-Z575</f>
        <v>1559.3412</v>
      </c>
      <c r="S575" s="81" t="n">
        <f aca="false">IF(ISERROR(Q575/P575),"",(Q575/P575))</f>
        <v>0.267820305687341</v>
      </c>
      <c r="T575" s="78" t="n">
        <f aca="false">ROUND(IF(ISERROR(P575*$T$1),"",P575*$T$1),0)</f>
        <v>873</v>
      </c>
      <c r="U575" s="82" t="n">
        <f aca="false">ROUNDUP(I575*1.2,0)</f>
        <v>240</v>
      </c>
      <c r="V575" s="83" t="n">
        <f aca="false">ROUNDUP(SUM(J575:L575)*1.1,0)</f>
        <v>0</v>
      </c>
      <c r="W575" s="84" t="s">
        <v>50</v>
      </c>
      <c r="X575" s="28" t="n">
        <f aca="false">IFERROR(IF($W575="eパケライト",VLOOKUP($U575,料金表!$B$3:$H$52,2,1),IF($W575="eパケ",VLOOKUP($U575,料金表!$B$3:$H$52,4,1),IF($W575="EMS",VLOOKUP($U575,料金表!$B$3:$H$52,6,1),""))),"")</f>
        <v>860</v>
      </c>
      <c r="Y575" s="28" t="n">
        <f aca="false">IFERROR(IF($W575="eパケライト",VLOOKUP($U575,料金表!$B$3:$H$52,3,1),IF($W575="eパケ",VLOOKUP($U575,料金表!$B$3:$H$52,5,1),IF($W575="EMS",VLOOKUP($U575,料金表!$B$3:$H$52,7,1),""))),"")</f>
        <v>860</v>
      </c>
      <c r="Z575" s="28" t="n">
        <f aca="false">$Z$1</f>
        <v>330</v>
      </c>
      <c r="AA575" s="64"/>
      <c r="AB575" s="65"/>
      <c r="AC575" s="66" t="s">
        <v>45</v>
      </c>
      <c r="AD575" s="65" t="n">
        <v>43960</v>
      </c>
      <c r="AE575" s="56"/>
      <c r="AF575" s="97"/>
      <c r="AH575" s="57"/>
    </row>
    <row r="576" customFormat="false" ht="15.75" hidden="true" customHeight="true" outlineLevel="0" collapsed="false">
      <c r="A576" s="19" t="n">
        <v>569</v>
      </c>
      <c r="B576" s="67"/>
      <c r="C576" s="58" t="s">
        <v>1762</v>
      </c>
      <c r="D576" s="37" t="s">
        <v>1763</v>
      </c>
      <c r="E576" s="58" t="n">
        <v>4988611206102</v>
      </c>
      <c r="F576" s="38" t="str">
        <f aca="false">IF(D576="",,"http://mnsearch.com/item?kwd="&amp;D576)</f>
        <v>http://mnsearch.com/item?kwd=B000CMTQJM</v>
      </c>
      <c r="G576" s="60" t="n">
        <v>2463</v>
      </c>
      <c r="H576" s="60" t="n">
        <v>397</v>
      </c>
      <c r="I576" s="40" t="n">
        <v>200</v>
      </c>
      <c r="J576" s="41"/>
      <c r="K576" s="41"/>
      <c r="L576" s="41"/>
      <c r="M576" s="61" t="s">
        <v>1764</v>
      </c>
      <c r="N576" s="62" t="n">
        <v>55.49</v>
      </c>
      <c r="O576" s="77" t="n">
        <f aca="false">N576-0.5</f>
        <v>54.99</v>
      </c>
      <c r="P576" s="78" t="n">
        <f aca="false">IF(ISERROR($P$1*O576),"",($P$1*O576))</f>
        <v>5822.3412</v>
      </c>
      <c r="Q576" s="79" t="n">
        <f aca="false">P576-T576-X576-G576-H576-Z576</f>
        <v>899.3412</v>
      </c>
      <c r="R576" s="80" t="n">
        <f aca="false">P576-T576-Y576-G576-H576-Z576</f>
        <v>899.3412</v>
      </c>
      <c r="S576" s="81" t="n">
        <f aca="false">IF(ISERROR(Q576/P576),"",(Q576/P576))</f>
        <v>0.154463843513671</v>
      </c>
      <c r="T576" s="78" t="n">
        <f aca="false">ROUND(IF(ISERROR(P576*$T$1),"",P576*$T$1),0)</f>
        <v>873</v>
      </c>
      <c r="U576" s="82" t="n">
        <f aca="false">ROUNDUP(I576*1.2,0)</f>
        <v>240</v>
      </c>
      <c r="V576" s="83" t="n">
        <f aca="false">ROUNDUP(SUM(J576:L576)*1.1,0)</f>
        <v>0</v>
      </c>
      <c r="W576" s="84" t="s">
        <v>50</v>
      </c>
      <c r="X576" s="28" t="n">
        <f aca="false">IFERROR(IF($W576="eパケライト",VLOOKUP($U576,料金表!$B$3:$H$52,2,1),IF($W576="eパケ",VLOOKUP($U576,料金表!$B$3:$H$52,4,1),IF($W576="EMS",VLOOKUP($U576,料金表!$B$3:$H$52,6,1),""))),"")</f>
        <v>860</v>
      </c>
      <c r="Y576" s="28" t="n">
        <f aca="false">IFERROR(IF($W576="eパケライト",VLOOKUP($U576,料金表!$B$3:$H$52,3,1),IF($W576="eパケ",VLOOKUP($U576,料金表!$B$3:$H$52,5,1),IF($W576="EMS",VLOOKUP($U576,料金表!$B$3:$H$52,7,1),""))),"")</f>
        <v>860</v>
      </c>
      <c r="Z576" s="28" t="n">
        <f aca="false">$Z$1</f>
        <v>330</v>
      </c>
      <c r="AA576" s="64"/>
      <c r="AB576" s="65"/>
      <c r="AC576" s="66" t="s">
        <v>45</v>
      </c>
      <c r="AD576" s="65" t="n">
        <v>43960</v>
      </c>
      <c r="AE576" s="56"/>
      <c r="AF576" s="97"/>
      <c r="AH576" s="57"/>
    </row>
    <row r="577" customFormat="false" ht="15.75" hidden="true" customHeight="true" outlineLevel="0" collapsed="false">
      <c r="A577" s="19" t="n">
        <v>570</v>
      </c>
      <c r="B577" s="67"/>
      <c r="C577" s="58" t="s">
        <v>1765</v>
      </c>
      <c r="D577" s="37" t="s">
        <v>1766</v>
      </c>
      <c r="E577" s="58" t="n">
        <v>4526519000837</v>
      </c>
      <c r="F577" s="38" t="str">
        <f aca="false">IF(D577="",,"http://mnsearch.com/item?kwd="&amp;D577)</f>
        <v>http://mnsearch.com/item?kwd=B000TXCD7Q</v>
      </c>
      <c r="G577" s="60" t="n">
        <v>3600</v>
      </c>
      <c r="H577" s="60" t="n">
        <v>350</v>
      </c>
      <c r="I577" s="40" t="n">
        <v>200</v>
      </c>
      <c r="J577" s="41"/>
      <c r="K577" s="41"/>
      <c r="L577" s="41"/>
      <c r="M577" s="61" t="s">
        <v>1767</v>
      </c>
      <c r="N577" s="62" t="n">
        <v>65.49</v>
      </c>
      <c r="O577" s="77" t="n">
        <f aca="false">N577-0.5</f>
        <v>64.99</v>
      </c>
      <c r="P577" s="78" t="n">
        <f aca="false">IF(ISERROR($P$1*O577),"",($P$1*O577))</f>
        <v>6881.1412</v>
      </c>
      <c r="Q577" s="79" t="n">
        <f aca="false">P577-T577-X577-G577-H577-Z577</f>
        <v>709.141199999999</v>
      </c>
      <c r="R577" s="80" t="n">
        <f aca="false">P577-T577-Y577-G577-H577-Z577</f>
        <v>709.141199999999</v>
      </c>
      <c r="S577" s="81" t="n">
        <f aca="false">IF(ISERROR(Q577/P577),"",(Q577/P577))</f>
        <v>0.103055754763468</v>
      </c>
      <c r="T577" s="78" t="n">
        <f aca="false">ROUND(IF(ISERROR(P577*$T$1),"",P577*$T$1),0)</f>
        <v>1032</v>
      </c>
      <c r="U577" s="82" t="n">
        <f aca="false">ROUNDUP(I577*1.2,0)</f>
        <v>240</v>
      </c>
      <c r="V577" s="83" t="n">
        <f aca="false">ROUNDUP(SUM(J577:L577)*1.1,0)</f>
        <v>0</v>
      </c>
      <c r="W577" s="84" t="s">
        <v>50</v>
      </c>
      <c r="X577" s="28" t="n">
        <f aca="false">IFERROR(IF($W577="eパケライト",VLOOKUP($U577,料金表!$B$3:$H$52,2,1),IF($W577="eパケ",VLOOKUP($U577,料金表!$B$3:$H$52,4,1),IF($W577="EMS",VLOOKUP($U577,料金表!$B$3:$H$52,6,1),""))),"")</f>
        <v>860</v>
      </c>
      <c r="Y577" s="28" t="n">
        <f aca="false">IFERROR(IF($W577="eパケライト",VLOOKUP($U577,料金表!$B$3:$H$52,3,1),IF($W577="eパケ",VLOOKUP($U577,料金表!$B$3:$H$52,5,1),IF($W577="EMS",VLOOKUP($U577,料金表!$B$3:$H$52,7,1),""))),"")</f>
        <v>860</v>
      </c>
      <c r="Z577" s="28" t="n">
        <f aca="false">$Z$1</f>
        <v>330</v>
      </c>
      <c r="AA577" s="64"/>
      <c r="AB577" s="65"/>
      <c r="AC577" s="66" t="s">
        <v>45</v>
      </c>
      <c r="AD577" s="65" t="n">
        <v>43960</v>
      </c>
      <c r="AE577" s="56"/>
      <c r="AF577" s="97"/>
      <c r="AH577" s="57"/>
    </row>
    <row r="578" customFormat="false" ht="19.5" hidden="true" customHeight="true" outlineLevel="0" collapsed="false">
      <c r="A578" s="19" t="n">
        <v>571</v>
      </c>
      <c r="B578" s="67"/>
      <c r="C578" s="58" t="s">
        <v>1768</v>
      </c>
      <c r="D578" s="37" t="s">
        <v>1769</v>
      </c>
      <c r="E578" s="58" t="n">
        <v>4988602086355</v>
      </c>
      <c r="F578" s="38" t="str">
        <f aca="false">IF(D578="",,"http://mnsearch.com/item?kwd="&amp;D578)</f>
        <v>http://mnsearch.com/item?kwd=B00005Y6QG</v>
      </c>
      <c r="G578" s="60" t="n">
        <v>2000</v>
      </c>
      <c r="H578" s="39"/>
      <c r="I578" s="40" t="n">
        <v>200</v>
      </c>
      <c r="J578" s="41"/>
      <c r="K578" s="41"/>
      <c r="L578" s="41"/>
      <c r="M578" s="61" t="s">
        <v>1770</v>
      </c>
      <c r="N578" s="62" t="n">
        <v>49.49</v>
      </c>
      <c r="O578" s="77" t="n">
        <f aca="false">N578-0.5</f>
        <v>48.99</v>
      </c>
      <c r="P578" s="78" t="n">
        <f aca="false">IF(ISERROR($P$1*O578),"",($P$1*O578))</f>
        <v>5187.0612</v>
      </c>
      <c r="Q578" s="79" t="n">
        <f aca="false">P578-T578-X578-G578-H578-Z578</f>
        <v>1219.0612</v>
      </c>
      <c r="R578" s="80" t="n">
        <f aca="false">P578-T578-Y578-G578-H578-Z578</f>
        <v>1219.0612</v>
      </c>
      <c r="S578" s="81" t="n">
        <f aca="false">IF(ISERROR(Q578/P578),"",(Q578/P578))</f>
        <v>0.235019629226661</v>
      </c>
      <c r="T578" s="78" t="n">
        <f aca="false">ROUND(IF(ISERROR(P578*$T$1),"",P578*$T$1),0)</f>
        <v>778</v>
      </c>
      <c r="U578" s="82" t="n">
        <f aca="false">ROUNDUP(I578*1.2,0)</f>
        <v>240</v>
      </c>
      <c r="V578" s="83" t="n">
        <f aca="false">ROUNDUP(SUM(J578:L578)*1.1,0)</f>
        <v>0</v>
      </c>
      <c r="W578" s="84" t="s">
        <v>50</v>
      </c>
      <c r="X578" s="28" t="n">
        <f aca="false">IFERROR(IF($W578="eパケライト",VLOOKUP($U578,料金表!$B$3:$H$52,2,1),IF($W578="eパケ",VLOOKUP($U578,料金表!$B$3:$H$52,4,1),IF($W578="EMS",VLOOKUP($U578,料金表!$B$3:$H$52,6,1),""))),"")</f>
        <v>860</v>
      </c>
      <c r="Y578" s="28" t="n">
        <f aca="false">IFERROR(IF($W578="eパケライト",VLOOKUP($U578,料金表!$B$3:$H$52,3,1),IF($W578="eパケ",VLOOKUP($U578,料金表!$B$3:$H$52,5,1),IF($W578="EMS",VLOOKUP($U578,料金表!$B$3:$H$52,7,1),""))),"")</f>
        <v>860</v>
      </c>
      <c r="Z578" s="28" t="n">
        <f aca="false">$Z$1</f>
        <v>330</v>
      </c>
      <c r="AA578" s="64"/>
      <c r="AB578" s="65"/>
      <c r="AC578" s="66" t="s">
        <v>89</v>
      </c>
      <c r="AD578" s="65" t="n">
        <v>43962</v>
      </c>
      <c r="AE578" s="56"/>
      <c r="AF578" s="97"/>
      <c r="AH578" s="57"/>
    </row>
    <row r="579" customFormat="false" ht="19.5" hidden="true" customHeight="true" outlineLevel="0" collapsed="false">
      <c r="A579" s="19" t="n">
        <v>572</v>
      </c>
      <c r="B579" s="67"/>
      <c r="C579" s="58" t="s">
        <v>1771</v>
      </c>
      <c r="D579" s="37" t="s">
        <v>1772</v>
      </c>
      <c r="E579" s="58" t="n">
        <v>4988602624069</v>
      </c>
      <c r="F579" s="38" t="str">
        <f aca="false">IF(D579="",,"http://mnsearch.com/item?kwd="&amp;D579)</f>
        <v>http://mnsearch.com/item?kwd=B000068HZ5</v>
      </c>
      <c r="G579" s="60" t="n">
        <v>3000</v>
      </c>
      <c r="H579" s="39"/>
      <c r="I579" s="40" t="n">
        <v>200</v>
      </c>
      <c r="J579" s="41"/>
      <c r="K579" s="41"/>
      <c r="L579" s="41"/>
      <c r="M579" s="61" t="s">
        <v>1773</v>
      </c>
      <c r="N579" s="62" t="n">
        <v>54.49</v>
      </c>
      <c r="O579" s="77" t="n">
        <f aca="false">N579-0.5</f>
        <v>53.99</v>
      </c>
      <c r="P579" s="78" t="n">
        <f aca="false">IF(ISERROR($P$1*O579),"",($P$1*O579))</f>
        <v>5716.4612</v>
      </c>
      <c r="Q579" s="79" t="n">
        <f aca="false">P579-T579-X579-G579-H579-Z579</f>
        <v>669.4612</v>
      </c>
      <c r="R579" s="80" t="n">
        <f aca="false">P579-T579-Y579-G579-H579-Z579</f>
        <v>669.4612</v>
      </c>
      <c r="S579" s="81" t="n">
        <f aca="false">IF(ISERROR(Q579/P579),"",(Q579/P579))</f>
        <v>0.117111124623744</v>
      </c>
      <c r="T579" s="78" t="n">
        <f aca="false">ROUND(IF(ISERROR(P579*$T$1),"",P579*$T$1),0)</f>
        <v>857</v>
      </c>
      <c r="U579" s="82" t="n">
        <f aca="false">ROUNDUP(I579*1.2,0)</f>
        <v>240</v>
      </c>
      <c r="V579" s="83" t="n">
        <f aca="false">ROUNDUP(SUM(J579:L579)*1.1,0)</f>
        <v>0</v>
      </c>
      <c r="W579" s="84" t="s">
        <v>50</v>
      </c>
      <c r="X579" s="28" t="n">
        <f aca="false">IFERROR(IF($W579="eパケライト",VLOOKUP($U579,料金表!$B$3:$H$52,2,1),IF($W579="eパケ",VLOOKUP($U579,料金表!$B$3:$H$52,4,1),IF($W579="EMS",VLOOKUP($U579,料金表!$B$3:$H$52,6,1),""))),"")</f>
        <v>860</v>
      </c>
      <c r="Y579" s="28" t="n">
        <f aca="false">IFERROR(IF($W579="eパケライト",VLOOKUP($U579,料金表!$B$3:$H$52,3,1),IF($W579="eパケ",VLOOKUP($U579,料金表!$B$3:$H$52,5,1),IF($W579="EMS",VLOOKUP($U579,料金表!$B$3:$H$52,7,1),""))),"")</f>
        <v>860</v>
      </c>
      <c r="Z579" s="28" t="n">
        <f aca="false">$Z$1</f>
        <v>330</v>
      </c>
      <c r="AA579" s="64"/>
      <c r="AB579" s="65"/>
      <c r="AC579" s="66" t="s">
        <v>89</v>
      </c>
      <c r="AD579" s="65" t="n">
        <v>43962</v>
      </c>
      <c r="AE579" s="56"/>
      <c r="AF579" s="97"/>
      <c r="AH579" s="57"/>
    </row>
    <row r="580" customFormat="false" ht="19.5" hidden="true" customHeight="true" outlineLevel="0" collapsed="false">
      <c r="A580" s="19" t="n">
        <v>573</v>
      </c>
      <c r="B580" s="67"/>
      <c r="C580" s="58" t="s">
        <v>1774</v>
      </c>
      <c r="D580" s="37" t="s">
        <v>1775</v>
      </c>
      <c r="E580" s="58" t="n">
        <v>4976219044929</v>
      </c>
      <c r="F580" s="38" t="str">
        <f aca="false">IF(D580="",,"http://mnsearch.com/item?kwd="&amp;D580)</f>
        <v>http://mnsearch.com/item?kwd=B000068HM4</v>
      </c>
      <c r="G580" s="60" t="n">
        <v>3500</v>
      </c>
      <c r="H580" s="39"/>
      <c r="I580" s="40" t="n">
        <v>200</v>
      </c>
      <c r="J580" s="41"/>
      <c r="K580" s="41"/>
      <c r="L580" s="41"/>
      <c r="M580" s="61" t="s">
        <v>1776</v>
      </c>
      <c r="N580" s="62" t="n">
        <v>62</v>
      </c>
      <c r="O580" s="77" t="n">
        <f aca="false">N580-0.5</f>
        <v>61.5</v>
      </c>
      <c r="P580" s="78" t="n">
        <f aca="false">IF(ISERROR($P$1*O580),"",($P$1*O580))</f>
        <v>6511.62</v>
      </c>
      <c r="Q580" s="79" t="n">
        <f aca="false">P580-T580-X580-G580-H580-Z580</f>
        <v>844.62</v>
      </c>
      <c r="R580" s="80" t="n">
        <f aca="false">P580-T580-Y580-G580-H580-Z580</f>
        <v>844.62</v>
      </c>
      <c r="S580" s="81" t="n">
        <f aca="false">IF(ISERROR(Q580/P580),"",(Q580/P580))</f>
        <v>0.129709657504584</v>
      </c>
      <c r="T580" s="78" t="n">
        <f aca="false">ROUND(IF(ISERROR(P580*$T$1),"",P580*$T$1),0)</f>
        <v>977</v>
      </c>
      <c r="U580" s="82" t="n">
        <f aca="false">ROUNDUP(I580*1.2,0)</f>
        <v>240</v>
      </c>
      <c r="V580" s="83" t="n">
        <f aca="false">ROUNDUP(SUM(J580:L580)*1.1,0)</f>
        <v>0</v>
      </c>
      <c r="W580" s="84" t="s">
        <v>50</v>
      </c>
      <c r="X580" s="28" t="n">
        <f aca="false">IFERROR(IF($W580="eパケライト",VLOOKUP($U580,料金表!$B$3:$H$52,2,1),IF($W580="eパケ",VLOOKUP($U580,料金表!$B$3:$H$52,4,1),IF($W580="EMS",VLOOKUP($U580,料金表!$B$3:$H$52,6,1),""))),"")</f>
        <v>860</v>
      </c>
      <c r="Y580" s="28" t="n">
        <f aca="false">IFERROR(IF($W580="eパケライト",VLOOKUP($U580,料金表!$B$3:$H$52,3,1),IF($W580="eパケ",VLOOKUP($U580,料金表!$B$3:$H$52,5,1),IF($W580="EMS",VLOOKUP($U580,料金表!$B$3:$H$52,7,1),""))),"")</f>
        <v>860</v>
      </c>
      <c r="Z580" s="28" t="n">
        <f aca="false">$Z$1</f>
        <v>330</v>
      </c>
      <c r="AA580" s="64"/>
      <c r="AB580" s="65"/>
      <c r="AC580" s="66" t="s">
        <v>89</v>
      </c>
      <c r="AD580" s="65" t="n">
        <v>43962</v>
      </c>
      <c r="AE580" s="56"/>
      <c r="AF580" s="97"/>
      <c r="AH580" s="57"/>
    </row>
    <row r="581" customFormat="false" ht="19.5" hidden="true" customHeight="true" outlineLevel="0" collapsed="false">
      <c r="A581" s="19" t="n">
        <v>574</v>
      </c>
      <c r="B581" s="67"/>
      <c r="C581" s="58" t="s">
        <v>1777</v>
      </c>
      <c r="D581" s="37" t="s">
        <v>1778</v>
      </c>
      <c r="E581" s="58" t="n">
        <v>4988602583212</v>
      </c>
      <c r="F581" s="38" t="str">
        <f aca="false">IF(D581="",,"http://mnsearch.com/item?kwd="&amp;D581)</f>
        <v>http://mnsearch.com/item?kwd=B0011Z9HSY</v>
      </c>
      <c r="G581" s="60" t="n">
        <v>2530</v>
      </c>
      <c r="H581" s="39"/>
      <c r="I581" s="40" t="n">
        <v>200</v>
      </c>
      <c r="J581" s="41"/>
      <c r="K581" s="41"/>
      <c r="L581" s="41"/>
      <c r="M581" s="100" t="s">
        <v>1779</v>
      </c>
      <c r="N581" s="62" t="n">
        <v>48.99</v>
      </c>
      <c r="O581" s="77" t="n">
        <f aca="false">N581-0.5</f>
        <v>48.49</v>
      </c>
      <c r="P581" s="78" t="n">
        <f aca="false">IF(ISERROR($P$1*O581),"",($P$1*O581))</f>
        <v>5134.1212</v>
      </c>
      <c r="Q581" s="79" t="n">
        <f aca="false">P581-T581-X581-G581-H581-Z581</f>
        <v>644.1212</v>
      </c>
      <c r="R581" s="80" t="n">
        <f aca="false">P581-T581-Y581-G581-H581-Z581</f>
        <v>644.1212</v>
      </c>
      <c r="S581" s="81" t="n">
        <f aca="false">IF(ISERROR(Q581/P581),"",(Q581/P581))</f>
        <v>0.125458900346957</v>
      </c>
      <c r="T581" s="78" t="n">
        <f aca="false">ROUND(IF(ISERROR(P581*$T$1),"",P581*$T$1),0)</f>
        <v>770</v>
      </c>
      <c r="U581" s="82" t="n">
        <f aca="false">ROUNDUP(I581*1.2,0)</f>
        <v>240</v>
      </c>
      <c r="V581" s="83" t="n">
        <f aca="false">ROUNDUP(SUM(J581:L581)*1.1,0)</f>
        <v>0</v>
      </c>
      <c r="W581" s="84" t="s">
        <v>50</v>
      </c>
      <c r="X581" s="28" t="n">
        <f aca="false">IFERROR(IF($W581="eパケライト",VLOOKUP($U581,料金表!$B$3:$H$52,2,1),IF($W581="eパケ",VLOOKUP($U581,料金表!$B$3:$H$52,4,1),IF($W581="EMS",VLOOKUP($U581,料金表!$B$3:$H$52,6,1),""))),"")</f>
        <v>860</v>
      </c>
      <c r="Y581" s="28" t="n">
        <f aca="false">IFERROR(IF($W581="eパケライト",VLOOKUP($U581,料金表!$B$3:$H$52,3,1),IF($W581="eパケ",VLOOKUP($U581,料金表!$B$3:$H$52,5,1),IF($W581="EMS",VLOOKUP($U581,料金表!$B$3:$H$52,7,1),""))),"")</f>
        <v>860</v>
      </c>
      <c r="Z581" s="28" t="n">
        <f aca="false">$Z$1</f>
        <v>330</v>
      </c>
      <c r="AA581" s="64"/>
      <c r="AB581" s="65"/>
      <c r="AC581" s="66" t="s">
        <v>89</v>
      </c>
      <c r="AD581" s="65" t="n">
        <v>43962</v>
      </c>
      <c r="AE581" s="56"/>
      <c r="AF581" s="97"/>
      <c r="AH581" s="57"/>
    </row>
    <row r="582" customFormat="false" ht="19.5" hidden="true" customHeight="true" outlineLevel="0" collapsed="false">
      <c r="A582" s="19" t="n">
        <v>575</v>
      </c>
      <c r="B582" s="67"/>
      <c r="C582" s="58" t="s">
        <v>1780</v>
      </c>
      <c r="D582" s="37" t="s">
        <v>1781</v>
      </c>
      <c r="E582" s="58" t="n">
        <v>4988607050658</v>
      </c>
      <c r="F582" s="38" t="str">
        <f aca="false">IF(D582="",,"http://mnsearch.com/item?kwd="&amp;D582)</f>
        <v>http://mnsearch.com/item?kwd=B0000D0Y70</v>
      </c>
      <c r="G582" s="60" t="n">
        <v>3880</v>
      </c>
      <c r="H582" s="39"/>
      <c r="I582" s="40" t="n">
        <v>200</v>
      </c>
      <c r="J582" s="41"/>
      <c r="K582" s="41"/>
      <c r="L582" s="41"/>
      <c r="M582" s="100" t="s">
        <v>1782</v>
      </c>
      <c r="N582" s="62" t="n">
        <v>60.49</v>
      </c>
      <c r="O582" s="77" t="n">
        <f aca="false">N582-0.5</f>
        <v>59.99</v>
      </c>
      <c r="P582" s="78" t="n">
        <f aca="false">IF(ISERROR($P$1*O582),"",($P$1*O582))</f>
        <v>6351.7412</v>
      </c>
      <c r="Q582" s="79" t="n">
        <f aca="false">P582-T582-X582-G582-H582-Z582</f>
        <v>328.7412</v>
      </c>
      <c r="R582" s="80" t="n">
        <f aca="false">P582-T582-Y582-G582-H582-Z582</f>
        <v>328.7412</v>
      </c>
      <c r="S582" s="81" t="n">
        <f aca="false">IF(ISERROR(Q582/P582),"",(Q582/P582))</f>
        <v>0.0517560759559915</v>
      </c>
      <c r="T582" s="78" t="n">
        <f aca="false">ROUND(IF(ISERROR(P582*$T$1),"",P582*$T$1),0)</f>
        <v>953</v>
      </c>
      <c r="U582" s="82" t="n">
        <f aca="false">ROUNDUP(I582*1.2,0)</f>
        <v>240</v>
      </c>
      <c r="V582" s="83" t="n">
        <f aca="false">ROUNDUP(SUM(J582:L582)*1.1,0)</f>
        <v>0</v>
      </c>
      <c r="W582" s="84" t="s">
        <v>50</v>
      </c>
      <c r="X582" s="28" t="n">
        <f aca="false">IFERROR(IF($W582="eパケライト",VLOOKUP($U582,料金表!$B$3:$H$52,2,1),IF($W582="eパケ",VLOOKUP($U582,料金表!$B$3:$H$52,4,1),IF($W582="EMS",VLOOKUP($U582,料金表!$B$3:$H$52,6,1),""))),"")</f>
        <v>860</v>
      </c>
      <c r="Y582" s="28" t="n">
        <f aca="false">IFERROR(IF($W582="eパケライト",VLOOKUP($U582,料金表!$B$3:$H$52,3,1),IF($W582="eパケ",VLOOKUP($U582,料金表!$B$3:$H$52,5,1),IF($W582="EMS",VLOOKUP($U582,料金表!$B$3:$H$52,7,1),""))),"")</f>
        <v>860</v>
      </c>
      <c r="Z582" s="28" t="n">
        <f aca="false">$Z$1</f>
        <v>330</v>
      </c>
      <c r="AA582" s="64"/>
      <c r="AB582" s="65"/>
      <c r="AC582" s="66" t="s">
        <v>89</v>
      </c>
      <c r="AD582" s="65" t="n">
        <v>43962</v>
      </c>
      <c r="AE582" s="56"/>
      <c r="AF582" s="97"/>
      <c r="AH582" s="57"/>
    </row>
    <row r="583" customFormat="false" ht="19.5" hidden="true" customHeight="true" outlineLevel="0" collapsed="false">
      <c r="A583" s="19" t="n">
        <v>576</v>
      </c>
      <c r="B583" s="67"/>
      <c r="C583" s="58" t="s">
        <v>1783</v>
      </c>
      <c r="D583" s="37" t="s">
        <v>1784</v>
      </c>
      <c r="E583" s="58" t="n">
        <v>4542082000241</v>
      </c>
      <c r="F583" s="38" t="str">
        <f aca="false">IF(D583="",,"http://mnsearch.com/item?kwd="&amp;D583)</f>
        <v>http://mnsearch.com/item?kwd=B0000C0SSL</v>
      </c>
      <c r="G583" s="60" t="n">
        <v>3500</v>
      </c>
      <c r="H583" s="39"/>
      <c r="I583" s="40" t="n">
        <v>200</v>
      </c>
      <c r="J583" s="41"/>
      <c r="K583" s="41"/>
      <c r="L583" s="41"/>
      <c r="M583" s="61" t="s">
        <v>1785</v>
      </c>
      <c r="N583" s="62" t="n">
        <v>56.39</v>
      </c>
      <c r="O583" s="77" t="n">
        <f aca="false">N583-0.5</f>
        <v>55.89</v>
      </c>
      <c r="P583" s="78" t="n">
        <f aca="false">IF(ISERROR($P$1*O583),"",($P$1*O583))</f>
        <v>5917.6332</v>
      </c>
      <c r="Q583" s="79" t="n">
        <f aca="false">P583-T583-X583-G583-H583-Z583</f>
        <v>339.6332</v>
      </c>
      <c r="R583" s="80" t="n">
        <f aca="false">P583-T583-Y583-G583-H583-Z583</f>
        <v>339.6332</v>
      </c>
      <c r="S583" s="81" t="n">
        <f aca="false">IF(ISERROR(Q583/P583),"",(Q583/P583))</f>
        <v>0.0573934187066546</v>
      </c>
      <c r="T583" s="78" t="n">
        <f aca="false">ROUND(IF(ISERROR(P583*$T$1),"",P583*$T$1),0)</f>
        <v>888</v>
      </c>
      <c r="U583" s="82" t="n">
        <f aca="false">ROUNDUP(I583*1.2,0)</f>
        <v>240</v>
      </c>
      <c r="V583" s="83" t="n">
        <f aca="false">ROUNDUP(SUM(J583:L583)*1.1,0)</f>
        <v>0</v>
      </c>
      <c r="W583" s="84" t="s">
        <v>50</v>
      </c>
      <c r="X583" s="28" t="n">
        <f aca="false">IFERROR(IF($W583="eパケライト",VLOOKUP($U583,料金表!$B$3:$H$52,2,1),IF($W583="eパケ",VLOOKUP($U583,料金表!$B$3:$H$52,4,1),IF($W583="EMS",VLOOKUP($U583,料金表!$B$3:$H$52,6,1),""))),"")</f>
        <v>860</v>
      </c>
      <c r="Y583" s="28" t="n">
        <f aca="false">IFERROR(IF($W583="eパケライト",VLOOKUP($U583,料金表!$B$3:$H$52,3,1),IF($W583="eパケ",VLOOKUP($U583,料金表!$B$3:$H$52,5,1),IF($W583="EMS",VLOOKUP($U583,料金表!$B$3:$H$52,7,1),""))),"")</f>
        <v>860</v>
      </c>
      <c r="Z583" s="28" t="n">
        <f aca="false">$Z$1</f>
        <v>330</v>
      </c>
      <c r="AA583" s="64"/>
      <c r="AB583" s="65"/>
      <c r="AC583" s="66" t="s">
        <v>89</v>
      </c>
      <c r="AD583" s="65" t="n">
        <v>43963</v>
      </c>
      <c r="AE583" s="56"/>
      <c r="AF583" s="97"/>
      <c r="AH583" s="57"/>
    </row>
    <row r="584" customFormat="false" ht="19.5" hidden="true" customHeight="true" outlineLevel="0" collapsed="false">
      <c r="A584" s="19" t="n">
        <v>577</v>
      </c>
      <c r="B584" s="67"/>
      <c r="C584" s="58" t="s">
        <v>1786</v>
      </c>
      <c r="D584" s="37" t="s">
        <v>1787</v>
      </c>
      <c r="E584" s="58" t="n">
        <v>4974365831011</v>
      </c>
      <c r="F584" s="38" t="str">
        <f aca="false">IF(D584="",,"http://mnsearch.com/item?kwd="&amp;D584)</f>
        <v>http://mnsearch.com/item?kwd=B0007CVYO2</v>
      </c>
      <c r="G584" s="60" t="n">
        <v>3711</v>
      </c>
      <c r="H584" s="39"/>
      <c r="I584" s="40" t="n">
        <v>200</v>
      </c>
      <c r="J584" s="41"/>
      <c r="K584" s="41"/>
      <c r="L584" s="41"/>
      <c r="M584" s="100" t="s">
        <v>1788</v>
      </c>
      <c r="N584" s="62" t="n">
        <v>57.98</v>
      </c>
      <c r="O584" s="77" t="n">
        <f aca="false">N584-0.5</f>
        <v>57.48</v>
      </c>
      <c r="P584" s="78" t="n">
        <f aca="false">IF(ISERROR($P$1*O584),"",($P$1*O584))</f>
        <v>6085.9824</v>
      </c>
      <c r="Q584" s="79" t="n">
        <f aca="false">P584-T584-X584-G584-H584-Z584</f>
        <v>271.982399999999</v>
      </c>
      <c r="R584" s="80" t="n">
        <f aca="false">P584-T584-Y584-G584-H584-Z584</f>
        <v>271.982399999999</v>
      </c>
      <c r="S584" s="81" t="n">
        <f aca="false">IF(ISERROR(Q584/P584),"",(Q584/P584))</f>
        <v>0.0446899747853361</v>
      </c>
      <c r="T584" s="78" t="n">
        <f aca="false">ROUND(IF(ISERROR(P584*$T$1),"",P584*$T$1),0)</f>
        <v>913</v>
      </c>
      <c r="U584" s="82" t="n">
        <f aca="false">ROUNDUP(I584*1.2,0)</f>
        <v>240</v>
      </c>
      <c r="V584" s="83" t="n">
        <f aca="false">ROUNDUP(SUM(J584:L584)*1.1,0)</f>
        <v>0</v>
      </c>
      <c r="W584" s="84" t="s">
        <v>50</v>
      </c>
      <c r="X584" s="28" t="n">
        <f aca="false">IFERROR(IF($W584="eパケライト",VLOOKUP($U584,料金表!$B$3:$H$52,2,1),IF($W584="eパケ",VLOOKUP($U584,料金表!$B$3:$H$52,4,1),IF($W584="EMS",VLOOKUP($U584,料金表!$B$3:$H$52,6,1),""))),"")</f>
        <v>860</v>
      </c>
      <c r="Y584" s="28" t="n">
        <f aca="false">IFERROR(IF($W584="eパケライト",VLOOKUP($U584,料金表!$B$3:$H$52,3,1),IF($W584="eパケ",VLOOKUP($U584,料金表!$B$3:$H$52,5,1),IF($W584="EMS",VLOOKUP($U584,料金表!$B$3:$H$52,7,1),""))),"")</f>
        <v>860</v>
      </c>
      <c r="Z584" s="28" t="n">
        <f aca="false">$Z$1</f>
        <v>330</v>
      </c>
      <c r="AA584" s="64"/>
      <c r="AB584" s="65"/>
      <c r="AC584" s="66" t="s">
        <v>89</v>
      </c>
      <c r="AD584" s="65" t="n">
        <v>43962</v>
      </c>
      <c r="AE584" s="56"/>
      <c r="AF584" s="97"/>
      <c r="AH584" s="57"/>
    </row>
    <row r="585" customFormat="false" ht="19.5" hidden="true" customHeight="true" outlineLevel="0" collapsed="false">
      <c r="A585" s="19" t="n">
        <v>578</v>
      </c>
      <c r="B585" s="67"/>
      <c r="C585" s="58" t="s">
        <v>1789</v>
      </c>
      <c r="D585" s="37" t="s">
        <v>1790</v>
      </c>
      <c r="E585" s="58" t="n">
        <v>4988611206423</v>
      </c>
      <c r="F585" s="38" t="str">
        <f aca="false">IF(D585="",,"http://mnsearch.com/item?kwd="&amp;D585)</f>
        <v>http://mnsearch.com/item?kwd=B000FS7UR8</v>
      </c>
      <c r="G585" s="60" t="n">
        <v>6500</v>
      </c>
      <c r="H585" s="39"/>
      <c r="I585" s="40" t="n">
        <v>200</v>
      </c>
      <c r="J585" s="41"/>
      <c r="K585" s="41"/>
      <c r="L585" s="41"/>
      <c r="M585" s="61" t="s">
        <v>1791</v>
      </c>
      <c r="N585" s="62" t="n">
        <v>90.49</v>
      </c>
      <c r="O585" s="77" t="n">
        <f aca="false">N585-0.5</f>
        <v>89.99</v>
      </c>
      <c r="P585" s="78" t="n">
        <f aca="false">IF(ISERROR($P$1*O585),"",($P$1*O585))</f>
        <v>9528.1412</v>
      </c>
      <c r="Q585" s="79" t="n">
        <f aca="false">P585-T585-X585-G585-H585-Z585</f>
        <v>409.141199999998</v>
      </c>
      <c r="R585" s="80" t="n">
        <f aca="false">P585-T585-Y585-G585-H585-Z585</f>
        <v>409.141199999998</v>
      </c>
      <c r="S585" s="81" t="n">
        <f aca="false">IF(ISERROR(Q585/P585),"",(Q585/P585))</f>
        <v>0.0429402956370964</v>
      </c>
      <c r="T585" s="78" t="n">
        <f aca="false">ROUND(IF(ISERROR(P585*$T$1),"",P585*$T$1),0)</f>
        <v>1429</v>
      </c>
      <c r="U585" s="82" t="n">
        <f aca="false">ROUNDUP(I585*1.2,0)</f>
        <v>240</v>
      </c>
      <c r="V585" s="83" t="n">
        <f aca="false">ROUNDUP(SUM(J585:L585)*1.1,0)</f>
        <v>0</v>
      </c>
      <c r="W585" s="84" t="s">
        <v>50</v>
      </c>
      <c r="X585" s="28" t="n">
        <f aca="false">IFERROR(IF($W585="eパケライト",VLOOKUP($U585,料金表!$B$3:$H$52,2,1),IF($W585="eパケ",VLOOKUP($U585,料金表!$B$3:$H$52,4,1),IF($W585="EMS",VLOOKUP($U585,料金表!$B$3:$H$52,6,1),""))),"")</f>
        <v>860</v>
      </c>
      <c r="Y585" s="28" t="n">
        <f aca="false">IFERROR(IF($W585="eパケライト",VLOOKUP($U585,料金表!$B$3:$H$52,3,1),IF($W585="eパケ",VLOOKUP($U585,料金表!$B$3:$H$52,5,1),IF($W585="EMS",VLOOKUP($U585,料金表!$B$3:$H$52,7,1),""))),"")</f>
        <v>860</v>
      </c>
      <c r="Z585" s="28" t="n">
        <f aca="false">$Z$1</f>
        <v>330</v>
      </c>
      <c r="AA585" s="64"/>
      <c r="AB585" s="65"/>
      <c r="AC585" s="66" t="s">
        <v>89</v>
      </c>
      <c r="AD585" s="65" t="n">
        <v>43962</v>
      </c>
      <c r="AE585" s="56"/>
      <c r="AF585" s="97"/>
      <c r="AH585" s="57"/>
    </row>
    <row r="586" customFormat="false" ht="19.5" hidden="true" customHeight="true" outlineLevel="0" collapsed="false">
      <c r="A586" s="19" t="n">
        <v>579</v>
      </c>
      <c r="B586" s="67"/>
      <c r="C586" s="58" t="s">
        <v>1792</v>
      </c>
      <c r="D586" s="37" t="s">
        <v>1793</v>
      </c>
      <c r="E586" s="58" t="n">
        <v>4976219650977</v>
      </c>
      <c r="F586" s="38" t="str">
        <f aca="false">IF(D586="",,"http://mnsearch.com/item?kwd="&amp;D586)</f>
        <v>http://mnsearch.com/item?kwd=B0007GHOGU</v>
      </c>
      <c r="G586" s="60" t="n">
        <v>1480</v>
      </c>
      <c r="H586" s="39"/>
      <c r="I586" s="40" t="n">
        <v>200</v>
      </c>
      <c r="J586" s="41"/>
      <c r="K586" s="41"/>
      <c r="L586" s="41"/>
      <c r="M586" s="61" t="s">
        <v>1794</v>
      </c>
      <c r="N586" s="62" t="n">
        <v>55.49</v>
      </c>
      <c r="O586" s="77" t="n">
        <f aca="false">N586-0.5</f>
        <v>54.99</v>
      </c>
      <c r="P586" s="78" t="n">
        <f aca="false">IF(ISERROR($P$1*O586),"",($P$1*O586))</f>
        <v>5822.3412</v>
      </c>
      <c r="Q586" s="79" t="n">
        <f aca="false">P586-T586-X586-G586-H586-Z586</f>
        <v>2279.3412</v>
      </c>
      <c r="R586" s="80" t="n">
        <f aca="false">P586-T586-Y586-G586-H586-Z586</f>
        <v>2279.3412</v>
      </c>
      <c r="S586" s="81" t="n">
        <f aca="false">IF(ISERROR(Q586/P586),"",(Q586/P586))</f>
        <v>0.39148190078589</v>
      </c>
      <c r="T586" s="78" t="n">
        <f aca="false">ROUND(IF(ISERROR(P586*$T$1),"",P586*$T$1),0)</f>
        <v>873</v>
      </c>
      <c r="U586" s="82" t="n">
        <f aca="false">ROUNDUP(I586*1.2,0)</f>
        <v>240</v>
      </c>
      <c r="V586" s="83" t="n">
        <f aca="false">ROUNDUP(SUM(J586:L586)*1.1,0)</f>
        <v>0</v>
      </c>
      <c r="W586" s="84" t="s">
        <v>50</v>
      </c>
      <c r="X586" s="28" t="n">
        <f aca="false">IFERROR(IF($W586="eパケライト",VLOOKUP($U586,料金表!$B$3:$H$52,2,1),IF($W586="eパケ",VLOOKUP($U586,料金表!$B$3:$H$52,4,1),IF($W586="EMS",VLOOKUP($U586,料金表!$B$3:$H$52,6,1),""))),"")</f>
        <v>860</v>
      </c>
      <c r="Y586" s="28" t="n">
        <f aca="false">IFERROR(IF($W586="eパケライト",VLOOKUP($U586,料金表!$B$3:$H$52,3,1),IF($W586="eパケ",VLOOKUP($U586,料金表!$B$3:$H$52,5,1),IF($W586="EMS",VLOOKUP($U586,料金表!$B$3:$H$52,7,1),""))),"")</f>
        <v>860</v>
      </c>
      <c r="Z586" s="28" t="n">
        <f aca="false">$Z$1</f>
        <v>330</v>
      </c>
      <c r="AA586" s="64"/>
      <c r="AB586" s="65"/>
      <c r="AC586" s="66" t="s">
        <v>89</v>
      </c>
      <c r="AD586" s="65" t="n">
        <v>43962</v>
      </c>
      <c r="AE586" s="56"/>
      <c r="AF586" s="97"/>
      <c r="AH586" s="57"/>
    </row>
    <row r="587" customFormat="false" ht="19.5" hidden="true" customHeight="true" outlineLevel="0" collapsed="false">
      <c r="A587" s="19" t="n">
        <v>580</v>
      </c>
      <c r="B587" s="67"/>
      <c r="C587" s="58" t="s">
        <v>1795</v>
      </c>
      <c r="D587" s="37" t="s">
        <v>1796</v>
      </c>
      <c r="E587" s="58" t="n">
        <v>4988602148671</v>
      </c>
      <c r="F587" s="38" t="str">
        <f aca="false">IF(D587="",,"http://mnsearch.com/item?kwd="&amp;D587)</f>
        <v>http://mnsearch.com/item?kwd=B0037V0428</v>
      </c>
      <c r="G587" s="60" t="n">
        <v>3700</v>
      </c>
      <c r="H587" s="39"/>
      <c r="I587" s="40" t="n">
        <v>200</v>
      </c>
      <c r="J587" s="41"/>
      <c r="K587" s="41"/>
      <c r="L587" s="41"/>
      <c r="M587" s="100" t="s">
        <v>1797</v>
      </c>
      <c r="N587" s="62" t="n">
        <v>60.49</v>
      </c>
      <c r="O587" s="77" t="n">
        <f aca="false">N587-0.5</f>
        <v>59.99</v>
      </c>
      <c r="P587" s="78" t="n">
        <f aca="false">IF(ISERROR($P$1*O587),"",($P$1*O587))</f>
        <v>6351.7412</v>
      </c>
      <c r="Q587" s="79" t="n">
        <f aca="false">P587-T587-X587-G587-H587-Z587</f>
        <v>508.7412</v>
      </c>
      <c r="R587" s="80" t="n">
        <f aca="false">P587-T587-Y587-G587-H587-Z587</f>
        <v>508.7412</v>
      </c>
      <c r="S587" s="81" t="n">
        <f aca="false">IF(ISERROR(Q587/P587),"",(Q587/P587))</f>
        <v>0.0800947620472951</v>
      </c>
      <c r="T587" s="78" t="n">
        <f aca="false">ROUND(IF(ISERROR(P587*$T$1),"",P587*$T$1),0)</f>
        <v>953</v>
      </c>
      <c r="U587" s="82" t="n">
        <f aca="false">ROUNDUP(I587*1.2,0)</f>
        <v>240</v>
      </c>
      <c r="V587" s="83" t="n">
        <f aca="false">ROUNDUP(SUM(J587:L587)*1.1,0)</f>
        <v>0</v>
      </c>
      <c r="W587" s="84" t="s">
        <v>50</v>
      </c>
      <c r="X587" s="28" t="n">
        <f aca="false">IFERROR(IF($W587="eパケライト",VLOOKUP($U587,料金表!$B$3:$H$52,2,1),IF($W587="eパケ",VLOOKUP($U587,料金表!$B$3:$H$52,4,1),IF($W587="EMS",VLOOKUP($U587,料金表!$B$3:$H$52,6,1),""))),"")</f>
        <v>860</v>
      </c>
      <c r="Y587" s="28" t="n">
        <f aca="false">IFERROR(IF($W587="eパケライト",VLOOKUP($U587,料金表!$B$3:$H$52,3,1),IF($W587="eパケ",VLOOKUP($U587,料金表!$B$3:$H$52,5,1),IF($W587="EMS",VLOOKUP($U587,料金表!$B$3:$H$52,7,1),""))),"")</f>
        <v>860</v>
      </c>
      <c r="Z587" s="28" t="n">
        <f aca="false">$Z$1</f>
        <v>330</v>
      </c>
      <c r="AA587" s="64"/>
      <c r="AB587" s="65"/>
      <c r="AC587" s="66" t="s">
        <v>89</v>
      </c>
      <c r="AD587" s="65" t="n">
        <v>43962</v>
      </c>
      <c r="AE587" s="56"/>
      <c r="AF587" s="97"/>
      <c r="AH587" s="57"/>
    </row>
    <row r="588" customFormat="false" ht="15.75" hidden="true" customHeight="true" outlineLevel="0" collapsed="false">
      <c r="A588" s="19" t="n">
        <v>581</v>
      </c>
      <c r="B588" s="67"/>
      <c r="C588" s="58" t="s">
        <v>1798</v>
      </c>
      <c r="D588" s="37" t="s">
        <v>1799</v>
      </c>
      <c r="E588" s="58" t="n">
        <v>4964808300907</v>
      </c>
      <c r="F588" s="38" t="str">
        <f aca="false">IF(D588="",,"http://mnsearch.com/item?kwd="&amp;D588)</f>
        <v>http://mnsearch.com/item?kwd=B000LPX2FY</v>
      </c>
      <c r="G588" s="60" t="n">
        <v>3000</v>
      </c>
      <c r="H588" s="39"/>
      <c r="I588" s="40" t="n">
        <v>200</v>
      </c>
      <c r="J588" s="41"/>
      <c r="K588" s="41"/>
      <c r="L588" s="41"/>
      <c r="M588" s="100" t="s">
        <v>1800</v>
      </c>
      <c r="N588" s="62" t="n">
        <v>60.49</v>
      </c>
      <c r="O588" s="77" t="n">
        <f aca="false">N588-0.5</f>
        <v>59.99</v>
      </c>
      <c r="P588" s="78" t="n">
        <f aca="false">IF(ISERROR($P$1*O588),"",($P$1*O588))</f>
        <v>6351.7412</v>
      </c>
      <c r="Q588" s="79" t="n">
        <f aca="false">P588-T588-X588-G588-H588-Z588</f>
        <v>1208.7412</v>
      </c>
      <c r="R588" s="80" t="n">
        <f aca="false">P588-T588-Y588-G588-H588-Z588</f>
        <v>1208.7412</v>
      </c>
      <c r="S588" s="81" t="n">
        <f aca="false">IF(ISERROR(Q588/P588),"",(Q588/P588))</f>
        <v>0.190300763513476</v>
      </c>
      <c r="T588" s="78" t="n">
        <f aca="false">ROUND(IF(ISERROR(P588*$T$1),"",P588*$T$1),0)</f>
        <v>953</v>
      </c>
      <c r="U588" s="82" t="n">
        <f aca="false">ROUNDUP(I588*1.2,0)</f>
        <v>240</v>
      </c>
      <c r="V588" s="83" t="n">
        <f aca="false">ROUNDUP(SUM(J588:L588)*1.1,0)</f>
        <v>0</v>
      </c>
      <c r="W588" s="84" t="s">
        <v>50</v>
      </c>
      <c r="X588" s="28" t="n">
        <f aca="false">IFERROR(IF($W588="eパケライト",VLOOKUP($U588,料金表!$B$3:$H$52,2,1),IF($W588="eパケ",VLOOKUP($U588,料金表!$B$3:$H$52,4,1),IF($W588="EMS",VLOOKUP($U588,料金表!$B$3:$H$52,6,1),""))),"")</f>
        <v>860</v>
      </c>
      <c r="Y588" s="28" t="n">
        <f aca="false">IFERROR(IF($W588="eパケライト",VLOOKUP($U588,料金表!$B$3:$H$52,3,1),IF($W588="eパケ",VLOOKUP($U588,料金表!$B$3:$H$52,5,1),IF($W588="EMS",VLOOKUP($U588,料金表!$B$3:$H$52,7,1),""))),"")</f>
        <v>860</v>
      </c>
      <c r="Z588" s="28" t="n">
        <f aca="false">$Z$1</f>
        <v>330</v>
      </c>
      <c r="AA588" s="64"/>
      <c r="AB588" s="65"/>
      <c r="AC588" s="66" t="s">
        <v>45</v>
      </c>
      <c r="AD588" s="65" t="n">
        <v>43962</v>
      </c>
      <c r="AE588" s="56"/>
      <c r="AF588" s="97"/>
      <c r="AH588" s="57"/>
    </row>
    <row r="589" customFormat="false" ht="15.75" hidden="true" customHeight="true" outlineLevel="0" collapsed="false">
      <c r="A589" s="19" t="n">
        <v>582</v>
      </c>
      <c r="B589" s="67"/>
      <c r="C589" s="58" t="s">
        <v>1801</v>
      </c>
      <c r="D589" s="37" t="s">
        <v>1802</v>
      </c>
      <c r="E589" s="58" t="n">
        <v>4962891800083</v>
      </c>
      <c r="F589" s="38" t="str">
        <f aca="false">IF(D589="",,"http://mnsearch.com/item?kwd="&amp;D589)</f>
        <v>http://mnsearch.com/item?kwd=B000068HGJ</v>
      </c>
      <c r="G589" s="60" t="n">
        <v>3611</v>
      </c>
      <c r="H589" s="39"/>
      <c r="I589" s="40" t="n">
        <v>200</v>
      </c>
      <c r="J589" s="41"/>
      <c r="K589" s="41"/>
      <c r="L589" s="41"/>
      <c r="M589" s="100" t="s">
        <v>1803</v>
      </c>
      <c r="N589" s="62" t="n">
        <v>58.49</v>
      </c>
      <c r="O589" s="77" t="n">
        <f aca="false">N589-0.5</f>
        <v>57.99</v>
      </c>
      <c r="P589" s="78" t="n">
        <f aca="false">IF(ISERROR($P$1*O589),"",($P$1*O589))</f>
        <v>6139.9812</v>
      </c>
      <c r="Q589" s="79" t="n">
        <f aca="false">P589-T589-X589-G589-H589-Z589</f>
        <v>417.9812</v>
      </c>
      <c r="R589" s="80" t="n">
        <f aca="false">P589-T589-Y589-G589-H589-Z589</f>
        <v>417.9812</v>
      </c>
      <c r="S589" s="81" t="n">
        <f aca="false">IF(ISERROR(Q589/P589),"",(Q589/P589))</f>
        <v>0.0680753224456127</v>
      </c>
      <c r="T589" s="78" t="n">
        <f aca="false">ROUND(IF(ISERROR(P589*$T$1),"",P589*$T$1),0)</f>
        <v>921</v>
      </c>
      <c r="U589" s="82" t="n">
        <f aca="false">ROUNDUP(I589*1.2,0)</f>
        <v>240</v>
      </c>
      <c r="V589" s="83" t="n">
        <f aca="false">ROUNDUP(SUM(J589:L589)*1.1,0)</f>
        <v>0</v>
      </c>
      <c r="W589" s="84" t="s">
        <v>50</v>
      </c>
      <c r="X589" s="28" t="n">
        <f aca="false">IFERROR(IF($W589="eパケライト",VLOOKUP($U589,料金表!$B$3:$H$52,2,1),IF($W589="eパケ",VLOOKUP($U589,料金表!$B$3:$H$52,4,1),IF($W589="EMS",VLOOKUP($U589,料金表!$B$3:$H$52,6,1),""))),"")</f>
        <v>860</v>
      </c>
      <c r="Y589" s="28" t="n">
        <f aca="false">IFERROR(IF($W589="eパケライト",VLOOKUP($U589,料金表!$B$3:$H$52,3,1),IF($W589="eパケ",VLOOKUP($U589,料金表!$B$3:$H$52,5,1),IF($W589="EMS",VLOOKUP($U589,料金表!$B$3:$H$52,7,1),""))),"")</f>
        <v>860</v>
      </c>
      <c r="Z589" s="28" t="n">
        <f aca="false">$Z$1</f>
        <v>330</v>
      </c>
      <c r="AA589" s="64"/>
      <c r="AB589" s="65"/>
      <c r="AC589" s="66" t="s">
        <v>45</v>
      </c>
      <c r="AD589" s="65" t="n">
        <v>43962</v>
      </c>
      <c r="AE589" s="56"/>
      <c r="AF589" s="97"/>
      <c r="AH589" s="57"/>
    </row>
    <row r="590" customFormat="false" ht="15.75" hidden="true" customHeight="true" outlineLevel="0" collapsed="false">
      <c r="A590" s="19" t="n">
        <v>583</v>
      </c>
      <c r="B590" s="67"/>
      <c r="C590" s="58" t="s">
        <v>1804</v>
      </c>
      <c r="D590" s="37" t="s">
        <v>1805</v>
      </c>
      <c r="E590" s="58" t="n">
        <v>4964808300822</v>
      </c>
      <c r="F590" s="38" t="str">
        <f aca="false">IF(D590="",,"http://mnsearch.com/item?kwd="&amp;D590)</f>
        <v>http://mnsearch.com/item?kwd=B000FMLJBC</v>
      </c>
      <c r="G590" s="60" t="n">
        <v>2600</v>
      </c>
      <c r="H590" s="39"/>
      <c r="I590" s="40" t="n">
        <v>200</v>
      </c>
      <c r="J590" s="41"/>
      <c r="K590" s="41"/>
      <c r="L590" s="41"/>
      <c r="M590" s="100" t="s">
        <v>1806</v>
      </c>
      <c r="N590" s="62" t="n">
        <v>50.49</v>
      </c>
      <c r="O590" s="77" t="n">
        <f aca="false">N590-0.5</f>
        <v>49.99</v>
      </c>
      <c r="P590" s="78" t="n">
        <f aca="false">IF(ISERROR($P$1*O590),"",($P$1*O590))</f>
        <v>5292.9412</v>
      </c>
      <c r="Q590" s="79" t="n">
        <f aca="false">P590-T590-X590-G590-H590-Z590</f>
        <v>708.9412</v>
      </c>
      <c r="R590" s="80" t="n">
        <f aca="false">P590-T590-Y590-G590-H590-Z590</f>
        <v>708.9412</v>
      </c>
      <c r="S590" s="81" t="n">
        <f aca="false">IF(ISERROR(Q590/P590),"",(Q590/P590))</f>
        <v>0.133940879600174</v>
      </c>
      <c r="T590" s="78" t="n">
        <f aca="false">ROUND(IF(ISERROR(P590*$T$1),"",P590*$T$1),0)</f>
        <v>794</v>
      </c>
      <c r="U590" s="82" t="n">
        <f aca="false">ROUNDUP(I590*1.2,0)</f>
        <v>240</v>
      </c>
      <c r="V590" s="83" t="n">
        <f aca="false">ROUNDUP(SUM(J590:L590)*1.1,0)</f>
        <v>0</v>
      </c>
      <c r="W590" s="84" t="s">
        <v>50</v>
      </c>
      <c r="X590" s="28" t="n">
        <f aca="false">IFERROR(IF($W590="eパケライト",VLOOKUP($U590,料金表!$B$3:$H$52,2,1),IF($W590="eパケ",VLOOKUP($U590,料金表!$B$3:$H$52,4,1),IF($W590="EMS",VLOOKUP($U590,料金表!$B$3:$H$52,6,1),""))),"")</f>
        <v>860</v>
      </c>
      <c r="Y590" s="28" t="n">
        <f aca="false">IFERROR(IF($W590="eパケライト",VLOOKUP($U590,料金表!$B$3:$H$52,3,1),IF($W590="eパケ",VLOOKUP($U590,料金表!$B$3:$H$52,5,1),IF($W590="EMS",VLOOKUP($U590,料金表!$B$3:$H$52,7,1),""))),"")</f>
        <v>860</v>
      </c>
      <c r="Z590" s="28" t="n">
        <f aca="false">$Z$1</f>
        <v>330</v>
      </c>
      <c r="AA590" s="64"/>
      <c r="AB590" s="65"/>
      <c r="AC590" s="66" t="s">
        <v>45</v>
      </c>
      <c r="AD590" s="65" t="n">
        <v>43962</v>
      </c>
      <c r="AE590" s="56"/>
      <c r="AF590" s="97"/>
      <c r="AH590" s="57"/>
    </row>
    <row r="591" customFormat="false" ht="15.75" hidden="true" customHeight="true" outlineLevel="0" collapsed="false">
      <c r="A591" s="19" t="n">
        <v>584</v>
      </c>
      <c r="B591" s="67"/>
      <c r="C591" s="58" t="s">
        <v>1807</v>
      </c>
      <c r="D591" s="37" t="s">
        <v>1808</v>
      </c>
      <c r="E591" s="58" t="n">
        <v>4543112249418</v>
      </c>
      <c r="F591" s="38" t="str">
        <f aca="false">IF(D591="",,"http://mnsearch.com/item?kwd="&amp;D591)</f>
        <v>http://mnsearch.com/item?kwd=B00027X6BQ</v>
      </c>
      <c r="G591" s="60" t="n">
        <v>3211</v>
      </c>
      <c r="H591" s="39"/>
      <c r="I591" s="40" t="n">
        <v>200</v>
      </c>
      <c r="J591" s="41"/>
      <c r="K591" s="41"/>
      <c r="L591" s="41"/>
      <c r="M591" s="61" t="s">
        <v>1809</v>
      </c>
      <c r="N591" s="62" t="n">
        <v>47.75</v>
      </c>
      <c r="O591" s="77" t="n">
        <f aca="false">N591-0.5</f>
        <v>47.25</v>
      </c>
      <c r="P591" s="78" t="n">
        <f aca="false">IF(ISERROR($P$1*O591),"",($P$1*O591))</f>
        <v>5002.83</v>
      </c>
      <c r="Q591" s="79" t="n">
        <f aca="false">P591-T591-X591-G591-H591-Z591</f>
        <v>-148.17</v>
      </c>
      <c r="R591" s="80" t="n">
        <f aca="false">P591-T591-Y591-G591-H591-Z591</f>
        <v>-148.17</v>
      </c>
      <c r="S591" s="81" t="n">
        <f aca="false">IF(ISERROR(Q591/P591),"",(Q591/P591))</f>
        <v>-0.0296172366440595</v>
      </c>
      <c r="T591" s="78" t="n">
        <f aca="false">ROUND(IF(ISERROR(P591*$T$1),"",P591*$T$1),0)</f>
        <v>750</v>
      </c>
      <c r="U591" s="82" t="n">
        <f aca="false">ROUNDUP(I591*1.2,0)</f>
        <v>240</v>
      </c>
      <c r="V591" s="83" t="n">
        <f aca="false">ROUNDUP(SUM(J591:L591)*1.1,0)</f>
        <v>0</v>
      </c>
      <c r="W591" s="84" t="s">
        <v>50</v>
      </c>
      <c r="X591" s="28" t="n">
        <f aca="false">IFERROR(IF($W591="eパケライト",VLOOKUP($U591,料金表!$B$3:$H$52,2,1),IF($W591="eパケ",VLOOKUP($U591,料金表!$B$3:$H$52,4,1),IF($W591="EMS",VLOOKUP($U591,料金表!$B$3:$H$52,6,1),""))),"")</f>
        <v>860</v>
      </c>
      <c r="Y591" s="28" t="n">
        <f aca="false">IFERROR(IF($W591="eパケライト",VLOOKUP($U591,料金表!$B$3:$H$52,3,1),IF($W591="eパケ",VLOOKUP($U591,料金表!$B$3:$H$52,5,1),IF($W591="EMS",VLOOKUP($U591,料金表!$B$3:$H$52,7,1),""))),"")</f>
        <v>860</v>
      </c>
      <c r="Z591" s="28" t="n">
        <f aca="false">$Z$1</f>
        <v>330</v>
      </c>
      <c r="AA591" s="64"/>
      <c r="AB591" s="65"/>
      <c r="AC591" s="66" t="s">
        <v>45</v>
      </c>
      <c r="AD591" s="65" t="n">
        <v>43962</v>
      </c>
      <c r="AE591" s="56"/>
      <c r="AF591" s="97"/>
      <c r="AH591" s="57"/>
    </row>
    <row r="592" customFormat="false" ht="15.75" hidden="true" customHeight="true" outlineLevel="0" collapsed="false">
      <c r="A592" s="19" t="n">
        <v>585</v>
      </c>
      <c r="B592" s="67"/>
      <c r="C592" s="58" t="s">
        <v>1810</v>
      </c>
      <c r="D592" s="37" t="s">
        <v>1811</v>
      </c>
      <c r="E592" s="58" t="n">
        <v>4907940100615</v>
      </c>
      <c r="F592" s="38" t="str">
        <f aca="false">IF(D592="",,"http://mnsearch.com/item?kwd="&amp;D592)</f>
        <v>http://mnsearch.com/item?kwd=B0031M1JEA</v>
      </c>
      <c r="G592" s="60" t="n">
        <v>31000</v>
      </c>
      <c r="H592" s="39"/>
      <c r="I592" s="40" t="n">
        <v>200</v>
      </c>
      <c r="J592" s="41"/>
      <c r="K592" s="41"/>
      <c r="L592" s="41"/>
      <c r="M592" s="100" t="s">
        <v>1812</v>
      </c>
      <c r="N592" s="62" t="n">
        <v>450</v>
      </c>
      <c r="O592" s="77" t="n">
        <f aca="false">N592-0.5</f>
        <v>449.5</v>
      </c>
      <c r="P592" s="78" t="n">
        <f aca="false">IF(ISERROR($P$1*O592),"",($P$1*O592))</f>
        <v>47593.06</v>
      </c>
      <c r="Q592" s="79" t="n">
        <f aca="false">P592-T592-X592-G592-H592-Z592</f>
        <v>8264.06</v>
      </c>
      <c r="R592" s="80" t="n">
        <f aca="false">P592-T592-Y592-G592-H592-Z592</f>
        <v>8264.06</v>
      </c>
      <c r="S592" s="81" t="n">
        <f aca="false">IF(ISERROR(Q592/P592),"",(Q592/P592))</f>
        <v>0.173640022305773</v>
      </c>
      <c r="T592" s="78" t="n">
        <f aca="false">ROUND(IF(ISERROR(P592*$T$1),"",P592*$T$1),0)</f>
        <v>7139</v>
      </c>
      <c r="U592" s="82" t="n">
        <f aca="false">ROUNDUP(I592*1.2,0)</f>
        <v>240</v>
      </c>
      <c r="V592" s="83" t="n">
        <f aca="false">ROUNDUP(SUM(J592:L592)*1.1,0)</f>
        <v>0</v>
      </c>
      <c r="W592" s="84" t="s">
        <v>50</v>
      </c>
      <c r="X592" s="28" t="n">
        <f aca="false">IFERROR(IF($W592="eパケライト",VLOOKUP($U592,料金表!$B$3:$H$52,2,1),IF($W592="eパケ",VLOOKUP($U592,料金表!$B$3:$H$52,4,1),IF($W592="EMS",VLOOKUP($U592,料金表!$B$3:$H$52,6,1),""))),"")</f>
        <v>860</v>
      </c>
      <c r="Y592" s="28" t="n">
        <f aca="false">IFERROR(IF($W592="eパケライト",VLOOKUP($U592,料金表!$B$3:$H$52,3,1),IF($W592="eパケ",VLOOKUP($U592,料金表!$B$3:$H$52,5,1),IF($W592="EMS",VLOOKUP($U592,料金表!$B$3:$H$52,7,1),""))),"")</f>
        <v>860</v>
      </c>
      <c r="Z592" s="28" t="n">
        <f aca="false">$Z$1</f>
        <v>330</v>
      </c>
      <c r="AA592" s="64"/>
      <c r="AB592" s="65"/>
      <c r="AC592" s="66" t="s">
        <v>45</v>
      </c>
      <c r="AD592" s="65" t="n">
        <v>43962</v>
      </c>
      <c r="AE592" s="56"/>
      <c r="AF592" s="97"/>
      <c r="AH592" s="57"/>
    </row>
    <row r="593" customFormat="false" ht="15.75" hidden="true" customHeight="true" outlineLevel="0" collapsed="false">
      <c r="A593" s="19" t="n">
        <v>586</v>
      </c>
      <c r="B593" s="67"/>
      <c r="C593" s="58" t="s">
        <v>1813</v>
      </c>
      <c r="D593" s="37" t="s">
        <v>110</v>
      </c>
      <c r="E593" s="20"/>
      <c r="F593" s="38" t="str">
        <f aca="false">IF(D593="",,"http://mnsearch.com/item?kwd="&amp;D593)</f>
        <v>http://mnsearch.com/item?kwd=Hand-on</v>
      </c>
      <c r="G593" s="60" t="n">
        <v>2500</v>
      </c>
      <c r="H593" s="39"/>
      <c r="I593" s="40" t="n">
        <v>300</v>
      </c>
      <c r="J593" s="41"/>
      <c r="K593" s="41"/>
      <c r="L593" s="41"/>
      <c r="M593" s="61" t="s">
        <v>1814</v>
      </c>
      <c r="N593" s="62" t="n">
        <v>58.99</v>
      </c>
      <c r="O593" s="77" t="n">
        <f aca="false">N593-0.5</f>
        <v>58.49</v>
      </c>
      <c r="P593" s="78" t="n">
        <f aca="false">IF(ISERROR($P$1*O593),"",($P$1*O593))</f>
        <v>6192.9212</v>
      </c>
      <c r="Q593" s="79" t="n">
        <f aca="false">P593-T593-X593-G593-H593-Z593</f>
        <v>1348.9212</v>
      </c>
      <c r="R593" s="80" t="n">
        <f aca="false">P593-T593-Y593-G593-H593-Z593</f>
        <v>1348.9212</v>
      </c>
      <c r="S593" s="81" t="n">
        <f aca="false">IF(ISERROR(Q593/P593),"",(Q593/P593))</f>
        <v>0.217816625859861</v>
      </c>
      <c r="T593" s="78" t="n">
        <f aca="false">ROUND(IF(ISERROR(P593*$T$1),"",P593*$T$1),0)</f>
        <v>929</v>
      </c>
      <c r="U593" s="82" t="n">
        <f aca="false">ROUNDUP(I593*1.2,0)</f>
        <v>360</v>
      </c>
      <c r="V593" s="83" t="n">
        <f aca="false">ROUNDUP(SUM(J593:L593)*1.1,0)</f>
        <v>0</v>
      </c>
      <c r="W593" s="84" t="s">
        <v>50</v>
      </c>
      <c r="X593" s="28" t="n">
        <f aca="false">IFERROR(IF($W593="eパケライト",VLOOKUP($U593,料金表!$B$3:$H$52,2,1),IF($W593="eパケ",VLOOKUP($U593,料金表!$B$3:$H$52,4,1),IF($W593="EMS",VLOOKUP($U593,料金表!$B$3:$H$52,6,1),""))),"")</f>
        <v>1085</v>
      </c>
      <c r="Y593" s="28" t="n">
        <f aca="false">IFERROR(IF($W593="eパケライト",VLOOKUP($U593,料金表!$B$3:$H$52,3,1),IF($W593="eパケ",VLOOKUP($U593,料金表!$B$3:$H$52,5,1),IF($W593="EMS",VLOOKUP($U593,料金表!$B$3:$H$52,7,1),""))),"")</f>
        <v>1085</v>
      </c>
      <c r="Z593" s="28" t="n">
        <f aca="false">$Z$1</f>
        <v>330</v>
      </c>
      <c r="AA593" s="64"/>
      <c r="AB593" s="65"/>
      <c r="AC593" s="66" t="s">
        <v>45</v>
      </c>
      <c r="AD593" s="65" t="n">
        <v>43962</v>
      </c>
      <c r="AE593" s="56"/>
      <c r="AF593" s="69" t="s">
        <v>1815</v>
      </c>
      <c r="AH593" s="57"/>
    </row>
    <row r="594" customFormat="false" ht="15.75" hidden="true" customHeight="true" outlineLevel="0" collapsed="false">
      <c r="A594" s="19" t="n">
        <v>587</v>
      </c>
      <c r="B594" s="67"/>
      <c r="C594" s="58" t="s">
        <v>1816</v>
      </c>
      <c r="D594" s="37" t="s">
        <v>1817</v>
      </c>
      <c r="E594" s="58" t="n">
        <v>4907940701706</v>
      </c>
      <c r="F594" s="38" t="str">
        <f aca="false">IF(D594="",,"http://mnsearch.com/item?kwd="&amp;D594)</f>
        <v>http://mnsearch.com/item?kwd=B000069SBJ</v>
      </c>
      <c r="G594" s="60" t="n">
        <v>3200</v>
      </c>
      <c r="H594" s="60" t="n">
        <v>250</v>
      </c>
      <c r="I594" s="40" t="n">
        <v>200</v>
      </c>
      <c r="J594" s="41"/>
      <c r="K594" s="41"/>
      <c r="L594" s="41"/>
      <c r="M594" s="100" t="s">
        <v>1818</v>
      </c>
      <c r="N594" s="62" t="n">
        <v>54.98</v>
      </c>
      <c r="O594" s="77" t="n">
        <f aca="false">N594-0.5</f>
        <v>54.48</v>
      </c>
      <c r="P594" s="78" t="n">
        <f aca="false">IF(ISERROR($P$1*O594),"",($P$1*O594))</f>
        <v>5768.3424</v>
      </c>
      <c r="Q594" s="79" t="n">
        <f aca="false">P594-T594-X594-G594-H594-Z594</f>
        <v>263.3424</v>
      </c>
      <c r="R594" s="80" t="n">
        <f aca="false">P594-T594-Y594-G594-H594-Z594</f>
        <v>263.3424</v>
      </c>
      <c r="S594" s="81" t="n">
        <f aca="false">IF(ISERROR(Q594/P594),"",(Q594/P594))</f>
        <v>0.0456530458386103</v>
      </c>
      <c r="T594" s="78" t="n">
        <f aca="false">ROUND(IF(ISERROR(P594*$T$1),"",P594*$T$1),0)</f>
        <v>865</v>
      </c>
      <c r="U594" s="82" t="n">
        <f aca="false">ROUNDUP(I594*1.2,0)</f>
        <v>240</v>
      </c>
      <c r="V594" s="83" t="n">
        <f aca="false">ROUNDUP(SUM(J594:L594)*1.1,0)</f>
        <v>0</v>
      </c>
      <c r="W594" s="84" t="s">
        <v>50</v>
      </c>
      <c r="X594" s="28" t="n">
        <f aca="false">IFERROR(IF($W594="eパケライト",VLOOKUP($U594,料金表!$B$3:$H$52,2,1),IF($W594="eパケ",VLOOKUP($U594,料金表!$B$3:$H$52,4,1),IF($W594="EMS",VLOOKUP($U594,料金表!$B$3:$H$52,6,1),""))),"")</f>
        <v>860</v>
      </c>
      <c r="Y594" s="28" t="n">
        <f aca="false">IFERROR(IF($W594="eパケライト",VLOOKUP($U594,料金表!$B$3:$H$52,3,1),IF($W594="eパケ",VLOOKUP($U594,料金表!$B$3:$H$52,5,1),IF($W594="EMS",VLOOKUP($U594,料金表!$B$3:$H$52,7,1),""))),"")</f>
        <v>860</v>
      </c>
      <c r="Z594" s="28" t="n">
        <f aca="false">$Z$1</f>
        <v>330</v>
      </c>
      <c r="AA594" s="64"/>
      <c r="AB594" s="65"/>
      <c r="AC594" s="66" t="s">
        <v>45</v>
      </c>
      <c r="AD594" s="65" t="n">
        <v>43962</v>
      </c>
      <c r="AE594" s="56"/>
      <c r="AF594" s="97"/>
      <c r="AH594" s="57"/>
    </row>
    <row r="595" customFormat="false" ht="15.75" hidden="true" customHeight="true" outlineLevel="0" collapsed="false">
      <c r="A595" s="19" t="n">
        <v>588</v>
      </c>
      <c r="B595" s="67"/>
      <c r="C595" s="58" t="s">
        <v>1819</v>
      </c>
      <c r="D595" s="37" t="s">
        <v>1820</v>
      </c>
      <c r="E595" s="58" t="n">
        <v>4907095000488</v>
      </c>
      <c r="F595" s="38" t="str">
        <f aca="false">IF(D595="",,"http://mnsearch.com/item?kwd="&amp;D595)</f>
        <v>http://mnsearch.com/item?kwd=B000069S7O</v>
      </c>
      <c r="G595" s="60" t="n">
        <v>4500</v>
      </c>
      <c r="H595" s="39"/>
      <c r="I595" s="40" t="n">
        <v>200</v>
      </c>
      <c r="J595" s="41"/>
      <c r="K595" s="41"/>
      <c r="L595" s="41"/>
      <c r="M595" s="61" t="s">
        <v>1821</v>
      </c>
      <c r="N595" s="62" t="n">
        <v>72.98</v>
      </c>
      <c r="O595" s="77" t="n">
        <f aca="false">N595-0.5</f>
        <v>72.48</v>
      </c>
      <c r="P595" s="78" t="n">
        <f aca="false">IF(ISERROR($P$1*O595),"",($P$1*O595))</f>
        <v>7674.1824</v>
      </c>
      <c r="Q595" s="79" t="n">
        <f aca="false">P595-T595-X595-G595-H595-Z595</f>
        <v>833.1824</v>
      </c>
      <c r="R595" s="80" t="n">
        <f aca="false">P595-T595-Y595-G595-H595-Z595</f>
        <v>833.1824</v>
      </c>
      <c r="S595" s="81" t="n">
        <f aca="false">IF(ISERROR(Q595/P595),"",(Q595/P595))</f>
        <v>0.108569533087981</v>
      </c>
      <c r="T595" s="78" t="n">
        <f aca="false">ROUND(IF(ISERROR(P595*$T$1),"",P595*$T$1),0)</f>
        <v>1151</v>
      </c>
      <c r="U595" s="82" t="n">
        <f aca="false">ROUNDUP(I595*1.2,0)</f>
        <v>240</v>
      </c>
      <c r="V595" s="83" t="n">
        <f aca="false">ROUNDUP(SUM(J595:L595)*1.1,0)</f>
        <v>0</v>
      </c>
      <c r="W595" s="84" t="s">
        <v>50</v>
      </c>
      <c r="X595" s="28" t="n">
        <f aca="false">IFERROR(IF($W595="eパケライト",VLOOKUP($U595,料金表!$B$3:$H$52,2,1),IF($W595="eパケ",VLOOKUP($U595,料金表!$B$3:$H$52,4,1),IF($W595="EMS",VLOOKUP($U595,料金表!$B$3:$H$52,6,1),""))),"")</f>
        <v>860</v>
      </c>
      <c r="Y595" s="28" t="n">
        <f aca="false">IFERROR(IF($W595="eパケライト",VLOOKUP($U595,料金表!$B$3:$H$52,3,1),IF($W595="eパケ",VLOOKUP($U595,料金表!$B$3:$H$52,5,1),IF($W595="EMS",VLOOKUP($U595,料金表!$B$3:$H$52,7,1),""))),"")</f>
        <v>860</v>
      </c>
      <c r="Z595" s="28" t="n">
        <f aca="false">$Z$1</f>
        <v>330</v>
      </c>
      <c r="AA595" s="64"/>
      <c r="AB595" s="65"/>
      <c r="AC595" s="66" t="s">
        <v>45</v>
      </c>
      <c r="AD595" s="65" t="n">
        <v>43962</v>
      </c>
      <c r="AE595" s="56"/>
      <c r="AF595" s="97"/>
      <c r="AH595" s="57"/>
    </row>
    <row r="596" customFormat="false" ht="15.75" hidden="true" customHeight="true" outlineLevel="0" collapsed="false">
      <c r="A596" s="19" t="n">
        <v>589</v>
      </c>
      <c r="B596" s="67"/>
      <c r="C596" s="58" t="s">
        <v>1822</v>
      </c>
      <c r="D596" s="37" t="s">
        <v>1823</v>
      </c>
      <c r="E596" s="58" t="n">
        <v>4974365091743</v>
      </c>
      <c r="F596" s="38" t="str">
        <f aca="false">IF(D596="",,"http://mnsearch.com/item?kwd="&amp;D596)</f>
        <v>http://mnsearch.com/item?kwd=B000069T92</v>
      </c>
      <c r="G596" s="60" t="n">
        <v>3211</v>
      </c>
      <c r="H596" s="39"/>
      <c r="I596" s="40" t="n">
        <v>300</v>
      </c>
      <c r="J596" s="41"/>
      <c r="K596" s="41"/>
      <c r="L596" s="41"/>
      <c r="M596" s="61" t="s">
        <v>1824</v>
      </c>
      <c r="N596" s="62" t="n">
        <v>52.98</v>
      </c>
      <c r="O596" s="77" t="n">
        <f aca="false">N596-0.5</f>
        <v>52.48</v>
      </c>
      <c r="P596" s="78" t="n">
        <f aca="false">IF(ISERROR($P$1*O596),"",($P$1*O596))</f>
        <v>5556.5824</v>
      </c>
      <c r="Q596" s="79" t="n">
        <f aca="false">P596-T596-X596-G596-H596-Z596</f>
        <v>97.5823999999993</v>
      </c>
      <c r="R596" s="80" t="n">
        <f aca="false">P596-T596-Y596-G596-H596-Z596</f>
        <v>97.5823999999993</v>
      </c>
      <c r="S596" s="81" t="n">
        <f aca="false">IF(ISERROR(Q596/P596),"",(Q596/P596))</f>
        <v>0.0175615860569258</v>
      </c>
      <c r="T596" s="78" t="n">
        <f aca="false">ROUND(IF(ISERROR(P596*$T$1),"",P596*$T$1),0)</f>
        <v>833</v>
      </c>
      <c r="U596" s="82" t="n">
        <f aca="false">ROUNDUP(I596*1.2,0)</f>
        <v>360</v>
      </c>
      <c r="V596" s="83" t="n">
        <f aca="false">ROUNDUP(SUM(J596:L596)*1.1,0)</f>
        <v>0</v>
      </c>
      <c r="W596" s="84" t="s">
        <v>50</v>
      </c>
      <c r="X596" s="28" t="n">
        <f aca="false">IFERROR(IF($W596="eパケライト",VLOOKUP($U596,料金表!$B$3:$H$52,2,1),IF($W596="eパケ",VLOOKUP($U596,料金表!$B$3:$H$52,4,1),IF($W596="EMS",VLOOKUP($U596,料金表!$B$3:$H$52,6,1),""))),"")</f>
        <v>1085</v>
      </c>
      <c r="Y596" s="28" t="n">
        <f aca="false">IFERROR(IF($W596="eパケライト",VLOOKUP($U596,料金表!$B$3:$H$52,3,1),IF($W596="eパケ",VLOOKUP($U596,料金表!$B$3:$H$52,5,1),IF($W596="EMS",VLOOKUP($U596,料金表!$B$3:$H$52,7,1),""))),"")</f>
        <v>1085</v>
      </c>
      <c r="Z596" s="28" t="n">
        <f aca="false">$Z$1</f>
        <v>330</v>
      </c>
      <c r="AA596" s="64"/>
      <c r="AB596" s="65"/>
      <c r="AC596" s="66" t="s">
        <v>45</v>
      </c>
      <c r="AD596" s="65" t="n">
        <v>43962</v>
      </c>
      <c r="AE596" s="56"/>
      <c r="AF596" s="97"/>
      <c r="AH596" s="57"/>
    </row>
    <row r="597" customFormat="false" ht="15.75" hidden="true" customHeight="true" outlineLevel="0" collapsed="false">
      <c r="A597" s="19" t="n">
        <v>590</v>
      </c>
      <c r="B597" s="67"/>
      <c r="C597" s="58" t="s">
        <v>1825</v>
      </c>
      <c r="D597" s="37" t="s">
        <v>1826</v>
      </c>
      <c r="E597" s="58" t="n">
        <v>4988658978147</v>
      </c>
      <c r="F597" s="38" t="str">
        <f aca="false">IF(D597="",,"http://mnsearch.com/item?kwd="&amp;D597)</f>
        <v>http://mnsearch.com/item?kwd=B000069UEV</v>
      </c>
      <c r="G597" s="60" t="n">
        <v>3111</v>
      </c>
      <c r="H597" s="39"/>
      <c r="I597" s="40" t="n">
        <v>200</v>
      </c>
      <c r="J597" s="41"/>
      <c r="K597" s="41"/>
      <c r="L597" s="41"/>
      <c r="M597" s="61" t="s">
        <v>1827</v>
      </c>
      <c r="N597" s="62" t="n">
        <v>49.98</v>
      </c>
      <c r="O597" s="77" t="n">
        <f aca="false">N597-0.5</f>
        <v>49.48</v>
      </c>
      <c r="P597" s="78" t="n">
        <f aca="false">IF(ISERROR($P$1*O597),"",($P$1*O597))</f>
        <v>5238.9424</v>
      </c>
      <c r="Q597" s="79" t="n">
        <f aca="false">P597-T597-X597-G597-H597-Z597</f>
        <v>151.942399999999</v>
      </c>
      <c r="R597" s="80" t="n">
        <f aca="false">P597-T597-Y597-G597-H597-Z597</f>
        <v>151.942399999999</v>
      </c>
      <c r="S597" s="81" t="n">
        <f aca="false">IF(ISERROR(Q597/P597),"",(Q597/P597))</f>
        <v>0.0290024948546865</v>
      </c>
      <c r="T597" s="78" t="n">
        <f aca="false">ROUND(IF(ISERROR(P597*$T$1),"",P597*$T$1),0)</f>
        <v>786</v>
      </c>
      <c r="U597" s="82" t="n">
        <f aca="false">ROUNDUP(I597*1.2,0)</f>
        <v>240</v>
      </c>
      <c r="V597" s="83" t="n">
        <f aca="false">ROUNDUP(SUM(J597:L597)*1.1,0)</f>
        <v>0</v>
      </c>
      <c r="W597" s="84" t="s">
        <v>50</v>
      </c>
      <c r="X597" s="28" t="n">
        <f aca="false">IFERROR(IF($W597="eパケライト",VLOOKUP($U597,料金表!$B$3:$H$52,2,1),IF($W597="eパケ",VLOOKUP($U597,料金表!$B$3:$H$52,4,1),IF($W597="EMS",VLOOKUP($U597,料金表!$B$3:$H$52,6,1),""))),"")</f>
        <v>860</v>
      </c>
      <c r="Y597" s="28" t="n">
        <f aca="false">IFERROR(IF($W597="eパケライト",VLOOKUP($U597,料金表!$B$3:$H$52,3,1),IF($W597="eパケ",VLOOKUP($U597,料金表!$B$3:$H$52,5,1),IF($W597="EMS",VLOOKUP($U597,料金表!$B$3:$H$52,7,1),""))),"")</f>
        <v>860</v>
      </c>
      <c r="Z597" s="28" t="n">
        <f aca="false">$Z$1</f>
        <v>330</v>
      </c>
      <c r="AA597" s="64"/>
      <c r="AB597" s="65"/>
      <c r="AC597" s="66" t="s">
        <v>45</v>
      </c>
      <c r="AD597" s="65" t="n">
        <v>43962</v>
      </c>
      <c r="AE597" s="56"/>
      <c r="AF597" s="97"/>
      <c r="AH597" s="57"/>
    </row>
    <row r="598" customFormat="false" ht="15.75" hidden="true" customHeight="true" outlineLevel="0" collapsed="false">
      <c r="A598" s="19" t="n">
        <v>591</v>
      </c>
      <c r="B598" s="67"/>
      <c r="C598" s="58" t="s">
        <v>1828</v>
      </c>
      <c r="D598" s="37" t="s">
        <v>1829</v>
      </c>
      <c r="E598" s="58" t="n">
        <v>4938833004833</v>
      </c>
      <c r="F598" s="38" t="str">
        <f aca="false">IF(D598="",,"http://mnsearch.com/item?kwd="&amp;D598)</f>
        <v>http://mnsearch.com/item?kwd=B000069SH4</v>
      </c>
      <c r="G598" s="60" t="n">
        <v>15000</v>
      </c>
      <c r="H598" s="39"/>
      <c r="I598" s="40" t="n">
        <v>200</v>
      </c>
      <c r="J598" s="41"/>
      <c r="K598" s="41"/>
      <c r="L598" s="41"/>
      <c r="M598" s="61" t="s">
        <v>1830</v>
      </c>
      <c r="N598" s="62" t="n">
        <v>189.97</v>
      </c>
      <c r="O598" s="77" t="n">
        <f aca="false">N598-0.5</f>
        <v>189.47</v>
      </c>
      <c r="P598" s="78" t="n">
        <f aca="false">IF(ISERROR($P$1*O598),"",($P$1*O598))</f>
        <v>20061.0836</v>
      </c>
      <c r="Q598" s="79" t="n">
        <f aca="false">P598-T598-X598-G598-H598-Z598</f>
        <v>862.083599999998</v>
      </c>
      <c r="R598" s="80" t="n">
        <f aca="false">P598-T598-Y598-G598-H598-Z598</f>
        <v>862.083599999998</v>
      </c>
      <c r="S598" s="81" t="n">
        <f aca="false">IF(ISERROR(Q598/P598),"",(Q598/P598))</f>
        <v>0.0429729329277108</v>
      </c>
      <c r="T598" s="78" t="n">
        <f aca="false">ROUND(IF(ISERROR(P598*$T$1),"",P598*$T$1),0)</f>
        <v>3009</v>
      </c>
      <c r="U598" s="82" t="n">
        <f aca="false">ROUNDUP(I598*1.2,0)</f>
        <v>240</v>
      </c>
      <c r="V598" s="83" t="n">
        <f aca="false">ROUNDUP(SUM(J598:L598)*1.1,0)</f>
        <v>0</v>
      </c>
      <c r="W598" s="84" t="s">
        <v>50</v>
      </c>
      <c r="X598" s="28" t="n">
        <f aca="false">IFERROR(IF($W598="eパケライト",VLOOKUP($U598,料金表!$B$3:$H$52,2,1),IF($W598="eパケ",VLOOKUP($U598,料金表!$B$3:$H$52,4,1),IF($W598="EMS",VLOOKUP($U598,料金表!$B$3:$H$52,6,1),""))),"")</f>
        <v>860</v>
      </c>
      <c r="Y598" s="28" t="n">
        <f aca="false">IFERROR(IF($W598="eパケライト",VLOOKUP($U598,料金表!$B$3:$H$52,3,1),IF($W598="eパケ",VLOOKUP($U598,料金表!$B$3:$H$52,5,1),IF($W598="EMS",VLOOKUP($U598,料金表!$B$3:$H$52,7,1),""))),"")</f>
        <v>860</v>
      </c>
      <c r="Z598" s="28" t="n">
        <f aca="false">$Z$1</f>
        <v>330</v>
      </c>
      <c r="AA598" s="64"/>
      <c r="AB598" s="65"/>
      <c r="AC598" s="66" t="s">
        <v>45</v>
      </c>
      <c r="AD598" s="65" t="n">
        <v>43963</v>
      </c>
      <c r="AE598" s="56"/>
      <c r="AF598" s="97"/>
      <c r="AH598" s="57"/>
    </row>
    <row r="599" customFormat="false" ht="15.75" hidden="true" customHeight="true" outlineLevel="0" collapsed="false">
      <c r="A599" s="19" t="n">
        <v>592</v>
      </c>
      <c r="B599" s="67"/>
      <c r="C599" s="58" t="s">
        <v>1831</v>
      </c>
      <c r="D599" s="37" t="s">
        <v>1832</v>
      </c>
      <c r="E599" s="58" t="n">
        <v>4988736070039</v>
      </c>
      <c r="F599" s="38" t="str">
        <f aca="false">IF(D599="",,"http://mnsearch.com/item?kwd="&amp;D599)</f>
        <v>http://mnsearch.com/item?kwd=B000069UGJ</v>
      </c>
      <c r="G599" s="60" t="n">
        <v>22000</v>
      </c>
      <c r="H599" s="39"/>
      <c r="I599" s="40" t="n">
        <v>200</v>
      </c>
      <c r="J599" s="41"/>
      <c r="K599" s="41"/>
      <c r="L599" s="41"/>
      <c r="M599" s="61" t="s">
        <v>1833</v>
      </c>
      <c r="N599" s="62" t="n">
        <v>259.99</v>
      </c>
      <c r="O599" s="77" t="n">
        <f aca="false">N599-0.5</f>
        <v>259.49</v>
      </c>
      <c r="P599" s="78" t="n">
        <f aca="false">IF(ISERROR($P$1*O599),"",($P$1*O599))</f>
        <v>27474.8012</v>
      </c>
      <c r="Q599" s="79" t="n">
        <f aca="false">P599-T599-X599-G599-H599-Z599</f>
        <v>163.801199999998</v>
      </c>
      <c r="R599" s="80" t="n">
        <f aca="false">P599-T599-Y599-G599-H599-Z599</f>
        <v>163.801199999998</v>
      </c>
      <c r="S599" s="81" t="n">
        <f aca="false">IF(ISERROR(Q599/P599),"",(Q599/P599))</f>
        <v>0.00596187025367805</v>
      </c>
      <c r="T599" s="78" t="n">
        <f aca="false">ROUND(IF(ISERROR(P599*$T$1),"",P599*$T$1),0)</f>
        <v>4121</v>
      </c>
      <c r="U599" s="82" t="n">
        <f aca="false">ROUNDUP(I599*1.2,0)</f>
        <v>240</v>
      </c>
      <c r="V599" s="83" t="n">
        <f aca="false">ROUNDUP(SUM(J599:L599)*1.1,0)</f>
        <v>0</v>
      </c>
      <c r="W599" s="84" t="s">
        <v>50</v>
      </c>
      <c r="X599" s="28" t="n">
        <f aca="false">IFERROR(IF($W599="eパケライト",VLOOKUP($U599,料金表!$B$3:$H$52,2,1),IF($W599="eパケ",VLOOKUP($U599,料金表!$B$3:$H$52,4,1),IF($W599="EMS",VLOOKUP($U599,料金表!$B$3:$H$52,6,1),""))),"")</f>
        <v>860</v>
      </c>
      <c r="Y599" s="28" t="n">
        <f aca="false">IFERROR(IF($W599="eパケライト",VLOOKUP($U599,料金表!$B$3:$H$52,3,1),IF($W599="eパケ",VLOOKUP($U599,料金表!$B$3:$H$52,5,1),IF($W599="EMS",VLOOKUP($U599,料金表!$B$3:$H$52,7,1),""))),"")</f>
        <v>860</v>
      </c>
      <c r="Z599" s="28" t="n">
        <f aca="false">$Z$1</f>
        <v>330</v>
      </c>
      <c r="AA599" s="64"/>
      <c r="AB599" s="65"/>
      <c r="AC599" s="66" t="s">
        <v>45</v>
      </c>
      <c r="AD599" s="65" t="n">
        <v>43963</v>
      </c>
      <c r="AE599" s="56"/>
      <c r="AF599" s="97"/>
      <c r="AH599" s="57"/>
    </row>
    <row r="600" customFormat="false" ht="15.75" hidden="true" customHeight="true" outlineLevel="0" collapsed="false">
      <c r="A600" s="19" t="n">
        <v>593</v>
      </c>
      <c r="B600" s="67"/>
      <c r="C600" s="58" t="s">
        <v>1834</v>
      </c>
      <c r="D600" s="37" t="s">
        <v>1835</v>
      </c>
      <c r="E600" s="58" t="n">
        <v>4907940701836</v>
      </c>
      <c r="F600" s="38" t="str">
        <f aca="false">IF(D600="",,"http://mnsearch.com/item?kwd="&amp;D600)</f>
        <v>http://mnsearch.com/item?kwd=B000069SBL</v>
      </c>
      <c r="G600" s="60" t="n">
        <v>16111</v>
      </c>
      <c r="H600" s="39"/>
      <c r="I600" s="40" t="n">
        <v>200</v>
      </c>
      <c r="J600" s="41"/>
      <c r="K600" s="41"/>
      <c r="L600" s="41"/>
      <c r="M600" s="61" t="s">
        <v>1836</v>
      </c>
      <c r="N600" s="62" t="n">
        <v>203</v>
      </c>
      <c r="O600" s="77" t="n">
        <f aca="false">N600-0.5</f>
        <v>202.5</v>
      </c>
      <c r="P600" s="78" t="n">
        <f aca="false">IF(ISERROR($P$1*O600),"",($P$1*O600))</f>
        <v>21440.7</v>
      </c>
      <c r="Q600" s="79" t="n">
        <f aca="false">P600-T600-X600-G600-H600-Z600</f>
        <v>923.700000000001</v>
      </c>
      <c r="R600" s="80" t="n">
        <f aca="false">P600-T600-Y600-G600-H600-Z600</f>
        <v>923.700000000001</v>
      </c>
      <c r="S600" s="81" t="n">
        <f aca="false">IF(ISERROR(Q600/P600),"",(Q600/P600))</f>
        <v>0.0430816158054541</v>
      </c>
      <c r="T600" s="78" t="n">
        <f aca="false">ROUND(IF(ISERROR(P600*$T$1),"",P600*$T$1),0)</f>
        <v>3216</v>
      </c>
      <c r="U600" s="82" t="n">
        <f aca="false">ROUNDUP(I600*1.2,0)</f>
        <v>240</v>
      </c>
      <c r="V600" s="83" t="n">
        <f aca="false">ROUNDUP(SUM(J600:L600)*1.1,0)</f>
        <v>0</v>
      </c>
      <c r="W600" s="84" t="s">
        <v>50</v>
      </c>
      <c r="X600" s="28" t="n">
        <f aca="false">IFERROR(IF($W600="eパケライト",VLOOKUP($U600,料金表!$B$3:$H$52,2,1),IF($W600="eパケ",VLOOKUP($U600,料金表!$B$3:$H$52,4,1),IF($W600="EMS",VLOOKUP($U600,料金表!$B$3:$H$52,6,1),""))),"")</f>
        <v>860</v>
      </c>
      <c r="Y600" s="28" t="n">
        <f aca="false">IFERROR(IF($W600="eパケライト",VLOOKUP($U600,料金表!$B$3:$H$52,3,1),IF($W600="eパケ",VLOOKUP($U600,料金表!$B$3:$H$52,5,1),IF($W600="EMS",VLOOKUP($U600,料金表!$B$3:$H$52,7,1),""))),"")</f>
        <v>860</v>
      </c>
      <c r="Z600" s="28" t="n">
        <f aca="false">$Z$1</f>
        <v>330</v>
      </c>
      <c r="AA600" s="64"/>
      <c r="AB600" s="65"/>
      <c r="AC600" s="66" t="s">
        <v>45</v>
      </c>
      <c r="AD600" s="65" t="n">
        <v>43963</v>
      </c>
      <c r="AE600" s="56"/>
      <c r="AF600" s="97"/>
      <c r="AH600" s="57"/>
    </row>
    <row r="601" customFormat="false" ht="15.75" hidden="true" customHeight="true" outlineLevel="0" collapsed="false">
      <c r="A601" s="19" t="n">
        <v>594</v>
      </c>
      <c r="B601" s="67"/>
      <c r="C601" s="58" t="s">
        <v>1837</v>
      </c>
      <c r="D601" s="37" t="s">
        <v>1838</v>
      </c>
      <c r="E601" s="58" t="n">
        <v>4520923010055</v>
      </c>
      <c r="F601" s="38" t="str">
        <f aca="false">IF(D601="",,"http://mnsearch.com/item?kwd="&amp;D601)</f>
        <v>http://mnsearch.com/item?kwd=B00006B5NS</v>
      </c>
      <c r="G601" s="60" t="n">
        <v>7011</v>
      </c>
      <c r="H601" s="39"/>
      <c r="I601" s="40" t="n">
        <v>200</v>
      </c>
      <c r="J601" s="41"/>
      <c r="K601" s="41"/>
      <c r="L601" s="41"/>
      <c r="M601" s="61" t="s">
        <v>1839</v>
      </c>
      <c r="N601" s="62" t="n">
        <v>98.98</v>
      </c>
      <c r="O601" s="77" t="n">
        <f aca="false">N601-0.5</f>
        <v>98.48</v>
      </c>
      <c r="P601" s="78" t="n">
        <f aca="false">IF(ISERROR($P$1*O601),"",($P$1*O601))</f>
        <v>10427.0624</v>
      </c>
      <c r="Q601" s="79" t="n">
        <f aca="false">P601-T601-X601-G601-H601-Z601</f>
        <v>662.062400000001</v>
      </c>
      <c r="R601" s="80" t="n">
        <f aca="false">P601-T601-Y601-G601-H601-Z601</f>
        <v>662.062400000001</v>
      </c>
      <c r="S601" s="81" t="n">
        <f aca="false">IF(ISERROR(Q601/P601),"",(Q601/P601))</f>
        <v>0.0634946233754198</v>
      </c>
      <c r="T601" s="78" t="n">
        <f aca="false">ROUND(IF(ISERROR(P601*$T$1),"",P601*$T$1),0)</f>
        <v>1564</v>
      </c>
      <c r="U601" s="82" t="n">
        <f aca="false">ROUNDUP(I601*1.2,0)</f>
        <v>240</v>
      </c>
      <c r="V601" s="83" t="n">
        <f aca="false">ROUNDUP(SUM(J601:L601)*1.1,0)</f>
        <v>0</v>
      </c>
      <c r="W601" s="84" t="s">
        <v>50</v>
      </c>
      <c r="X601" s="28" t="n">
        <f aca="false">IFERROR(IF($W601="eパケライト",VLOOKUP($U601,料金表!$B$3:$H$52,2,1),IF($W601="eパケ",VLOOKUP($U601,料金表!$B$3:$H$52,4,1),IF($W601="EMS",VLOOKUP($U601,料金表!$B$3:$H$52,6,1),""))),"")</f>
        <v>860</v>
      </c>
      <c r="Y601" s="28" t="n">
        <f aca="false">IFERROR(IF($W601="eパケライト",VLOOKUP($U601,料金表!$B$3:$H$52,3,1),IF($W601="eパケ",VLOOKUP($U601,料金表!$B$3:$H$52,5,1),IF($W601="EMS",VLOOKUP($U601,料金表!$B$3:$H$52,7,1),""))),"")</f>
        <v>860</v>
      </c>
      <c r="Z601" s="28" t="n">
        <f aca="false">$Z$1</f>
        <v>330</v>
      </c>
      <c r="AA601" s="64"/>
      <c r="AB601" s="65"/>
      <c r="AC601" s="66" t="s">
        <v>45</v>
      </c>
      <c r="AD601" s="65" t="n">
        <v>43963</v>
      </c>
      <c r="AE601" s="56"/>
      <c r="AF601" s="97"/>
      <c r="AH601" s="57"/>
    </row>
    <row r="602" customFormat="false" ht="15.75" hidden="true" customHeight="true" outlineLevel="0" collapsed="false">
      <c r="A602" s="19" t="n">
        <v>595</v>
      </c>
      <c r="B602" s="67"/>
      <c r="C602" s="58" t="s">
        <v>1840</v>
      </c>
      <c r="D602" s="37" t="s">
        <v>1841</v>
      </c>
      <c r="E602" s="58" t="n">
        <v>4995506002558</v>
      </c>
      <c r="F602" s="38" t="str">
        <f aca="false">IF(D602="",,"http://mnsearch.com/item?kwd="&amp;D602)</f>
        <v>http://mnsearch.com/item?kwd=B01MTARRT0</v>
      </c>
      <c r="G602" s="60" t="n">
        <v>7200</v>
      </c>
      <c r="H602" s="39"/>
      <c r="I602" s="40" t="n">
        <v>200</v>
      </c>
      <c r="J602" s="41"/>
      <c r="K602" s="41"/>
      <c r="L602" s="41"/>
      <c r="M602" s="100" t="s">
        <v>1842</v>
      </c>
      <c r="N602" s="62" t="n">
        <v>96.98</v>
      </c>
      <c r="O602" s="77" t="n">
        <f aca="false">N602-0.5</f>
        <v>96.48</v>
      </c>
      <c r="P602" s="78" t="n">
        <f aca="false">IF(ISERROR($P$1*O602),"",($P$1*O602))</f>
        <v>10215.3024</v>
      </c>
      <c r="Q602" s="79" t="n">
        <f aca="false">P602-T602-X602-G602-H602-Z602</f>
        <v>293.3024</v>
      </c>
      <c r="R602" s="80" t="n">
        <f aca="false">P602-T602-Y602-G602-H602-Z602</f>
        <v>293.3024</v>
      </c>
      <c r="S602" s="81" t="n">
        <f aca="false">IF(ISERROR(Q602/P602),"",(Q602/P602))</f>
        <v>0.0287120624055143</v>
      </c>
      <c r="T602" s="78" t="n">
        <f aca="false">ROUND(IF(ISERROR(P602*$T$1),"",P602*$T$1),0)</f>
        <v>1532</v>
      </c>
      <c r="U602" s="82" t="n">
        <f aca="false">ROUNDUP(I602*1.2,0)</f>
        <v>240</v>
      </c>
      <c r="V602" s="83" t="n">
        <f aca="false">ROUNDUP(SUM(J602:L602)*1.1,0)</f>
        <v>0</v>
      </c>
      <c r="W602" s="84" t="s">
        <v>50</v>
      </c>
      <c r="X602" s="28" t="n">
        <f aca="false">IFERROR(IF($W602="eパケライト",VLOOKUP($U602,料金表!$B$3:$H$52,2,1),IF($W602="eパケ",VLOOKUP($U602,料金表!$B$3:$H$52,4,1),IF($W602="EMS",VLOOKUP($U602,料金表!$B$3:$H$52,6,1),""))),"")</f>
        <v>860</v>
      </c>
      <c r="Y602" s="28" t="n">
        <f aca="false">IFERROR(IF($W602="eパケライト",VLOOKUP($U602,料金表!$B$3:$H$52,3,1),IF($W602="eパケ",VLOOKUP($U602,料金表!$B$3:$H$52,5,1),IF($W602="EMS",VLOOKUP($U602,料金表!$B$3:$H$52,7,1),""))),"")</f>
        <v>860</v>
      </c>
      <c r="Z602" s="28" t="n">
        <f aca="false">$Z$1</f>
        <v>330</v>
      </c>
      <c r="AA602" s="64"/>
      <c r="AB602" s="65"/>
      <c r="AC602" s="66" t="s">
        <v>45</v>
      </c>
      <c r="AD602" s="65" t="n">
        <v>43963</v>
      </c>
      <c r="AE602" s="56"/>
      <c r="AF602" s="97"/>
      <c r="AH602" s="57"/>
    </row>
    <row r="603" customFormat="false" ht="16.5" hidden="true" customHeight="true" outlineLevel="0" collapsed="false">
      <c r="A603" s="19" t="n">
        <v>596</v>
      </c>
      <c r="B603" s="67"/>
      <c r="C603" s="58" t="s">
        <v>1843</v>
      </c>
      <c r="D603" s="37" t="s">
        <v>1844</v>
      </c>
      <c r="E603" s="58" t="n">
        <v>4542084000140</v>
      </c>
      <c r="F603" s="38" t="str">
        <f aca="false">IF(D603="",,"http://mnsearch.com/item?kwd="&amp;D603)</f>
        <v>http://mnsearch.com/item?kwd=B00005QBK7</v>
      </c>
      <c r="G603" s="60" t="n">
        <v>6711</v>
      </c>
      <c r="H603" s="39"/>
      <c r="I603" s="40" t="n">
        <v>200</v>
      </c>
      <c r="J603" s="41"/>
      <c r="K603" s="41"/>
      <c r="L603" s="41"/>
      <c r="M603" s="61" t="s">
        <v>1845</v>
      </c>
      <c r="N603" s="62" t="n">
        <v>94.98</v>
      </c>
      <c r="O603" s="77" t="n">
        <f aca="false">N603-0.5</f>
        <v>94.48</v>
      </c>
      <c r="P603" s="78" t="n">
        <f aca="false">IF(ISERROR($P$1*O603),"",($P$1*O603))</f>
        <v>10003.5424</v>
      </c>
      <c r="Q603" s="79" t="n">
        <f aca="false">P603-T603-X603-G603-H603-Z603</f>
        <v>601.5424</v>
      </c>
      <c r="R603" s="80" t="n">
        <f aca="false">P603-T603-Y603-G603-H603-Z603</f>
        <v>601.5424</v>
      </c>
      <c r="S603" s="81" t="n">
        <f aca="false">IF(ISERROR(Q603/P603),"",(Q603/P603))</f>
        <v>0.060132938507863</v>
      </c>
      <c r="T603" s="78" t="n">
        <f aca="false">ROUND(IF(ISERROR(P603*$T$1),"",P603*$T$1),0)</f>
        <v>1501</v>
      </c>
      <c r="U603" s="82" t="n">
        <f aca="false">ROUNDUP(I603*1.2,0)</f>
        <v>240</v>
      </c>
      <c r="V603" s="83" t="n">
        <f aca="false">ROUNDUP(SUM(J603:L603)*1.1,0)</f>
        <v>0</v>
      </c>
      <c r="W603" s="84" t="s">
        <v>50</v>
      </c>
      <c r="X603" s="28" t="n">
        <f aca="false">IFERROR(IF($W603="eパケライト",VLOOKUP($U603,料金表!$B$3:$H$52,2,1),IF($W603="eパケ",VLOOKUP($U603,料金表!$B$3:$H$52,4,1),IF($W603="EMS",VLOOKUP($U603,料金表!$B$3:$H$52,6,1),""))),"")</f>
        <v>860</v>
      </c>
      <c r="Y603" s="28" t="n">
        <f aca="false">IFERROR(IF($W603="eパケライト",VLOOKUP($U603,料金表!$B$3:$H$52,3,1),IF($W603="eパケ",VLOOKUP($U603,料金表!$B$3:$H$52,5,1),IF($W603="EMS",VLOOKUP($U603,料金表!$B$3:$H$52,7,1),""))),"")</f>
        <v>860</v>
      </c>
      <c r="Z603" s="28" t="n">
        <f aca="false">$Z$1</f>
        <v>330</v>
      </c>
      <c r="AA603" s="64"/>
      <c r="AB603" s="65"/>
      <c r="AC603" s="66" t="s">
        <v>89</v>
      </c>
      <c r="AD603" s="65" t="n">
        <v>43963</v>
      </c>
      <c r="AE603" s="56"/>
      <c r="AF603" s="97"/>
      <c r="AH603" s="57"/>
    </row>
    <row r="604" customFormat="false" ht="16.5" hidden="true" customHeight="true" outlineLevel="0" collapsed="false">
      <c r="A604" s="19" t="n">
        <v>597</v>
      </c>
      <c r="B604" s="67"/>
      <c r="C604" s="58" t="s">
        <v>1846</v>
      </c>
      <c r="D604" s="37" t="s">
        <v>1847</v>
      </c>
      <c r="E604" s="58" t="n">
        <v>4988615096471</v>
      </c>
      <c r="F604" s="38" t="str">
        <f aca="false">IF(D604="",,"http://mnsearch.com/item?kwd="&amp;D604)</f>
        <v>http://mnsearch.com/item?kwd=B072NCGDCF</v>
      </c>
      <c r="G604" s="60" t="n">
        <v>7800</v>
      </c>
      <c r="H604" s="39"/>
      <c r="I604" s="40" t="n">
        <v>200</v>
      </c>
      <c r="J604" s="41"/>
      <c r="K604" s="41"/>
      <c r="L604" s="41"/>
      <c r="M604" s="61" t="s">
        <v>1848</v>
      </c>
      <c r="N604" s="62" t="n">
        <v>105.99</v>
      </c>
      <c r="O604" s="77" t="n">
        <f aca="false">N604-0.5</f>
        <v>105.49</v>
      </c>
      <c r="P604" s="78" t="n">
        <f aca="false">IF(ISERROR($P$1*O604),"",($P$1*O604))</f>
        <v>11169.2812</v>
      </c>
      <c r="Q604" s="79" t="n">
        <f aca="false">P604-T604-X604-G604-H604-Z604</f>
        <v>504.281199999999</v>
      </c>
      <c r="R604" s="80" t="n">
        <f aca="false">P604-T604-Y604-G604-H604-Z604</f>
        <v>504.281199999999</v>
      </c>
      <c r="S604" s="81" t="n">
        <f aca="false">IF(ISERROR(Q604/P604),"",(Q604/P604))</f>
        <v>0.0451489393963865</v>
      </c>
      <c r="T604" s="78" t="n">
        <f aca="false">ROUND(IF(ISERROR(P604*$T$1),"",P604*$T$1),0)</f>
        <v>1675</v>
      </c>
      <c r="U604" s="82" t="n">
        <f aca="false">ROUNDUP(I604*1.2,0)</f>
        <v>240</v>
      </c>
      <c r="V604" s="83" t="n">
        <f aca="false">ROUNDUP(SUM(J604:L604)*1.1,0)</f>
        <v>0</v>
      </c>
      <c r="W604" s="84" t="s">
        <v>50</v>
      </c>
      <c r="X604" s="28" t="n">
        <f aca="false">IFERROR(IF($W604="eパケライト",VLOOKUP($U604,料金表!$B$3:$H$52,2,1),IF($W604="eパケ",VLOOKUP($U604,料金表!$B$3:$H$52,4,1),IF($W604="EMS",VLOOKUP($U604,料金表!$B$3:$H$52,6,1),""))),"")</f>
        <v>860</v>
      </c>
      <c r="Y604" s="28" t="n">
        <f aca="false">IFERROR(IF($W604="eパケライト",VLOOKUP($U604,料金表!$B$3:$H$52,3,1),IF($W604="eパケ",VLOOKUP($U604,料金表!$B$3:$H$52,5,1),IF($W604="EMS",VLOOKUP($U604,料金表!$B$3:$H$52,7,1),""))),"")</f>
        <v>860</v>
      </c>
      <c r="Z604" s="28" t="n">
        <f aca="false">$Z$1</f>
        <v>330</v>
      </c>
      <c r="AA604" s="64"/>
      <c r="AB604" s="65"/>
      <c r="AC604" s="66" t="s">
        <v>89</v>
      </c>
      <c r="AD604" s="65" t="n">
        <v>43963</v>
      </c>
      <c r="AE604" s="56"/>
      <c r="AF604" s="97"/>
      <c r="AH604" s="57"/>
    </row>
    <row r="605" customFormat="false" ht="16.5" hidden="true" customHeight="true" outlineLevel="0" collapsed="false">
      <c r="A605" s="19" t="n">
        <v>598</v>
      </c>
      <c r="B605" s="67"/>
      <c r="C605" s="58" t="s">
        <v>1849</v>
      </c>
      <c r="D605" s="37" t="s">
        <v>1850</v>
      </c>
      <c r="E605" s="58" t="n">
        <v>4582325378270</v>
      </c>
      <c r="F605" s="38" t="str">
        <f aca="false">IF(D605="",,"http://mnsearch.com/item?kwd="&amp;D605)</f>
        <v>http://mnsearch.com/item?kwd=B00BIYSGA8</v>
      </c>
      <c r="G605" s="60" t="n">
        <v>4711</v>
      </c>
      <c r="H605" s="39"/>
      <c r="I605" s="40" t="n">
        <v>200</v>
      </c>
      <c r="J605" s="41"/>
      <c r="K605" s="41"/>
      <c r="L605" s="41"/>
      <c r="M605" s="100" t="s">
        <v>1851</v>
      </c>
      <c r="N605" s="62" t="n">
        <v>90.49</v>
      </c>
      <c r="O605" s="77" t="n">
        <f aca="false">N605-0.5</f>
        <v>89.99</v>
      </c>
      <c r="P605" s="78" t="n">
        <f aca="false">IF(ISERROR($P$1*O605),"",($P$1*O605))</f>
        <v>9528.1412</v>
      </c>
      <c r="Q605" s="79" t="n">
        <f aca="false">P605-T605-X605-G605-H605-Z605</f>
        <v>2198.1412</v>
      </c>
      <c r="R605" s="80" t="n">
        <f aca="false">P605-T605-Y605-G605-H605-Z605</f>
        <v>2198.1412</v>
      </c>
      <c r="S605" s="81" t="n">
        <f aca="false">IF(ISERROR(Q605/P605),"",(Q605/P605))</f>
        <v>0.230699897688334</v>
      </c>
      <c r="T605" s="78" t="n">
        <f aca="false">ROUND(IF(ISERROR(P605*$T$1),"",P605*$T$1),0)</f>
        <v>1429</v>
      </c>
      <c r="U605" s="82" t="n">
        <f aca="false">ROUNDUP(I605*1.2,0)</f>
        <v>240</v>
      </c>
      <c r="V605" s="83" t="n">
        <f aca="false">ROUNDUP(SUM(J605:L605)*1.1,0)</f>
        <v>0</v>
      </c>
      <c r="W605" s="84" t="s">
        <v>50</v>
      </c>
      <c r="X605" s="28" t="n">
        <f aca="false">IFERROR(IF($W605="eパケライト",VLOOKUP($U605,料金表!$B$3:$H$52,2,1),IF($W605="eパケ",VLOOKUP($U605,料金表!$B$3:$H$52,4,1),IF($W605="EMS",VLOOKUP($U605,料金表!$B$3:$H$52,6,1),""))),"")</f>
        <v>860</v>
      </c>
      <c r="Y605" s="28" t="n">
        <f aca="false">IFERROR(IF($W605="eパケライト",VLOOKUP($U605,料金表!$B$3:$H$52,3,1),IF($W605="eパケ",VLOOKUP($U605,料金表!$B$3:$H$52,5,1),IF($W605="EMS",VLOOKUP($U605,料金表!$B$3:$H$52,7,1),""))),"")</f>
        <v>860</v>
      </c>
      <c r="Z605" s="28" t="n">
        <f aca="false">$Z$1</f>
        <v>330</v>
      </c>
      <c r="AA605" s="64"/>
      <c r="AB605" s="65"/>
      <c r="AC605" s="66" t="s">
        <v>89</v>
      </c>
      <c r="AD605" s="65" t="n">
        <v>43963</v>
      </c>
      <c r="AE605" s="56"/>
      <c r="AF605" s="97"/>
      <c r="AH605" s="57"/>
    </row>
    <row r="606" customFormat="false" ht="16.5" hidden="true" customHeight="true" outlineLevel="0" collapsed="false">
      <c r="A606" s="19" t="n">
        <v>599</v>
      </c>
      <c r="B606" s="67"/>
      <c r="C606" s="58" t="s">
        <v>1852</v>
      </c>
      <c r="D606" s="37" t="s">
        <v>1853</v>
      </c>
      <c r="E606" s="58" t="n">
        <v>4562412130301</v>
      </c>
      <c r="F606" s="38" t="str">
        <f aca="false">IF(D606="",,"http://mnsearch.com/item?kwd="&amp;D606)</f>
        <v>http://mnsearch.com/item?kwd=B077Y52CCH</v>
      </c>
      <c r="G606" s="60" t="n">
        <v>4500</v>
      </c>
      <c r="H606" s="39"/>
      <c r="I606" s="40" t="n">
        <v>200</v>
      </c>
      <c r="J606" s="41"/>
      <c r="K606" s="41"/>
      <c r="L606" s="41"/>
      <c r="M606" s="100" t="s">
        <v>1854</v>
      </c>
      <c r="N606" s="62" t="n">
        <v>85.49</v>
      </c>
      <c r="O606" s="77" t="n">
        <f aca="false">N606-0.5</f>
        <v>84.99</v>
      </c>
      <c r="P606" s="78" t="n">
        <f aca="false">IF(ISERROR($P$1*O606),"",($P$1*O606))</f>
        <v>8998.7412</v>
      </c>
      <c r="Q606" s="79" t="n">
        <f aca="false">P606-T606-X606-G606-H606-Z606</f>
        <v>1958.7412</v>
      </c>
      <c r="R606" s="80" t="n">
        <f aca="false">P606-T606-Y606-G606-H606-Z606</f>
        <v>1958.7412</v>
      </c>
      <c r="S606" s="81" t="n">
        <f aca="false">IF(ISERROR(Q606/P606),"",(Q606/P606))</f>
        <v>0.217668355658456</v>
      </c>
      <c r="T606" s="78" t="n">
        <f aca="false">ROUND(IF(ISERROR(P606*$T$1),"",P606*$T$1),0)</f>
        <v>1350</v>
      </c>
      <c r="U606" s="82" t="n">
        <f aca="false">ROUNDUP(I606*1.2,0)</f>
        <v>240</v>
      </c>
      <c r="V606" s="83" t="n">
        <f aca="false">ROUNDUP(SUM(J606:L606)*1.1,0)</f>
        <v>0</v>
      </c>
      <c r="W606" s="84" t="s">
        <v>50</v>
      </c>
      <c r="X606" s="28" t="n">
        <f aca="false">IFERROR(IF($W606="eパケライト",VLOOKUP($U606,料金表!$B$3:$H$52,2,1),IF($W606="eパケ",VLOOKUP($U606,料金表!$B$3:$H$52,4,1),IF($W606="EMS",VLOOKUP($U606,料金表!$B$3:$H$52,6,1),""))),"")</f>
        <v>860</v>
      </c>
      <c r="Y606" s="28" t="n">
        <f aca="false">IFERROR(IF($W606="eパケライト",VLOOKUP($U606,料金表!$B$3:$H$52,3,1),IF($W606="eパケ",VLOOKUP($U606,料金表!$B$3:$H$52,5,1),IF($W606="EMS",VLOOKUP($U606,料金表!$B$3:$H$52,7,1),""))),"")</f>
        <v>860</v>
      </c>
      <c r="Z606" s="28" t="n">
        <f aca="false">$Z$1</f>
        <v>330</v>
      </c>
      <c r="AA606" s="64"/>
      <c r="AB606" s="65"/>
      <c r="AC606" s="66" t="s">
        <v>89</v>
      </c>
      <c r="AD606" s="65" t="n">
        <v>43963</v>
      </c>
      <c r="AE606" s="56"/>
      <c r="AF606" s="97"/>
      <c r="AH606" s="57"/>
    </row>
    <row r="607" customFormat="false" ht="16.5" hidden="true" customHeight="true" outlineLevel="0" collapsed="false">
      <c r="A607" s="19" t="n">
        <v>600</v>
      </c>
      <c r="B607" s="67"/>
      <c r="C607" s="58" t="s">
        <v>1855</v>
      </c>
      <c r="D607" s="37" t="s">
        <v>1856</v>
      </c>
      <c r="E607" s="58" t="n">
        <v>4974365823412</v>
      </c>
      <c r="F607" s="38" t="str">
        <f aca="false">IF(D607="",,"http://mnsearch.com/item?kwd="&amp;D607)</f>
        <v>http://mnsearch.com/item?kwd=B073191YDM</v>
      </c>
      <c r="G607" s="60" t="n">
        <v>6600</v>
      </c>
      <c r="H607" s="39"/>
      <c r="I607" s="40" t="n">
        <v>200</v>
      </c>
      <c r="J607" s="41"/>
      <c r="K607" s="41"/>
      <c r="L607" s="41"/>
      <c r="M607" s="61" t="s">
        <v>1857</v>
      </c>
      <c r="N607" s="62" t="n">
        <v>87.25</v>
      </c>
      <c r="O607" s="77" t="n">
        <f aca="false">N607-0.5</f>
        <v>86.75</v>
      </c>
      <c r="P607" s="78" t="n">
        <f aca="false">IF(ISERROR($P$1*O607),"",($P$1*O607))</f>
        <v>9185.09</v>
      </c>
      <c r="Q607" s="79" t="n">
        <f aca="false">P607-T607-X607-G607-H607-Z607</f>
        <v>17.0900000000001</v>
      </c>
      <c r="R607" s="80" t="n">
        <f aca="false">P607-T607-Y607-G607-H607-Z607</f>
        <v>17.0900000000001</v>
      </c>
      <c r="S607" s="81" t="n">
        <f aca="false">IF(ISERROR(Q607/P607),"",(Q607/P607))</f>
        <v>0.00186062412017739</v>
      </c>
      <c r="T607" s="78" t="n">
        <f aca="false">ROUND(IF(ISERROR(P607*$T$1),"",P607*$T$1),0)</f>
        <v>1378</v>
      </c>
      <c r="U607" s="82" t="n">
        <f aca="false">ROUNDUP(I607*1.2,0)</f>
        <v>240</v>
      </c>
      <c r="V607" s="83" t="n">
        <f aca="false">ROUNDUP(SUM(J607:L607)*1.1,0)</f>
        <v>0</v>
      </c>
      <c r="W607" s="84" t="s">
        <v>50</v>
      </c>
      <c r="X607" s="28" t="n">
        <f aca="false">IFERROR(IF($W607="eパケライト",VLOOKUP($U607,料金表!$B$3:$H$52,2,1),IF($W607="eパケ",VLOOKUP($U607,料金表!$B$3:$H$52,4,1),IF($W607="EMS",VLOOKUP($U607,料金表!$B$3:$H$52,6,1),""))),"")</f>
        <v>860</v>
      </c>
      <c r="Y607" s="28" t="n">
        <f aca="false">IFERROR(IF($W607="eパケライト",VLOOKUP($U607,料金表!$B$3:$H$52,3,1),IF($W607="eパケ",VLOOKUP($U607,料金表!$B$3:$H$52,5,1),IF($W607="EMS",VLOOKUP($U607,料金表!$B$3:$H$52,7,1),""))),"")</f>
        <v>860</v>
      </c>
      <c r="Z607" s="28" t="n">
        <f aca="false">$Z$1</f>
        <v>330</v>
      </c>
      <c r="AA607" s="64"/>
      <c r="AB607" s="65"/>
      <c r="AC607" s="66" t="s">
        <v>89</v>
      </c>
      <c r="AD607" s="65" t="n">
        <v>43963</v>
      </c>
      <c r="AE607" s="56"/>
      <c r="AF607" s="97"/>
      <c r="AH607" s="57"/>
    </row>
    <row r="608" customFormat="false" ht="15.75" hidden="true" customHeight="true" outlineLevel="0" collapsed="false">
      <c r="A608" s="19" t="n">
        <v>601</v>
      </c>
      <c r="B608" s="67"/>
      <c r="C608" s="58" t="s">
        <v>1858</v>
      </c>
      <c r="D608" s="37" t="s">
        <v>1859</v>
      </c>
      <c r="E608" s="58" t="n">
        <v>4571165000083</v>
      </c>
      <c r="F608" s="38" t="str">
        <f aca="false">IF(D608="",,"http://mnsearch.com/item?kwd="&amp;D608)</f>
        <v>http://mnsearch.com/item?kwd=B000FSELLQ</v>
      </c>
      <c r="G608" s="60" t="n">
        <v>8300</v>
      </c>
      <c r="H608" s="39"/>
      <c r="I608" s="40" t="n">
        <v>200</v>
      </c>
      <c r="J608" s="41"/>
      <c r="K608" s="41"/>
      <c r="L608" s="41"/>
      <c r="M608" s="100" t="s">
        <v>1860</v>
      </c>
      <c r="N608" s="62" t="n">
        <v>106.8</v>
      </c>
      <c r="O608" s="77" t="n">
        <f aca="false">N608-0.5</f>
        <v>106.3</v>
      </c>
      <c r="P608" s="78" t="n">
        <f aca="false">IF(ISERROR($P$1*O608),"",($P$1*O608))</f>
        <v>11255.044</v>
      </c>
      <c r="Q608" s="79" t="n">
        <f aca="false">P608-T608-X608-G608-H608-Z608</f>
        <v>77.0439999999999</v>
      </c>
      <c r="R608" s="80" t="n">
        <f aca="false">P608-T608-Y608-G608-H608-Z608</f>
        <v>77.0439999999999</v>
      </c>
      <c r="S608" s="81" t="n">
        <f aca="false">IF(ISERROR(Q608/P608),"",(Q608/P608))</f>
        <v>0.00684528643335378</v>
      </c>
      <c r="T608" s="78" t="n">
        <f aca="false">ROUND(IF(ISERROR(P608*$T$1),"",P608*$T$1),0)</f>
        <v>1688</v>
      </c>
      <c r="U608" s="82" t="n">
        <f aca="false">ROUNDUP(I608*1.2,0)</f>
        <v>240</v>
      </c>
      <c r="V608" s="83" t="n">
        <f aca="false">ROUNDUP(SUM(J608:L608)*1.1,0)</f>
        <v>0</v>
      </c>
      <c r="W608" s="84" t="s">
        <v>50</v>
      </c>
      <c r="X608" s="28" t="n">
        <f aca="false">IFERROR(IF($W608="eパケライト",VLOOKUP($U608,料金表!$B$3:$H$52,2,1),IF($W608="eパケ",VLOOKUP($U608,料金表!$B$3:$H$52,4,1),IF($W608="EMS",VLOOKUP($U608,料金表!$B$3:$H$52,6,1),""))),"")</f>
        <v>860</v>
      </c>
      <c r="Y608" s="28" t="n">
        <f aca="false">IFERROR(IF($W608="eパケライト",VLOOKUP($U608,料金表!$B$3:$H$52,3,1),IF($W608="eパケ",VLOOKUP($U608,料金表!$B$3:$H$52,5,1),IF($W608="EMS",VLOOKUP($U608,料金表!$B$3:$H$52,7,1),""))),"")</f>
        <v>860</v>
      </c>
      <c r="Z608" s="28" t="n">
        <f aca="false">$Z$1</f>
        <v>330</v>
      </c>
      <c r="AA608" s="64"/>
      <c r="AB608" s="65"/>
      <c r="AC608" s="66" t="s">
        <v>45</v>
      </c>
      <c r="AD608" s="65" t="n">
        <v>43963</v>
      </c>
      <c r="AE608" s="56"/>
      <c r="AF608" s="97"/>
      <c r="AH608" s="57"/>
    </row>
    <row r="609" customFormat="false" ht="15.75" hidden="true" customHeight="true" outlineLevel="0" collapsed="false">
      <c r="A609" s="19" t="n">
        <v>602</v>
      </c>
      <c r="B609" s="67"/>
      <c r="C609" s="58" t="s">
        <v>1861</v>
      </c>
      <c r="D609" s="37" t="s">
        <v>1862</v>
      </c>
      <c r="E609" s="58" t="n">
        <v>4535506301864</v>
      </c>
      <c r="F609" s="38" t="str">
        <f aca="false">IF(D609="",,"http://mnsearch.com/item?kwd="&amp;D609)</f>
        <v>http://mnsearch.com/item?kwd=B00BMIXNSK</v>
      </c>
      <c r="G609" s="60" t="n">
        <v>4711</v>
      </c>
      <c r="H609" s="39"/>
      <c r="I609" s="40" t="n">
        <v>200</v>
      </c>
      <c r="J609" s="41"/>
      <c r="K609" s="41"/>
      <c r="L609" s="41"/>
      <c r="M609" s="61" t="s">
        <v>1863</v>
      </c>
      <c r="N609" s="62" t="n">
        <v>86.98</v>
      </c>
      <c r="O609" s="77" t="n">
        <f aca="false">N609-0.5</f>
        <v>86.48</v>
      </c>
      <c r="P609" s="78" t="n">
        <f aca="false">IF(ISERROR($P$1*O609),"",($P$1*O609))</f>
        <v>9156.5024</v>
      </c>
      <c r="Q609" s="79" t="n">
        <f aca="false">P609-T609-X609-G609-H609-Z609</f>
        <v>1882.5024</v>
      </c>
      <c r="R609" s="80" t="n">
        <f aca="false">P609-T609-Y609-G609-H609-Z609</f>
        <v>1882.5024</v>
      </c>
      <c r="S609" s="81" t="n">
        <f aca="false">IF(ISERROR(Q609/P609),"",(Q609/P609))</f>
        <v>0.205591864421943</v>
      </c>
      <c r="T609" s="78" t="n">
        <f aca="false">ROUND(IF(ISERROR(P609*$T$1),"",P609*$T$1),0)</f>
        <v>1373</v>
      </c>
      <c r="U609" s="82" t="n">
        <f aca="false">ROUNDUP(I609*1.2,0)</f>
        <v>240</v>
      </c>
      <c r="V609" s="83" t="n">
        <f aca="false">ROUNDUP(SUM(J609:L609)*1.1,0)</f>
        <v>0</v>
      </c>
      <c r="W609" s="84" t="s">
        <v>50</v>
      </c>
      <c r="X609" s="28" t="n">
        <f aca="false">IFERROR(IF($W609="eパケライト",VLOOKUP($U609,料金表!$B$3:$H$52,2,1),IF($W609="eパケ",VLOOKUP($U609,料金表!$B$3:$H$52,4,1),IF($W609="EMS",VLOOKUP($U609,料金表!$B$3:$H$52,6,1),""))),"")</f>
        <v>860</v>
      </c>
      <c r="Y609" s="28" t="n">
        <f aca="false">IFERROR(IF($W609="eパケライト",VLOOKUP($U609,料金表!$B$3:$H$52,3,1),IF($W609="eパケ",VLOOKUP($U609,料金表!$B$3:$H$52,5,1),IF($W609="EMS",VLOOKUP($U609,料金表!$B$3:$H$52,7,1),""))),"")</f>
        <v>860</v>
      </c>
      <c r="Z609" s="28" t="n">
        <f aca="false">$Z$1</f>
        <v>330</v>
      </c>
      <c r="AA609" s="64"/>
      <c r="AB609" s="65"/>
      <c r="AC609" s="66" t="s">
        <v>45</v>
      </c>
      <c r="AD609" s="65" t="n">
        <v>43963</v>
      </c>
      <c r="AE609" s="56"/>
      <c r="AF609" s="97"/>
      <c r="AH609" s="57"/>
    </row>
    <row r="610" customFormat="false" ht="15.75" hidden="true" customHeight="true" outlineLevel="0" collapsed="false">
      <c r="A610" s="19" t="n">
        <v>603</v>
      </c>
      <c r="B610" s="67"/>
      <c r="C610" s="58" t="s">
        <v>1864</v>
      </c>
      <c r="D610" s="37" t="s">
        <v>1865</v>
      </c>
      <c r="E610" s="58" t="n">
        <v>4529790600727</v>
      </c>
      <c r="F610" s="38" t="str">
        <f aca="false">IF(D610="",,"http://mnsearch.com/item?kwd="&amp;D610)</f>
        <v>http://mnsearch.com/item?kwd=B00LIQQAI6</v>
      </c>
      <c r="G610" s="60" t="n">
        <v>5965</v>
      </c>
      <c r="H610" s="60" t="n">
        <v>337</v>
      </c>
      <c r="I610" s="40" t="n">
        <v>200</v>
      </c>
      <c r="J610" s="41"/>
      <c r="K610" s="41"/>
      <c r="L610" s="41"/>
      <c r="M610" s="61" t="s">
        <v>1866</v>
      </c>
      <c r="N610" s="62" t="n">
        <v>86.98</v>
      </c>
      <c r="O610" s="77" t="n">
        <f aca="false">N610-0.5</f>
        <v>86.48</v>
      </c>
      <c r="P610" s="78" t="n">
        <f aca="false">IF(ISERROR($P$1*O610),"",($P$1*O610))</f>
        <v>9156.5024</v>
      </c>
      <c r="Q610" s="79" t="n">
        <f aca="false">P610-T610-X610-G610-H610-Z610</f>
        <v>291.502399999999</v>
      </c>
      <c r="R610" s="80" t="n">
        <f aca="false">P610-T610-Y610-G610-H610-Z610</f>
        <v>291.502399999999</v>
      </c>
      <c r="S610" s="81" t="n">
        <f aca="false">IF(ISERROR(Q610/P610),"",(Q610/P610))</f>
        <v>0.0318355620154699</v>
      </c>
      <c r="T610" s="78" t="n">
        <f aca="false">ROUND(IF(ISERROR(P610*$T$1),"",P610*$T$1),0)</f>
        <v>1373</v>
      </c>
      <c r="U610" s="82" t="n">
        <f aca="false">ROUNDUP(I610*1.2,0)</f>
        <v>240</v>
      </c>
      <c r="V610" s="83" t="n">
        <f aca="false">ROUNDUP(SUM(J610:L610)*1.1,0)</f>
        <v>0</v>
      </c>
      <c r="W610" s="84" t="s">
        <v>50</v>
      </c>
      <c r="X610" s="28" t="n">
        <f aca="false">IFERROR(IF($W610="eパケライト",VLOOKUP($U610,料金表!$B$3:$H$52,2,1),IF($W610="eパケ",VLOOKUP($U610,料金表!$B$3:$H$52,4,1),IF($W610="EMS",VLOOKUP($U610,料金表!$B$3:$H$52,6,1),""))),"")</f>
        <v>860</v>
      </c>
      <c r="Y610" s="28" t="n">
        <f aca="false">IFERROR(IF($W610="eパケライト",VLOOKUP($U610,料金表!$B$3:$H$52,3,1),IF($W610="eパケ",VLOOKUP($U610,料金表!$B$3:$H$52,5,1),IF($W610="EMS",VLOOKUP($U610,料金表!$B$3:$H$52,7,1),""))),"")</f>
        <v>860</v>
      </c>
      <c r="Z610" s="28" t="n">
        <f aca="false">$Z$1</f>
        <v>330</v>
      </c>
      <c r="AA610" s="64"/>
      <c r="AB610" s="65"/>
      <c r="AC610" s="66" t="s">
        <v>45</v>
      </c>
      <c r="AD610" s="65" t="n">
        <v>43963</v>
      </c>
      <c r="AE610" s="56"/>
      <c r="AF610" s="97"/>
      <c r="AH610" s="57"/>
    </row>
    <row r="611" customFormat="false" ht="15.75" hidden="true" customHeight="true" outlineLevel="0" collapsed="false">
      <c r="A611" s="19" t="n">
        <v>604</v>
      </c>
      <c r="B611" s="67"/>
      <c r="C611" s="58" t="s">
        <v>1867</v>
      </c>
      <c r="D611" s="37" t="s">
        <v>1868</v>
      </c>
      <c r="E611" s="58" t="n">
        <v>4562168548078</v>
      </c>
      <c r="F611" s="38" t="str">
        <f aca="false">IF(D611="",,"http://mnsearch.com/item?kwd="&amp;D611)</f>
        <v>http://mnsearch.com/item?kwd=B00P8SWH6O</v>
      </c>
      <c r="G611" s="60" t="n">
        <v>3011</v>
      </c>
      <c r="H611" s="39"/>
      <c r="I611" s="40" t="n">
        <v>200</v>
      </c>
      <c r="J611" s="41"/>
      <c r="K611" s="41"/>
      <c r="L611" s="41"/>
      <c r="M611" s="100" t="s">
        <v>1869</v>
      </c>
      <c r="N611" s="62" t="n">
        <v>57.99</v>
      </c>
      <c r="O611" s="77" t="n">
        <f aca="false">N611-0.5</f>
        <v>57.49</v>
      </c>
      <c r="P611" s="78" t="n">
        <f aca="false">IF(ISERROR($P$1*O611),"",($P$1*O611))</f>
        <v>6087.0412</v>
      </c>
      <c r="Q611" s="79" t="n">
        <f aca="false">P611-T611-X611-G611-H611-Z611</f>
        <v>973.0412</v>
      </c>
      <c r="R611" s="80" t="n">
        <f aca="false">P611-T611-Y611-G611-H611-Z611</f>
        <v>973.0412</v>
      </c>
      <c r="S611" s="81" t="n">
        <f aca="false">IF(ISERROR(Q611/P611),"",(Q611/P611))</f>
        <v>0.159854544766347</v>
      </c>
      <c r="T611" s="78" t="n">
        <f aca="false">ROUND(IF(ISERROR(P611*$T$1),"",P611*$T$1),0)</f>
        <v>913</v>
      </c>
      <c r="U611" s="82" t="n">
        <f aca="false">ROUNDUP(I611*1.2,0)</f>
        <v>240</v>
      </c>
      <c r="V611" s="83" t="n">
        <f aca="false">ROUNDUP(SUM(J611:L611)*1.1,0)</f>
        <v>0</v>
      </c>
      <c r="W611" s="84" t="s">
        <v>50</v>
      </c>
      <c r="X611" s="28" t="n">
        <f aca="false">IFERROR(IF($W611="eパケライト",VLOOKUP($U611,料金表!$B$3:$H$52,2,1),IF($W611="eパケ",VLOOKUP($U611,料金表!$B$3:$H$52,4,1),IF($W611="EMS",VLOOKUP($U611,料金表!$B$3:$H$52,6,1),""))),"")</f>
        <v>860</v>
      </c>
      <c r="Y611" s="28" t="n">
        <f aca="false">IFERROR(IF($W611="eパケライト",VLOOKUP($U611,料金表!$B$3:$H$52,3,1),IF($W611="eパケ",VLOOKUP($U611,料金表!$B$3:$H$52,5,1),IF($W611="EMS",VLOOKUP($U611,料金表!$B$3:$H$52,7,1),""))),"")</f>
        <v>860</v>
      </c>
      <c r="Z611" s="28" t="n">
        <f aca="false">$Z$1</f>
        <v>330</v>
      </c>
      <c r="AA611" s="64"/>
      <c r="AB611" s="65"/>
      <c r="AC611" s="66" t="s">
        <v>45</v>
      </c>
      <c r="AD611" s="65" t="n">
        <v>43963</v>
      </c>
      <c r="AE611" s="56"/>
      <c r="AF611" s="97"/>
      <c r="AH611" s="57"/>
    </row>
    <row r="612" customFormat="false" ht="15.75" hidden="true" customHeight="true" outlineLevel="0" collapsed="false">
      <c r="A612" s="19" t="n">
        <v>605</v>
      </c>
      <c r="B612" s="67"/>
      <c r="C612" s="58" t="s">
        <v>1870</v>
      </c>
      <c r="D612" s="37" t="s">
        <v>1871</v>
      </c>
      <c r="E612" s="58" t="n">
        <v>4976219958448</v>
      </c>
      <c r="F612" s="38" t="str">
        <f aca="false">IF(D612="",,"http://mnsearch.com/item?kwd="&amp;D612)</f>
        <v>http://mnsearch.com/item?kwd=B00009XBT2</v>
      </c>
      <c r="G612" s="60" t="n">
        <v>8000</v>
      </c>
      <c r="H612" s="39"/>
      <c r="I612" s="40" t="n">
        <v>200</v>
      </c>
      <c r="J612" s="41"/>
      <c r="K612" s="41"/>
      <c r="L612" s="41"/>
      <c r="M612" s="61" t="s">
        <v>1872</v>
      </c>
      <c r="N612" s="62" t="n">
        <v>110.49</v>
      </c>
      <c r="O612" s="77" t="n">
        <f aca="false">N612-0.5</f>
        <v>109.99</v>
      </c>
      <c r="P612" s="78" t="n">
        <f aca="false">IF(ISERROR($P$1*O612),"",($P$1*O612))</f>
        <v>11645.7412</v>
      </c>
      <c r="Q612" s="79" t="n">
        <f aca="false">P612-T612-X612-G612-H612-Z612</f>
        <v>708.741199999999</v>
      </c>
      <c r="R612" s="80" t="n">
        <f aca="false">P612-T612-Y612-G612-H612-Z612</f>
        <v>708.741199999999</v>
      </c>
      <c r="S612" s="81" t="n">
        <f aca="false">IF(ISERROR(Q612/P612),"",(Q612/P612))</f>
        <v>0.0608584020397086</v>
      </c>
      <c r="T612" s="78" t="n">
        <f aca="false">ROUND(IF(ISERROR(P612*$T$1),"",P612*$T$1),0)</f>
        <v>1747</v>
      </c>
      <c r="U612" s="82" t="n">
        <f aca="false">ROUNDUP(I612*1.2,0)</f>
        <v>240</v>
      </c>
      <c r="V612" s="83" t="n">
        <f aca="false">ROUNDUP(SUM(J612:L612)*1.1,0)</f>
        <v>0</v>
      </c>
      <c r="W612" s="84" t="s">
        <v>50</v>
      </c>
      <c r="X612" s="28" t="n">
        <f aca="false">IFERROR(IF($W612="eパケライト",VLOOKUP($U612,料金表!$B$3:$H$52,2,1),IF($W612="eパケ",VLOOKUP($U612,料金表!$B$3:$H$52,4,1),IF($W612="EMS",VLOOKUP($U612,料金表!$B$3:$H$52,6,1),""))),"")</f>
        <v>860</v>
      </c>
      <c r="Y612" s="28" t="n">
        <f aca="false">IFERROR(IF($W612="eパケライト",VLOOKUP($U612,料金表!$B$3:$H$52,3,1),IF($W612="eパケ",VLOOKUP($U612,料金表!$B$3:$H$52,5,1),IF($W612="EMS",VLOOKUP($U612,料金表!$B$3:$H$52,7,1),""))),"")</f>
        <v>860</v>
      </c>
      <c r="Z612" s="28" t="n">
        <f aca="false">$Z$1</f>
        <v>330</v>
      </c>
      <c r="AA612" s="64"/>
      <c r="AB612" s="65"/>
      <c r="AC612" s="66" t="s">
        <v>45</v>
      </c>
      <c r="AD612" s="65" t="n">
        <v>43963</v>
      </c>
      <c r="AE612" s="56"/>
      <c r="AF612" s="97"/>
      <c r="AH612" s="57"/>
    </row>
    <row r="613" customFormat="false" ht="18" hidden="true" customHeight="true" outlineLevel="0" collapsed="false">
      <c r="A613" s="19" t="n">
        <v>606</v>
      </c>
      <c r="B613" s="67"/>
      <c r="C613" s="58" t="s">
        <v>1873</v>
      </c>
      <c r="D613" s="37" t="s">
        <v>1874</v>
      </c>
      <c r="E613" s="58" t="n">
        <v>4902370537741</v>
      </c>
      <c r="F613" s="38" t="str">
        <f aca="false">IF(D613="",,"http://mnsearch.com/item?kwd="&amp;D613)</f>
        <v>http://mnsearch.com/item?kwd=B075LC4PSL</v>
      </c>
      <c r="G613" s="60" t="n">
        <v>6701</v>
      </c>
      <c r="H613" s="39"/>
      <c r="I613" s="40" t="n">
        <v>200</v>
      </c>
      <c r="J613" s="41"/>
      <c r="K613" s="41"/>
      <c r="L613" s="41"/>
      <c r="M613" s="100" t="s">
        <v>1875</v>
      </c>
      <c r="N613" s="62" t="n">
        <v>89.99</v>
      </c>
      <c r="O613" s="77" t="n">
        <f aca="false">N613-0.5</f>
        <v>89.49</v>
      </c>
      <c r="P613" s="78" t="n">
        <f aca="false">IF(ISERROR($P$1*O613),"",($P$1*O613))</f>
        <v>9475.2012</v>
      </c>
      <c r="Q613" s="79" t="n">
        <f aca="false">P613-T613-X613-G613-H613-Z613</f>
        <v>163.2012</v>
      </c>
      <c r="R613" s="80" t="n">
        <f aca="false">P613-T613-Y613-G613-H613-Z613</f>
        <v>163.2012</v>
      </c>
      <c r="S613" s="81" t="n">
        <f aca="false">IF(ISERROR(Q613/P613),"",(Q613/P613))</f>
        <v>0.0172240353059732</v>
      </c>
      <c r="T613" s="78" t="n">
        <f aca="false">ROUND(IF(ISERROR(P613*$T$1),"",P613*$T$1),0)</f>
        <v>1421</v>
      </c>
      <c r="U613" s="82" t="n">
        <f aca="false">ROUNDUP(I613*1.2,0)</f>
        <v>240</v>
      </c>
      <c r="V613" s="83" t="n">
        <f aca="false">ROUNDUP(SUM(J613:L613)*1.1,0)</f>
        <v>0</v>
      </c>
      <c r="W613" s="84" t="s">
        <v>50</v>
      </c>
      <c r="X613" s="28" t="n">
        <f aca="false">IFERROR(IF($W613="eパケライト",VLOOKUP($U613,料金表!$B$3:$H$52,2,1),IF($W613="eパケ",VLOOKUP($U613,料金表!$B$3:$H$52,4,1),IF($W613="EMS",VLOOKUP($U613,料金表!$B$3:$H$52,6,1),""))),"")</f>
        <v>860</v>
      </c>
      <c r="Y613" s="28" t="n">
        <f aca="false">IFERROR(IF($W613="eパケライト",VLOOKUP($U613,料金表!$B$3:$H$52,3,1),IF($W613="eパケ",VLOOKUP($U613,料金表!$B$3:$H$52,5,1),IF($W613="EMS",VLOOKUP($U613,料金表!$B$3:$H$52,7,1),""))),"")</f>
        <v>860</v>
      </c>
      <c r="Z613" s="28" t="n">
        <f aca="false">$Z$1</f>
        <v>330</v>
      </c>
      <c r="AA613" s="64"/>
      <c r="AB613" s="65"/>
      <c r="AC613" s="66" t="s">
        <v>89</v>
      </c>
      <c r="AD613" s="65" t="n">
        <v>43963</v>
      </c>
      <c r="AE613" s="56"/>
      <c r="AF613" s="97"/>
      <c r="AH613" s="57"/>
    </row>
    <row r="614" customFormat="false" ht="18" hidden="true" customHeight="true" outlineLevel="0" collapsed="false">
      <c r="A614" s="19" t="n">
        <v>607</v>
      </c>
      <c r="B614" s="67"/>
      <c r="C614" s="58" t="s">
        <v>1876</v>
      </c>
      <c r="D614" s="37" t="s">
        <v>1877</v>
      </c>
      <c r="E614" s="58" t="n">
        <v>4988601009690</v>
      </c>
      <c r="F614" s="38" t="str">
        <f aca="false">IF(D614="",,"http://mnsearch.com/item?kwd="&amp;D614)</f>
        <v>http://mnsearch.com/item?kwd=B01N242UN2</v>
      </c>
      <c r="G614" s="60" t="n">
        <v>9200</v>
      </c>
      <c r="H614" s="39"/>
      <c r="I614" s="40" t="n">
        <v>200</v>
      </c>
      <c r="J614" s="41"/>
      <c r="K614" s="41"/>
      <c r="L614" s="41"/>
      <c r="M614" s="61" t="s">
        <v>1878</v>
      </c>
      <c r="N614" s="62" t="n">
        <v>120.49</v>
      </c>
      <c r="O614" s="77" t="n">
        <f aca="false">N614-0.5</f>
        <v>119.99</v>
      </c>
      <c r="P614" s="78" t="n">
        <f aca="false">IF(ISERROR($P$1*O614),"",($P$1*O614))</f>
        <v>12704.5412</v>
      </c>
      <c r="Q614" s="79" t="n">
        <f aca="false">P614-T614-X614-G614-H614-Z614</f>
        <v>408.5412</v>
      </c>
      <c r="R614" s="80" t="n">
        <f aca="false">P614-T614-Y614-G614-H614-Z614</f>
        <v>408.5412</v>
      </c>
      <c r="S614" s="81" t="n">
        <f aca="false">IF(ISERROR(Q614/P614),"",(Q614/P614))</f>
        <v>0.0321570998565458</v>
      </c>
      <c r="T614" s="78" t="n">
        <f aca="false">ROUND(IF(ISERROR(P614*$T$1),"",P614*$T$1),0)</f>
        <v>1906</v>
      </c>
      <c r="U614" s="82" t="n">
        <f aca="false">ROUNDUP(I614*1.2,0)</f>
        <v>240</v>
      </c>
      <c r="V614" s="83" t="n">
        <f aca="false">ROUNDUP(SUM(J614:L614)*1.1,0)</f>
        <v>0</v>
      </c>
      <c r="W614" s="84" t="s">
        <v>50</v>
      </c>
      <c r="X614" s="28" t="n">
        <f aca="false">IFERROR(IF($W614="eパケライト",VLOOKUP($U614,料金表!$B$3:$H$52,2,1),IF($W614="eパケ",VLOOKUP($U614,料金表!$B$3:$H$52,4,1),IF($W614="EMS",VLOOKUP($U614,料金表!$B$3:$H$52,6,1),""))),"")</f>
        <v>860</v>
      </c>
      <c r="Y614" s="28" t="n">
        <f aca="false">IFERROR(IF($W614="eパケライト",VLOOKUP($U614,料金表!$B$3:$H$52,3,1),IF($W614="eパケ",VLOOKUP($U614,料金表!$B$3:$H$52,5,1),IF($W614="EMS",VLOOKUP($U614,料金表!$B$3:$H$52,7,1),""))),"")</f>
        <v>860</v>
      </c>
      <c r="Z614" s="28" t="n">
        <f aca="false">$Z$1</f>
        <v>330</v>
      </c>
      <c r="AA614" s="64"/>
      <c r="AB614" s="65"/>
      <c r="AC614" s="66" t="s">
        <v>89</v>
      </c>
      <c r="AD614" s="65" t="n">
        <v>43963</v>
      </c>
      <c r="AE614" s="56"/>
      <c r="AF614" s="97"/>
      <c r="AH614" s="57"/>
    </row>
    <row r="615" customFormat="false" ht="18" hidden="true" customHeight="true" outlineLevel="0" collapsed="false">
      <c r="A615" s="19" t="n">
        <v>608</v>
      </c>
      <c r="B615" s="67"/>
      <c r="C615" s="58" t="s">
        <v>1879</v>
      </c>
      <c r="D615" s="37" t="s">
        <v>1880</v>
      </c>
      <c r="E615" s="58" t="n">
        <v>4573173343381</v>
      </c>
      <c r="F615" s="38" t="str">
        <f aca="false">IF(D615="",,"http://mnsearch.com/item?kwd="&amp;D615)</f>
        <v>http://mnsearch.com/item?kwd=B07KZTBKJ7</v>
      </c>
      <c r="G615" s="60" t="n">
        <v>7500</v>
      </c>
      <c r="H615" s="39"/>
      <c r="I615" s="40" t="n">
        <v>200</v>
      </c>
      <c r="J615" s="41"/>
      <c r="K615" s="41"/>
      <c r="L615" s="41"/>
      <c r="M615" s="61" t="s">
        <v>1881</v>
      </c>
      <c r="N615" s="62" t="n">
        <v>98.49</v>
      </c>
      <c r="O615" s="77" t="n">
        <f aca="false">N615-0.5</f>
        <v>97.99</v>
      </c>
      <c r="P615" s="78" t="n">
        <f aca="false">IF(ISERROR($P$1*O615),"",($P$1*O615))</f>
        <v>10375.1812</v>
      </c>
      <c r="Q615" s="79" t="n">
        <f aca="false">P615-T615-X615-G615-H615-Z615</f>
        <v>129.181199999999</v>
      </c>
      <c r="R615" s="80" t="n">
        <f aca="false">P615-T615-Y615-G615-H615-Z615</f>
        <v>129.181199999999</v>
      </c>
      <c r="S615" s="81" t="n">
        <f aca="false">IF(ISERROR(Q615/P615),"",(Q615/P615))</f>
        <v>0.0124509825428397</v>
      </c>
      <c r="T615" s="78" t="n">
        <f aca="false">ROUND(IF(ISERROR(P615*$T$1),"",P615*$T$1),0)</f>
        <v>1556</v>
      </c>
      <c r="U615" s="82" t="n">
        <f aca="false">ROUNDUP(I615*1.2,0)</f>
        <v>240</v>
      </c>
      <c r="V615" s="83" t="n">
        <f aca="false">ROUNDUP(SUM(J615:L615)*1.1,0)</f>
        <v>0</v>
      </c>
      <c r="W615" s="84" t="s">
        <v>50</v>
      </c>
      <c r="X615" s="28" t="n">
        <f aca="false">IFERROR(IF($W615="eパケライト",VLOOKUP($U615,料金表!$B$3:$H$52,2,1),IF($W615="eパケ",VLOOKUP($U615,料金表!$B$3:$H$52,4,1),IF($W615="EMS",VLOOKUP($U615,料金表!$B$3:$H$52,6,1),""))),"")</f>
        <v>860</v>
      </c>
      <c r="Y615" s="28" t="n">
        <f aca="false">IFERROR(IF($W615="eパケライト",VLOOKUP($U615,料金表!$B$3:$H$52,3,1),IF($W615="eパケ",VLOOKUP($U615,料金表!$B$3:$H$52,5,1),IF($W615="EMS",VLOOKUP($U615,料金表!$B$3:$H$52,7,1),""))),"")</f>
        <v>860</v>
      </c>
      <c r="Z615" s="28" t="n">
        <f aca="false">$Z$1</f>
        <v>330</v>
      </c>
      <c r="AA615" s="64"/>
      <c r="AB615" s="65"/>
      <c r="AC615" s="66" t="s">
        <v>89</v>
      </c>
      <c r="AD615" s="65" t="n">
        <v>43963</v>
      </c>
      <c r="AE615" s="56"/>
      <c r="AF615" s="97"/>
      <c r="AH615" s="57"/>
    </row>
    <row r="616" customFormat="false" ht="18" hidden="true" customHeight="true" outlineLevel="0" collapsed="false">
      <c r="A616" s="19" t="n">
        <v>609</v>
      </c>
      <c r="B616" s="67"/>
      <c r="C616" s="58" t="s">
        <v>1882</v>
      </c>
      <c r="D616" s="37" t="s">
        <v>1883</v>
      </c>
      <c r="E616" s="58" t="n">
        <v>4988607000660</v>
      </c>
      <c r="F616" s="38" t="str">
        <f aca="false">IF(D616="",,"http://mnsearch.com/item?kwd="&amp;D616)</f>
        <v>http://mnsearch.com/item?kwd=B000068I1T</v>
      </c>
      <c r="G616" s="60" t="n">
        <v>5211</v>
      </c>
      <c r="H616" s="39"/>
      <c r="I616" s="40" t="n">
        <v>200</v>
      </c>
      <c r="J616" s="41"/>
      <c r="K616" s="41"/>
      <c r="L616" s="41"/>
      <c r="M616" s="61" t="s">
        <v>1884</v>
      </c>
      <c r="N616" s="62" t="n">
        <v>79.98</v>
      </c>
      <c r="O616" s="77" t="n">
        <f aca="false">N616-0.5</f>
        <v>79.48</v>
      </c>
      <c r="P616" s="78" t="n">
        <f aca="false">IF(ISERROR($P$1*O616),"",($P$1*O616))</f>
        <v>8415.3424</v>
      </c>
      <c r="Q616" s="79" t="n">
        <f aca="false">P616-T616-X616-G616-H616-Z616</f>
        <v>752.3424</v>
      </c>
      <c r="R616" s="80" t="n">
        <f aca="false">P616-T616-Y616-G616-H616-Z616</f>
        <v>752.3424</v>
      </c>
      <c r="S616" s="81" t="n">
        <f aca="false">IF(ISERROR(Q616/P616),"",(Q616/P616))</f>
        <v>0.0894012821153896</v>
      </c>
      <c r="T616" s="78" t="n">
        <f aca="false">ROUND(IF(ISERROR(P616*$T$1),"",P616*$T$1),0)</f>
        <v>1262</v>
      </c>
      <c r="U616" s="82" t="n">
        <f aca="false">ROUNDUP(I616*1.2,0)</f>
        <v>240</v>
      </c>
      <c r="V616" s="83" t="n">
        <f aca="false">ROUNDUP(SUM(J616:L616)*1.1,0)</f>
        <v>0</v>
      </c>
      <c r="W616" s="84" t="s">
        <v>50</v>
      </c>
      <c r="X616" s="28" t="n">
        <f aca="false">IFERROR(IF($W616="eパケライト",VLOOKUP($U616,料金表!$B$3:$H$52,2,1),IF($W616="eパケ",VLOOKUP($U616,料金表!$B$3:$H$52,4,1),IF($W616="EMS",VLOOKUP($U616,料金表!$B$3:$H$52,6,1),""))),"")</f>
        <v>860</v>
      </c>
      <c r="Y616" s="28" t="n">
        <f aca="false">IFERROR(IF($W616="eパケライト",VLOOKUP($U616,料金表!$B$3:$H$52,3,1),IF($W616="eパケ",VLOOKUP($U616,料金表!$B$3:$H$52,5,1),IF($W616="EMS",VLOOKUP($U616,料金表!$B$3:$H$52,7,1),""))),"")</f>
        <v>860</v>
      </c>
      <c r="Z616" s="28" t="n">
        <f aca="false">$Z$1</f>
        <v>330</v>
      </c>
      <c r="AA616" s="64"/>
      <c r="AB616" s="65"/>
      <c r="AC616" s="66" t="s">
        <v>89</v>
      </c>
      <c r="AD616" s="65" t="n">
        <v>43963</v>
      </c>
      <c r="AE616" s="56"/>
      <c r="AF616" s="97"/>
      <c r="AH616" s="57"/>
    </row>
    <row r="617" customFormat="false" ht="18" hidden="true" customHeight="true" outlineLevel="0" collapsed="false">
      <c r="A617" s="19" t="n">
        <v>610</v>
      </c>
      <c r="B617" s="67"/>
      <c r="C617" s="58" t="s">
        <v>1885</v>
      </c>
      <c r="D617" s="37" t="s">
        <v>1886</v>
      </c>
      <c r="E617" s="58" t="n">
        <v>4995857094400</v>
      </c>
      <c r="F617" s="38" t="str">
        <f aca="false">IF(D617="",,"http://mnsearch.com/item?kwd="&amp;D617)</f>
        <v>http://mnsearch.com/item?kwd=B01FFDZQYQ</v>
      </c>
      <c r="G617" s="60" t="n">
        <v>4390</v>
      </c>
      <c r="H617" s="39"/>
      <c r="I617" s="40" t="n">
        <v>200</v>
      </c>
      <c r="J617" s="41"/>
      <c r="K617" s="41"/>
      <c r="L617" s="41"/>
      <c r="M617" s="100" t="s">
        <v>1887</v>
      </c>
      <c r="N617" s="62" t="n">
        <v>75.49</v>
      </c>
      <c r="O617" s="77" t="n">
        <f aca="false">N617-0.5</f>
        <v>74.99</v>
      </c>
      <c r="P617" s="78" t="n">
        <f aca="false">IF(ISERROR($P$1*O617),"",($P$1*O617))</f>
        <v>7939.9412</v>
      </c>
      <c r="Q617" s="79" t="n">
        <f aca="false">P617-T617-X617-G617-H617-Z617</f>
        <v>1168.9412</v>
      </c>
      <c r="R617" s="80" t="n">
        <f aca="false">P617-T617-Y617-G617-H617-Z617</f>
        <v>1168.9412</v>
      </c>
      <c r="S617" s="81" t="n">
        <f aca="false">IF(ISERROR(Q617/P617),"",(Q617/P617))</f>
        <v>0.147222903867348</v>
      </c>
      <c r="T617" s="78" t="n">
        <f aca="false">ROUND(IF(ISERROR(P617*$T$1),"",P617*$T$1),0)</f>
        <v>1191</v>
      </c>
      <c r="U617" s="82" t="n">
        <f aca="false">ROUNDUP(I617*1.2,0)</f>
        <v>240</v>
      </c>
      <c r="V617" s="83" t="n">
        <f aca="false">ROUNDUP(SUM(J617:L617)*1.1,0)</f>
        <v>0</v>
      </c>
      <c r="W617" s="84" t="s">
        <v>50</v>
      </c>
      <c r="X617" s="28" t="n">
        <f aca="false">IFERROR(IF($W617="eパケライト",VLOOKUP($U617,料金表!$B$3:$H$52,2,1),IF($W617="eパケ",VLOOKUP($U617,料金表!$B$3:$H$52,4,1),IF($W617="EMS",VLOOKUP($U617,料金表!$B$3:$H$52,6,1),""))),"")</f>
        <v>860</v>
      </c>
      <c r="Y617" s="28" t="n">
        <f aca="false">IFERROR(IF($W617="eパケライト",VLOOKUP($U617,料金表!$B$3:$H$52,3,1),IF($W617="eパケ",VLOOKUP($U617,料金表!$B$3:$H$52,5,1),IF($W617="EMS",VLOOKUP($U617,料金表!$B$3:$H$52,7,1),""))),"")</f>
        <v>860</v>
      </c>
      <c r="Z617" s="28" t="n">
        <f aca="false">$Z$1</f>
        <v>330</v>
      </c>
      <c r="AA617" s="64"/>
      <c r="AB617" s="65"/>
      <c r="AC617" s="66" t="s">
        <v>89</v>
      </c>
      <c r="AD617" s="65" t="n">
        <v>43963</v>
      </c>
      <c r="AE617" s="56"/>
      <c r="AF617" s="97"/>
      <c r="AH617" s="57"/>
    </row>
    <row r="618" customFormat="false" ht="15.75" hidden="true" customHeight="true" outlineLevel="0" collapsed="false">
      <c r="A618" s="19" t="n">
        <v>611</v>
      </c>
      <c r="B618" s="67"/>
      <c r="C618" s="58" t="s">
        <v>1888</v>
      </c>
      <c r="D618" s="37" t="s">
        <v>1889</v>
      </c>
      <c r="E618" s="58" t="n">
        <v>4988615114403</v>
      </c>
      <c r="F618" s="38" t="str">
        <f aca="false">IF(D618="",,"http://mnsearch.com/item?kwd="&amp;D618)</f>
        <v>http://mnsearch.com/item?kwd=B07JWYV7GD</v>
      </c>
      <c r="G618" s="60" t="n">
        <v>6391</v>
      </c>
      <c r="H618" s="39"/>
      <c r="I618" s="40" t="n">
        <v>200</v>
      </c>
      <c r="J618" s="41"/>
      <c r="K618" s="41"/>
      <c r="L618" s="41"/>
      <c r="M618" s="61" t="s">
        <v>1890</v>
      </c>
      <c r="N618" s="62" t="n">
        <v>90.49</v>
      </c>
      <c r="O618" s="77" t="n">
        <f aca="false">N618-0.5</f>
        <v>89.99</v>
      </c>
      <c r="P618" s="78" t="n">
        <f aca="false">IF(ISERROR($P$1*O618),"",($P$1*O618))</f>
        <v>9528.1412</v>
      </c>
      <c r="Q618" s="79" t="n">
        <f aca="false">P618-T618-X618-G618-H618-Z618</f>
        <v>518.141199999998</v>
      </c>
      <c r="R618" s="80" t="n">
        <f aca="false">P618-T618-Y618-G618-H618-Z618</f>
        <v>518.141199999998</v>
      </c>
      <c r="S618" s="81" t="n">
        <f aca="false">IF(ISERROR(Q618/P618),"",(Q618/P618))</f>
        <v>0.0543800925200393</v>
      </c>
      <c r="T618" s="78" t="n">
        <f aca="false">ROUND(IF(ISERROR(P618*$T$1),"",P618*$T$1),0)</f>
        <v>1429</v>
      </c>
      <c r="U618" s="82" t="n">
        <f aca="false">ROUNDUP(I618*1.2,0)</f>
        <v>240</v>
      </c>
      <c r="V618" s="83" t="n">
        <f aca="false">ROUNDUP(SUM(J618:L618)*1.1,0)</f>
        <v>0</v>
      </c>
      <c r="W618" s="84" t="s">
        <v>50</v>
      </c>
      <c r="X618" s="28" t="n">
        <f aca="false">IFERROR(IF($W618="eパケライト",VLOOKUP($U618,料金表!$B$3:$H$52,2,1),IF($W618="eパケ",VLOOKUP($U618,料金表!$B$3:$H$52,4,1),IF($W618="EMS",VLOOKUP($U618,料金表!$B$3:$H$52,6,1),""))),"")</f>
        <v>860</v>
      </c>
      <c r="Y618" s="28" t="n">
        <f aca="false">IFERROR(IF($W618="eパケライト",VLOOKUP($U618,料金表!$B$3:$H$52,3,1),IF($W618="eパケ",VLOOKUP($U618,料金表!$B$3:$H$52,5,1),IF($W618="EMS",VLOOKUP($U618,料金表!$B$3:$H$52,7,1),""))),"")</f>
        <v>860</v>
      </c>
      <c r="Z618" s="28" t="n">
        <f aca="false">$Z$1</f>
        <v>330</v>
      </c>
      <c r="AA618" s="64"/>
      <c r="AB618" s="65"/>
      <c r="AC618" s="66" t="s">
        <v>45</v>
      </c>
      <c r="AD618" s="65" t="n">
        <v>43963</v>
      </c>
      <c r="AE618" s="56"/>
      <c r="AF618" s="97"/>
      <c r="AH618" s="57"/>
    </row>
    <row r="619" customFormat="false" ht="15.75" hidden="true" customHeight="true" outlineLevel="0" collapsed="false">
      <c r="A619" s="19" t="n">
        <v>612</v>
      </c>
      <c r="B619" s="67"/>
      <c r="C619" s="58" t="s">
        <v>1891</v>
      </c>
      <c r="D619" s="37" t="s">
        <v>1892</v>
      </c>
      <c r="E619" s="58" t="n">
        <v>4580302151229</v>
      </c>
      <c r="F619" s="38" t="str">
        <f aca="false">IF(D619="",,"http://mnsearch.com/item?kwd="&amp;D619)</f>
        <v>http://mnsearch.com/item?kwd=B071GBDWD5</v>
      </c>
      <c r="G619" s="60" t="n">
        <v>5000</v>
      </c>
      <c r="H619" s="39"/>
      <c r="I619" s="40" t="n">
        <v>200</v>
      </c>
      <c r="J619" s="41"/>
      <c r="K619" s="41"/>
      <c r="L619" s="41"/>
      <c r="M619" s="100" t="s">
        <v>1893</v>
      </c>
      <c r="N619" s="62" t="n">
        <v>77.98</v>
      </c>
      <c r="O619" s="77" t="n">
        <f aca="false">N619-0.5</f>
        <v>77.48</v>
      </c>
      <c r="P619" s="78" t="n">
        <f aca="false">IF(ISERROR($P$1*O619),"",($P$1*O619))</f>
        <v>8203.5824</v>
      </c>
      <c r="Q619" s="79" t="n">
        <f aca="false">P619-T619-X619-G619-H619-Z619</f>
        <v>782.582399999999</v>
      </c>
      <c r="R619" s="80" t="n">
        <f aca="false">P619-T619-Y619-G619-H619-Z619</f>
        <v>782.582399999999</v>
      </c>
      <c r="S619" s="81" t="n">
        <f aca="false">IF(ISERROR(Q619/P619),"",(Q619/P619))</f>
        <v>0.0953952019790768</v>
      </c>
      <c r="T619" s="78" t="n">
        <f aca="false">ROUND(IF(ISERROR(P619*$T$1),"",P619*$T$1),0)</f>
        <v>1231</v>
      </c>
      <c r="U619" s="82" t="n">
        <f aca="false">ROUNDUP(I619*1.2,0)</f>
        <v>240</v>
      </c>
      <c r="V619" s="83" t="n">
        <f aca="false">ROUNDUP(SUM(J619:L619)*1.1,0)</f>
        <v>0</v>
      </c>
      <c r="W619" s="84" t="s">
        <v>50</v>
      </c>
      <c r="X619" s="28" t="n">
        <f aca="false">IFERROR(IF($W619="eパケライト",VLOOKUP($U619,料金表!$B$3:$H$52,2,1),IF($W619="eパケ",VLOOKUP($U619,料金表!$B$3:$H$52,4,1),IF($W619="EMS",VLOOKUP($U619,料金表!$B$3:$H$52,6,1),""))),"")</f>
        <v>860</v>
      </c>
      <c r="Y619" s="28" t="n">
        <f aca="false">IFERROR(IF($W619="eパケライト",VLOOKUP($U619,料金表!$B$3:$H$52,3,1),IF($W619="eパケ",VLOOKUP($U619,料金表!$B$3:$H$52,5,1),IF($W619="EMS",VLOOKUP($U619,料金表!$B$3:$H$52,7,1),""))),"")</f>
        <v>860</v>
      </c>
      <c r="Z619" s="28" t="n">
        <f aca="false">$Z$1</f>
        <v>330</v>
      </c>
      <c r="AA619" s="64"/>
      <c r="AB619" s="65"/>
      <c r="AC619" s="66" t="s">
        <v>45</v>
      </c>
      <c r="AD619" s="65" t="n">
        <v>43963</v>
      </c>
      <c r="AE619" s="56"/>
      <c r="AF619" s="97"/>
      <c r="AH619" s="57"/>
    </row>
    <row r="620" customFormat="false" ht="15.75" hidden="true" customHeight="true" outlineLevel="0" collapsed="false">
      <c r="A620" s="19" t="n">
        <v>613</v>
      </c>
      <c r="B620" s="67"/>
      <c r="C620" s="58" t="s">
        <v>1894</v>
      </c>
      <c r="D620" s="37" t="s">
        <v>1895</v>
      </c>
      <c r="E620" s="58" t="n">
        <v>4582325378492</v>
      </c>
      <c r="F620" s="38" t="str">
        <f aca="false">IF(D620="",,"http://mnsearch.com/item?kwd="&amp;D620)</f>
        <v>http://mnsearch.com/item?kwd=B00BY020A8</v>
      </c>
      <c r="G620" s="60" t="n">
        <v>6311</v>
      </c>
      <c r="H620" s="60"/>
      <c r="I620" s="40" t="n">
        <v>400</v>
      </c>
      <c r="J620" s="41"/>
      <c r="K620" s="41"/>
      <c r="L620" s="41"/>
      <c r="M620" s="61" t="s">
        <v>1896</v>
      </c>
      <c r="N620" s="62" t="n">
        <v>99.99</v>
      </c>
      <c r="O620" s="77" t="n">
        <f aca="false">N620-0.5</f>
        <v>99.49</v>
      </c>
      <c r="P620" s="78" t="n">
        <f aca="false">IF(ISERROR($P$1*O620),"",($P$1*O620))</f>
        <v>10534.0012</v>
      </c>
      <c r="Q620" s="79" t="n">
        <f aca="false">P620-T620-X620-G620-H620-Z620</f>
        <v>1078.0012</v>
      </c>
      <c r="R620" s="80" t="n">
        <f aca="false">P620-T620-Y620-G620-H620-Z620</f>
        <v>1078.0012</v>
      </c>
      <c r="S620" s="81" t="n">
        <f aca="false">IF(ISERROR(Q620/P620),"",(Q620/P620))</f>
        <v>0.102335397493594</v>
      </c>
      <c r="T620" s="78" t="n">
        <f aca="false">ROUND(IF(ISERROR(P620*$T$1),"",P620*$T$1),0)</f>
        <v>1580</v>
      </c>
      <c r="U620" s="82" t="n">
        <f aca="false">ROUNDUP(I620*1.2,0)</f>
        <v>480</v>
      </c>
      <c r="V620" s="83" t="n">
        <f aca="false">ROUNDUP(SUM(J620:L620)*1.1,0)</f>
        <v>0</v>
      </c>
      <c r="W620" s="84" t="s">
        <v>50</v>
      </c>
      <c r="X620" s="28" t="n">
        <f aca="false">IFERROR(IF($W620="eパケライト",VLOOKUP($U620,料金表!$B$3:$H$52,2,1),IF($W620="eパケ",VLOOKUP($U620,料金表!$B$3:$H$52,4,1),IF($W620="EMS",VLOOKUP($U620,料金表!$B$3:$H$52,6,1),""))),"")</f>
        <v>1235</v>
      </c>
      <c r="Y620" s="28" t="n">
        <f aca="false">IFERROR(IF($W620="eパケライト",VLOOKUP($U620,料金表!$B$3:$H$52,3,1),IF($W620="eパケ",VLOOKUP($U620,料金表!$B$3:$H$52,5,1),IF($W620="EMS",VLOOKUP($U620,料金表!$B$3:$H$52,7,1),""))),"")</f>
        <v>1235</v>
      </c>
      <c r="Z620" s="28" t="n">
        <f aca="false">$Z$1</f>
        <v>330</v>
      </c>
      <c r="AA620" s="64"/>
      <c r="AB620" s="65"/>
      <c r="AC620" s="66" t="s">
        <v>45</v>
      </c>
      <c r="AD620" s="65" t="n">
        <v>43963</v>
      </c>
      <c r="AE620" s="56"/>
      <c r="AF620" s="97"/>
      <c r="AH620" s="57"/>
    </row>
    <row r="621" customFormat="false" ht="15.75" hidden="true" customHeight="true" outlineLevel="0" collapsed="false">
      <c r="A621" s="19" t="n">
        <v>614</v>
      </c>
      <c r="B621" s="67"/>
      <c r="C621" s="58" t="s">
        <v>1897</v>
      </c>
      <c r="D621" s="37" t="s">
        <v>1898</v>
      </c>
      <c r="E621" s="58" t="n">
        <v>4995857095292</v>
      </c>
      <c r="F621" s="38" t="str">
        <f aca="false">IF(D621="",,"http://mnsearch.com/item?kwd="&amp;D621)</f>
        <v>http://mnsearch.com/item?kwd=B0731BD6FS</v>
      </c>
      <c r="G621" s="60" t="n">
        <v>5411</v>
      </c>
      <c r="H621" s="39"/>
      <c r="I621" s="40" t="n">
        <v>200</v>
      </c>
      <c r="J621" s="41"/>
      <c r="K621" s="41"/>
      <c r="L621" s="41"/>
      <c r="M621" s="100" t="s">
        <v>1899</v>
      </c>
      <c r="N621" s="62" t="n">
        <v>75.98</v>
      </c>
      <c r="O621" s="77" t="n">
        <f aca="false">N621-0.5</f>
        <v>75.48</v>
      </c>
      <c r="P621" s="78" t="n">
        <f aca="false">IF(ISERROR($P$1*O621),"",($P$1*O621))</f>
        <v>7991.8224</v>
      </c>
      <c r="Q621" s="79" t="n">
        <f aca="false">P621-T621-X621-G621-H621-Z621</f>
        <v>191.8224</v>
      </c>
      <c r="R621" s="80" t="n">
        <f aca="false">P621-T621-Y621-G621-H621-Z621</f>
        <v>191.8224</v>
      </c>
      <c r="S621" s="81" t="n">
        <f aca="false">IF(ISERROR(Q621/P621),"",(Q621/P621))</f>
        <v>0.0240023351870282</v>
      </c>
      <c r="T621" s="78" t="n">
        <f aca="false">ROUND(IF(ISERROR(P621*$T$1),"",P621*$T$1),0)</f>
        <v>1199</v>
      </c>
      <c r="U621" s="82" t="n">
        <f aca="false">ROUNDUP(I621*1.2,0)</f>
        <v>240</v>
      </c>
      <c r="V621" s="83" t="n">
        <f aca="false">ROUNDUP(SUM(J621:L621)*1.1,0)</f>
        <v>0</v>
      </c>
      <c r="W621" s="84" t="s">
        <v>50</v>
      </c>
      <c r="X621" s="28" t="n">
        <f aca="false">IFERROR(IF($W621="eパケライト",VLOOKUP($U621,料金表!$B$3:$H$52,2,1),IF($W621="eパケ",VLOOKUP($U621,料金表!$B$3:$H$52,4,1),IF($W621="EMS",VLOOKUP($U621,料金表!$B$3:$H$52,6,1),""))),"")</f>
        <v>860</v>
      </c>
      <c r="Y621" s="28" t="n">
        <f aca="false">IFERROR(IF($W621="eパケライト",VLOOKUP($U621,料金表!$B$3:$H$52,3,1),IF($W621="eパケ",VLOOKUP($U621,料金表!$B$3:$H$52,5,1),IF($W621="EMS",VLOOKUP($U621,料金表!$B$3:$H$52,7,1),""))),"")</f>
        <v>860</v>
      </c>
      <c r="Z621" s="28" t="n">
        <f aca="false">$Z$1</f>
        <v>330</v>
      </c>
      <c r="AA621" s="64"/>
      <c r="AB621" s="65"/>
      <c r="AC621" s="66" t="s">
        <v>45</v>
      </c>
      <c r="AD621" s="65" t="n">
        <v>43963</v>
      </c>
      <c r="AE621" s="56"/>
      <c r="AF621" s="97"/>
      <c r="AH621" s="57"/>
    </row>
    <row r="622" customFormat="false" ht="15.75" hidden="true" customHeight="true" outlineLevel="0" collapsed="false">
      <c r="A622" s="19" t="n">
        <v>615</v>
      </c>
      <c r="B622" s="67"/>
      <c r="C622" s="58" t="s">
        <v>1900</v>
      </c>
      <c r="D622" s="37" t="s">
        <v>1901</v>
      </c>
      <c r="E622" s="58" t="n">
        <v>4573173325011</v>
      </c>
      <c r="F622" s="38" t="str">
        <f aca="false">IF(D622="",,"http://mnsearch.com/item?kwd="&amp;D622)</f>
        <v>http://mnsearch.com/item?kwd=B0781YW27Q</v>
      </c>
      <c r="G622" s="60" t="n">
        <v>3161</v>
      </c>
      <c r="H622" s="39"/>
      <c r="I622" s="40" t="n">
        <v>200</v>
      </c>
      <c r="J622" s="41"/>
      <c r="K622" s="41"/>
      <c r="L622" s="41"/>
      <c r="M622" s="100" t="s">
        <v>1902</v>
      </c>
      <c r="N622" s="62" t="n">
        <v>64.49</v>
      </c>
      <c r="O622" s="77" t="n">
        <f aca="false">N622-0.5</f>
        <v>63.99</v>
      </c>
      <c r="P622" s="78" t="n">
        <f aca="false">IF(ISERROR($P$1*O622),"",($P$1*O622))</f>
        <v>6775.2612</v>
      </c>
      <c r="Q622" s="79" t="n">
        <f aca="false">P622-T622-X622-G622-H622-Z622</f>
        <v>1408.2612</v>
      </c>
      <c r="R622" s="80" t="n">
        <f aca="false">P622-T622-Y622-G622-H622-Z622</f>
        <v>1408.2612</v>
      </c>
      <c r="S622" s="81" t="n">
        <f aca="false">IF(ISERROR(Q622/P622),"",(Q622/P622))</f>
        <v>0.207853418256406</v>
      </c>
      <c r="T622" s="78" t="n">
        <f aca="false">ROUND(IF(ISERROR(P622*$T$1),"",P622*$T$1),0)</f>
        <v>1016</v>
      </c>
      <c r="U622" s="82" t="n">
        <f aca="false">ROUNDUP(I622*1.2,0)</f>
        <v>240</v>
      </c>
      <c r="V622" s="83" t="n">
        <f aca="false">ROUNDUP(SUM(J622:L622)*1.1,0)</f>
        <v>0</v>
      </c>
      <c r="W622" s="84" t="s">
        <v>50</v>
      </c>
      <c r="X622" s="28" t="n">
        <f aca="false">IFERROR(IF($W622="eパケライト",VLOOKUP($U622,料金表!$B$3:$H$52,2,1),IF($W622="eパケ",VLOOKUP($U622,料金表!$B$3:$H$52,4,1),IF($W622="EMS",VLOOKUP($U622,料金表!$B$3:$H$52,6,1),""))),"")</f>
        <v>860</v>
      </c>
      <c r="Y622" s="28" t="n">
        <f aca="false">IFERROR(IF($W622="eパケライト",VLOOKUP($U622,料金表!$B$3:$H$52,3,1),IF($W622="eパケ",VLOOKUP($U622,料金表!$B$3:$H$52,5,1),IF($W622="EMS",VLOOKUP($U622,料金表!$B$3:$H$52,7,1),""))),"")</f>
        <v>860</v>
      </c>
      <c r="Z622" s="28" t="n">
        <f aca="false">$Z$1</f>
        <v>330</v>
      </c>
      <c r="AA622" s="64"/>
      <c r="AB622" s="65"/>
      <c r="AC622" s="66" t="s">
        <v>45</v>
      </c>
      <c r="AD622" s="65" t="n">
        <v>43963</v>
      </c>
      <c r="AE622" s="56"/>
      <c r="AF622" s="97"/>
      <c r="AH622" s="57"/>
    </row>
    <row r="623" customFormat="false" ht="15.75" hidden="true" customHeight="true" outlineLevel="0" collapsed="false">
      <c r="A623" s="19" t="n">
        <v>616</v>
      </c>
      <c r="B623" s="67"/>
      <c r="C623" s="58" t="s">
        <v>1903</v>
      </c>
      <c r="D623" s="37" t="s">
        <v>1904</v>
      </c>
      <c r="E623" s="58" t="n">
        <v>4988640100891</v>
      </c>
      <c r="F623" s="38" t="str">
        <f aca="false">IF(D623="",,"http://mnsearch.com/item?kwd="&amp;D623)</f>
        <v>http://mnsearch.com/item?kwd=B075N1M777</v>
      </c>
      <c r="G623" s="60" t="n">
        <v>4550</v>
      </c>
      <c r="H623" s="39"/>
      <c r="I623" s="40" t="n">
        <v>200</v>
      </c>
      <c r="J623" s="41"/>
      <c r="K623" s="41"/>
      <c r="L623" s="41"/>
      <c r="M623" s="100" t="s">
        <v>1905</v>
      </c>
      <c r="N623" s="62" t="n">
        <v>74.98</v>
      </c>
      <c r="O623" s="77" t="n">
        <f aca="false">N623-0.5</f>
        <v>74.48</v>
      </c>
      <c r="P623" s="78" t="n">
        <f aca="false">IF(ISERROR($P$1*O623),"",($P$1*O623))</f>
        <v>7885.9424</v>
      </c>
      <c r="Q623" s="79" t="n">
        <f aca="false">P623-T623-X623-G623-H623-Z623</f>
        <v>962.9424</v>
      </c>
      <c r="R623" s="80" t="n">
        <f aca="false">P623-T623-Y623-G623-H623-Z623</f>
        <v>962.9424</v>
      </c>
      <c r="S623" s="81" t="n">
        <f aca="false">IF(ISERROR(Q623/P623),"",(Q623/P623))</f>
        <v>0.122108728564895</v>
      </c>
      <c r="T623" s="78" t="n">
        <f aca="false">ROUND(IF(ISERROR(P623*$T$1),"",P623*$T$1),0)</f>
        <v>1183</v>
      </c>
      <c r="U623" s="82" t="n">
        <f aca="false">ROUNDUP(I623*1.2,0)</f>
        <v>240</v>
      </c>
      <c r="V623" s="83" t="n">
        <f aca="false">ROUNDUP(SUM(J623:L623)*1.1,0)</f>
        <v>0</v>
      </c>
      <c r="W623" s="84" t="s">
        <v>50</v>
      </c>
      <c r="X623" s="28" t="n">
        <f aca="false">IFERROR(IF($W623="eパケライト",VLOOKUP($U623,料金表!$B$3:$H$52,2,1),IF($W623="eパケ",VLOOKUP($U623,料金表!$B$3:$H$52,4,1),IF($W623="EMS",VLOOKUP($U623,料金表!$B$3:$H$52,6,1),""))),"")</f>
        <v>860</v>
      </c>
      <c r="Y623" s="28" t="n">
        <f aca="false">IFERROR(IF($W623="eパケライト",VLOOKUP($U623,料金表!$B$3:$H$52,3,1),IF($W623="eパケ",VLOOKUP($U623,料金表!$B$3:$H$52,5,1),IF($W623="EMS",VLOOKUP($U623,料金表!$B$3:$H$52,7,1),""))),"")</f>
        <v>860</v>
      </c>
      <c r="Z623" s="28" t="n">
        <f aca="false">$Z$1</f>
        <v>330</v>
      </c>
      <c r="AA623" s="64"/>
      <c r="AB623" s="65"/>
      <c r="AC623" s="66" t="s">
        <v>89</v>
      </c>
      <c r="AD623" s="65" t="n">
        <v>43963</v>
      </c>
      <c r="AE623" s="56"/>
      <c r="AF623" s="97"/>
      <c r="AH623" s="57"/>
    </row>
    <row r="624" customFormat="false" ht="15.75" hidden="true" customHeight="true" outlineLevel="0" collapsed="false">
      <c r="A624" s="19" t="n">
        <v>617</v>
      </c>
      <c r="B624" s="67"/>
      <c r="C624" s="58" t="s">
        <v>1906</v>
      </c>
      <c r="D624" s="37" t="s">
        <v>1907</v>
      </c>
      <c r="E624" s="58" t="n">
        <v>4580264785029</v>
      </c>
      <c r="F624" s="38" t="str">
        <f aca="false">IF(D624="",,"http://mnsearch.com/item?kwd="&amp;D624)</f>
        <v>http://mnsearch.com/item?kwd=B01AT2JNJC</v>
      </c>
      <c r="G624" s="60" t="n">
        <v>4911</v>
      </c>
      <c r="H624" s="39"/>
      <c r="I624" s="40" t="n">
        <v>200</v>
      </c>
      <c r="J624" s="41"/>
      <c r="K624" s="41"/>
      <c r="L624" s="41"/>
      <c r="M624" s="100" t="s">
        <v>1908</v>
      </c>
      <c r="N624" s="62" t="n">
        <v>74.98</v>
      </c>
      <c r="O624" s="77" t="n">
        <f aca="false">N624-0.5</f>
        <v>74.48</v>
      </c>
      <c r="P624" s="78" t="n">
        <f aca="false">IF(ISERROR($P$1*O624),"",($P$1*O624))</f>
        <v>7885.9424</v>
      </c>
      <c r="Q624" s="79" t="n">
        <f aca="false">P624-T624-X624-G624-H624-Z624</f>
        <v>601.9424</v>
      </c>
      <c r="R624" s="80" t="n">
        <f aca="false">P624-T624-Y624-G624-H624-Z624</f>
        <v>601.9424</v>
      </c>
      <c r="S624" s="81" t="n">
        <f aca="false">IF(ISERROR(Q624/P624),"",(Q624/P624))</f>
        <v>0.0763310672926041</v>
      </c>
      <c r="T624" s="78" t="n">
        <f aca="false">ROUND(IF(ISERROR(P624*$T$1),"",P624*$T$1),0)</f>
        <v>1183</v>
      </c>
      <c r="U624" s="82" t="n">
        <f aca="false">ROUNDUP(I624*1.2,0)</f>
        <v>240</v>
      </c>
      <c r="V624" s="83" t="n">
        <f aca="false">ROUNDUP(SUM(J624:L624)*1.1,0)</f>
        <v>0</v>
      </c>
      <c r="W624" s="84" t="s">
        <v>50</v>
      </c>
      <c r="X624" s="28" t="n">
        <f aca="false">IFERROR(IF($W624="eパケライト",VLOOKUP($U624,料金表!$B$3:$H$52,2,1),IF($W624="eパケ",VLOOKUP($U624,料金表!$B$3:$H$52,4,1),IF($W624="EMS",VLOOKUP($U624,料金表!$B$3:$H$52,6,1),""))),"")</f>
        <v>860</v>
      </c>
      <c r="Y624" s="28" t="n">
        <f aca="false">IFERROR(IF($W624="eパケライト",VLOOKUP($U624,料金表!$B$3:$H$52,3,1),IF($W624="eパケ",VLOOKUP($U624,料金表!$B$3:$H$52,5,1),IF($W624="EMS",VLOOKUP($U624,料金表!$B$3:$H$52,7,1),""))),"")</f>
        <v>860</v>
      </c>
      <c r="Z624" s="28" t="n">
        <f aca="false">$Z$1</f>
        <v>330</v>
      </c>
      <c r="AA624" s="64"/>
      <c r="AB624" s="65"/>
      <c r="AC624" s="66" t="s">
        <v>89</v>
      </c>
      <c r="AD624" s="65" t="n">
        <v>43963</v>
      </c>
      <c r="AE624" s="56"/>
      <c r="AF624" s="97"/>
      <c r="AH624" s="57"/>
    </row>
    <row r="625" customFormat="false" ht="15.75" hidden="true" customHeight="true" outlineLevel="0" collapsed="false">
      <c r="A625" s="19" t="n">
        <v>618</v>
      </c>
      <c r="B625" s="67"/>
      <c r="C625" s="58" t="s">
        <v>1909</v>
      </c>
      <c r="D625" s="37" t="s">
        <v>1910</v>
      </c>
      <c r="E625" s="58" t="n">
        <v>4995857094523</v>
      </c>
      <c r="F625" s="38" t="str">
        <f aca="false">IF(D625="",,"http://mnsearch.com/item?kwd="&amp;D625)</f>
        <v>http://mnsearch.com/item?kwd=B01LAT6IF0</v>
      </c>
      <c r="G625" s="60" t="n">
        <v>2500</v>
      </c>
      <c r="H625" s="39"/>
      <c r="I625" s="40" t="n">
        <v>200</v>
      </c>
      <c r="J625" s="41"/>
      <c r="K625" s="41"/>
      <c r="L625" s="41"/>
      <c r="M625" s="61" t="s">
        <v>1911</v>
      </c>
      <c r="N625" s="62" t="n">
        <v>56.58</v>
      </c>
      <c r="O625" s="77" t="n">
        <f aca="false">N625-0.5</f>
        <v>56.08</v>
      </c>
      <c r="P625" s="78" t="n">
        <f aca="false">IF(ISERROR($P$1*O625),"",($P$1*O625))</f>
        <v>5937.7504</v>
      </c>
      <c r="Q625" s="79" t="n">
        <f aca="false">P625-T625-X625-G625-H625-Z625</f>
        <v>1356.7504</v>
      </c>
      <c r="R625" s="80" t="n">
        <f aca="false">P625-T625-Y625-G625-H625-Z625</f>
        <v>1356.7504</v>
      </c>
      <c r="S625" s="81" t="n">
        <f aca="false">IF(ISERROR(Q625/P625),"",(Q625/P625))</f>
        <v>0.228495694261584</v>
      </c>
      <c r="T625" s="78" t="n">
        <f aca="false">ROUND(IF(ISERROR(P625*$T$1),"",P625*$T$1),0)</f>
        <v>891</v>
      </c>
      <c r="U625" s="82" t="n">
        <f aca="false">ROUNDUP(I625*1.2,0)</f>
        <v>240</v>
      </c>
      <c r="V625" s="83" t="n">
        <f aca="false">ROUNDUP(SUM(J625:L625)*1.1,0)</f>
        <v>0</v>
      </c>
      <c r="W625" s="84" t="s">
        <v>50</v>
      </c>
      <c r="X625" s="28" t="n">
        <f aca="false">IFERROR(IF($W625="eパケライト",VLOOKUP($U625,料金表!$B$3:$H$52,2,1),IF($W625="eパケ",VLOOKUP($U625,料金表!$B$3:$H$52,4,1),IF($W625="EMS",VLOOKUP($U625,料金表!$B$3:$H$52,6,1),""))),"")</f>
        <v>860</v>
      </c>
      <c r="Y625" s="28" t="n">
        <f aca="false">IFERROR(IF($W625="eパケライト",VLOOKUP($U625,料金表!$B$3:$H$52,3,1),IF($W625="eパケ",VLOOKUP($U625,料金表!$B$3:$H$52,5,1),IF($W625="EMS",VLOOKUP($U625,料金表!$B$3:$H$52,7,1),""))),"")</f>
        <v>860</v>
      </c>
      <c r="Z625" s="28" t="n">
        <f aca="false">$Z$1</f>
        <v>330</v>
      </c>
      <c r="AA625" s="64"/>
      <c r="AB625" s="65"/>
      <c r="AC625" s="66" t="s">
        <v>89</v>
      </c>
      <c r="AD625" s="65" t="n">
        <v>43963</v>
      </c>
      <c r="AE625" s="56"/>
      <c r="AF625" s="97"/>
      <c r="AH625" s="57"/>
    </row>
    <row r="626" customFormat="false" ht="15.75" hidden="true" customHeight="true" outlineLevel="0" collapsed="false">
      <c r="A626" s="19" t="n">
        <v>619</v>
      </c>
      <c r="B626" s="67"/>
      <c r="C626" s="58" t="s">
        <v>1912</v>
      </c>
      <c r="D626" s="37" t="s">
        <v>1913</v>
      </c>
      <c r="E626" s="58" t="n">
        <v>4949606770046</v>
      </c>
      <c r="F626" s="38" t="str">
        <f aca="false">IF(D626="",,"http://mnsearch.com/item?kwd="&amp;D626)</f>
        <v>http://mnsearch.com/item?kwd=B000069SRD</v>
      </c>
      <c r="G626" s="60" t="n">
        <v>6000</v>
      </c>
      <c r="H626" s="39"/>
      <c r="I626" s="40" t="n">
        <v>200</v>
      </c>
      <c r="J626" s="41"/>
      <c r="K626" s="41"/>
      <c r="L626" s="41"/>
      <c r="M626" s="61" t="s">
        <v>1914</v>
      </c>
      <c r="N626" s="62" t="n">
        <v>85.49</v>
      </c>
      <c r="O626" s="77" t="n">
        <f aca="false">N626-0.5</f>
        <v>84.99</v>
      </c>
      <c r="P626" s="78" t="n">
        <f aca="false">IF(ISERROR($P$1*O626),"",($P$1*O626))</f>
        <v>8998.7412</v>
      </c>
      <c r="Q626" s="79" t="n">
        <f aca="false">P626-T626-X626-G626-H626-Z626</f>
        <v>458.741199999999</v>
      </c>
      <c r="R626" s="80" t="n">
        <f aca="false">P626-T626-Y626-G626-H626-Z626</f>
        <v>458.741199999999</v>
      </c>
      <c r="S626" s="81" t="n">
        <f aca="false">IF(ISERROR(Q626/P626),"",(Q626/P626))</f>
        <v>0.0509783746197745</v>
      </c>
      <c r="T626" s="78" t="n">
        <f aca="false">ROUND(IF(ISERROR(P626*$T$1),"",P626*$T$1),0)</f>
        <v>1350</v>
      </c>
      <c r="U626" s="82" t="n">
        <f aca="false">ROUNDUP(I626*1.2,0)</f>
        <v>240</v>
      </c>
      <c r="V626" s="83" t="n">
        <f aca="false">ROUNDUP(SUM(J626:L626)*1.1,0)</f>
        <v>0</v>
      </c>
      <c r="W626" s="84" t="s">
        <v>50</v>
      </c>
      <c r="X626" s="28" t="n">
        <f aca="false">IFERROR(IF($W626="eパケライト",VLOOKUP($U626,料金表!$B$3:$H$52,2,1),IF($W626="eパケ",VLOOKUP($U626,料金表!$B$3:$H$52,4,1),IF($W626="EMS",VLOOKUP($U626,料金表!$B$3:$H$52,6,1),""))),"")</f>
        <v>860</v>
      </c>
      <c r="Y626" s="28" t="n">
        <f aca="false">IFERROR(IF($W626="eパケライト",VLOOKUP($U626,料金表!$B$3:$H$52,3,1),IF($W626="eパケ",VLOOKUP($U626,料金表!$B$3:$H$52,5,1),IF($W626="EMS",VLOOKUP($U626,料金表!$B$3:$H$52,7,1),""))),"")</f>
        <v>860</v>
      </c>
      <c r="Z626" s="28" t="n">
        <f aca="false">$Z$1</f>
        <v>330</v>
      </c>
      <c r="AA626" s="64"/>
      <c r="AB626" s="65"/>
      <c r="AC626" s="66" t="s">
        <v>89</v>
      </c>
      <c r="AD626" s="65" t="n">
        <v>43963</v>
      </c>
      <c r="AE626" s="56"/>
      <c r="AF626" s="97"/>
      <c r="AH626" s="57"/>
    </row>
    <row r="627" customFormat="false" ht="15.75" hidden="true" customHeight="true" outlineLevel="0" collapsed="false">
      <c r="A627" s="19" t="n">
        <v>620</v>
      </c>
      <c r="B627" s="67"/>
      <c r="C627" s="58" t="s">
        <v>1915</v>
      </c>
      <c r="D627" s="37" t="s">
        <v>1916</v>
      </c>
      <c r="E627" s="58" t="n">
        <v>4573173324106</v>
      </c>
      <c r="F627" s="38" t="str">
        <f aca="false">IF(D627="",,"http://mnsearch.com/item?kwd="&amp;D627)</f>
        <v>http://mnsearch.com/item?kwd=B0772RTH11</v>
      </c>
      <c r="G627" s="60" t="n">
        <v>3000</v>
      </c>
      <c r="H627" s="39"/>
      <c r="I627" s="40" t="n">
        <v>400</v>
      </c>
      <c r="J627" s="41"/>
      <c r="K627" s="41"/>
      <c r="L627" s="41"/>
      <c r="M627" s="100" t="s">
        <v>1917</v>
      </c>
      <c r="N627" s="62" t="n">
        <v>65.99</v>
      </c>
      <c r="O627" s="77" t="n">
        <f aca="false">N627-0.5</f>
        <v>65.49</v>
      </c>
      <c r="P627" s="78" t="n">
        <f aca="false">IF(ISERROR($P$1*O627),"",($P$1*O627))</f>
        <v>6934.0812</v>
      </c>
      <c r="Q627" s="79" t="n">
        <f aca="false">P627-T627-X627-G627-H627-Z627</f>
        <v>1329.0812</v>
      </c>
      <c r="R627" s="80" t="n">
        <f aca="false">P627-T627-Y627-G627-H627-Z627</f>
        <v>1329.0812</v>
      </c>
      <c r="S627" s="81" t="n">
        <f aca="false">IF(ISERROR(Q627/P627),"",(Q627/P627))</f>
        <v>0.191673728885667</v>
      </c>
      <c r="T627" s="78" t="n">
        <f aca="false">ROUND(IF(ISERROR(P627*$T$1),"",P627*$T$1),0)</f>
        <v>1040</v>
      </c>
      <c r="U627" s="82" t="n">
        <f aca="false">ROUNDUP(I627*1.2,0)</f>
        <v>480</v>
      </c>
      <c r="V627" s="83" t="n">
        <f aca="false">ROUNDUP(SUM(J627:L627)*1.1,0)</f>
        <v>0</v>
      </c>
      <c r="W627" s="84" t="s">
        <v>50</v>
      </c>
      <c r="X627" s="28" t="n">
        <f aca="false">IFERROR(IF($W627="eパケライト",VLOOKUP($U627,料金表!$B$3:$H$52,2,1),IF($W627="eパケ",VLOOKUP($U627,料金表!$B$3:$H$52,4,1),IF($W627="EMS",VLOOKUP($U627,料金表!$B$3:$H$52,6,1),""))),"")</f>
        <v>1235</v>
      </c>
      <c r="Y627" s="28" t="n">
        <f aca="false">IFERROR(IF($W627="eパケライト",VLOOKUP($U627,料金表!$B$3:$H$52,3,1),IF($W627="eパケ",VLOOKUP($U627,料金表!$B$3:$H$52,5,1),IF($W627="EMS",VLOOKUP($U627,料金表!$B$3:$H$52,7,1),""))),"")</f>
        <v>1235</v>
      </c>
      <c r="Z627" s="28" t="n">
        <f aca="false">$Z$1</f>
        <v>330</v>
      </c>
      <c r="AA627" s="64"/>
      <c r="AB627" s="65"/>
      <c r="AC627" s="66" t="s">
        <v>89</v>
      </c>
      <c r="AD627" s="65" t="n">
        <v>43963</v>
      </c>
      <c r="AE627" s="56"/>
      <c r="AF627" s="97"/>
      <c r="AH627" s="57"/>
    </row>
    <row r="628" customFormat="false" ht="16.5" hidden="true" customHeight="true" outlineLevel="0" collapsed="false">
      <c r="A628" s="19" t="n">
        <v>621</v>
      </c>
      <c r="B628" s="67"/>
      <c r="C628" s="58" t="s">
        <v>1918</v>
      </c>
      <c r="D628" s="37" t="s">
        <v>1919</v>
      </c>
      <c r="E628" s="58" t="n">
        <v>4988611205266</v>
      </c>
      <c r="F628" s="38" t="str">
        <f aca="false">IF(D628="",,"http://mnsearch.com/item?kwd="&amp;D628)</f>
        <v>http://mnsearch.com/item?kwd=B000A41FLY</v>
      </c>
      <c r="G628" s="60" t="n">
        <v>4730</v>
      </c>
      <c r="H628" s="39"/>
      <c r="I628" s="40" t="n">
        <v>200</v>
      </c>
      <c r="J628" s="41"/>
      <c r="K628" s="41"/>
      <c r="L628" s="41"/>
      <c r="M628" s="61" t="s">
        <v>1920</v>
      </c>
      <c r="N628" s="62" t="n">
        <v>73.98</v>
      </c>
      <c r="O628" s="77" t="n">
        <f aca="false">N628-0.5</f>
        <v>73.48</v>
      </c>
      <c r="P628" s="78" t="n">
        <f aca="false">IF(ISERROR($P$1*O628),"",($P$1*O628))</f>
        <v>7780.0624</v>
      </c>
      <c r="Q628" s="79" t="n">
        <f aca="false">P628-T628-X628-G628-H628-Z628</f>
        <v>693.0624</v>
      </c>
      <c r="R628" s="80" t="n">
        <f aca="false">P628-T628-Y628-G628-H628-Z628</f>
        <v>693.0624</v>
      </c>
      <c r="S628" s="81" t="n">
        <f aca="false">IF(ISERROR(Q628/P628),"",(Q628/P628))</f>
        <v>0.0890818562072201</v>
      </c>
      <c r="T628" s="78" t="n">
        <f aca="false">ROUND(IF(ISERROR(P628*$T$1),"",P628*$T$1),0)</f>
        <v>1167</v>
      </c>
      <c r="U628" s="82" t="n">
        <f aca="false">ROUNDUP(I628*1.2,0)</f>
        <v>240</v>
      </c>
      <c r="V628" s="83" t="n">
        <f aca="false">ROUNDUP(SUM(J628:L628)*1.1,0)</f>
        <v>0</v>
      </c>
      <c r="W628" s="84" t="s">
        <v>50</v>
      </c>
      <c r="X628" s="28" t="n">
        <f aca="false">IFERROR(IF($W628="eパケライト",VLOOKUP($U628,料金表!$B$3:$H$52,2,1),IF($W628="eパケ",VLOOKUP($U628,料金表!$B$3:$H$52,4,1),IF($W628="EMS",VLOOKUP($U628,料金表!$B$3:$H$52,6,1),""))),"")</f>
        <v>860</v>
      </c>
      <c r="Y628" s="28" t="n">
        <f aca="false">IFERROR(IF($W628="eパケライト",VLOOKUP($U628,料金表!$B$3:$H$52,3,1),IF($W628="eパケ",VLOOKUP($U628,料金表!$B$3:$H$52,5,1),IF($W628="EMS",VLOOKUP($U628,料金表!$B$3:$H$52,7,1),""))),"")</f>
        <v>860</v>
      </c>
      <c r="Z628" s="28" t="n">
        <f aca="false">$Z$1</f>
        <v>330</v>
      </c>
      <c r="AA628" s="64"/>
      <c r="AB628" s="65"/>
      <c r="AC628" s="66" t="s">
        <v>89</v>
      </c>
      <c r="AD628" s="65" t="n">
        <v>43964</v>
      </c>
      <c r="AE628" s="56"/>
      <c r="AF628" s="97"/>
      <c r="AH628" s="57"/>
    </row>
    <row r="629" customFormat="false" ht="16.5" hidden="true" customHeight="true" outlineLevel="0" collapsed="false">
      <c r="A629" s="19" t="n">
        <v>622</v>
      </c>
      <c r="B629" s="67"/>
      <c r="C629" s="58" t="s">
        <v>1921</v>
      </c>
      <c r="D629" s="37" t="s">
        <v>1922</v>
      </c>
      <c r="E629" s="58" t="n">
        <v>4988611960011</v>
      </c>
      <c r="F629" s="38" t="str">
        <f aca="false">IF(D629="",,"http://mnsearch.com/item?kwd="&amp;D629)</f>
        <v>http://mnsearch.com/item?kwd=B000069U6H</v>
      </c>
      <c r="G629" s="60" t="n">
        <v>3311</v>
      </c>
      <c r="H629" s="39"/>
      <c r="I629" s="40" t="n">
        <v>200</v>
      </c>
      <c r="J629" s="41"/>
      <c r="K629" s="41"/>
      <c r="L629" s="41"/>
      <c r="M629" s="61" t="s">
        <v>1923</v>
      </c>
      <c r="N629" s="62" t="n">
        <v>56.98</v>
      </c>
      <c r="O629" s="77" t="n">
        <f aca="false">N629-0.5</f>
        <v>56.48</v>
      </c>
      <c r="P629" s="78" t="n">
        <f aca="false">IF(ISERROR($P$1*O629),"",($P$1*O629))</f>
        <v>5980.1024</v>
      </c>
      <c r="Q629" s="79" t="n">
        <f aca="false">P629-T629-X629-G629-H629-Z629</f>
        <v>582.1024</v>
      </c>
      <c r="R629" s="80" t="n">
        <f aca="false">P629-T629-Y629-G629-H629-Z629</f>
        <v>582.1024</v>
      </c>
      <c r="S629" s="81" t="n">
        <f aca="false">IF(ISERROR(Q629/P629),"",(Q629/P629))</f>
        <v>0.0973398716383184</v>
      </c>
      <c r="T629" s="78" t="n">
        <f aca="false">ROUND(IF(ISERROR(P629*$T$1),"",P629*$T$1),0)</f>
        <v>897</v>
      </c>
      <c r="U629" s="82" t="n">
        <f aca="false">ROUNDUP(I629*1.2,0)</f>
        <v>240</v>
      </c>
      <c r="V629" s="83" t="n">
        <f aca="false">ROUNDUP(SUM(J629:L629)*1.1,0)</f>
        <v>0</v>
      </c>
      <c r="W629" s="84" t="s">
        <v>50</v>
      </c>
      <c r="X629" s="28" t="n">
        <f aca="false">IFERROR(IF($W629="eパケライト",VLOOKUP($U629,料金表!$B$3:$H$52,2,1),IF($W629="eパケ",VLOOKUP($U629,料金表!$B$3:$H$52,4,1),IF($W629="EMS",VLOOKUP($U629,料金表!$B$3:$H$52,6,1),""))),"")</f>
        <v>860</v>
      </c>
      <c r="Y629" s="28" t="n">
        <f aca="false">IFERROR(IF($W629="eパケライト",VLOOKUP($U629,料金表!$B$3:$H$52,3,1),IF($W629="eパケ",VLOOKUP($U629,料金表!$B$3:$H$52,5,1),IF($W629="EMS",VLOOKUP($U629,料金表!$B$3:$H$52,7,1),""))),"")</f>
        <v>860</v>
      </c>
      <c r="Z629" s="28" t="n">
        <f aca="false">$Z$1</f>
        <v>330</v>
      </c>
      <c r="AA629" s="64"/>
      <c r="AB629" s="65"/>
      <c r="AC629" s="66" t="s">
        <v>89</v>
      </c>
      <c r="AD629" s="65" t="n">
        <v>43964</v>
      </c>
      <c r="AE629" s="56"/>
      <c r="AF629" s="97"/>
      <c r="AH629" s="57"/>
    </row>
    <row r="630" customFormat="false" ht="16.5" hidden="true" customHeight="true" outlineLevel="0" collapsed="false">
      <c r="A630" s="19" t="n">
        <v>623</v>
      </c>
      <c r="B630" s="67"/>
      <c r="C630" s="58" t="s">
        <v>1924</v>
      </c>
      <c r="D630" s="37" t="s">
        <v>1925</v>
      </c>
      <c r="E630" s="58" t="n">
        <v>4992713021150</v>
      </c>
      <c r="F630" s="38" t="str">
        <f aca="false">IF(D630="",,"http://mnsearch.com/item?kwd="&amp;D630)</f>
        <v>http://mnsearch.com/item?kwd=B000069UK1</v>
      </c>
      <c r="G630" s="60" t="n">
        <v>2931</v>
      </c>
      <c r="H630" s="39"/>
      <c r="I630" s="40" t="n">
        <v>200</v>
      </c>
      <c r="J630" s="41"/>
      <c r="K630" s="41"/>
      <c r="L630" s="41"/>
      <c r="M630" s="61" t="s">
        <v>1926</v>
      </c>
      <c r="N630" s="62" t="n">
        <v>52.98</v>
      </c>
      <c r="O630" s="77" t="n">
        <f aca="false">N630-0.5</f>
        <v>52.48</v>
      </c>
      <c r="P630" s="78" t="n">
        <f aca="false">IF(ISERROR($P$1*O630),"",($P$1*O630))</f>
        <v>5556.5824</v>
      </c>
      <c r="Q630" s="79" t="n">
        <f aca="false">P630-T630-X630-G630-H630-Z630</f>
        <v>602.582399999999</v>
      </c>
      <c r="R630" s="80" t="n">
        <f aca="false">P630-T630-Y630-G630-H630-Z630</f>
        <v>602.582399999999</v>
      </c>
      <c r="S630" s="81" t="n">
        <f aca="false">IF(ISERROR(Q630/P630),"",(Q630/P630))</f>
        <v>0.108444787932957</v>
      </c>
      <c r="T630" s="78" t="n">
        <f aca="false">ROUND(IF(ISERROR(P630*$T$1),"",P630*$T$1),0)</f>
        <v>833</v>
      </c>
      <c r="U630" s="82" t="n">
        <f aca="false">ROUNDUP(I630*1.2,0)</f>
        <v>240</v>
      </c>
      <c r="V630" s="83" t="n">
        <f aca="false">ROUNDUP(SUM(J630:L630)*1.1,0)</f>
        <v>0</v>
      </c>
      <c r="W630" s="84" t="s">
        <v>50</v>
      </c>
      <c r="X630" s="28" t="n">
        <f aca="false">IFERROR(IF($W630="eパケライト",VLOOKUP($U630,料金表!$B$3:$H$52,2,1),IF($W630="eパケ",VLOOKUP($U630,料金表!$B$3:$H$52,4,1),IF($W630="EMS",VLOOKUP($U630,料金表!$B$3:$H$52,6,1),""))),"")</f>
        <v>860</v>
      </c>
      <c r="Y630" s="28" t="n">
        <f aca="false">IFERROR(IF($W630="eパケライト",VLOOKUP($U630,料金表!$B$3:$H$52,3,1),IF($W630="eパケ",VLOOKUP($U630,料金表!$B$3:$H$52,5,1),IF($W630="EMS",VLOOKUP($U630,料金表!$B$3:$H$52,7,1),""))),"")</f>
        <v>860</v>
      </c>
      <c r="Z630" s="28" t="n">
        <f aca="false">$Z$1</f>
        <v>330</v>
      </c>
      <c r="AA630" s="64"/>
      <c r="AB630" s="65"/>
      <c r="AC630" s="66" t="s">
        <v>89</v>
      </c>
      <c r="AD630" s="65" t="n">
        <v>43964</v>
      </c>
      <c r="AE630" s="56"/>
      <c r="AF630" s="97"/>
      <c r="AH630" s="57"/>
    </row>
    <row r="631" customFormat="false" ht="16.5" hidden="true" customHeight="true" outlineLevel="0" collapsed="false">
      <c r="A631" s="19" t="n">
        <v>624</v>
      </c>
      <c r="B631" s="67"/>
      <c r="C631" s="58" t="s">
        <v>1927</v>
      </c>
      <c r="D631" s="37" t="s">
        <v>1928</v>
      </c>
      <c r="E631" s="58" t="n">
        <v>4571165000021</v>
      </c>
      <c r="F631" s="38" t="str">
        <f aca="false">IF(D631="",,"http://mnsearch.com/item?kwd="&amp;D631)</f>
        <v>http://mnsearch.com/item?kwd=B0000E5SDS</v>
      </c>
      <c r="G631" s="60" t="n">
        <v>4411</v>
      </c>
      <c r="H631" s="39"/>
      <c r="I631" s="40" t="n">
        <v>200</v>
      </c>
      <c r="J631" s="41"/>
      <c r="K631" s="41"/>
      <c r="L631" s="41"/>
      <c r="M631" s="61" t="s">
        <v>1929</v>
      </c>
      <c r="N631" s="62" t="n">
        <v>70.49</v>
      </c>
      <c r="O631" s="77" t="n">
        <f aca="false">N631-0.5</f>
        <v>69.99</v>
      </c>
      <c r="P631" s="78" t="n">
        <f aca="false">IF(ISERROR($P$1*O631),"",($P$1*O631))</f>
        <v>7410.5412</v>
      </c>
      <c r="Q631" s="79" t="n">
        <f aca="false">P631-T631-X631-G631-H631-Z631</f>
        <v>697.541199999999</v>
      </c>
      <c r="R631" s="80" t="n">
        <f aca="false">P631-T631-Y631-G631-H631-Z631</f>
        <v>697.541199999999</v>
      </c>
      <c r="S631" s="81" t="n">
        <f aca="false">IF(ISERROR(Q631/P631),"",(Q631/P631))</f>
        <v>0.0941282399185634</v>
      </c>
      <c r="T631" s="78" t="n">
        <f aca="false">ROUND(IF(ISERROR(P631*$T$1),"",P631*$T$1),0)</f>
        <v>1112</v>
      </c>
      <c r="U631" s="82" t="n">
        <f aca="false">ROUNDUP(I631*1.2,0)</f>
        <v>240</v>
      </c>
      <c r="V631" s="83" t="n">
        <f aca="false">ROUNDUP(SUM(J631:L631)*1.1,0)</f>
        <v>0</v>
      </c>
      <c r="W631" s="84" t="s">
        <v>50</v>
      </c>
      <c r="X631" s="28" t="n">
        <f aca="false">IFERROR(IF($W631="eパケライト",VLOOKUP($U631,料金表!$B$3:$H$52,2,1),IF($W631="eパケ",VLOOKUP($U631,料金表!$B$3:$H$52,4,1),IF($W631="EMS",VLOOKUP($U631,料金表!$B$3:$H$52,6,1),""))),"")</f>
        <v>860</v>
      </c>
      <c r="Y631" s="28" t="n">
        <f aca="false">IFERROR(IF($W631="eパケライト",VLOOKUP($U631,料金表!$B$3:$H$52,3,1),IF($W631="eパケ",VLOOKUP($U631,料金表!$B$3:$H$52,5,1),IF($W631="EMS",VLOOKUP($U631,料金表!$B$3:$H$52,7,1),""))),"")</f>
        <v>860</v>
      </c>
      <c r="Z631" s="28" t="n">
        <f aca="false">$Z$1</f>
        <v>330</v>
      </c>
      <c r="AA631" s="64"/>
      <c r="AB631" s="65"/>
      <c r="AC631" s="66" t="s">
        <v>89</v>
      </c>
      <c r="AD631" s="65" t="n">
        <v>43964</v>
      </c>
      <c r="AE631" s="56"/>
      <c r="AF631" s="97"/>
      <c r="AH631" s="57"/>
    </row>
    <row r="632" customFormat="false" ht="16.5" hidden="true" customHeight="true" outlineLevel="0" collapsed="false">
      <c r="A632" s="19" t="n">
        <v>625</v>
      </c>
      <c r="B632" s="67"/>
      <c r="C632" s="58" t="s">
        <v>1930</v>
      </c>
      <c r="D632" s="37" t="s">
        <v>1931</v>
      </c>
      <c r="E632" s="58" t="n">
        <v>4976219044981</v>
      </c>
      <c r="F632" s="38" t="str">
        <f aca="false">IF(D632="",,"http://mnsearch.com/item?kwd="&amp;D632)</f>
        <v>http://mnsearch.com/item?kwd=B000068HM7</v>
      </c>
      <c r="G632" s="60" t="n">
        <v>4000</v>
      </c>
      <c r="H632" s="39"/>
      <c r="I632" s="40" t="n">
        <v>200</v>
      </c>
      <c r="J632" s="41"/>
      <c r="K632" s="41"/>
      <c r="L632" s="41"/>
      <c r="M632" s="61" t="s">
        <v>1932</v>
      </c>
      <c r="N632" s="62" t="n">
        <v>60.49</v>
      </c>
      <c r="O632" s="77" t="n">
        <f aca="false">N632-0.5</f>
        <v>59.99</v>
      </c>
      <c r="P632" s="78" t="n">
        <f aca="false">IF(ISERROR($P$1*O632),"",($P$1*O632))</f>
        <v>6351.7412</v>
      </c>
      <c r="Q632" s="79" t="n">
        <f aca="false">P632-T632-X632-G632-H632-Z632</f>
        <v>208.7412</v>
      </c>
      <c r="R632" s="80" t="n">
        <f aca="false">P632-T632-Y632-G632-H632-Z632</f>
        <v>208.7412</v>
      </c>
      <c r="S632" s="81" t="n">
        <f aca="false">IF(ISERROR(Q632/P632),"",(Q632/P632))</f>
        <v>0.0328636185617891</v>
      </c>
      <c r="T632" s="78" t="n">
        <f aca="false">ROUND(IF(ISERROR(P632*$T$1),"",P632*$T$1),0)</f>
        <v>953</v>
      </c>
      <c r="U632" s="82" t="n">
        <f aca="false">ROUNDUP(I632*1.2,0)</f>
        <v>240</v>
      </c>
      <c r="V632" s="83" t="n">
        <f aca="false">ROUNDUP(SUM(J632:L632)*1.1,0)</f>
        <v>0</v>
      </c>
      <c r="W632" s="84" t="s">
        <v>50</v>
      </c>
      <c r="X632" s="28" t="n">
        <f aca="false">IFERROR(IF($W632="eパケライト",VLOOKUP($U632,料金表!$B$3:$H$52,2,1),IF($W632="eパケ",VLOOKUP($U632,料金表!$B$3:$H$52,4,1),IF($W632="EMS",VLOOKUP($U632,料金表!$B$3:$H$52,6,1),""))),"")</f>
        <v>860</v>
      </c>
      <c r="Y632" s="28" t="n">
        <f aca="false">IFERROR(IF($W632="eパケライト",VLOOKUP($U632,料金表!$B$3:$H$52,3,1),IF($W632="eパケ",VLOOKUP($U632,料金表!$B$3:$H$52,5,1),IF($W632="EMS",VLOOKUP($U632,料金表!$B$3:$H$52,7,1),""))),"")</f>
        <v>860</v>
      </c>
      <c r="Z632" s="28" t="n">
        <f aca="false">$Z$1</f>
        <v>330</v>
      </c>
      <c r="AA632" s="64"/>
      <c r="AB632" s="65"/>
      <c r="AC632" s="66" t="s">
        <v>89</v>
      </c>
      <c r="AD632" s="65" t="n">
        <v>43964</v>
      </c>
      <c r="AE632" s="56"/>
      <c r="AF632" s="97"/>
      <c r="AH632" s="57"/>
    </row>
    <row r="633" customFormat="false" ht="15.75" hidden="true" customHeight="true" outlineLevel="0" collapsed="false">
      <c r="A633" s="19" t="n">
        <v>626</v>
      </c>
      <c r="B633" s="67"/>
      <c r="C633" s="58" t="s">
        <v>1933</v>
      </c>
      <c r="D633" s="37" t="s">
        <v>1934</v>
      </c>
      <c r="E633" s="58" t="n">
        <v>4976219044998</v>
      </c>
      <c r="F633" s="38" t="str">
        <f aca="false">IF(D633="",,"http://mnsearch.com/item?kwd="&amp;D633)</f>
        <v>http://mnsearch.com/item?kwd=B000068HM8</v>
      </c>
      <c r="G633" s="60" t="n">
        <v>3400</v>
      </c>
      <c r="H633" s="39"/>
      <c r="I633" s="40" t="n">
        <v>200</v>
      </c>
      <c r="J633" s="41"/>
      <c r="K633" s="41"/>
      <c r="L633" s="41"/>
      <c r="M633" s="61" t="s">
        <v>1935</v>
      </c>
      <c r="N633" s="62" t="n">
        <v>61.98</v>
      </c>
      <c r="O633" s="77" t="n">
        <f aca="false">N633-0.5</f>
        <v>61.48</v>
      </c>
      <c r="P633" s="78" t="n">
        <f aca="false">IF(ISERROR($P$1*O633),"",($P$1*O633))</f>
        <v>6509.5024</v>
      </c>
      <c r="Q633" s="79" t="n">
        <f aca="false">P633-T633-X633-G633-H633-Z633</f>
        <v>943.502399999999</v>
      </c>
      <c r="R633" s="80" t="n">
        <f aca="false">P633-T633-Y633-G633-H633-Z633</f>
        <v>943.502399999999</v>
      </c>
      <c r="S633" s="81" t="n">
        <f aca="false">IF(ISERROR(Q633/P633),"",(Q633/P633))</f>
        <v>0.144942323087553</v>
      </c>
      <c r="T633" s="78" t="n">
        <f aca="false">ROUND(IF(ISERROR(P633*$T$1),"",P633*$T$1),0)</f>
        <v>976</v>
      </c>
      <c r="U633" s="82" t="n">
        <f aca="false">ROUNDUP(I633*1.2,0)</f>
        <v>240</v>
      </c>
      <c r="V633" s="83" t="n">
        <f aca="false">ROUNDUP(SUM(J633:L633)*1.1,0)</f>
        <v>0</v>
      </c>
      <c r="W633" s="84" t="s">
        <v>50</v>
      </c>
      <c r="X633" s="28" t="n">
        <f aca="false">IFERROR(IF($W633="eパケライト",VLOOKUP($U633,料金表!$B$3:$H$52,2,1),IF($W633="eパケ",VLOOKUP($U633,料金表!$B$3:$H$52,4,1),IF($W633="EMS",VLOOKUP($U633,料金表!$B$3:$H$52,6,1),""))),"")</f>
        <v>860</v>
      </c>
      <c r="Y633" s="28" t="n">
        <f aca="false">IFERROR(IF($W633="eパケライト",VLOOKUP($U633,料金表!$B$3:$H$52,3,1),IF($W633="eパケ",VLOOKUP($U633,料金表!$B$3:$H$52,5,1),IF($W633="EMS",VLOOKUP($U633,料金表!$B$3:$H$52,7,1),""))),"")</f>
        <v>860</v>
      </c>
      <c r="Z633" s="28" t="n">
        <f aca="false">$Z$1</f>
        <v>330</v>
      </c>
      <c r="AA633" s="64"/>
      <c r="AB633" s="65"/>
      <c r="AC633" s="66" t="s">
        <v>45</v>
      </c>
      <c r="AD633" s="65" t="n">
        <v>43964</v>
      </c>
      <c r="AE633" s="56"/>
      <c r="AF633" s="97"/>
      <c r="AH633" s="57"/>
    </row>
    <row r="634" customFormat="false" ht="15.75" hidden="true" customHeight="true" outlineLevel="0" collapsed="false">
      <c r="A634" s="19" t="n">
        <v>627</v>
      </c>
      <c r="B634" s="67"/>
      <c r="C634" s="58" t="s">
        <v>1936</v>
      </c>
      <c r="D634" s="37" t="s">
        <v>1937</v>
      </c>
      <c r="E634" s="58" t="n">
        <v>4988126800109</v>
      </c>
      <c r="F634" s="38" t="str">
        <f aca="false">IF(D634="",,"http://mnsearch.com/item?kwd="&amp;D634)</f>
        <v>http://mnsearch.com/item?kwd=B000068HVD</v>
      </c>
      <c r="G634" s="60" t="n">
        <v>3111</v>
      </c>
      <c r="H634" s="39"/>
      <c r="I634" s="40" t="n">
        <v>200</v>
      </c>
      <c r="J634" s="41"/>
      <c r="K634" s="41"/>
      <c r="L634" s="41"/>
      <c r="M634" s="61" t="s">
        <v>1938</v>
      </c>
      <c r="N634" s="62" t="n">
        <v>55.49</v>
      </c>
      <c r="O634" s="77" t="n">
        <f aca="false">N634-0.5</f>
        <v>54.99</v>
      </c>
      <c r="P634" s="78" t="n">
        <f aca="false">IF(ISERROR($P$1*O634),"",($P$1*O634))</f>
        <v>5822.3412</v>
      </c>
      <c r="Q634" s="79" t="n">
        <f aca="false">P634-T634-X634-G634-H634-Z634</f>
        <v>648.3412</v>
      </c>
      <c r="R634" s="80" t="n">
        <f aca="false">P634-T634-Y634-G634-H634-Z634</f>
        <v>648.3412</v>
      </c>
      <c r="S634" s="81" t="n">
        <f aca="false">IF(ISERROR(Q634/P634),"",(Q634/P634))</f>
        <v>0.111354037444594</v>
      </c>
      <c r="T634" s="78" t="n">
        <f aca="false">ROUND(IF(ISERROR(P634*$T$1),"",P634*$T$1),0)</f>
        <v>873</v>
      </c>
      <c r="U634" s="82" t="n">
        <f aca="false">ROUNDUP(I634*1.2,0)</f>
        <v>240</v>
      </c>
      <c r="V634" s="83" t="n">
        <f aca="false">ROUNDUP(SUM(J634:L634)*1.1,0)</f>
        <v>0</v>
      </c>
      <c r="W634" s="84" t="s">
        <v>50</v>
      </c>
      <c r="X634" s="28" t="n">
        <f aca="false">IFERROR(IF($W634="eパケライト",VLOOKUP($U634,料金表!$B$3:$H$52,2,1),IF($W634="eパケ",VLOOKUP($U634,料金表!$B$3:$H$52,4,1),IF($W634="EMS",VLOOKUP($U634,料金表!$B$3:$H$52,6,1),""))),"")</f>
        <v>860</v>
      </c>
      <c r="Y634" s="28" t="n">
        <f aca="false">IFERROR(IF($W634="eパケライト",VLOOKUP($U634,料金表!$B$3:$H$52,3,1),IF($W634="eパケ",VLOOKUP($U634,料金表!$B$3:$H$52,5,1),IF($W634="EMS",VLOOKUP($U634,料金表!$B$3:$H$52,7,1),""))),"")</f>
        <v>860</v>
      </c>
      <c r="Z634" s="28" t="n">
        <f aca="false">$Z$1</f>
        <v>330</v>
      </c>
      <c r="AA634" s="64"/>
      <c r="AB634" s="65"/>
      <c r="AC634" s="66" t="s">
        <v>45</v>
      </c>
      <c r="AD634" s="65" t="n">
        <v>43964</v>
      </c>
      <c r="AE634" s="56"/>
      <c r="AF634" s="97"/>
      <c r="AH634" s="57"/>
    </row>
    <row r="635" customFormat="false" ht="15.75" hidden="true" customHeight="true" outlineLevel="0" collapsed="false">
      <c r="A635" s="19" t="n">
        <v>628</v>
      </c>
      <c r="B635" s="67"/>
      <c r="C635" s="58" t="s">
        <v>1939</v>
      </c>
      <c r="D635" s="37" t="s">
        <v>1940</v>
      </c>
      <c r="E635" s="58" t="n">
        <v>4582224497690</v>
      </c>
      <c r="F635" s="38" t="str">
        <f aca="false">IF(D635="",,"http://mnsearch.com/item?kwd="&amp;D635)</f>
        <v>http://mnsearch.com/item?kwd=B004QTQ2XU</v>
      </c>
      <c r="G635" s="60" t="n">
        <v>3060</v>
      </c>
      <c r="H635" s="39"/>
      <c r="I635" s="40" t="n">
        <v>200</v>
      </c>
      <c r="J635" s="41"/>
      <c r="K635" s="41"/>
      <c r="L635" s="41"/>
      <c r="M635" s="61" t="s">
        <v>1941</v>
      </c>
      <c r="N635" s="62" t="n">
        <v>57.98</v>
      </c>
      <c r="O635" s="77" t="n">
        <f aca="false">N635-0.5</f>
        <v>57.48</v>
      </c>
      <c r="P635" s="78" t="n">
        <f aca="false">IF(ISERROR($P$1*O635),"",($P$1*O635))</f>
        <v>6085.9824</v>
      </c>
      <c r="Q635" s="79" t="n">
        <f aca="false">P635-T635-X635-G635-H635-Z635</f>
        <v>922.982399999999</v>
      </c>
      <c r="R635" s="80" t="n">
        <f aca="false">P635-T635-Y635-G635-H635-Z635</f>
        <v>922.982399999999</v>
      </c>
      <c r="S635" s="81" t="n">
        <f aca="false">IF(ISERROR(Q635/P635),"",(Q635/P635))</f>
        <v>0.151657093191725</v>
      </c>
      <c r="T635" s="78" t="n">
        <f aca="false">ROUND(IF(ISERROR(P635*$T$1),"",P635*$T$1),0)</f>
        <v>913</v>
      </c>
      <c r="U635" s="82" t="n">
        <f aca="false">ROUNDUP(I635*1.2,0)</f>
        <v>240</v>
      </c>
      <c r="V635" s="83" t="n">
        <f aca="false">ROUNDUP(SUM(J635:L635)*1.1,0)</f>
        <v>0</v>
      </c>
      <c r="W635" s="84" t="s">
        <v>50</v>
      </c>
      <c r="X635" s="28" t="n">
        <f aca="false">IFERROR(IF($W635="eパケライト",VLOOKUP($U635,料金表!$B$3:$H$52,2,1),IF($W635="eパケ",VLOOKUP($U635,料金表!$B$3:$H$52,4,1),IF($W635="EMS",VLOOKUP($U635,料金表!$B$3:$H$52,6,1),""))),"")</f>
        <v>860</v>
      </c>
      <c r="Y635" s="28" t="n">
        <f aca="false">IFERROR(IF($W635="eパケライト",VLOOKUP($U635,料金表!$B$3:$H$52,3,1),IF($W635="eパケ",VLOOKUP($U635,料金表!$B$3:$H$52,5,1),IF($W635="EMS",VLOOKUP($U635,料金表!$B$3:$H$52,7,1),""))),"")</f>
        <v>860</v>
      </c>
      <c r="Z635" s="28" t="n">
        <f aca="false">$Z$1</f>
        <v>330</v>
      </c>
      <c r="AA635" s="64"/>
      <c r="AB635" s="65"/>
      <c r="AC635" s="66" t="s">
        <v>45</v>
      </c>
      <c r="AD635" s="65" t="n">
        <v>43964</v>
      </c>
      <c r="AE635" s="56"/>
      <c r="AF635" s="97"/>
      <c r="AH635" s="57"/>
    </row>
    <row r="636" customFormat="false" ht="15.75" hidden="true" customHeight="true" outlineLevel="0" collapsed="false">
      <c r="A636" s="19" t="n">
        <v>629</v>
      </c>
      <c r="B636" s="67"/>
      <c r="C636" s="58" t="s">
        <v>1942</v>
      </c>
      <c r="D636" s="37" t="s">
        <v>1943</v>
      </c>
      <c r="E636" s="58" t="n">
        <v>4573173304696</v>
      </c>
      <c r="F636" s="38" t="str">
        <f aca="false">IF(D636="",,"http://mnsearch.com/item?kwd="&amp;D636)</f>
        <v>http://mnsearch.com/item?kwd=B01G1JR1B4</v>
      </c>
      <c r="G636" s="60" t="n">
        <v>1400</v>
      </c>
      <c r="H636" s="39"/>
      <c r="I636" s="40" t="n">
        <v>200</v>
      </c>
      <c r="J636" s="41"/>
      <c r="K636" s="41"/>
      <c r="L636" s="41"/>
      <c r="M636" s="61" t="s">
        <v>1944</v>
      </c>
      <c r="N636" s="62" t="n">
        <v>50.49</v>
      </c>
      <c r="O636" s="77" t="n">
        <f aca="false">N636-0.5</f>
        <v>49.99</v>
      </c>
      <c r="P636" s="78" t="n">
        <f aca="false">IF(ISERROR($P$1*O636),"",($P$1*O636))</f>
        <v>5292.9412</v>
      </c>
      <c r="Q636" s="79" t="n">
        <f aca="false">P636-T636-X636-G636-H636-Z636</f>
        <v>1908.9412</v>
      </c>
      <c r="R636" s="80" t="n">
        <f aca="false">P636-T636-Y636-G636-H636-Z636</f>
        <v>1908.9412</v>
      </c>
      <c r="S636" s="81" t="n">
        <f aca="false">IF(ISERROR(Q636/P636),"",(Q636/P636))</f>
        <v>0.360657926825259</v>
      </c>
      <c r="T636" s="78" t="n">
        <f aca="false">ROUND(IF(ISERROR(P636*$T$1),"",P636*$T$1),0)</f>
        <v>794</v>
      </c>
      <c r="U636" s="82" t="n">
        <f aca="false">ROUNDUP(I636*1.2,0)</f>
        <v>240</v>
      </c>
      <c r="V636" s="83" t="n">
        <f aca="false">ROUNDUP(SUM(J636:L636)*1.1,0)</f>
        <v>0</v>
      </c>
      <c r="W636" s="84" t="s">
        <v>50</v>
      </c>
      <c r="X636" s="28" t="n">
        <f aca="false">IFERROR(IF($W636="eパケライト",VLOOKUP($U636,料金表!$B$3:$H$52,2,1),IF($W636="eパケ",VLOOKUP($U636,料金表!$B$3:$H$52,4,1),IF($W636="EMS",VLOOKUP($U636,料金表!$B$3:$H$52,6,1),""))),"")</f>
        <v>860</v>
      </c>
      <c r="Y636" s="28" t="n">
        <f aca="false">IFERROR(IF($W636="eパケライト",VLOOKUP($U636,料金表!$B$3:$H$52,3,1),IF($W636="eパケ",VLOOKUP($U636,料金表!$B$3:$H$52,5,1),IF($W636="EMS",VLOOKUP($U636,料金表!$B$3:$H$52,7,1),""))),"")</f>
        <v>860</v>
      </c>
      <c r="Z636" s="28" t="n">
        <f aca="false">$Z$1</f>
        <v>330</v>
      </c>
      <c r="AA636" s="64"/>
      <c r="AB636" s="65"/>
      <c r="AC636" s="66" t="s">
        <v>45</v>
      </c>
      <c r="AD636" s="65" t="n">
        <v>43964</v>
      </c>
      <c r="AE636" s="56"/>
      <c r="AF636" s="97"/>
      <c r="AH636" s="57"/>
    </row>
    <row r="637" customFormat="false" ht="15.75" hidden="true" customHeight="true" outlineLevel="0" collapsed="false">
      <c r="A637" s="19" t="n">
        <v>630</v>
      </c>
      <c r="B637" s="67"/>
      <c r="C637" s="58" t="s">
        <v>1945</v>
      </c>
      <c r="D637" s="37" t="s">
        <v>1946</v>
      </c>
      <c r="E637" s="58" t="n">
        <v>4983078934056</v>
      </c>
      <c r="F637" s="38" t="str">
        <f aca="false">IF(D637="",,"http://mnsearch.com/item?kwd="&amp;D637)</f>
        <v>http://mnsearch.com/item?kwd=B000068HO4</v>
      </c>
      <c r="G637" s="60" t="n">
        <v>4211</v>
      </c>
      <c r="H637" s="39"/>
      <c r="I637" s="40" t="n">
        <v>200</v>
      </c>
      <c r="J637" s="41"/>
      <c r="K637" s="41"/>
      <c r="L637" s="41"/>
      <c r="M637" s="61" t="s">
        <v>1947</v>
      </c>
      <c r="N637" s="62" t="n">
        <v>65.49</v>
      </c>
      <c r="O637" s="77" t="n">
        <f aca="false">N637-0.5</f>
        <v>64.99</v>
      </c>
      <c r="P637" s="78" t="n">
        <f aca="false">IF(ISERROR($P$1*O637),"",($P$1*O637))</f>
        <v>6881.1412</v>
      </c>
      <c r="Q637" s="79" t="n">
        <f aca="false">P637-T637-X637-G637-H637-Z637</f>
        <v>448.141199999999</v>
      </c>
      <c r="R637" s="80" t="n">
        <f aca="false">P637-T637-Y637-G637-H637-Z637</f>
        <v>448.141199999999</v>
      </c>
      <c r="S637" s="81" t="n">
        <f aca="false">IF(ISERROR(Q637/P637),"",(Q637/P637))</f>
        <v>0.0651259997396942</v>
      </c>
      <c r="T637" s="78" t="n">
        <f aca="false">ROUND(IF(ISERROR(P637*$T$1),"",P637*$T$1),0)</f>
        <v>1032</v>
      </c>
      <c r="U637" s="82" t="n">
        <f aca="false">ROUNDUP(I637*1.2,0)</f>
        <v>240</v>
      </c>
      <c r="V637" s="83" t="n">
        <f aca="false">ROUNDUP(SUM(J637:L637)*1.1,0)</f>
        <v>0</v>
      </c>
      <c r="W637" s="84" t="s">
        <v>50</v>
      </c>
      <c r="X637" s="28" t="n">
        <f aca="false">IFERROR(IF($W637="eパケライト",VLOOKUP($U637,料金表!$B$3:$H$52,2,1),IF($W637="eパケ",VLOOKUP($U637,料金表!$B$3:$H$52,4,1),IF($W637="EMS",VLOOKUP($U637,料金表!$B$3:$H$52,6,1),""))),"")</f>
        <v>860</v>
      </c>
      <c r="Y637" s="28" t="n">
        <f aca="false">IFERROR(IF($W637="eパケライト",VLOOKUP($U637,料金表!$B$3:$H$52,3,1),IF($W637="eパケ",VLOOKUP($U637,料金表!$B$3:$H$52,5,1),IF($W637="EMS",VLOOKUP($U637,料金表!$B$3:$H$52,7,1),""))),"")</f>
        <v>860</v>
      </c>
      <c r="Z637" s="28" t="n">
        <f aca="false">$Z$1</f>
        <v>330</v>
      </c>
      <c r="AA637" s="64"/>
      <c r="AB637" s="65"/>
      <c r="AC637" s="66" t="s">
        <v>45</v>
      </c>
      <c r="AD637" s="65" t="n">
        <v>43964</v>
      </c>
      <c r="AE637" s="56"/>
      <c r="AF637" s="97"/>
      <c r="AH637" s="57"/>
    </row>
    <row r="638" customFormat="false" ht="15.75" hidden="true" customHeight="true" outlineLevel="0" collapsed="false">
      <c r="A638" s="19" t="n">
        <v>631</v>
      </c>
      <c r="B638" s="67"/>
      <c r="C638" s="58" t="s">
        <v>1948</v>
      </c>
      <c r="D638" s="37" t="s">
        <v>1949</v>
      </c>
      <c r="E638" s="58" t="n">
        <v>4948536190030</v>
      </c>
      <c r="F638" s="38" t="str">
        <f aca="false">IF(D638="",,"http://mnsearch.com/item?kwd="&amp;D638)</f>
        <v>http://mnsearch.com/item?kwd=B000069SOB</v>
      </c>
      <c r="G638" s="60" t="n">
        <v>4500</v>
      </c>
      <c r="H638" s="39"/>
      <c r="I638" s="40" t="n">
        <v>200</v>
      </c>
      <c r="J638" s="41"/>
      <c r="K638" s="41"/>
      <c r="L638" s="41"/>
      <c r="M638" s="61" t="s">
        <v>1950</v>
      </c>
      <c r="N638" s="62" t="n">
        <v>70.49</v>
      </c>
      <c r="O638" s="77" t="n">
        <f aca="false">N638-0.5</f>
        <v>69.99</v>
      </c>
      <c r="P638" s="78" t="n">
        <f aca="false">IF(ISERROR($P$1*O638),"",($P$1*O638))</f>
        <v>7410.5412</v>
      </c>
      <c r="Q638" s="79" t="n">
        <f aca="false">P638-T638-X638-G638-H638-Z638</f>
        <v>608.541199999999</v>
      </c>
      <c r="R638" s="80" t="n">
        <f aca="false">P638-T638-Y638-G638-H638-Z638</f>
        <v>608.541199999999</v>
      </c>
      <c r="S638" s="81" t="n">
        <f aca="false">IF(ISERROR(Q638/P638),"",(Q638/P638))</f>
        <v>0.0821183208589406</v>
      </c>
      <c r="T638" s="78" t="n">
        <f aca="false">ROUND(IF(ISERROR(P638*$T$1),"",P638*$T$1),0)</f>
        <v>1112</v>
      </c>
      <c r="U638" s="82" t="n">
        <f aca="false">ROUNDUP(I638*1.2,0)</f>
        <v>240</v>
      </c>
      <c r="V638" s="83" t="n">
        <f aca="false">ROUNDUP(SUM(J638:L638)*1.1,0)</f>
        <v>0</v>
      </c>
      <c r="W638" s="84" t="s">
        <v>50</v>
      </c>
      <c r="X638" s="28" t="n">
        <f aca="false">IFERROR(IF($W638="eパケライト",VLOOKUP($U638,料金表!$B$3:$H$52,2,1),IF($W638="eパケ",VLOOKUP($U638,料金表!$B$3:$H$52,4,1),IF($W638="EMS",VLOOKUP($U638,料金表!$B$3:$H$52,6,1),""))),"")</f>
        <v>860</v>
      </c>
      <c r="Y638" s="28" t="n">
        <f aca="false">IFERROR(IF($W638="eパケライト",VLOOKUP($U638,料金表!$B$3:$H$52,3,1),IF($W638="eパケ",VLOOKUP($U638,料金表!$B$3:$H$52,5,1),IF($W638="EMS",VLOOKUP($U638,料金表!$B$3:$H$52,7,1),""))),"")</f>
        <v>860</v>
      </c>
      <c r="Z638" s="28" t="n">
        <f aca="false">$Z$1</f>
        <v>330</v>
      </c>
      <c r="AA638" s="64"/>
      <c r="AB638" s="65"/>
      <c r="AC638" s="66" t="s">
        <v>45</v>
      </c>
      <c r="AD638" s="65" t="n">
        <v>43964</v>
      </c>
      <c r="AE638" s="56"/>
      <c r="AF638" s="97"/>
      <c r="AH638" s="57"/>
    </row>
    <row r="639" customFormat="false" ht="15.75" hidden="true" customHeight="true" outlineLevel="0" collapsed="false">
      <c r="A639" s="19" t="n">
        <v>632</v>
      </c>
      <c r="B639" s="67"/>
      <c r="C639" s="58" t="s">
        <v>1951</v>
      </c>
      <c r="D639" s="37" t="s">
        <v>1952</v>
      </c>
      <c r="E639" s="58" t="n">
        <v>4907095000594</v>
      </c>
      <c r="F639" s="38" t="str">
        <f aca="false">IF(D639="",,"http://mnsearch.com/item?kwd="&amp;D639)</f>
        <v>http://mnsearch.com/item?kwd=B000069S7Y</v>
      </c>
      <c r="G639" s="60" t="n">
        <v>5000</v>
      </c>
      <c r="H639" s="39"/>
      <c r="I639" s="40" t="n">
        <v>200</v>
      </c>
      <c r="J639" s="41"/>
      <c r="K639" s="41"/>
      <c r="L639" s="41"/>
      <c r="M639" s="61" t="s">
        <v>1953</v>
      </c>
      <c r="N639" s="62" t="n">
        <v>75.49</v>
      </c>
      <c r="O639" s="77" t="n">
        <f aca="false">N639-0.5</f>
        <v>74.99</v>
      </c>
      <c r="P639" s="78" t="n">
        <f aca="false">IF(ISERROR($P$1*O639),"",($P$1*O639))</f>
        <v>7939.9412</v>
      </c>
      <c r="Q639" s="79" t="n">
        <f aca="false">P639-T639-X639-G639-H639-Z639</f>
        <v>558.941199999999</v>
      </c>
      <c r="R639" s="80" t="n">
        <f aca="false">P639-T639-Y639-G639-H639-Z639</f>
        <v>558.941199999999</v>
      </c>
      <c r="S639" s="81" t="n">
        <f aca="false">IF(ISERROR(Q639/P639),"",(Q639/P639))</f>
        <v>0.0703961384499925</v>
      </c>
      <c r="T639" s="78" t="n">
        <f aca="false">ROUND(IF(ISERROR(P639*$T$1),"",P639*$T$1),0)</f>
        <v>1191</v>
      </c>
      <c r="U639" s="82" t="n">
        <f aca="false">ROUNDUP(I639*1.2,0)</f>
        <v>240</v>
      </c>
      <c r="V639" s="83" t="n">
        <f aca="false">ROUNDUP(SUM(J639:L639)*1.1,0)</f>
        <v>0</v>
      </c>
      <c r="W639" s="84" t="s">
        <v>50</v>
      </c>
      <c r="X639" s="28" t="n">
        <f aca="false">IFERROR(IF($W639="eパケライト",VLOOKUP($U639,料金表!$B$3:$H$52,2,1),IF($W639="eパケ",VLOOKUP($U639,料金表!$B$3:$H$52,4,1),IF($W639="EMS",VLOOKUP($U639,料金表!$B$3:$H$52,6,1),""))),"")</f>
        <v>860</v>
      </c>
      <c r="Y639" s="28" t="n">
        <f aca="false">IFERROR(IF($W639="eパケライト",VLOOKUP($U639,料金表!$B$3:$H$52,3,1),IF($W639="eパケ",VLOOKUP($U639,料金表!$B$3:$H$52,5,1),IF($W639="EMS",VLOOKUP($U639,料金表!$B$3:$H$52,7,1),""))),"")</f>
        <v>860</v>
      </c>
      <c r="Z639" s="28" t="n">
        <f aca="false">$Z$1</f>
        <v>330</v>
      </c>
      <c r="AA639" s="64"/>
      <c r="AB639" s="65"/>
      <c r="AC639" s="66" t="s">
        <v>45</v>
      </c>
      <c r="AD639" s="65" t="n">
        <v>43964</v>
      </c>
      <c r="AE639" s="56"/>
      <c r="AF639" s="97"/>
      <c r="AH639" s="57"/>
    </row>
    <row r="640" customFormat="false" ht="15.75" hidden="true" customHeight="true" outlineLevel="0" collapsed="false">
      <c r="A640" s="19" t="n">
        <v>633</v>
      </c>
      <c r="B640" s="67"/>
      <c r="C640" s="58" t="s">
        <v>1954</v>
      </c>
      <c r="D640" s="37" t="s">
        <v>1955</v>
      </c>
      <c r="E640" s="58" t="n">
        <v>4562168541888</v>
      </c>
      <c r="F640" s="38" t="str">
        <f aca="false">IF(D640="",,"http://mnsearch.com/item?kwd="&amp;D640)</f>
        <v>http://mnsearch.com/item?kwd=B005LM0JYO</v>
      </c>
      <c r="G640" s="60" t="n">
        <v>4011</v>
      </c>
      <c r="H640" s="39"/>
      <c r="I640" s="40" t="n">
        <v>200</v>
      </c>
      <c r="J640" s="41"/>
      <c r="K640" s="41"/>
      <c r="L640" s="41"/>
      <c r="M640" s="61" t="s">
        <v>1956</v>
      </c>
      <c r="N640" s="62" t="n">
        <v>78.98</v>
      </c>
      <c r="O640" s="77" t="n">
        <f aca="false">N640-0.5</f>
        <v>78.48</v>
      </c>
      <c r="P640" s="78" t="n">
        <f aca="false">IF(ISERROR($P$1*O640),"",($P$1*O640))</f>
        <v>8309.4624</v>
      </c>
      <c r="Q640" s="79" t="n">
        <f aca="false">P640-T640-X640-G640-H640-Z640</f>
        <v>1862.4624</v>
      </c>
      <c r="R640" s="80" t="n">
        <f aca="false">P640-T640-Y640-G640-H640-Z640</f>
        <v>1862.4624</v>
      </c>
      <c r="S640" s="81" t="n">
        <f aca="false">IF(ISERROR(Q640/P640),"",(Q640/P640))</f>
        <v>0.224137532651932</v>
      </c>
      <c r="T640" s="78" t="n">
        <f aca="false">ROUND(IF(ISERROR(P640*$T$1),"",P640*$T$1),0)</f>
        <v>1246</v>
      </c>
      <c r="U640" s="82" t="n">
        <f aca="false">ROUNDUP(I640*1.2,0)</f>
        <v>240</v>
      </c>
      <c r="V640" s="83" t="n">
        <f aca="false">ROUNDUP(SUM(J640:L640)*1.1,0)</f>
        <v>0</v>
      </c>
      <c r="W640" s="84" t="s">
        <v>50</v>
      </c>
      <c r="X640" s="28" t="n">
        <f aca="false">IFERROR(IF($W640="eパケライト",VLOOKUP($U640,料金表!$B$3:$H$52,2,1),IF($W640="eパケ",VLOOKUP($U640,料金表!$B$3:$H$52,4,1),IF($W640="EMS",VLOOKUP($U640,料金表!$B$3:$H$52,6,1),""))),"")</f>
        <v>860</v>
      </c>
      <c r="Y640" s="28" t="n">
        <f aca="false">IFERROR(IF($W640="eパケライト",VLOOKUP($U640,料金表!$B$3:$H$52,3,1),IF($W640="eパケ",VLOOKUP($U640,料金表!$B$3:$H$52,5,1),IF($W640="EMS",VLOOKUP($U640,料金表!$B$3:$H$52,7,1),""))),"")</f>
        <v>860</v>
      </c>
      <c r="Z640" s="28" t="n">
        <f aca="false">$Z$1</f>
        <v>330</v>
      </c>
      <c r="AA640" s="64"/>
      <c r="AB640" s="65"/>
      <c r="AC640" s="66" t="s">
        <v>45</v>
      </c>
      <c r="AD640" s="65" t="n">
        <v>43964</v>
      </c>
      <c r="AE640" s="56"/>
      <c r="AF640" s="97"/>
      <c r="AH640" s="57"/>
    </row>
    <row r="641" customFormat="false" ht="15.75" hidden="true" customHeight="true" outlineLevel="0" collapsed="false">
      <c r="A641" s="19" t="n">
        <v>634</v>
      </c>
      <c r="B641" s="67"/>
      <c r="C641" s="58" t="s">
        <v>1957</v>
      </c>
      <c r="D641" s="37" t="s">
        <v>1958</v>
      </c>
      <c r="E641" s="58" t="n">
        <v>4948872730617</v>
      </c>
      <c r="F641" s="38" t="str">
        <f aca="false">IF(D641="",,"http://mnsearch.com/item?kwd="&amp;D641)</f>
        <v>http://mnsearch.com/item?kwd=B004AM6C1K</v>
      </c>
      <c r="G641" s="60" t="n">
        <v>3250</v>
      </c>
      <c r="H641" s="39"/>
      <c r="I641" s="40" t="n">
        <v>200</v>
      </c>
      <c r="J641" s="41"/>
      <c r="K641" s="41"/>
      <c r="L641" s="41"/>
      <c r="M641" s="61" t="s">
        <v>1959</v>
      </c>
      <c r="N641" s="62" t="n">
        <v>55.49</v>
      </c>
      <c r="O641" s="77" t="n">
        <f aca="false">N641-0.5</f>
        <v>54.99</v>
      </c>
      <c r="P641" s="78" t="n">
        <f aca="false">IF(ISERROR($P$1*O641),"",($P$1*O641))</f>
        <v>5822.3412</v>
      </c>
      <c r="Q641" s="79" t="n">
        <f aca="false">P641-T641-X641-G641-H641-Z641</f>
        <v>509.3412</v>
      </c>
      <c r="R641" s="80" t="n">
        <f aca="false">P641-T641-Y641-G641-H641-Z641</f>
        <v>509.3412</v>
      </c>
      <c r="S641" s="81" t="n">
        <f aca="false">IF(ISERROR(Q641/P641),"",(Q641/P641))</f>
        <v>0.087480479501957</v>
      </c>
      <c r="T641" s="78" t="n">
        <f aca="false">ROUND(IF(ISERROR(P641*$T$1),"",P641*$T$1),0)</f>
        <v>873</v>
      </c>
      <c r="U641" s="82" t="n">
        <f aca="false">ROUNDUP(I641*1.2,0)</f>
        <v>240</v>
      </c>
      <c r="V641" s="83" t="n">
        <f aca="false">ROUNDUP(SUM(J641:L641)*1.1,0)</f>
        <v>0</v>
      </c>
      <c r="W641" s="84" t="s">
        <v>50</v>
      </c>
      <c r="X641" s="28" t="n">
        <f aca="false">IFERROR(IF($W641="eパケライト",VLOOKUP($U641,料金表!$B$3:$H$52,2,1),IF($W641="eパケ",VLOOKUP($U641,料金表!$B$3:$H$52,4,1),IF($W641="EMS",VLOOKUP($U641,料金表!$B$3:$H$52,6,1),""))),"")</f>
        <v>860</v>
      </c>
      <c r="Y641" s="28" t="n">
        <f aca="false">IFERROR(IF($W641="eパケライト",VLOOKUP($U641,料金表!$B$3:$H$52,3,1),IF($W641="eパケ",VLOOKUP($U641,料金表!$B$3:$H$52,5,1),IF($W641="EMS",VLOOKUP($U641,料金表!$B$3:$H$52,7,1),""))),"")</f>
        <v>860</v>
      </c>
      <c r="Z641" s="28" t="n">
        <f aca="false">$Z$1</f>
        <v>330</v>
      </c>
      <c r="AA641" s="64"/>
      <c r="AB641" s="65"/>
      <c r="AC641" s="66" t="s">
        <v>45</v>
      </c>
      <c r="AD641" s="65" t="n">
        <v>43964</v>
      </c>
      <c r="AE641" s="56"/>
      <c r="AF641" s="97"/>
      <c r="AH641" s="57"/>
    </row>
    <row r="642" customFormat="false" ht="15.75" hidden="true" customHeight="true" outlineLevel="0" collapsed="false">
      <c r="A642" s="19" t="n">
        <v>635</v>
      </c>
      <c r="B642" s="67"/>
      <c r="C642" s="58" t="s">
        <v>1960</v>
      </c>
      <c r="D642" s="37" t="s">
        <v>1961</v>
      </c>
      <c r="E642" s="58" t="n">
        <v>4976219050692</v>
      </c>
      <c r="F642" s="38" t="str">
        <f aca="false">IF(D642="",,"http://mnsearch.com/item?kwd="&amp;D642)</f>
        <v>http://mnsearch.com/item?kwd=B00CYA1EH2</v>
      </c>
      <c r="G642" s="60" t="n">
        <v>4411</v>
      </c>
      <c r="H642" s="39"/>
      <c r="I642" s="40" t="n">
        <v>200</v>
      </c>
      <c r="J642" s="41"/>
      <c r="K642" s="41"/>
      <c r="L642" s="41"/>
      <c r="M642" s="61" t="s">
        <v>1962</v>
      </c>
      <c r="N642" s="62" t="n">
        <v>66.49</v>
      </c>
      <c r="O642" s="77" t="n">
        <f aca="false">N642-0.5</f>
        <v>65.99</v>
      </c>
      <c r="P642" s="78" t="n">
        <f aca="false">IF(ISERROR($P$1*O642),"",($P$1*O642))</f>
        <v>6987.0212</v>
      </c>
      <c r="Q642" s="79" t="n">
        <f aca="false">P642-T642-X642-G642-H642-Z642</f>
        <v>338.021199999999</v>
      </c>
      <c r="R642" s="80" t="n">
        <f aca="false">P642-T642-Y642-G642-H642-Z642</f>
        <v>338.021199999999</v>
      </c>
      <c r="S642" s="81" t="n">
        <f aca="false">IF(ISERROR(Q642/P642),"",(Q642/P642))</f>
        <v>0.0483784420176082</v>
      </c>
      <c r="T642" s="78" t="n">
        <f aca="false">ROUND(IF(ISERROR(P642*$T$1),"",P642*$T$1),0)</f>
        <v>1048</v>
      </c>
      <c r="U642" s="82" t="n">
        <f aca="false">ROUNDUP(I642*1.2,0)</f>
        <v>240</v>
      </c>
      <c r="V642" s="83" t="n">
        <f aca="false">ROUNDUP(SUM(J642:L642)*1.1,0)</f>
        <v>0</v>
      </c>
      <c r="W642" s="84" t="s">
        <v>50</v>
      </c>
      <c r="X642" s="28" t="n">
        <f aca="false">IFERROR(IF($W642="eパケライト",VLOOKUP($U642,料金表!$B$3:$H$52,2,1),IF($W642="eパケ",VLOOKUP($U642,料金表!$B$3:$H$52,4,1),IF($W642="EMS",VLOOKUP($U642,料金表!$B$3:$H$52,6,1),""))),"")</f>
        <v>860</v>
      </c>
      <c r="Y642" s="28" t="n">
        <f aca="false">IFERROR(IF($W642="eパケライト",VLOOKUP($U642,料金表!$B$3:$H$52,3,1),IF($W642="eパケ",VLOOKUP($U642,料金表!$B$3:$H$52,5,1),IF($W642="EMS",VLOOKUP($U642,料金表!$B$3:$H$52,7,1),""))),"")</f>
        <v>860</v>
      </c>
      <c r="Z642" s="28" t="n">
        <f aca="false">$Z$1</f>
        <v>330</v>
      </c>
      <c r="AA642" s="64"/>
      <c r="AB642" s="65"/>
      <c r="AC642" s="66" t="s">
        <v>45</v>
      </c>
      <c r="AD642" s="65" t="n">
        <v>43964</v>
      </c>
      <c r="AE642" s="56"/>
      <c r="AF642" s="97"/>
      <c r="AH642" s="57"/>
    </row>
    <row r="643" customFormat="false" ht="18" hidden="true" customHeight="true" outlineLevel="0" collapsed="false">
      <c r="A643" s="19" t="n">
        <v>636</v>
      </c>
      <c r="B643" s="67"/>
      <c r="C643" s="58" t="s">
        <v>1963</v>
      </c>
      <c r="D643" s="37" t="s">
        <v>1964</v>
      </c>
      <c r="E643" s="58" t="n">
        <v>4974365835736</v>
      </c>
      <c r="F643" s="38" t="str">
        <f aca="false">IF(D643="",,"http://mnsearch.com/item?kwd="&amp;D643)</f>
        <v>http://mnsearch.com/item?kwd=B005IVG04Q</v>
      </c>
      <c r="G643" s="60" t="n">
        <v>1911</v>
      </c>
      <c r="H643" s="39"/>
      <c r="I643" s="40" t="n">
        <v>200</v>
      </c>
      <c r="J643" s="41"/>
      <c r="K643" s="41"/>
      <c r="L643" s="41"/>
      <c r="M643" s="100" t="s">
        <v>1965</v>
      </c>
      <c r="N643" s="62" t="n">
        <v>47.99</v>
      </c>
      <c r="O643" s="77" t="n">
        <f aca="false">N643-0.5</f>
        <v>47.49</v>
      </c>
      <c r="P643" s="78" t="n">
        <f aca="false">IF(ISERROR($P$1*O643),"",($P$1*O643))</f>
        <v>5028.2412</v>
      </c>
      <c r="Q643" s="79" t="n">
        <f aca="false">P643-T643-X643-G643-H643-Z643</f>
        <v>1173.2412</v>
      </c>
      <c r="R643" s="80" t="n">
        <f aca="false">P643-T643-Y643-G643-H643-Z643</f>
        <v>1173.2412</v>
      </c>
      <c r="S643" s="81" t="n">
        <f aca="false">IF(ISERROR(Q643/P643),"",(Q643/P643))</f>
        <v>0.233330334272747</v>
      </c>
      <c r="T643" s="78" t="n">
        <f aca="false">ROUND(IF(ISERROR(P643*$T$1),"",P643*$T$1),0)</f>
        <v>754</v>
      </c>
      <c r="U643" s="82" t="n">
        <f aca="false">ROUNDUP(I643*1.2,0)</f>
        <v>240</v>
      </c>
      <c r="V643" s="83" t="n">
        <f aca="false">ROUNDUP(SUM(J643:L643)*1.1,0)</f>
        <v>0</v>
      </c>
      <c r="W643" s="84" t="s">
        <v>50</v>
      </c>
      <c r="X643" s="28" t="n">
        <f aca="false">IFERROR(IF($W643="eパケライト",VLOOKUP($U643,料金表!$B$3:$H$52,2,1),IF($W643="eパケ",VLOOKUP($U643,料金表!$B$3:$H$52,4,1),IF($W643="EMS",VLOOKUP($U643,料金表!$B$3:$H$52,6,1),""))),"")</f>
        <v>860</v>
      </c>
      <c r="Y643" s="28" t="n">
        <f aca="false">IFERROR(IF($W643="eパケライト",VLOOKUP($U643,料金表!$B$3:$H$52,3,1),IF($W643="eパケ",VLOOKUP($U643,料金表!$B$3:$H$52,5,1),IF($W643="EMS",VLOOKUP($U643,料金表!$B$3:$H$52,7,1),""))),"")</f>
        <v>860</v>
      </c>
      <c r="Z643" s="28" t="n">
        <f aca="false">$Z$1</f>
        <v>330</v>
      </c>
      <c r="AA643" s="64"/>
      <c r="AB643" s="65"/>
      <c r="AC643" s="66" t="s">
        <v>89</v>
      </c>
      <c r="AD643" s="65" t="n">
        <v>43964</v>
      </c>
      <c r="AE643" s="56"/>
      <c r="AF643" s="97"/>
      <c r="AH643" s="57"/>
    </row>
    <row r="644" customFormat="false" ht="18" hidden="true" customHeight="true" outlineLevel="0" collapsed="false">
      <c r="A644" s="19" t="n">
        <v>637</v>
      </c>
      <c r="B644" s="67"/>
      <c r="C644" s="58" t="s">
        <v>1966</v>
      </c>
      <c r="D644" s="37" t="s">
        <v>1967</v>
      </c>
      <c r="E644" s="58" t="n">
        <v>4521923300153</v>
      </c>
      <c r="F644" s="38" t="str">
        <f aca="false">IF(D644="",,"http://mnsearch.com/item?kwd="&amp;D644)</f>
        <v>http://mnsearch.com/item?kwd=B00A0FO00Q</v>
      </c>
      <c r="G644" s="60" t="n">
        <v>2700</v>
      </c>
      <c r="H644" s="39"/>
      <c r="I644" s="40" t="n">
        <v>200</v>
      </c>
      <c r="J644" s="41"/>
      <c r="K644" s="41"/>
      <c r="L644" s="41"/>
      <c r="M644" s="100" t="s">
        <v>1968</v>
      </c>
      <c r="N644" s="62" t="n">
        <v>52.49</v>
      </c>
      <c r="O644" s="77" t="n">
        <f aca="false">N644-0.5</f>
        <v>51.99</v>
      </c>
      <c r="P644" s="78" t="n">
        <f aca="false">IF(ISERROR($P$1*O644),"",($P$1*O644))</f>
        <v>5504.7012</v>
      </c>
      <c r="Q644" s="79" t="n">
        <f aca="false">P644-T644-X644-G644-H644-Z644</f>
        <v>788.7012</v>
      </c>
      <c r="R644" s="80" t="n">
        <f aca="false">P644-T644-Y644-G644-H644-Z644</f>
        <v>788.7012</v>
      </c>
      <c r="S644" s="81" t="n">
        <f aca="false">IF(ISERROR(Q644/P644),"",(Q644/P644))</f>
        <v>0.143277749571584</v>
      </c>
      <c r="T644" s="78" t="n">
        <f aca="false">ROUND(IF(ISERROR(P644*$T$1),"",P644*$T$1),0)</f>
        <v>826</v>
      </c>
      <c r="U644" s="82" t="n">
        <f aca="false">ROUNDUP(I644*1.2,0)</f>
        <v>240</v>
      </c>
      <c r="V644" s="83" t="n">
        <f aca="false">ROUNDUP(SUM(J644:L644)*1.1,0)</f>
        <v>0</v>
      </c>
      <c r="W644" s="84" t="s">
        <v>50</v>
      </c>
      <c r="X644" s="28" t="n">
        <f aca="false">IFERROR(IF($W644="eパケライト",VLOOKUP($U644,料金表!$B$3:$H$52,2,1),IF($W644="eパケ",VLOOKUP($U644,料金表!$B$3:$H$52,4,1),IF($W644="EMS",VLOOKUP($U644,料金表!$B$3:$H$52,6,1),""))),"")</f>
        <v>860</v>
      </c>
      <c r="Y644" s="28" t="n">
        <f aca="false">IFERROR(IF($W644="eパケライト",VLOOKUP($U644,料金表!$B$3:$H$52,3,1),IF($W644="eパケ",VLOOKUP($U644,料金表!$B$3:$H$52,5,1),IF($W644="EMS",VLOOKUP($U644,料金表!$B$3:$H$52,7,1),""))),"")</f>
        <v>860</v>
      </c>
      <c r="Z644" s="28" t="n">
        <f aca="false">$Z$1</f>
        <v>330</v>
      </c>
      <c r="AA644" s="64"/>
      <c r="AB644" s="65"/>
      <c r="AC644" s="66" t="s">
        <v>89</v>
      </c>
      <c r="AD644" s="65" t="n">
        <v>43964</v>
      </c>
      <c r="AE644" s="56"/>
      <c r="AF644" s="97"/>
      <c r="AH644" s="57" t="str">
        <f aca="false">"http://images.amazon.com/images/P/"&amp;D644&amp;".09.LZZZZZZZ"</f>
        <v>http://images.amazon.com/images/P/B00A0FO00Q.09.LZZZZZZZ</v>
      </c>
    </row>
    <row r="645" customFormat="false" ht="18" hidden="true" customHeight="true" outlineLevel="0" collapsed="false">
      <c r="A645" s="19" t="n">
        <v>638</v>
      </c>
      <c r="B645" s="67"/>
      <c r="C645" s="58" t="s">
        <v>1969</v>
      </c>
      <c r="D645" s="37" t="s">
        <v>1970</v>
      </c>
      <c r="E645" s="58" t="n">
        <v>4562240236312</v>
      </c>
      <c r="F645" s="38" t="str">
        <f aca="false">IF(D645="",,"http://mnsearch.com/item?kwd="&amp;D645)</f>
        <v>http://mnsearch.com/item?kwd=B00OCD1G7C</v>
      </c>
      <c r="G645" s="60" t="n">
        <v>2911</v>
      </c>
      <c r="H645" s="39"/>
      <c r="I645" s="40" t="n">
        <v>200</v>
      </c>
      <c r="J645" s="41"/>
      <c r="K645" s="41"/>
      <c r="L645" s="41"/>
      <c r="M645" s="100" t="s">
        <v>1971</v>
      </c>
      <c r="N645" s="62" t="n">
        <v>51.98</v>
      </c>
      <c r="O645" s="77" t="n">
        <f aca="false">N645-0.5</f>
        <v>51.48</v>
      </c>
      <c r="P645" s="78" t="n">
        <f aca="false">IF(ISERROR($P$1*O645),"",($P$1*O645))</f>
        <v>5450.7024</v>
      </c>
      <c r="Q645" s="79" t="n">
        <f aca="false">P645-T645-X645-G645-H645-Z645</f>
        <v>531.702399999999</v>
      </c>
      <c r="R645" s="80" t="n">
        <f aca="false">P645-T645-Y645-G645-H645-Z645</f>
        <v>531.702399999999</v>
      </c>
      <c r="S645" s="81" t="n">
        <f aca="false">IF(ISERROR(Q645/P645),"",(Q645/P645))</f>
        <v>0.0975475014009202</v>
      </c>
      <c r="T645" s="78" t="n">
        <f aca="false">ROUND(IF(ISERROR(P645*$T$1),"",P645*$T$1),0)</f>
        <v>818</v>
      </c>
      <c r="U645" s="82" t="n">
        <f aca="false">ROUNDUP(I645*1.2,0)</f>
        <v>240</v>
      </c>
      <c r="V645" s="83" t="n">
        <f aca="false">ROUNDUP(SUM(J645:L645)*1.1,0)</f>
        <v>0</v>
      </c>
      <c r="W645" s="84" t="s">
        <v>50</v>
      </c>
      <c r="X645" s="28" t="n">
        <f aca="false">IFERROR(IF($W645="eパケライト",VLOOKUP($U645,料金表!$B$3:$H$52,2,1),IF($W645="eパケ",VLOOKUP($U645,料金表!$B$3:$H$52,4,1),IF($W645="EMS",VLOOKUP($U645,料金表!$B$3:$H$52,6,1),""))),"")</f>
        <v>860</v>
      </c>
      <c r="Y645" s="28" t="n">
        <f aca="false">IFERROR(IF($W645="eパケライト",VLOOKUP($U645,料金表!$B$3:$H$52,3,1),IF($W645="eパケ",VLOOKUP($U645,料金表!$B$3:$H$52,5,1),IF($W645="EMS",VLOOKUP($U645,料金表!$B$3:$H$52,7,1),""))),"")</f>
        <v>860</v>
      </c>
      <c r="Z645" s="28" t="n">
        <f aca="false">$Z$1</f>
        <v>330</v>
      </c>
      <c r="AA645" s="64"/>
      <c r="AB645" s="65"/>
      <c r="AC645" s="66" t="s">
        <v>89</v>
      </c>
      <c r="AD645" s="65" t="n">
        <v>43964</v>
      </c>
      <c r="AE645" s="56"/>
      <c r="AF645" s="97"/>
    </row>
    <row r="646" customFormat="false" ht="18" hidden="true" customHeight="true" outlineLevel="0" collapsed="false">
      <c r="A646" s="19" t="n">
        <v>639</v>
      </c>
      <c r="B646" s="67"/>
      <c r="C646" s="58" t="s">
        <v>1972</v>
      </c>
      <c r="D646" s="37" t="s">
        <v>1973</v>
      </c>
      <c r="E646" s="58" t="n">
        <v>4902370535013</v>
      </c>
      <c r="F646" s="38" t="str">
        <f aca="false">IF(D646="",,"http://mnsearch.com/item?kwd="&amp;D646)</f>
        <v>http://mnsearch.com/item?kwd=B01LC99EL8</v>
      </c>
      <c r="G646" s="60" t="n">
        <v>2540</v>
      </c>
      <c r="H646" s="39"/>
      <c r="I646" s="40" t="n">
        <v>200</v>
      </c>
      <c r="J646" s="41"/>
      <c r="K646" s="41"/>
      <c r="L646" s="41"/>
      <c r="M646" s="100" t="s">
        <v>1974</v>
      </c>
      <c r="N646" s="62" t="n">
        <v>53.98</v>
      </c>
      <c r="O646" s="77" t="n">
        <f aca="false">N646-0.5</f>
        <v>53.48</v>
      </c>
      <c r="P646" s="78" t="n">
        <f aca="false">IF(ISERROR($P$1*O646),"",($P$1*O646))</f>
        <v>5662.4624</v>
      </c>
      <c r="Q646" s="79" t="n">
        <f aca="false">P646-T646-X646-G646-H646-Z646</f>
        <v>1083.4624</v>
      </c>
      <c r="R646" s="80" t="n">
        <f aca="false">P646-T646-Y646-G646-H646-Z646</f>
        <v>1083.4624</v>
      </c>
      <c r="S646" s="81" t="n">
        <f aca="false">IF(ISERROR(Q646/P646),"",(Q646/P646))</f>
        <v>0.191341208729262</v>
      </c>
      <c r="T646" s="78" t="n">
        <f aca="false">ROUND(IF(ISERROR(P646*$T$1),"",P646*$T$1),0)</f>
        <v>849</v>
      </c>
      <c r="U646" s="82" t="n">
        <f aca="false">ROUNDUP(I646*1.2,0)</f>
        <v>240</v>
      </c>
      <c r="V646" s="83" t="n">
        <f aca="false">ROUNDUP(SUM(J646:L646)*1.1,0)</f>
        <v>0</v>
      </c>
      <c r="W646" s="84" t="s">
        <v>50</v>
      </c>
      <c r="X646" s="28" t="n">
        <f aca="false">IFERROR(IF($W646="eパケライト",VLOOKUP($U646,料金表!$B$3:$H$52,2,1),IF($W646="eパケ",VLOOKUP($U646,料金表!$B$3:$H$52,4,1),IF($W646="EMS",VLOOKUP($U646,料金表!$B$3:$H$52,6,1),""))),"")</f>
        <v>860</v>
      </c>
      <c r="Y646" s="28" t="n">
        <f aca="false">IFERROR(IF($W646="eパケライト",VLOOKUP($U646,料金表!$B$3:$H$52,3,1),IF($W646="eパケ",VLOOKUP($U646,料金表!$B$3:$H$52,5,1),IF($W646="EMS",VLOOKUP($U646,料金表!$B$3:$H$52,7,1),""))),"")</f>
        <v>860</v>
      </c>
      <c r="Z646" s="28" t="n">
        <f aca="false">$Z$1</f>
        <v>330</v>
      </c>
      <c r="AA646" s="64"/>
      <c r="AB646" s="65"/>
      <c r="AC646" s="66" t="s">
        <v>89</v>
      </c>
      <c r="AD646" s="65" t="n">
        <v>43964</v>
      </c>
      <c r="AE646" s="56"/>
      <c r="AF646" s="97"/>
    </row>
    <row r="647" customFormat="false" ht="18" hidden="true" customHeight="true" outlineLevel="0" collapsed="false">
      <c r="A647" s="19" t="n">
        <v>640</v>
      </c>
      <c r="B647" s="67"/>
      <c r="C647" s="58" t="s">
        <v>1975</v>
      </c>
      <c r="D647" s="37" t="s">
        <v>1976</v>
      </c>
      <c r="E647" s="58" t="n">
        <v>4560467048909</v>
      </c>
      <c r="F647" s="38" t="str">
        <f aca="false">IF(D647="",,"http://mnsearch.com/item?kwd="&amp;D647)</f>
        <v>http://mnsearch.com/item?kwd=B00W52KMDG</v>
      </c>
      <c r="G647" s="60" t="n">
        <v>2200</v>
      </c>
      <c r="H647" s="39"/>
      <c r="I647" s="40" t="n">
        <v>200</v>
      </c>
      <c r="J647" s="41"/>
      <c r="K647" s="41"/>
      <c r="L647" s="41"/>
      <c r="M647" s="100" t="s">
        <v>1977</v>
      </c>
      <c r="N647" s="62" t="n">
        <v>49.98</v>
      </c>
      <c r="O647" s="77" t="n">
        <f aca="false">N647-0.5</f>
        <v>49.48</v>
      </c>
      <c r="P647" s="78" t="n">
        <f aca="false">IF(ISERROR($P$1*O647),"",($P$1*O647))</f>
        <v>5238.9424</v>
      </c>
      <c r="Q647" s="79" t="n">
        <f aca="false">P647-T647-X647-G647-H647-Z647</f>
        <v>1062.9424</v>
      </c>
      <c r="R647" s="80" t="n">
        <f aca="false">P647-T647-Y647-G647-H647-Z647</f>
        <v>1062.9424</v>
      </c>
      <c r="S647" s="81" t="n">
        <f aca="false">IF(ISERROR(Q647/P647),"",(Q647/P647))</f>
        <v>0.202892553275638</v>
      </c>
      <c r="T647" s="78" t="n">
        <f aca="false">ROUND(IF(ISERROR(P647*$T$1),"",P647*$T$1),0)</f>
        <v>786</v>
      </c>
      <c r="U647" s="82" t="n">
        <f aca="false">ROUNDUP(I647*1.2,0)</f>
        <v>240</v>
      </c>
      <c r="V647" s="83" t="n">
        <f aca="false">ROUNDUP(SUM(J647:L647)*1.1,0)</f>
        <v>0</v>
      </c>
      <c r="W647" s="84" t="s">
        <v>50</v>
      </c>
      <c r="X647" s="28" t="n">
        <f aca="false">IFERROR(IF($W647="eパケライト",VLOOKUP($U647,料金表!$B$3:$H$52,2,1),IF($W647="eパケ",VLOOKUP($U647,料金表!$B$3:$H$52,4,1),IF($W647="EMS",VLOOKUP($U647,料金表!$B$3:$H$52,6,1),""))),"")</f>
        <v>860</v>
      </c>
      <c r="Y647" s="28" t="n">
        <f aca="false">IFERROR(IF($W647="eパケライト",VLOOKUP($U647,料金表!$B$3:$H$52,3,1),IF($W647="eパケ",VLOOKUP($U647,料金表!$B$3:$H$52,5,1),IF($W647="EMS",VLOOKUP($U647,料金表!$B$3:$H$52,7,1),""))),"")</f>
        <v>860</v>
      </c>
      <c r="Z647" s="28" t="n">
        <f aca="false">$Z$1</f>
        <v>330</v>
      </c>
      <c r="AA647" s="64"/>
      <c r="AB647" s="65"/>
      <c r="AC647" s="66" t="s">
        <v>89</v>
      </c>
      <c r="AD647" s="65" t="n">
        <v>43964</v>
      </c>
      <c r="AE647" s="56"/>
      <c r="AF647" s="97"/>
    </row>
    <row r="648" customFormat="false" ht="15.75" hidden="true" customHeight="true" outlineLevel="0" collapsed="false">
      <c r="A648" s="19" t="n">
        <v>641</v>
      </c>
      <c r="B648" s="67"/>
      <c r="C648" s="58" t="s">
        <v>1978</v>
      </c>
      <c r="D648" s="37" t="s">
        <v>1979</v>
      </c>
      <c r="E648" s="58" t="n">
        <v>4580128890142</v>
      </c>
      <c r="F648" s="38" t="str">
        <f aca="false">IF(D648="",,"http://mnsearch.com/item?kwd="&amp;D648)</f>
        <v>http://mnsearch.com/item?kwd=B00008R8KW</v>
      </c>
      <c r="G648" s="60" t="n">
        <v>2411</v>
      </c>
      <c r="H648" s="39"/>
      <c r="I648" s="40" t="n">
        <v>300</v>
      </c>
      <c r="J648" s="41"/>
      <c r="K648" s="41"/>
      <c r="L648" s="41"/>
      <c r="M648" s="100" t="s">
        <v>1980</v>
      </c>
      <c r="N648" s="62" t="n">
        <v>52.49</v>
      </c>
      <c r="O648" s="77" t="n">
        <f aca="false">N648-0.5</f>
        <v>51.99</v>
      </c>
      <c r="P648" s="78" t="n">
        <f aca="false">IF(ISERROR($P$1*O648),"",($P$1*O648))</f>
        <v>5504.7012</v>
      </c>
      <c r="Q648" s="79" t="n">
        <f aca="false">P648-T648-X648-G648-H648-Z648</f>
        <v>852.7012</v>
      </c>
      <c r="R648" s="80" t="n">
        <f aca="false">P648-T648-Y648-G648-H648-Z648</f>
        <v>852.7012</v>
      </c>
      <c r="S648" s="81" t="n">
        <f aca="false">IF(ISERROR(Q648/P648),"",(Q648/P648))</f>
        <v>0.154904175361962</v>
      </c>
      <c r="T648" s="78" t="n">
        <f aca="false">ROUND(IF(ISERROR(P648*$T$1),"",P648*$T$1),0)</f>
        <v>826</v>
      </c>
      <c r="U648" s="82" t="n">
        <f aca="false">ROUNDUP(I648*1.2,0)</f>
        <v>360</v>
      </c>
      <c r="V648" s="83" t="n">
        <f aca="false">ROUNDUP(SUM(J648:L648)*1.1,0)</f>
        <v>0</v>
      </c>
      <c r="W648" s="84" t="s">
        <v>50</v>
      </c>
      <c r="X648" s="28" t="n">
        <f aca="false">IFERROR(IF($W648="eパケライト",VLOOKUP($U648,料金表!$B$3:$H$52,2,1),IF($W648="eパケ",VLOOKUP($U648,料金表!$B$3:$H$52,4,1),IF($W648="EMS",VLOOKUP($U648,料金表!$B$3:$H$52,6,1),""))),"")</f>
        <v>1085</v>
      </c>
      <c r="Y648" s="28" t="n">
        <f aca="false">IFERROR(IF($W648="eパケライト",VLOOKUP($U648,料金表!$B$3:$H$52,3,1),IF($W648="eパケ",VLOOKUP($U648,料金表!$B$3:$H$52,5,1),IF($W648="EMS",VLOOKUP($U648,料金表!$B$3:$H$52,7,1),""))),"")</f>
        <v>1085</v>
      </c>
      <c r="Z648" s="28" t="n">
        <f aca="false">$Z$1</f>
        <v>330</v>
      </c>
      <c r="AA648" s="64"/>
      <c r="AB648" s="65"/>
      <c r="AC648" s="66" t="s">
        <v>89</v>
      </c>
      <c r="AD648" s="65" t="n">
        <v>43965</v>
      </c>
      <c r="AE648" s="56"/>
      <c r="AF648" s="102" t="s">
        <v>1981</v>
      </c>
    </row>
    <row r="649" customFormat="false" ht="15.75" hidden="true" customHeight="true" outlineLevel="0" collapsed="false">
      <c r="A649" s="19" t="n">
        <v>642</v>
      </c>
      <c r="B649" s="67"/>
      <c r="C649" s="58" t="s">
        <v>1982</v>
      </c>
      <c r="D649" s="37" t="s">
        <v>1983</v>
      </c>
      <c r="E649" s="58" t="n">
        <v>4984995111230</v>
      </c>
      <c r="F649" s="38" t="str">
        <f aca="false">IF(D649="",,"http://mnsearch.com/item?kwd="&amp;D649)</f>
        <v>http://mnsearch.com/item?kwd=B0000YTRVY</v>
      </c>
      <c r="G649" s="60" t="n">
        <v>5511</v>
      </c>
      <c r="H649" s="39"/>
      <c r="I649" s="40" t="n">
        <v>200</v>
      </c>
      <c r="J649" s="41"/>
      <c r="K649" s="41"/>
      <c r="L649" s="41"/>
      <c r="M649" s="61" t="s">
        <v>1984</v>
      </c>
      <c r="N649" s="62" t="n">
        <v>85.49</v>
      </c>
      <c r="O649" s="77" t="n">
        <f aca="false">N649-0.5</f>
        <v>84.99</v>
      </c>
      <c r="P649" s="78" t="n">
        <f aca="false">IF(ISERROR($P$1*O649),"",($P$1*O649))</f>
        <v>8998.7412</v>
      </c>
      <c r="Q649" s="79" t="n">
        <f aca="false">P649-T649-X649-G649-H649-Z649</f>
        <v>947.741199999999</v>
      </c>
      <c r="R649" s="80" t="n">
        <f aca="false">P649-T649-Y649-G649-H649-Z649</f>
        <v>947.741199999999</v>
      </c>
      <c r="S649" s="81" t="n">
        <f aca="false">IF(ISERROR(Q649/P649),"",(Q649/P649))</f>
        <v>0.105319308438385</v>
      </c>
      <c r="T649" s="78" t="n">
        <f aca="false">ROUND(IF(ISERROR(P649*$T$1),"",P649*$T$1),0)</f>
        <v>1350</v>
      </c>
      <c r="U649" s="82" t="n">
        <f aca="false">ROUNDUP(I649*1.2,0)</f>
        <v>240</v>
      </c>
      <c r="V649" s="83" t="n">
        <f aca="false">ROUNDUP(SUM(J649:L649)*1.1,0)</f>
        <v>0</v>
      </c>
      <c r="W649" s="84" t="s">
        <v>50</v>
      </c>
      <c r="X649" s="28" t="n">
        <f aca="false">IFERROR(IF($W649="eパケライト",VLOOKUP($U649,料金表!$B$3:$H$52,2,1),IF($W649="eパケ",VLOOKUP($U649,料金表!$B$3:$H$52,4,1),IF($W649="EMS",VLOOKUP($U649,料金表!$B$3:$H$52,6,1),""))),"")</f>
        <v>860</v>
      </c>
      <c r="Y649" s="28" t="n">
        <f aca="false">IFERROR(IF($W649="eパケライト",VLOOKUP($U649,料金表!$B$3:$H$52,3,1),IF($W649="eパケ",VLOOKUP($U649,料金表!$B$3:$H$52,5,1),IF($W649="EMS",VLOOKUP($U649,料金表!$B$3:$H$52,7,1),""))),"")</f>
        <v>860</v>
      </c>
      <c r="Z649" s="28" t="n">
        <f aca="false">$Z$1</f>
        <v>330</v>
      </c>
      <c r="AA649" s="64"/>
      <c r="AB649" s="65"/>
      <c r="AC649" s="66" t="s">
        <v>89</v>
      </c>
      <c r="AD649" s="65" t="n">
        <v>43965</v>
      </c>
      <c r="AE649" s="56"/>
      <c r="AF649" s="97"/>
    </row>
    <row r="650" customFormat="false" ht="15.75" hidden="true" customHeight="true" outlineLevel="0" collapsed="false">
      <c r="A650" s="19" t="n">
        <v>643</v>
      </c>
      <c r="B650" s="67"/>
      <c r="C650" s="58" t="s">
        <v>1985</v>
      </c>
      <c r="D650" s="37" t="s">
        <v>1986</v>
      </c>
      <c r="E650" s="58" t="n">
        <v>4988601003681</v>
      </c>
      <c r="F650" s="38" t="str">
        <f aca="false">IF(D650="",,"http://mnsearch.com/item?kwd="&amp;D650)</f>
        <v>http://mnsearch.com/item?kwd=B0000691M0</v>
      </c>
      <c r="G650" s="60" t="n">
        <v>2511</v>
      </c>
      <c r="H650" s="39"/>
      <c r="I650" s="40" t="n">
        <v>200</v>
      </c>
      <c r="J650" s="41"/>
      <c r="K650" s="41"/>
      <c r="L650" s="41"/>
      <c r="M650" s="61" t="s">
        <v>1987</v>
      </c>
      <c r="N650" s="62" t="n">
        <v>55.49</v>
      </c>
      <c r="O650" s="77" t="n">
        <f aca="false">N650-0.5</f>
        <v>54.99</v>
      </c>
      <c r="P650" s="78" t="n">
        <f aca="false">IF(ISERROR($P$1*O650),"",($P$1*O650))</f>
        <v>5822.3412</v>
      </c>
      <c r="Q650" s="79" t="n">
        <f aca="false">P650-T650-X650-G650-H650-Z650</f>
        <v>1248.3412</v>
      </c>
      <c r="R650" s="80" t="n">
        <f aca="false">P650-T650-Y650-G650-H650-Z650</f>
        <v>1248.3412</v>
      </c>
      <c r="S650" s="81" t="n">
        <f aca="false">IF(ISERROR(Q650/P650),"",(Q650/P650))</f>
        <v>0.214405366693384</v>
      </c>
      <c r="T650" s="78" t="n">
        <f aca="false">ROUND(IF(ISERROR(P650*$T$1),"",P650*$T$1),0)</f>
        <v>873</v>
      </c>
      <c r="U650" s="82" t="n">
        <f aca="false">ROUNDUP(I650*1.2,0)</f>
        <v>240</v>
      </c>
      <c r="V650" s="83" t="n">
        <f aca="false">ROUNDUP(SUM(J650:L650)*1.1,0)</f>
        <v>0</v>
      </c>
      <c r="W650" s="84" t="s">
        <v>50</v>
      </c>
      <c r="X650" s="28" t="n">
        <f aca="false">IFERROR(IF($W650="eパケライト",VLOOKUP($U650,料金表!$B$3:$H$52,2,1),IF($W650="eパケ",VLOOKUP($U650,料金表!$B$3:$H$52,4,1),IF($W650="EMS",VLOOKUP($U650,料金表!$B$3:$H$52,6,1),""))),"")</f>
        <v>860</v>
      </c>
      <c r="Y650" s="28" t="n">
        <f aca="false">IFERROR(IF($W650="eパケライト",VLOOKUP($U650,料金表!$B$3:$H$52,3,1),IF($W650="eパケ",VLOOKUP($U650,料金表!$B$3:$H$52,5,1),IF($W650="EMS",VLOOKUP($U650,料金表!$B$3:$H$52,7,1),""))),"")</f>
        <v>860</v>
      </c>
      <c r="Z650" s="28" t="n">
        <f aca="false">$Z$1</f>
        <v>330</v>
      </c>
      <c r="AA650" s="64"/>
      <c r="AB650" s="65"/>
      <c r="AC650" s="66" t="s">
        <v>89</v>
      </c>
      <c r="AD650" s="65" t="n">
        <v>43965</v>
      </c>
      <c r="AE650" s="56"/>
      <c r="AF650" s="97"/>
    </row>
    <row r="651" customFormat="false" ht="15.75" hidden="true" customHeight="true" outlineLevel="0" collapsed="false">
      <c r="A651" s="19" t="n">
        <v>644</v>
      </c>
      <c r="B651" s="67"/>
      <c r="C651" s="58" t="s">
        <v>1988</v>
      </c>
      <c r="D651" s="37" t="s">
        <v>1989</v>
      </c>
      <c r="E651" s="58" t="n">
        <v>4995857094196</v>
      </c>
      <c r="F651" s="38" t="str">
        <f aca="false">IF(D651="",,"http://mnsearch.com/item?kwd="&amp;D651)</f>
        <v>http://mnsearch.com/item?kwd=B0186UMZ2G</v>
      </c>
      <c r="G651" s="60" t="n">
        <v>3211</v>
      </c>
      <c r="H651" s="39"/>
      <c r="I651" s="40" t="n">
        <v>200</v>
      </c>
      <c r="J651" s="41"/>
      <c r="K651" s="41"/>
      <c r="L651" s="41"/>
      <c r="M651" s="61" t="s">
        <v>1990</v>
      </c>
      <c r="N651" s="62" t="n">
        <v>56.65</v>
      </c>
      <c r="O651" s="77" t="n">
        <f aca="false">N651-0.5</f>
        <v>56.15</v>
      </c>
      <c r="P651" s="78" t="n">
        <f aca="false">IF(ISERROR($P$1*O651),"",($P$1*O651))</f>
        <v>5945.162</v>
      </c>
      <c r="Q651" s="79" t="n">
        <f aca="false">P651-T651-X651-G651-H651-Z651</f>
        <v>652.161999999999</v>
      </c>
      <c r="R651" s="80" t="n">
        <f aca="false">P651-T651-Y651-G651-H651-Z651</f>
        <v>652.161999999999</v>
      </c>
      <c r="S651" s="81" t="n">
        <f aca="false">IF(ISERROR(Q651/P651),"",(Q651/P651))</f>
        <v>0.109696253861543</v>
      </c>
      <c r="T651" s="78" t="n">
        <f aca="false">ROUND(IF(ISERROR(P651*$T$1),"",P651*$T$1),0)</f>
        <v>892</v>
      </c>
      <c r="U651" s="82" t="n">
        <f aca="false">ROUNDUP(I651*1.2,0)</f>
        <v>240</v>
      </c>
      <c r="V651" s="83" t="n">
        <f aca="false">ROUNDUP(SUM(J651:L651)*1.1,0)</f>
        <v>0</v>
      </c>
      <c r="W651" s="84" t="s">
        <v>50</v>
      </c>
      <c r="X651" s="28" t="n">
        <f aca="false">IFERROR(IF($W651="eパケライト",VLOOKUP($U651,料金表!$B$3:$H$52,2,1),IF($W651="eパケ",VLOOKUP($U651,料金表!$B$3:$H$52,4,1),IF($W651="EMS",VLOOKUP($U651,料金表!$B$3:$H$52,6,1),""))),"")</f>
        <v>860</v>
      </c>
      <c r="Y651" s="28" t="n">
        <f aca="false">IFERROR(IF($W651="eパケライト",VLOOKUP($U651,料金表!$B$3:$H$52,3,1),IF($W651="eパケ",VLOOKUP($U651,料金表!$B$3:$H$52,5,1),IF($W651="EMS",VLOOKUP($U651,料金表!$B$3:$H$52,7,1),""))),"")</f>
        <v>860</v>
      </c>
      <c r="Z651" s="28" t="n">
        <f aca="false">$Z$1</f>
        <v>330</v>
      </c>
      <c r="AA651" s="64"/>
      <c r="AB651" s="65"/>
      <c r="AC651" s="66" t="s">
        <v>89</v>
      </c>
      <c r="AD651" s="65" t="n">
        <v>43965</v>
      </c>
      <c r="AE651" s="56"/>
      <c r="AF651" s="97"/>
    </row>
    <row r="652" customFormat="false" ht="15.75" hidden="true" customHeight="true" outlineLevel="0" collapsed="false">
      <c r="A652" s="19" t="n">
        <v>645</v>
      </c>
      <c r="B652" s="67"/>
      <c r="C652" s="58" t="s">
        <v>1991</v>
      </c>
      <c r="D652" s="37" t="s">
        <v>1992</v>
      </c>
      <c r="E652" s="58" t="n">
        <v>4995857093151</v>
      </c>
      <c r="F652" s="38" t="str">
        <f aca="false">IF(D652="",,"http://mnsearch.com/item?kwd="&amp;D652)</f>
        <v>http://mnsearch.com/item?kwd=B00F4Q3HSC</v>
      </c>
      <c r="G652" s="60" t="n">
        <v>2811</v>
      </c>
      <c r="H652" s="39"/>
      <c r="I652" s="40" t="n">
        <v>200</v>
      </c>
      <c r="J652" s="41"/>
      <c r="K652" s="41"/>
      <c r="L652" s="41"/>
      <c r="M652" s="61" t="s">
        <v>1993</v>
      </c>
      <c r="N652" s="62" t="n">
        <v>60.49</v>
      </c>
      <c r="O652" s="77" t="n">
        <f aca="false">N652-0.5</f>
        <v>59.99</v>
      </c>
      <c r="P652" s="78" t="n">
        <f aca="false">IF(ISERROR($P$1*O652),"",($P$1*O652))</f>
        <v>6351.7412</v>
      </c>
      <c r="Q652" s="79" t="n">
        <f aca="false">P652-T652-X652-G652-H652-Z652</f>
        <v>1397.7412</v>
      </c>
      <c r="R652" s="80" t="n">
        <f aca="false">P652-T652-Y652-G652-H652-Z652</f>
        <v>1397.7412</v>
      </c>
      <c r="S652" s="81" t="n">
        <f aca="false">IF(ISERROR(Q652/P652),"",(Q652/P652))</f>
        <v>0.220056383909344</v>
      </c>
      <c r="T652" s="78" t="n">
        <f aca="false">ROUND(IF(ISERROR(P652*$T$1),"",P652*$T$1),0)</f>
        <v>953</v>
      </c>
      <c r="U652" s="82" t="n">
        <f aca="false">ROUNDUP(I652*1.2,0)</f>
        <v>240</v>
      </c>
      <c r="V652" s="83" t="n">
        <f aca="false">ROUNDUP(SUM(J652:L652)*1.1,0)</f>
        <v>0</v>
      </c>
      <c r="W652" s="84" t="s">
        <v>50</v>
      </c>
      <c r="X652" s="28" t="n">
        <f aca="false">IFERROR(IF($W652="eパケライト",VLOOKUP($U652,料金表!$B$3:$H$52,2,1),IF($W652="eパケ",VLOOKUP($U652,料金表!$B$3:$H$52,4,1),IF($W652="EMS",VLOOKUP($U652,料金表!$B$3:$H$52,6,1),""))),"")</f>
        <v>860</v>
      </c>
      <c r="Y652" s="28" t="n">
        <f aca="false">IFERROR(IF($W652="eパケライト",VLOOKUP($U652,料金表!$B$3:$H$52,3,1),IF($W652="eパケ",VLOOKUP($U652,料金表!$B$3:$H$52,5,1),IF($W652="EMS",VLOOKUP($U652,料金表!$B$3:$H$52,7,1),""))),"")</f>
        <v>860</v>
      </c>
      <c r="Z652" s="28" t="n">
        <f aca="false">$Z$1</f>
        <v>330</v>
      </c>
      <c r="AA652" s="64"/>
      <c r="AB652" s="65"/>
      <c r="AC652" s="66" t="s">
        <v>89</v>
      </c>
      <c r="AD652" s="65" t="n">
        <v>43965</v>
      </c>
      <c r="AE652" s="56"/>
      <c r="AF652" s="97"/>
    </row>
    <row r="653" customFormat="false" ht="15.75" hidden="true" customHeight="true" outlineLevel="0" collapsed="false">
      <c r="A653" s="19" t="n">
        <v>646</v>
      </c>
      <c r="B653" s="67"/>
      <c r="C653" s="58" t="s">
        <v>1994</v>
      </c>
      <c r="D653" s="37" t="s">
        <v>1995</v>
      </c>
      <c r="E653" s="58" t="n">
        <v>4582350665031</v>
      </c>
      <c r="F653" s="38" t="str">
        <f aca="false">IF(D653="",,"http://mnsearch.com/item?kwd="&amp;D653)</f>
        <v>http://mnsearch.com/item?kwd=B00JK9JOS6</v>
      </c>
      <c r="G653" s="60" t="n">
        <v>1800</v>
      </c>
      <c r="H653" s="39"/>
      <c r="I653" s="40" t="n">
        <v>200</v>
      </c>
      <c r="J653" s="41"/>
      <c r="K653" s="41"/>
      <c r="L653" s="41"/>
      <c r="M653" s="100" t="s">
        <v>1996</v>
      </c>
      <c r="N653" s="62" t="n">
        <v>58.98</v>
      </c>
      <c r="O653" s="77" t="n">
        <f aca="false">N653-0.5</f>
        <v>58.48</v>
      </c>
      <c r="P653" s="78" t="n">
        <f aca="false">IF(ISERROR($P$1*O653),"",($P$1*O653))</f>
        <v>6191.8624</v>
      </c>
      <c r="Q653" s="79" t="n">
        <f aca="false">P653-T653-X653-G653-H653-Z653</f>
        <v>2272.8624</v>
      </c>
      <c r="R653" s="80" t="n">
        <f aca="false">P653-T653-Y653-G653-H653-Z653</f>
        <v>2272.8624</v>
      </c>
      <c r="S653" s="81" t="n">
        <f aca="false">IF(ISERROR(Q653/P653),"",(Q653/P653))</f>
        <v>0.367072498251899</v>
      </c>
      <c r="T653" s="78" t="n">
        <f aca="false">ROUND(IF(ISERROR(P653*$T$1),"",P653*$T$1),0)</f>
        <v>929</v>
      </c>
      <c r="U653" s="82" t="n">
        <f aca="false">ROUNDUP(I653*1.2,0)</f>
        <v>240</v>
      </c>
      <c r="V653" s="83" t="n">
        <f aca="false">ROUNDUP(SUM(J653:L653)*1.1,0)</f>
        <v>0</v>
      </c>
      <c r="W653" s="84" t="s">
        <v>50</v>
      </c>
      <c r="X653" s="28" t="n">
        <f aca="false">IFERROR(IF($W653="eパケライト",VLOOKUP($U653,料金表!$B$3:$H$52,2,1),IF($W653="eパケ",VLOOKUP($U653,料金表!$B$3:$H$52,4,1),IF($W653="EMS",VLOOKUP($U653,料金表!$B$3:$H$52,6,1),""))),"")</f>
        <v>860</v>
      </c>
      <c r="Y653" s="28" t="n">
        <f aca="false">IFERROR(IF($W653="eパケライト",VLOOKUP($U653,料金表!$B$3:$H$52,3,1),IF($W653="eパケ",VLOOKUP($U653,料金表!$B$3:$H$52,5,1),IF($W653="EMS",VLOOKUP($U653,料金表!$B$3:$H$52,7,1),""))),"")</f>
        <v>860</v>
      </c>
      <c r="Z653" s="28" t="n">
        <f aca="false">$Z$1</f>
        <v>330</v>
      </c>
      <c r="AA653" s="64"/>
      <c r="AB653" s="65"/>
      <c r="AC653" s="66" t="s">
        <v>45</v>
      </c>
      <c r="AD653" s="65" t="n">
        <v>43965</v>
      </c>
      <c r="AE653" s="56"/>
      <c r="AF653" s="97"/>
    </row>
    <row r="654" customFormat="false" ht="15.75" hidden="true" customHeight="true" outlineLevel="0" collapsed="false">
      <c r="A654" s="19" t="n">
        <v>647</v>
      </c>
      <c r="B654" s="67"/>
      <c r="C654" s="58" t="s">
        <v>1997</v>
      </c>
      <c r="D654" s="37" t="s">
        <v>1998</v>
      </c>
      <c r="E654" s="58" t="n">
        <v>4582350665017</v>
      </c>
      <c r="F654" s="38" t="str">
        <f aca="false">IF(D654="",,"http://mnsearch.com/item?kwd="&amp;D654)</f>
        <v>http://mnsearch.com/item?kwd=B0088LXI8E</v>
      </c>
      <c r="G654" s="60" t="n">
        <v>2111</v>
      </c>
      <c r="H654" s="39"/>
      <c r="I654" s="40" t="n">
        <v>200</v>
      </c>
      <c r="J654" s="41"/>
      <c r="K654" s="41"/>
      <c r="L654" s="41"/>
      <c r="M654" s="100" t="s">
        <v>1999</v>
      </c>
      <c r="N654" s="62" t="n">
        <v>58.13</v>
      </c>
      <c r="O654" s="77" t="n">
        <f aca="false">N654-0.5</f>
        <v>57.63</v>
      </c>
      <c r="P654" s="78" t="n">
        <f aca="false">IF(ISERROR($P$1*O654),"",($P$1*O654))</f>
        <v>6101.8644</v>
      </c>
      <c r="Q654" s="79" t="n">
        <f aca="false">P654-T654-X654-G654-H654-Z654</f>
        <v>1885.8644</v>
      </c>
      <c r="R654" s="80" t="n">
        <f aca="false">P654-T654-Y654-G654-H654-Z654</f>
        <v>1885.8644</v>
      </c>
      <c r="S654" s="81" t="n">
        <f aca="false">IF(ISERROR(Q654/P654),"",(Q654/P654))</f>
        <v>0.309063636353505</v>
      </c>
      <c r="T654" s="78" t="n">
        <f aca="false">ROUND(IF(ISERROR(P654*$T$1),"",P654*$T$1),0)</f>
        <v>915</v>
      </c>
      <c r="U654" s="82" t="n">
        <f aca="false">ROUNDUP(I654*1.2,0)</f>
        <v>240</v>
      </c>
      <c r="V654" s="83" t="n">
        <f aca="false">ROUNDUP(SUM(J654:L654)*1.1,0)</f>
        <v>0</v>
      </c>
      <c r="W654" s="84" t="s">
        <v>50</v>
      </c>
      <c r="X654" s="28" t="n">
        <f aca="false">IFERROR(IF($W654="eパケライト",VLOOKUP($U654,料金表!$B$3:$H$52,2,1),IF($W654="eパケ",VLOOKUP($U654,料金表!$B$3:$H$52,4,1),IF($W654="EMS",VLOOKUP($U654,料金表!$B$3:$H$52,6,1),""))),"")</f>
        <v>860</v>
      </c>
      <c r="Y654" s="28" t="n">
        <f aca="false">IFERROR(IF($W654="eパケライト",VLOOKUP($U654,料金表!$B$3:$H$52,3,1),IF($W654="eパケ",VLOOKUP($U654,料金表!$B$3:$H$52,5,1),IF($W654="EMS",VLOOKUP($U654,料金表!$B$3:$H$52,7,1),""))),"")</f>
        <v>860</v>
      </c>
      <c r="Z654" s="28" t="n">
        <f aca="false">$Z$1</f>
        <v>330</v>
      </c>
      <c r="AA654" s="64"/>
      <c r="AB654" s="65"/>
      <c r="AC654" s="66" t="s">
        <v>45</v>
      </c>
      <c r="AD654" s="65" t="n">
        <v>43965</v>
      </c>
      <c r="AE654" s="56"/>
      <c r="AF654" s="97"/>
    </row>
    <row r="655" customFormat="false" ht="15.75" hidden="true" customHeight="true" outlineLevel="0" collapsed="false">
      <c r="A655" s="19" t="n">
        <v>648</v>
      </c>
      <c r="B655" s="67"/>
      <c r="C655" s="58" t="s">
        <v>2000</v>
      </c>
      <c r="D655" s="37" t="s">
        <v>2001</v>
      </c>
      <c r="E655" s="58" t="n">
        <v>4995857093762</v>
      </c>
      <c r="F655" s="38" t="str">
        <f aca="false">IF(D655="",,"http://mnsearch.com/item?kwd="&amp;D655)</f>
        <v>http://mnsearch.com/item?kwd=B00O4XH214</v>
      </c>
      <c r="G655" s="60" t="n">
        <v>2800</v>
      </c>
      <c r="H655" s="39"/>
      <c r="I655" s="40" t="n">
        <v>200</v>
      </c>
      <c r="J655" s="41"/>
      <c r="K655" s="41"/>
      <c r="L655" s="41"/>
      <c r="M655" s="61" t="s">
        <v>2002</v>
      </c>
      <c r="N655" s="62" t="n">
        <v>51.98</v>
      </c>
      <c r="O655" s="77" t="n">
        <f aca="false">N655-0.5</f>
        <v>51.48</v>
      </c>
      <c r="P655" s="78" t="n">
        <f aca="false">IF(ISERROR($P$1*O655),"",($P$1*O655))</f>
        <v>5450.7024</v>
      </c>
      <c r="Q655" s="79" t="n">
        <f aca="false">P655-T655-X655-G655-H655-Z655</f>
        <v>642.702399999999</v>
      </c>
      <c r="R655" s="80" t="n">
        <f aca="false">P655-T655-Y655-G655-H655-Z655</f>
        <v>642.702399999999</v>
      </c>
      <c r="S655" s="81" t="n">
        <f aca="false">IF(ISERROR(Q655/P655),"",(Q655/P655))</f>
        <v>0.11791184930588</v>
      </c>
      <c r="T655" s="78" t="n">
        <f aca="false">ROUND(IF(ISERROR(P655*$T$1),"",P655*$T$1),0)</f>
        <v>818</v>
      </c>
      <c r="U655" s="82" t="n">
        <f aca="false">ROUNDUP(I655*1.2,0)</f>
        <v>240</v>
      </c>
      <c r="V655" s="83" t="n">
        <f aca="false">ROUNDUP(SUM(J655:L655)*1.1,0)</f>
        <v>0</v>
      </c>
      <c r="W655" s="84" t="s">
        <v>50</v>
      </c>
      <c r="X655" s="28" t="n">
        <f aca="false">IFERROR(IF($W655="eパケライト",VLOOKUP($U655,料金表!$B$3:$H$52,2,1),IF($W655="eパケ",VLOOKUP($U655,料金表!$B$3:$H$52,4,1),IF($W655="EMS",VLOOKUP($U655,料金表!$B$3:$H$52,6,1),""))),"")</f>
        <v>860</v>
      </c>
      <c r="Y655" s="28" t="n">
        <f aca="false">IFERROR(IF($W655="eパケライト",VLOOKUP($U655,料金表!$B$3:$H$52,3,1),IF($W655="eパケ",VLOOKUP($U655,料金表!$B$3:$H$52,5,1),IF($W655="EMS",VLOOKUP($U655,料金表!$B$3:$H$52,7,1),""))),"")</f>
        <v>860</v>
      </c>
      <c r="Z655" s="28" t="n">
        <f aca="false">$Z$1</f>
        <v>330</v>
      </c>
      <c r="AA655" s="64"/>
      <c r="AB655" s="65"/>
      <c r="AC655" s="66" t="s">
        <v>45</v>
      </c>
      <c r="AD655" s="65" t="n">
        <v>43965</v>
      </c>
      <c r="AE655" s="56"/>
      <c r="AF655" s="97"/>
    </row>
    <row r="656" customFormat="false" ht="15.75" hidden="true" customHeight="true" outlineLevel="0" collapsed="false">
      <c r="A656" s="19" t="n">
        <v>649</v>
      </c>
      <c r="B656" s="67"/>
      <c r="C656" s="58" t="s">
        <v>2003</v>
      </c>
      <c r="D656" s="37" t="s">
        <v>2004</v>
      </c>
      <c r="E656" s="58" t="n">
        <v>4527823998216</v>
      </c>
      <c r="F656" s="38" t="str">
        <f aca="false">IF(D656="",,"http://mnsearch.com/item?kwd="&amp;D656)</f>
        <v>http://mnsearch.com/item?kwd=B06XCXJJZ5</v>
      </c>
      <c r="G656" s="60" t="n">
        <v>2500</v>
      </c>
      <c r="H656" s="39"/>
      <c r="I656" s="40" t="n">
        <v>200</v>
      </c>
      <c r="J656" s="41"/>
      <c r="K656" s="41"/>
      <c r="L656" s="41"/>
      <c r="M656" s="61" t="s">
        <v>2005</v>
      </c>
      <c r="N656" s="62" t="n">
        <v>59.98</v>
      </c>
      <c r="O656" s="77" t="n">
        <f aca="false">N656-0.5</f>
        <v>59.48</v>
      </c>
      <c r="P656" s="78" t="n">
        <f aca="false">IF(ISERROR($P$1*O656),"",($P$1*O656))</f>
        <v>6297.7424</v>
      </c>
      <c r="Q656" s="79" t="n">
        <f aca="false">P656-T656-X656-G656-H656-Z656</f>
        <v>1662.7424</v>
      </c>
      <c r="R656" s="80" t="n">
        <f aca="false">P656-T656-Y656-G656-H656-Z656</f>
        <v>1662.7424</v>
      </c>
      <c r="S656" s="81" t="n">
        <f aca="false">IF(ISERROR(Q656/P656),"",(Q656/P656))</f>
        <v>0.264021977145334</v>
      </c>
      <c r="T656" s="78" t="n">
        <f aca="false">ROUND(IF(ISERROR(P656*$T$1),"",P656*$T$1),0)</f>
        <v>945</v>
      </c>
      <c r="U656" s="82" t="n">
        <f aca="false">ROUNDUP(I656*1.2,0)</f>
        <v>240</v>
      </c>
      <c r="V656" s="83" t="n">
        <f aca="false">ROUNDUP(SUM(J656:L656)*1.1,0)</f>
        <v>0</v>
      </c>
      <c r="W656" s="84" t="s">
        <v>50</v>
      </c>
      <c r="X656" s="28" t="n">
        <f aca="false">IFERROR(IF($W656="eパケライト",VLOOKUP($U656,料金表!$B$3:$H$52,2,1),IF($W656="eパケ",VLOOKUP($U656,料金表!$B$3:$H$52,4,1),IF($W656="EMS",VLOOKUP($U656,料金表!$B$3:$H$52,6,1),""))),"")</f>
        <v>860</v>
      </c>
      <c r="Y656" s="28" t="n">
        <f aca="false">IFERROR(IF($W656="eパケライト",VLOOKUP($U656,料金表!$B$3:$H$52,3,1),IF($W656="eパケ",VLOOKUP($U656,料金表!$B$3:$H$52,5,1),IF($W656="EMS",VLOOKUP($U656,料金表!$B$3:$H$52,7,1),""))),"")</f>
        <v>860</v>
      </c>
      <c r="Z656" s="28" t="n">
        <f aca="false">$Z$1</f>
        <v>330</v>
      </c>
      <c r="AA656" s="64"/>
      <c r="AB656" s="65"/>
      <c r="AC656" s="66" t="s">
        <v>45</v>
      </c>
      <c r="AD656" s="65" t="n">
        <v>43965</v>
      </c>
      <c r="AE656" s="56"/>
      <c r="AF656" s="97"/>
    </row>
    <row r="657" customFormat="false" ht="15.75" hidden="true" customHeight="true" outlineLevel="0" collapsed="false">
      <c r="A657" s="19" t="n">
        <v>650</v>
      </c>
      <c r="B657" s="67"/>
      <c r="C657" s="58" t="s">
        <v>2006</v>
      </c>
      <c r="D657" s="37" t="s">
        <v>2007</v>
      </c>
      <c r="E657" s="58" t="n">
        <v>4527823998087</v>
      </c>
      <c r="F657" s="38" t="str">
        <f aca="false">IF(D657="",,"http://mnsearch.com/item?kwd="&amp;D657)</f>
        <v>http://mnsearch.com/item?kwd=B019GDQHGW</v>
      </c>
      <c r="G657" s="60" t="n">
        <v>2400</v>
      </c>
      <c r="H657" s="39"/>
      <c r="I657" s="40" t="n">
        <v>200</v>
      </c>
      <c r="J657" s="41"/>
      <c r="K657" s="41"/>
      <c r="L657" s="41"/>
      <c r="M657" s="61" t="s">
        <v>2008</v>
      </c>
      <c r="N657" s="62" t="n">
        <v>50.98</v>
      </c>
      <c r="O657" s="77" t="n">
        <f aca="false">N657-0.5</f>
        <v>50.48</v>
      </c>
      <c r="P657" s="78" t="n">
        <f aca="false">IF(ISERROR($P$1*O657),"",($P$1*O657))</f>
        <v>5344.8224</v>
      </c>
      <c r="Q657" s="79" t="n">
        <f aca="false">P657-T657-X657-G657-H657-Z657</f>
        <v>952.822399999999</v>
      </c>
      <c r="R657" s="80" t="n">
        <f aca="false">P657-T657-Y657-G657-H657-Z657</f>
        <v>952.822399999999</v>
      </c>
      <c r="S657" s="81" t="n">
        <f aca="false">IF(ISERROR(Q657/P657),"",(Q657/P657))</f>
        <v>0.178270170398927</v>
      </c>
      <c r="T657" s="78" t="n">
        <f aca="false">ROUND(IF(ISERROR(P657*$T$1),"",P657*$T$1),0)</f>
        <v>802</v>
      </c>
      <c r="U657" s="82" t="n">
        <f aca="false">ROUNDUP(I657*1.2,0)</f>
        <v>240</v>
      </c>
      <c r="V657" s="83" t="n">
        <f aca="false">ROUNDUP(SUM(J657:L657)*1.1,0)</f>
        <v>0</v>
      </c>
      <c r="W657" s="84" t="s">
        <v>50</v>
      </c>
      <c r="X657" s="28" t="n">
        <f aca="false">IFERROR(IF($W657="eパケライト",VLOOKUP($U657,料金表!$B$3:$H$52,2,1),IF($W657="eパケ",VLOOKUP($U657,料金表!$B$3:$H$52,4,1),IF($W657="EMS",VLOOKUP($U657,料金表!$B$3:$H$52,6,1),""))),"")</f>
        <v>860</v>
      </c>
      <c r="Y657" s="28" t="n">
        <f aca="false">IFERROR(IF($W657="eパケライト",VLOOKUP($U657,料金表!$B$3:$H$52,3,1),IF($W657="eパケ",VLOOKUP($U657,料金表!$B$3:$H$52,5,1),IF($W657="EMS",VLOOKUP($U657,料金表!$B$3:$H$52,7,1),""))),"")</f>
        <v>860</v>
      </c>
      <c r="Z657" s="28" t="n">
        <f aca="false">$Z$1</f>
        <v>330</v>
      </c>
      <c r="AA657" s="64"/>
      <c r="AB657" s="65"/>
      <c r="AC657" s="66" t="s">
        <v>45</v>
      </c>
      <c r="AD657" s="65" t="n">
        <v>43965</v>
      </c>
      <c r="AE657" s="56"/>
      <c r="AF657" s="97"/>
    </row>
    <row r="658" customFormat="false" ht="15.75" hidden="true" customHeight="true" outlineLevel="0" collapsed="false">
      <c r="A658" s="19" t="n">
        <v>651</v>
      </c>
      <c r="B658" s="67"/>
      <c r="C658" s="58" t="s">
        <v>2009</v>
      </c>
      <c r="D658" s="37" t="s">
        <v>2010</v>
      </c>
      <c r="E658" s="58" t="n">
        <v>4995857094219</v>
      </c>
      <c r="F658" s="38" t="str">
        <f aca="false">IF(D658="",,"http://mnsearch.com/item?kwd="&amp;D658)</f>
        <v>http://mnsearch.com/item?kwd=B019VQ7CUE</v>
      </c>
      <c r="G658" s="60" t="n">
        <v>4311</v>
      </c>
      <c r="H658" s="39"/>
      <c r="I658" s="40" t="n">
        <v>200</v>
      </c>
      <c r="J658" s="41"/>
      <c r="K658" s="41"/>
      <c r="L658" s="41"/>
      <c r="M658" s="100" t="s">
        <v>2011</v>
      </c>
      <c r="N658" s="62" t="n">
        <v>73.98</v>
      </c>
      <c r="O658" s="77" t="n">
        <f aca="false">N658-0.5</f>
        <v>73.48</v>
      </c>
      <c r="P658" s="78" t="n">
        <f aca="false">IF(ISERROR($P$1*O658),"",($P$1*O658))</f>
        <v>7780.0624</v>
      </c>
      <c r="Q658" s="79" t="n">
        <f aca="false">P658-T658-X658-G658-H658-Z658</f>
        <v>1112.0624</v>
      </c>
      <c r="R658" s="80" t="n">
        <f aca="false">P658-T658-Y658-G658-H658-Z658</f>
        <v>1112.0624</v>
      </c>
      <c r="S658" s="81" t="n">
        <f aca="false">IF(ISERROR(Q658/P658),"",(Q658/P658))</f>
        <v>0.142937465385882</v>
      </c>
      <c r="T658" s="78" t="n">
        <f aca="false">ROUND(IF(ISERROR(P658*$T$1),"",P658*$T$1),0)</f>
        <v>1167</v>
      </c>
      <c r="U658" s="82" t="n">
        <f aca="false">ROUNDUP(I658*1.2,0)</f>
        <v>240</v>
      </c>
      <c r="V658" s="83" t="n">
        <f aca="false">ROUNDUP(SUM(J658:L658)*1.1,0)</f>
        <v>0</v>
      </c>
      <c r="W658" s="84" t="s">
        <v>50</v>
      </c>
      <c r="X658" s="28" t="n">
        <f aca="false">IFERROR(IF($W658="eパケライト",VLOOKUP($U658,料金表!$B$3:$H$52,2,1),IF($W658="eパケ",VLOOKUP($U658,料金表!$B$3:$H$52,4,1),IF($W658="EMS",VLOOKUP($U658,料金表!$B$3:$H$52,6,1),""))),"")</f>
        <v>860</v>
      </c>
      <c r="Y658" s="28" t="n">
        <f aca="false">IFERROR(IF($W658="eパケライト",VLOOKUP($U658,料金表!$B$3:$H$52,3,1),IF($W658="eパケ",VLOOKUP($U658,料金表!$B$3:$H$52,5,1),IF($W658="EMS",VLOOKUP($U658,料金表!$B$3:$H$52,7,1),""))),"")</f>
        <v>860</v>
      </c>
      <c r="Z658" s="28" t="n">
        <f aca="false">$Z$1</f>
        <v>330</v>
      </c>
      <c r="AA658" s="64"/>
      <c r="AB658" s="65"/>
      <c r="AC658" s="66" t="s">
        <v>45</v>
      </c>
      <c r="AD658" s="65" t="n">
        <v>43966</v>
      </c>
      <c r="AE658" s="56"/>
      <c r="AF658" s="97"/>
    </row>
    <row r="659" customFormat="false" ht="15.75" hidden="true" customHeight="true" outlineLevel="0" collapsed="false">
      <c r="A659" s="19" t="n">
        <v>652</v>
      </c>
      <c r="B659" s="67"/>
      <c r="C659" s="58" t="s">
        <v>2012</v>
      </c>
      <c r="D659" s="37" t="s">
        <v>2013</v>
      </c>
      <c r="E659" s="58" t="n">
        <v>4995857093854</v>
      </c>
      <c r="F659" s="38" t="str">
        <f aca="false">IF(D659="",,"http://mnsearch.com/item?kwd="&amp;D659)</f>
        <v>http://mnsearch.com/item?kwd=B00RE3I4R2</v>
      </c>
      <c r="G659" s="60" t="n">
        <v>3011</v>
      </c>
      <c r="H659" s="39"/>
      <c r="I659" s="40" t="n">
        <v>200</v>
      </c>
      <c r="J659" s="41"/>
      <c r="K659" s="41"/>
      <c r="L659" s="41"/>
      <c r="M659" s="100" t="s">
        <v>2014</v>
      </c>
      <c r="N659" s="62" t="n">
        <v>72.98</v>
      </c>
      <c r="O659" s="77" t="n">
        <f aca="false">N659-0.5</f>
        <v>72.48</v>
      </c>
      <c r="P659" s="78" t="n">
        <f aca="false">IF(ISERROR($P$1*O659),"",($P$1*O659))</f>
        <v>7674.1824</v>
      </c>
      <c r="Q659" s="79" t="n">
        <f aca="false">P659-T659-X659-G659-H659-Z659</f>
        <v>2322.1824</v>
      </c>
      <c r="R659" s="80" t="n">
        <f aca="false">P659-T659-Y659-G659-H659-Z659</f>
        <v>2322.1824</v>
      </c>
      <c r="S659" s="81" t="n">
        <f aca="false">IF(ISERROR(Q659/P659),"",(Q659/P659))</f>
        <v>0.302596717013137</v>
      </c>
      <c r="T659" s="78" t="n">
        <f aca="false">ROUND(IF(ISERROR(P659*$T$1),"",P659*$T$1),0)</f>
        <v>1151</v>
      </c>
      <c r="U659" s="82" t="n">
        <f aca="false">ROUNDUP(I659*1.2,0)</f>
        <v>240</v>
      </c>
      <c r="V659" s="83" t="n">
        <f aca="false">ROUNDUP(SUM(J659:L659)*1.1,0)</f>
        <v>0</v>
      </c>
      <c r="W659" s="84" t="s">
        <v>50</v>
      </c>
      <c r="X659" s="28" t="n">
        <f aca="false">IFERROR(IF($W659="eパケライト",VLOOKUP($U659,料金表!$B$3:$H$52,2,1),IF($W659="eパケ",VLOOKUP($U659,料金表!$B$3:$H$52,4,1),IF($W659="EMS",VLOOKUP($U659,料金表!$B$3:$H$52,6,1),""))),"")</f>
        <v>860</v>
      </c>
      <c r="Y659" s="28" t="n">
        <f aca="false">IFERROR(IF($W659="eパケライト",VLOOKUP($U659,料金表!$B$3:$H$52,3,1),IF($W659="eパケ",VLOOKUP($U659,料金表!$B$3:$H$52,5,1),IF($W659="EMS",VLOOKUP($U659,料金表!$B$3:$H$52,7,1),""))),"")</f>
        <v>860</v>
      </c>
      <c r="Z659" s="28" t="n">
        <f aca="false">$Z$1</f>
        <v>330</v>
      </c>
      <c r="AA659" s="64"/>
      <c r="AB659" s="65"/>
      <c r="AC659" s="66" t="s">
        <v>45</v>
      </c>
      <c r="AD659" s="65" t="n">
        <v>43966</v>
      </c>
      <c r="AE659" s="56"/>
      <c r="AF659" s="97"/>
    </row>
    <row r="660" customFormat="false" ht="15.75" hidden="true" customHeight="true" outlineLevel="0" collapsed="false">
      <c r="A660" s="19" t="n">
        <v>653</v>
      </c>
      <c r="B660" s="67"/>
      <c r="C660" s="58" t="s">
        <v>2015</v>
      </c>
      <c r="D660" s="37" t="s">
        <v>2016</v>
      </c>
      <c r="E660" s="58" t="n">
        <v>4995857095704</v>
      </c>
      <c r="F660" s="38" t="str">
        <f aca="false">IF(D660="",,"http://mnsearch.com/item?kwd="&amp;D660)</f>
        <v>http://mnsearch.com/item?kwd=B07G797JB8</v>
      </c>
      <c r="G660" s="60" t="n">
        <v>6011</v>
      </c>
      <c r="H660" s="39"/>
      <c r="I660" s="40" t="n">
        <v>200</v>
      </c>
      <c r="J660" s="41"/>
      <c r="K660" s="41"/>
      <c r="L660" s="41"/>
      <c r="M660" s="61" t="s">
        <v>2017</v>
      </c>
      <c r="N660" s="62" t="n">
        <v>85.49</v>
      </c>
      <c r="O660" s="77" t="n">
        <f aca="false">N660-0.5</f>
        <v>84.99</v>
      </c>
      <c r="P660" s="78" t="n">
        <f aca="false">IF(ISERROR($P$1*O660),"",($P$1*O660))</f>
        <v>8998.7412</v>
      </c>
      <c r="Q660" s="79" t="n">
        <f aca="false">P660-T660-X660-G660-H660-Z660</f>
        <v>447.741199999999</v>
      </c>
      <c r="R660" s="80" t="n">
        <f aca="false">P660-T660-Y660-G660-H660-Z660</f>
        <v>447.741199999999</v>
      </c>
      <c r="S660" s="81" t="n">
        <f aca="false">IF(ISERROR(Q660/P660),"",(Q660/P660))</f>
        <v>0.0497559814254908</v>
      </c>
      <c r="T660" s="78" t="n">
        <f aca="false">ROUND(IF(ISERROR(P660*$T$1),"",P660*$T$1),0)</f>
        <v>1350</v>
      </c>
      <c r="U660" s="82" t="n">
        <f aca="false">ROUNDUP(I660*1.2,0)</f>
        <v>240</v>
      </c>
      <c r="V660" s="83" t="n">
        <f aca="false">ROUNDUP(SUM(J660:L660)*1.1,0)</f>
        <v>0</v>
      </c>
      <c r="W660" s="84" t="s">
        <v>50</v>
      </c>
      <c r="X660" s="28" t="n">
        <f aca="false">IFERROR(IF($W660="eパケライト",VLOOKUP($U660,料金表!$B$3:$H$52,2,1),IF($W660="eパケ",VLOOKUP($U660,料金表!$B$3:$H$52,4,1),IF($W660="EMS",VLOOKUP($U660,料金表!$B$3:$H$52,6,1),""))),"")</f>
        <v>860</v>
      </c>
      <c r="Y660" s="28" t="n">
        <f aca="false">IFERROR(IF($W660="eパケライト",VLOOKUP($U660,料金表!$B$3:$H$52,3,1),IF($W660="eパケ",VLOOKUP($U660,料金表!$B$3:$H$52,5,1),IF($W660="EMS",VLOOKUP($U660,料金表!$B$3:$H$52,7,1),""))),"")</f>
        <v>860</v>
      </c>
      <c r="Z660" s="28" t="n">
        <f aca="false">$Z$1</f>
        <v>330</v>
      </c>
      <c r="AA660" s="64"/>
      <c r="AB660" s="65"/>
      <c r="AC660" s="66" t="s">
        <v>45</v>
      </c>
      <c r="AD660" s="65" t="n">
        <v>43966</v>
      </c>
      <c r="AE660" s="56"/>
      <c r="AF660" s="97"/>
    </row>
    <row r="661" customFormat="false" ht="15.75" hidden="true" customHeight="true" outlineLevel="0" collapsed="false">
      <c r="A661" s="19" t="n">
        <v>654</v>
      </c>
      <c r="B661" s="67"/>
      <c r="C661" s="58" t="s">
        <v>2018</v>
      </c>
      <c r="D661" s="37" t="s">
        <v>2019</v>
      </c>
      <c r="E661" s="58" t="n">
        <v>4580287600880</v>
      </c>
      <c r="F661" s="38" t="str">
        <f aca="false">IF(D661="",,"http://mnsearch.com/item?kwd="&amp;D661)</f>
        <v>http://mnsearch.com/item?kwd=B07KW39PY7</v>
      </c>
      <c r="G661" s="60" t="n">
        <v>4900</v>
      </c>
      <c r="H661" s="39"/>
      <c r="I661" s="40" t="n">
        <v>200</v>
      </c>
      <c r="J661" s="41"/>
      <c r="K661" s="41"/>
      <c r="L661" s="41"/>
      <c r="M661" s="61" t="s">
        <v>2020</v>
      </c>
      <c r="N661" s="62" t="n">
        <v>71.98</v>
      </c>
      <c r="O661" s="77" t="n">
        <f aca="false">N661-0.5</f>
        <v>71.48</v>
      </c>
      <c r="P661" s="78" t="n">
        <f aca="false">IF(ISERROR($P$1*O661),"",($P$1*O661))</f>
        <v>7568.3024</v>
      </c>
      <c r="Q661" s="79" t="n">
        <f aca="false">P661-T661-X661-G661-H661-Z661</f>
        <v>343.3024</v>
      </c>
      <c r="R661" s="80" t="n">
        <f aca="false">P661-T661-Y661-G661-H661-Z661</f>
        <v>343.3024</v>
      </c>
      <c r="S661" s="81" t="n">
        <f aca="false">IF(ISERROR(Q661/P661),"",(Q661/P661))</f>
        <v>0.045360555360473</v>
      </c>
      <c r="T661" s="78" t="n">
        <f aca="false">ROUND(IF(ISERROR(P661*$T$1),"",P661*$T$1),0)</f>
        <v>1135</v>
      </c>
      <c r="U661" s="82" t="n">
        <f aca="false">ROUNDUP(I661*1.2,0)</f>
        <v>240</v>
      </c>
      <c r="V661" s="83" t="n">
        <f aca="false">ROUNDUP(SUM(J661:L661)*1.1,0)</f>
        <v>0</v>
      </c>
      <c r="W661" s="84" t="s">
        <v>50</v>
      </c>
      <c r="X661" s="28" t="n">
        <f aca="false">IFERROR(IF($W661="eパケライト",VLOOKUP($U661,料金表!$B$3:$H$52,2,1),IF($W661="eパケ",VLOOKUP($U661,料金表!$B$3:$H$52,4,1),IF($W661="EMS",VLOOKUP($U661,料金表!$B$3:$H$52,6,1),""))),"")</f>
        <v>860</v>
      </c>
      <c r="Y661" s="28" t="n">
        <f aca="false">IFERROR(IF($W661="eパケライト",VLOOKUP($U661,料金表!$B$3:$H$52,3,1),IF($W661="eパケ",VLOOKUP($U661,料金表!$B$3:$H$52,5,1),IF($W661="EMS",VLOOKUP($U661,料金表!$B$3:$H$52,7,1),""))),"")</f>
        <v>860</v>
      </c>
      <c r="Z661" s="28" t="n">
        <f aca="false">$Z$1</f>
        <v>330</v>
      </c>
      <c r="AA661" s="64"/>
      <c r="AB661" s="65"/>
      <c r="AC661" s="66" t="s">
        <v>45</v>
      </c>
      <c r="AD661" s="65" t="n">
        <v>43966</v>
      </c>
      <c r="AE661" s="56"/>
      <c r="AF661" s="97"/>
    </row>
    <row r="662" customFormat="false" ht="15.75" hidden="true" customHeight="true" outlineLevel="0" collapsed="false">
      <c r="A662" s="19" t="n">
        <v>655</v>
      </c>
      <c r="B662" s="67"/>
      <c r="C662" s="58" t="s">
        <v>2021</v>
      </c>
      <c r="D662" s="37" t="s">
        <v>2022</v>
      </c>
      <c r="E662" s="58" t="n">
        <v>4580206270729</v>
      </c>
      <c r="F662" s="38" t="str">
        <f aca="false">IF(D662="",,"http://mnsearch.com/item?kwd="&amp;D662)</f>
        <v>http://mnsearch.com/item?kwd=B078J9HTHZ</v>
      </c>
      <c r="G662" s="60" t="n">
        <v>3858</v>
      </c>
      <c r="H662" s="39"/>
      <c r="I662" s="40" t="n">
        <v>200</v>
      </c>
      <c r="J662" s="41"/>
      <c r="K662" s="41"/>
      <c r="L662" s="41"/>
      <c r="M662" s="100" t="s">
        <v>2023</v>
      </c>
      <c r="N662" s="62" t="n">
        <v>71.98</v>
      </c>
      <c r="O662" s="77" t="n">
        <f aca="false">N662-0.5</f>
        <v>71.48</v>
      </c>
      <c r="P662" s="78" t="n">
        <f aca="false">IF(ISERROR($P$1*O662),"",($P$1*O662))</f>
        <v>7568.3024</v>
      </c>
      <c r="Q662" s="79" t="n">
        <f aca="false">P662-T662-X662-G662-H662-Z662</f>
        <v>1385.3024</v>
      </c>
      <c r="R662" s="80" t="n">
        <f aca="false">P662-T662-Y662-G662-H662-Z662</f>
        <v>1385.3024</v>
      </c>
      <c r="S662" s="81" t="n">
        <f aca="false">IF(ISERROR(Q662/P662),"",(Q662/P662))</f>
        <v>0.183040043431668</v>
      </c>
      <c r="T662" s="78" t="n">
        <f aca="false">ROUND(IF(ISERROR(P662*$T$1),"",P662*$T$1),0)</f>
        <v>1135</v>
      </c>
      <c r="U662" s="82" t="n">
        <f aca="false">ROUNDUP(I662*1.2,0)</f>
        <v>240</v>
      </c>
      <c r="V662" s="83" t="n">
        <f aca="false">ROUNDUP(SUM(J662:L662)*1.1,0)</f>
        <v>0</v>
      </c>
      <c r="W662" s="84" t="s">
        <v>50</v>
      </c>
      <c r="X662" s="28" t="n">
        <f aca="false">IFERROR(IF($W662="eパケライト",VLOOKUP($U662,料金表!$B$3:$H$52,2,1),IF($W662="eパケ",VLOOKUP($U662,料金表!$B$3:$H$52,4,1),IF($W662="EMS",VLOOKUP($U662,料金表!$B$3:$H$52,6,1),""))),"")</f>
        <v>860</v>
      </c>
      <c r="Y662" s="28" t="n">
        <f aca="false">IFERROR(IF($W662="eパケライト",VLOOKUP($U662,料金表!$B$3:$H$52,3,1),IF($W662="eパケ",VLOOKUP($U662,料金表!$B$3:$H$52,5,1),IF($W662="EMS",VLOOKUP($U662,料金表!$B$3:$H$52,7,1),""))),"")</f>
        <v>860</v>
      </c>
      <c r="Z662" s="28" t="n">
        <f aca="false">$Z$1</f>
        <v>330</v>
      </c>
      <c r="AA662" s="64"/>
      <c r="AB662" s="65"/>
      <c r="AC662" s="66" t="s">
        <v>45</v>
      </c>
      <c r="AD662" s="65" t="n">
        <v>43966</v>
      </c>
      <c r="AE662" s="56"/>
      <c r="AF662" s="97"/>
    </row>
    <row r="663" customFormat="false" ht="16.5" hidden="true" customHeight="true" outlineLevel="0" collapsed="false">
      <c r="A663" s="19" t="n">
        <v>656</v>
      </c>
      <c r="B663" s="67"/>
      <c r="C663" s="58" t="s">
        <v>2024</v>
      </c>
      <c r="D663" s="37" t="s">
        <v>2025</v>
      </c>
      <c r="E663" s="58" t="n">
        <v>4988615096419</v>
      </c>
      <c r="F663" s="38" t="str">
        <f aca="false">IF(D663="",,"http://mnsearch.com/item?kwd="&amp;D663)</f>
        <v>http://mnsearch.com/item?kwd=B071GQ49F3</v>
      </c>
      <c r="G663" s="60" t="n">
        <v>6090</v>
      </c>
      <c r="H663" s="39"/>
      <c r="I663" s="40" t="n">
        <v>900</v>
      </c>
      <c r="J663" s="41"/>
      <c r="K663" s="41"/>
      <c r="L663" s="41"/>
      <c r="M663" s="100" t="s">
        <v>2026</v>
      </c>
      <c r="N663" s="62" t="n">
        <v>129</v>
      </c>
      <c r="O663" s="77" t="n">
        <f aca="false">N663-0.5</f>
        <v>128.5</v>
      </c>
      <c r="P663" s="78" t="n">
        <f aca="false">IF(ISERROR($P$1*O663),"",($P$1*O663))</f>
        <v>13605.58</v>
      </c>
      <c r="Q663" s="79" t="n">
        <f aca="false">P663-T663-X663-G663-H663-Z663</f>
        <v>2889.58</v>
      </c>
      <c r="R663" s="80" t="n">
        <f aca="false">P663-T663-Y663-G663-H663-Z663</f>
        <v>2889.58</v>
      </c>
      <c r="S663" s="81" t="n">
        <f aca="false">IF(ISERROR(Q663/P663),"",(Q663/P663))</f>
        <v>0.212381978570557</v>
      </c>
      <c r="T663" s="78" t="n">
        <f aca="false">ROUND(IF(ISERROR(P663*$T$1),"",P663*$T$1),0)</f>
        <v>2041</v>
      </c>
      <c r="U663" s="82" t="n">
        <f aca="false">ROUNDUP(I663*1.2,0)</f>
        <v>1080</v>
      </c>
      <c r="V663" s="83" t="n">
        <f aca="false">ROUNDUP(SUM(J663:L663)*1.1,0)</f>
        <v>0</v>
      </c>
      <c r="W663" s="84" t="s">
        <v>50</v>
      </c>
      <c r="X663" s="28" t="n">
        <f aca="false">IFERROR(IF($W663="eパケライト",VLOOKUP($U663,料金表!$B$3:$H$52,2,1),IF($W663="eパケ",VLOOKUP($U663,料金表!$B$3:$H$52,4,1),IF($W663="EMS",VLOOKUP($U663,料金表!$B$3:$H$52,6,1),""))),"")</f>
        <v>2255</v>
      </c>
      <c r="Y663" s="28" t="n">
        <f aca="false">IFERROR(IF($W663="eパケライト",VLOOKUP($U663,料金表!$B$3:$H$52,3,1),IF($W663="eパケ",VLOOKUP($U663,料金表!$B$3:$H$52,5,1),IF($W663="EMS",VLOOKUP($U663,料金表!$B$3:$H$52,7,1),""))),"")</f>
        <v>2255</v>
      </c>
      <c r="Z663" s="28" t="n">
        <f aca="false">$Z$1</f>
        <v>330</v>
      </c>
      <c r="AA663" s="64"/>
      <c r="AB663" s="65"/>
      <c r="AC663" s="66" t="s">
        <v>89</v>
      </c>
      <c r="AD663" s="65" t="n">
        <v>43966</v>
      </c>
      <c r="AE663" s="56"/>
      <c r="AF663" s="97"/>
    </row>
    <row r="664" customFormat="false" ht="16.5" hidden="true" customHeight="true" outlineLevel="0" collapsed="false">
      <c r="A664" s="19" t="n">
        <v>657</v>
      </c>
      <c r="B664" s="67"/>
      <c r="C664" s="58" t="s">
        <v>2027</v>
      </c>
      <c r="D664" s="37" t="s">
        <v>2028</v>
      </c>
      <c r="E664" s="58" t="n">
        <v>4974365824006</v>
      </c>
      <c r="F664" s="38" t="str">
        <f aca="false">IF(D664="",,"http://mnsearch.com/item?kwd="&amp;D664)</f>
        <v>http://mnsearch.com/item?kwd=B07H7Q7LNZ</v>
      </c>
      <c r="G664" s="60" t="n">
        <v>4011</v>
      </c>
      <c r="H664" s="39"/>
      <c r="I664" s="40" t="n">
        <v>200</v>
      </c>
      <c r="J664" s="41"/>
      <c r="K664" s="41"/>
      <c r="L664" s="41"/>
      <c r="M664" s="61" t="s">
        <v>2029</v>
      </c>
      <c r="N664" s="62" t="n">
        <v>69.98</v>
      </c>
      <c r="O664" s="77" t="n">
        <f aca="false">N664-0.5</f>
        <v>69.48</v>
      </c>
      <c r="P664" s="78" t="n">
        <f aca="false">IF(ISERROR($P$1*O664),"",($P$1*O664))</f>
        <v>7356.5424</v>
      </c>
      <c r="Q664" s="79" t="n">
        <f aca="false">P664-T664-X664-G664-H664-Z664</f>
        <v>1052.5424</v>
      </c>
      <c r="R664" s="80" t="n">
        <f aca="false">P664-T664-Y664-G664-H664-Z664</f>
        <v>1052.5424</v>
      </c>
      <c r="S664" s="81" t="n">
        <f aca="false">IF(ISERROR(Q664/P664),"",(Q664/P664))</f>
        <v>0.143075692733043</v>
      </c>
      <c r="T664" s="78" t="n">
        <f aca="false">ROUND(IF(ISERROR(P664*$T$1),"",P664*$T$1),0)</f>
        <v>1103</v>
      </c>
      <c r="U664" s="82" t="n">
        <f aca="false">ROUNDUP(I664*1.2,0)</f>
        <v>240</v>
      </c>
      <c r="V664" s="83" t="n">
        <f aca="false">ROUNDUP(SUM(J664:L664)*1.1,0)</f>
        <v>0</v>
      </c>
      <c r="W664" s="84" t="s">
        <v>50</v>
      </c>
      <c r="X664" s="28" t="n">
        <f aca="false">IFERROR(IF($W664="eパケライト",VLOOKUP($U664,料金表!$B$3:$H$52,2,1),IF($W664="eパケ",VLOOKUP($U664,料金表!$B$3:$H$52,4,1),IF($W664="EMS",VLOOKUP($U664,料金表!$B$3:$H$52,6,1),""))),"")</f>
        <v>860</v>
      </c>
      <c r="Y664" s="28" t="n">
        <f aca="false">IFERROR(IF($W664="eパケライト",VLOOKUP($U664,料金表!$B$3:$H$52,3,1),IF($W664="eパケ",VLOOKUP($U664,料金表!$B$3:$H$52,5,1),IF($W664="EMS",VLOOKUP($U664,料金表!$B$3:$H$52,7,1),""))),"")</f>
        <v>860</v>
      </c>
      <c r="Z664" s="28" t="n">
        <f aca="false">$Z$1</f>
        <v>330</v>
      </c>
      <c r="AA664" s="64"/>
      <c r="AB664" s="65"/>
      <c r="AC664" s="66" t="s">
        <v>89</v>
      </c>
      <c r="AD664" s="65" t="n">
        <v>43966</v>
      </c>
      <c r="AE664" s="56"/>
      <c r="AF664" s="97"/>
    </row>
    <row r="665" customFormat="false" ht="16.5" hidden="true" customHeight="true" outlineLevel="0" collapsed="false">
      <c r="A665" s="19" t="n">
        <v>658</v>
      </c>
      <c r="B665" s="67"/>
      <c r="C665" s="58" t="s">
        <v>2030</v>
      </c>
      <c r="D665" s="37" t="s">
        <v>2031</v>
      </c>
      <c r="E665" s="58" t="n">
        <v>4988615104206</v>
      </c>
      <c r="F665" s="38" t="str">
        <f aca="false">IF(D665="",,"http://mnsearch.com/item?kwd="&amp;D665)</f>
        <v>http://mnsearch.com/item?kwd=B0753VKGK5</v>
      </c>
      <c r="G665" s="60" t="n">
        <v>6311</v>
      </c>
      <c r="H665" s="39"/>
      <c r="I665" s="40" t="n">
        <v>200</v>
      </c>
      <c r="J665" s="41"/>
      <c r="K665" s="41"/>
      <c r="L665" s="41"/>
      <c r="M665" s="100" t="s">
        <v>2032</v>
      </c>
      <c r="N665" s="62" t="n">
        <v>90.49</v>
      </c>
      <c r="O665" s="77" t="n">
        <f aca="false">N665-0.5</f>
        <v>89.99</v>
      </c>
      <c r="P665" s="78" t="n">
        <f aca="false">IF(ISERROR($P$1*O665),"",($P$1*O665))</f>
        <v>9528.1412</v>
      </c>
      <c r="Q665" s="79" t="n">
        <f aca="false">P665-T665-X665-G665-H665-Z665</f>
        <v>598.141199999998</v>
      </c>
      <c r="R665" s="80" t="n">
        <f aca="false">P665-T665-Y665-G665-H665-Z665</f>
        <v>598.141199999998</v>
      </c>
      <c r="S665" s="81" t="n">
        <f aca="false">IF(ISERROR(Q665/P665),"",(Q665/P665))</f>
        <v>0.0627762737185295</v>
      </c>
      <c r="T665" s="78" t="n">
        <f aca="false">ROUND(IF(ISERROR(P665*$T$1),"",P665*$T$1),0)</f>
        <v>1429</v>
      </c>
      <c r="U665" s="82" t="n">
        <f aca="false">ROUNDUP(I665*1.2,0)</f>
        <v>240</v>
      </c>
      <c r="V665" s="83" t="n">
        <f aca="false">ROUNDUP(SUM(J665:L665)*1.1,0)</f>
        <v>0</v>
      </c>
      <c r="W665" s="84" t="s">
        <v>50</v>
      </c>
      <c r="X665" s="28" t="n">
        <f aca="false">IFERROR(IF($W665="eパケライト",VLOOKUP($U665,料金表!$B$3:$H$52,2,1),IF($W665="eパケ",VLOOKUP($U665,料金表!$B$3:$H$52,4,1),IF($W665="EMS",VLOOKUP($U665,料金表!$B$3:$H$52,6,1),""))),"")</f>
        <v>860</v>
      </c>
      <c r="Y665" s="28" t="n">
        <f aca="false">IFERROR(IF($W665="eパケライト",VLOOKUP($U665,料金表!$B$3:$H$52,3,1),IF($W665="eパケ",VLOOKUP($U665,料金表!$B$3:$H$52,5,1),IF($W665="EMS",VLOOKUP($U665,料金表!$B$3:$H$52,7,1),""))),"")</f>
        <v>860</v>
      </c>
      <c r="Z665" s="28" t="n">
        <f aca="false">$Z$1</f>
        <v>330</v>
      </c>
      <c r="AA665" s="64"/>
      <c r="AB665" s="65"/>
      <c r="AC665" s="66" t="s">
        <v>89</v>
      </c>
      <c r="AD665" s="65" t="n">
        <v>43966</v>
      </c>
      <c r="AE665" s="56"/>
      <c r="AF665" s="97"/>
    </row>
    <row r="666" customFormat="false" ht="16.5" hidden="true" customHeight="true" outlineLevel="0" collapsed="false">
      <c r="A666" s="19" t="n">
        <v>659</v>
      </c>
      <c r="B666" s="67"/>
      <c r="C666" s="58" t="s">
        <v>2033</v>
      </c>
      <c r="D666" s="37" t="s">
        <v>2034</v>
      </c>
      <c r="E666" s="58" t="n">
        <v>4582325379475</v>
      </c>
      <c r="F666" s="38" t="str">
        <f aca="false">IF(D666="",,"http://mnsearch.com/item?kwd="&amp;D666)</f>
        <v>http://mnsearch.com/item?kwd=B06XK8BCZ6</v>
      </c>
      <c r="G666" s="60" t="n">
        <v>3311</v>
      </c>
      <c r="H666" s="39"/>
      <c r="I666" s="40" t="n">
        <v>200</v>
      </c>
      <c r="J666" s="41"/>
      <c r="K666" s="41"/>
      <c r="L666" s="41"/>
      <c r="M666" s="100" t="s">
        <v>2035</v>
      </c>
      <c r="N666" s="62" t="n">
        <v>68.98</v>
      </c>
      <c r="O666" s="77" t="n">
        <f aca="false">N666-0.5</f>
        <v>68.48</v>
      </c>
      <c r="P666" s="78" t="n">
        <f aca="false">IF(ISERROR($P$1*O666),"",($P$1*O666))</f>
        <v>7250.6624</v>
      </c>
      <c r="Q666" s="79" t="n">
        <f aca="false">P666-T666-X666-G666-H666-Z666</f>
        <v>1661.6624</v>
      </c>
      <c r="R666" s="80" t="n">
        <f aca="false">P666-T666-Y666-G666-H666-Z666</f>
        <v>1661.6624</v>
      </c>
      <c r="S666" s="81" t="n">
        <f aca="false">IF(ISERROR(Q666/P666),"",(Q666/P666))</f>
        <v>0.229173875203457</v>
      </c>
      <c r="T666" s="78" t="n">
        <f aca="false">ROUND(IF(ISERROR(P666*$T$1),"",P666*$T$1),0)</f>
        <v>1088</v>
      </c>
      <c r="U666" s="82" t="n">
        <f aca="false">ROUNDUP(I666*1.2,0)</f>
        <v>240</v>
      </c>
      <c r="V666" s="83" t="n">
        <f aca="false">ROUNDUP(SUM(J666:L666)*1.1,0)</f>
        <v>0</v>
      </c>
      <c r="W666" s="84" t="s">
        <v>50</v>
      </c>
      <c r="X666" s="28" t="n">
        <f aca="false">IFERROR(IF($W666="eパケライト",VLOOKUP($U666,料金表!$B$3:$H$52,2,1),IF($W666="eパケ",VLOOKUP($U666,料金表!$B$3:$H$52,4,1),IF($W666="EMS",VLOOKUP($U666,料金表!$B$3:$H$52,6,1),""))),"")</f>
        <v>860</v>
      </c>
      <c r="Y666" s="28" t="n">
        <f aca="false">IFERROR(IF($W666="eパケライト",VLOOKUP($U666,料金表!$B$3:$H$52,3,1),IF($W666="eパケ",VLOOKUP($U666,料金表!$B$3:$H$52,5,1),IF($W666="EMS",VLOOKUP($U666,料金表!$B$3:$H$52,7,1),""))),"")</f>
        <v>860</v>
      </c>
      <c r="Z666" s="28" t="n">
        <f aca="false">$Z$1</f>
        <v>330</v>
      </c>
      <c r="AA666" s="64"/>
      <c r="AB666" s="65"/>
      <c r="AC666" s="66" t="s">
        <v>89</v>
      </c>
      <c r="AD666" s="65" t="n">
        <v>43966</v>
      </c>
      <c r="AE666" s="56"/>
      <c r="AF666" s="97"/>
    </row>
    <row r="667" customFormat="false" ht="16.5" hidden="true" customHeight="true" outlineLevel="0" collapsed="false">
      <c r="A667" s="19" t="n">
        <v>660</v>
      </c>
      <c r="B667" s="67"/>
      <c r="C667" s="58" t="s">
        <v>2036</v>
      </c>
      <c r="D667" s="37" t="s">
        <v>2037</v>
      </c>
      <c r="E667" s="58" t="n">
        <v>4995857095957</v>
      </c>
      <c r="F667" s="38" t="str">
        <f aca="false">IF(D667="",,"http://mnsearch.com/item?kwd="&amp;D667)</f>
        <v>http://mnsearch.com/item?kwd=B07MGTMVFH</v>
      </c>
      <c r="G667" s="60" t="n">
        <v>6250</v>
      </c>
      <c r="H667" s="39"/>
      <c r="I667" s="40" t="n">
        <v>200</v>
      </c>
      <c r="J667" s="41"/>
      <c r="K667" s="41"/>
      <c r="L667" s="41"/>
      <c r="M667" s="61" t="s">
        <v>2038</v>
      </c>
      <c r="N667" s="62" t="n">
        <v>90.49</v>
      </c>
      <c r="O667" s="77" t="n">
        <f aca="false">N667-0.5</f>
        <v>89.99</v>
      </c>
      <c r="P667" s="78" t="n">
        <f aca="false">IF(ISERROR($P$1*O667),"",($P$1*O667))</f>
        <v>9528.1412</v>
      </c>
      <c r="Q667" s="79" t="n">
        <f aca="false">P667-T667-X667-G667-H667-Z667</f>
        <v>659.141199999998</v>
      </c>
      <c r="R667" s="80" t="n">
        <f aca="false">P667-T667-Y667-G667-H667-Z667</f>
        <v>659.141199999998</v>
      </c>
      <c r="S667" s="81" t="n">
        <f aca="false">IF(ISERROR(Q667/P667),"",(Q667/P667))</f>
        <v>0.0691783618823783</v>
      </c>
      <c r="T667" s="78" t="n">
        <f aca="false">ROUND(IF(ISERROR(P667*$T$1),"",P667*$T$1),0)</f>
        <v>1429</v>
      </c>
      <c r="U667" s="82" t="n">
        <f aca="false">ROUNDUP(I667*1.2,0)</f>
        <v>240</v>
      </c>
      <c r="V667" s="83" t="n">
        <f aca="false">ROUNDUP(SUM(J667:L667)*1.1,0)</f>
        <v>0</v>
      </c>
      <c r="W667" s="84" t="s">
        <v>50</v>
      </c>
      <c r="X667" s="28" t="n">
        <f aca="false">IFERROR(IF($W667="eパケライト",VLOOKUP($U667,料金表!$B$3:$H$52,2,1),IF($W667="eパケ",VLOOKUP($U667,料金表!$B$3:$H$52,4,1),IF($W667="EMS",VLOOKUP($U667,料金表!$B$3:$H$52,6,1),""))),"")</f>
        <v>860</v>
      </c>
      <c r="Y667" s="28" t="n">
        <f aca="false">IFERROR(IF($W667="eパケライト",VLOOKUP($U667,料金表!$B$3:$H$52,3,1),IF($W667="eパケ",VLOOKUP($U667,料金表!$B$3:$H$52,5,1),IF($W667="EMS",VLOOKUP($U667,料金表!$B$3:$H$52,7,1),""))),"")</f>
        <v>860</v>
      </c>
      <c r="Z667" s="28" t="n">
        <f aca="false">$Z$1</f>
        <v>330</v>
      </c>
      <c r="AA667" s="64"/>
      <c r="AB667" s="65"/>
      <c r="AC667" s="66" t="s">
        <v>89</v>
      </c>
      <c r="AD667" s="65" t="n">
        <v>43966</v>
      </c>
      <c r="AE667" s="56"/>
      <c r="AF667" s="97"/>
    </row>
    <row r="668" customFormat="false" ht="18" hidden="true" customHeight="true" outlineLevel="0" collapsed="false">
      <c r="A668" s="19" t="n">
        <v>661</v>
      </c>
      <c r="B668" s="67"/>
      <c r="C668" s="58" t="s">
        <v>2039</v>
      </c>
      <c r="D668" s="37" t="s">
        <v>2040</v>
      </c>
      <c r="E668" s="58" t="n">
        <v>4582325378300</v>
      </c>
      <c r="F668" s="38" t="str">
        <f aca="false">IF(D668="",,"http://mnsearch.com/item?kwd="&amp;D668)</f>
        <v>http://mnsearch.com/item?kwd=B00BIYSI10</v>
      </c>
      <c r="G668" s="60" t="n">
        <v>3011</v>
      </c>
      <c r="H668" s="39"/>
      <c r="I668" s="40" t="n">
        <v>200</v>
      </c>
      <c r="J668" s="41"/>
      <c r="K668" s="41"/>
      <c r="L668" s="41"/>
      <c r="M668" s="61" t="s">
        <v>2041</v>
      </c>
      <c r="N668" s="62" t="n">
        <v>52.99</v>
      </c>
      <c r="O668" s="77" t="n">
        <f aca="false">N668-0.5</f>
        <v>52.49</v>
      </c>
      <c r="P668" s="78" t="n">
        <f aca="false">IF(ISERROR($P$1*O668),"",($P$1*O668))</f>
        <v>5557.6412</v>
      </c>
      <c r="Q668" s="79" t="n">
        <f aca="false">P668-T668-X668-G668-H668-Z668</f>
        <v>522.6412</v>
      </c>
      <c r="R668" s="80" t="n">
        <f aca="false">P668-T668-Y668-G668-H668-Z668</f>
        <v>522.6412</v>
      </c>
      <c r="S668" s="81" t="n">
        <f aca="false">IF(ISERROR(Q668/P668),"",(Q668/P668))</f>
        <v>0.0940401118373745</v>
      </c>
      <c r="T668" s="78" t="n">
        <f aca="false">ROUND(IF(ISERROR(P668*$T$1),"",P668*$T$1),0)</f>
        <v>834</v>
      </c>
      <c r="U668" s="82" t="n">
        <f aca="false">ROUNDUP(I668*1.2,0)</f>
        <v>240</v>
      </c>
      <c r="V668" s="83" t="n">
        <f aca="false">ROUNDUP(SUM(J668:L668)*1.1,0)</f>
        <v>0</v>
      </c>
      <c r="W668" s="84" t="s">
        <v>50</v>
      </c>
      <c r="X668" s="28" t="n">
        <f aca="false">IFERROR(IF($W668="eパケライト",VLOOKUP($U668,料金表!$B$3:$H$52,2,1),IF($W668="eパケ",VLOOKUP($U668,料金表!$B$3:$H$52,4,1),IF($W668="EMS",VLOOKUP($U668,料金表!$B$3:$H$52,6,1),""))),"")</f>
        <v>860</v>
      </c>
      <c r="Y668" s="28" t="n">
        <f aca="false">IFERROR(IF($W668="eパケライト",VLOOKUP($U668,料金表!$B$3:$H$52,3,1),IF($W668="eパケ",VLOOKUP($U668,料金表!$B$3:$H$52,5,1),IF($W668="EMS",VLOOKUP($U668,料金表!$B$3:$H$52,7,1),""))),"")</f>
        <v>860</v>
      </c>
      <c r="Z668" s="28" t="n">
        <f aca="false">$Z$1</f>
        <v>330</v>
      </c>
      <c r="AA668" s="64"/>
      <c r="AB668" s="65"/>
      <c r="AC668" s="66" t="s">
        <v>89</v>
      </c>
      <c r="AD668" s="65" t="n">
        <v>43966</v>
      </c>
      <c r="AE668" s="56"/>
      <c r="AF668" s="97"/>
    </row>
    <row r="669" customFormat="false" ht="18" hidden="true" customHeight="true" outlineLevel="0" collapsed="false">
      <c r="A669" s="19" t="n">
        <v>662</v>
      </c>
      <c r="B669" s="67"/>
      <c r="C669" s="58" t="s">
        <v>2042</v>
      </c>
      <c r="D669" s="37" t="s">
        <v>2043</v>
      </c>
      <c r="E669" s="58" t="n">
        <v>4560467042389</v>
      </c>
      <c r="F669" s="38" t="str">
        <f aca="false">IF(D669="",,"http://mnsearch.com/item?kwd="&amp;D669)</f>
        <v>http://mnsearch.com/item?kwd=B00FB01XLY</v>
      </c>
      <c r="G669" s="60" t="n">
        <v>1900</v>
      </c>
      <c r="H669" s="39"/>
      <c r="I669" s="40" t="n">
        <v>200</v>
      </c>
      <c r="J669" s="41"/>
      <c r="K669" s="41"/>
      <c r="L669" s="41"/>
      <c r="M669" s="100" t="s">
        <v>2044</v>
      </c>
      <c r="N669" s="62" t="n">
        <v>48.98</v>
      </c>
      <c r="O669" s="77" t="n">
        <f aca="false">N669-0.5</f>
        <v>48.48</v>
      </c>
      <c r="P669" s="78" t="n">
        <f aca="false">IF(ISERROR($P$1*O669),"",($P$1*O669))</f>
        <v>5133.0624</v>
      </c>
      <c r="Q669" s="79" t="n">
        <f aca="false">P669-T669-X669-G669-H669-Z669</f>
        <v>1273.0624</v>
      </c>
      <c r="R669" s="80" t="n">
        <f aca="false">P669-T669-Y669-G669-H669-Z669</f>
        <v>1273.0624</v>
      </c>
      <c r="S669" s="81" t="n">
        <f aca="false">IF(ISERROR(Q669/P669),"",(Q669/P669))</f>
        <v>0.248012258724928</v>
      </c>
      <c r="T669" s="78" t="n">
        <f aca="false">ROUND(IF(ISERROR(P669*$T$1),"",P669*$T$1),0)</f>
        <v>770</v>
      </c>
      <c r="U669" s="82" t="n">
        <f aca="false">ROUNDUP(I669*1.2,0)</f>
        <v>240</v>
      </c>
      <c r="V669" s="83" t="n">
        <f aca="false">ROUNDUP(SUM(J669:L669)*1.1,0)</f>
        <v>0</v>
      </c>
      <c r="W669" s="84" t="s">
        <v>50</v>
      </c>
      <c r="X669" s="28" t="n">
        <f aca="false">IFERROR(IF($W669="eパケライト",VLOOKUP($U669,料金表!$B$3:$H$52,2,1),IF($W669="eパケ",VLOOKUP($U669,料金表!$B$3:$H$52,4,1),IF($W669="EMS",VLOOKUP($U669,料金表!$B$3:$H$52,6,1),""))),"")</f>
        <v>860</v>
      </c>
      <c r="Y669" s="28" t="n">
        <f aca="false">IFERROR(IF($W669="eパケライト",VLOOKUP($U669,料金表!$B$3:$H$52,3,1),IF($W669="eパケ",VLOOKUP($U669,料金表!$B$3:$H$52,5,1),IF($W669="EMS",VLOOKUP($U669,料金表!$B$3:$H$52,7,1),""))),"")</f>
        <v>860</v>
      </c>
      <c r="Z669" s="28" t="n">
        <f aca="false">$Z$1</f>
        <v>330</v>
      </c>
      <c r="AA669" s="64"/>
      <c r="AB669" s="65"/>
      <c r="AC669" s="66" t="s">
        <v>89</v>
      </c>
      <c r="AD669" s="65" t="n">
        <v>43966</v>
      </c>
      <c r="AE669" s="56"/>
      <c r="AF669" s="97"/>
    </row>
    <row r="670" customFormat="false" ht="18" hidden="true" customHeight="true" outlineLevel="0" collapsed="false">
      <c r="A670" s="19" t="n">
        <v>663</v>
      </c>
      <c r="B670" s="67"/>
      <c r="C670" s="58" t="s">
        <v>2045</v>
      </c>
      <c r="D670" s="37" t="s">
        <v>2046</v>
      </c>
      <c r="E670" s="58" t="n">
        <v>4988615096112</v>
      </c>
      <c r="F670" s="38" t="str">
        <f aca="false">IF(D670="",,"http://mnsearch.com/item?kwd="&amp;D670)</f>
        <v>http://mnsearch.com/item?kwd=B01LX8V6JC</v>
      </c>
      <c r="G670" s="60" t="n">
        <v>5611</v>
      </c>
      <c r="H670" s="39"/>
      <c r="I670" s="40" t="n">
        <v>200</v>
      </c>
      <c r="J670" s="41"/>
      <c r="K670" s="41"/>
      <c r="L670" s="41"/>
      <c r="M670" s="100" t="s">
        <v>2047</v>
      </c>
      <c r="N670" s="62" t="n">
        <v>76.8</v>
      </c>
      <c r="O670" s="77" t="n">
        <f aca="false">N670-0.5</f>
        <v>76.3</v>
      </c>
      <c r="P670" s="78" t="n">
        <f aca="false">IF(ISERROR($P$1*O670),"",($P$1*O670))</f>
        <v>8078.644</v>
      </c>
      <c r="Q670" s="79" t="n">
        <f aca="false">P670-T670-X670-G670-H670-Z670</f>
        <v>65.6439999999993</v>
      </c>
      <c r="R670" s="80" t="n">
        <f aca="false">P670-T670-Y670-G670-H670-Z670</f>
        <v>65.6439999999993</v>
      </c>
      <c r="S670" s="81" t="n">
        <f aca="false">IF(ISERROR(Q670/P670),"",(Q670/P670))</f>
        <v>0.00812562108195377</v>
      </c>
      <c r="T670" s="78" t="n">
        <f aca="false">ROUND(IF(ISERROR(P670*$T$1),"",P670*$T$1),0)</f>
        <v>1212</v>
      </c>
      <c r="U670" s="82" t="n">
        <f aca="false">ROUNDUP(I670*1.2,0)</f>
        <v>240</v>
      </c>
      <c r="V670" s="83" t="n">
        <f aca="false">ROUNDUP(SUM(J670:L670)*1.1,0)</f>
        <v>0</v>
      </c>
      <c r="W670" s="84" t="s">
        <v>50</v>
      </c>
      <c r="X670" s="28" t="n">
        <f aca="false">IFERROR(IF($W670="eパケライト",VLOOKUP($U670,料金表!$B$3:$H$52,2,1),IF($W670="eパケ",VLOOKUP($U670,料金表!$B$3:$H$52,4,1),IF($W670="EMS",VLOOKUP($U670,料金表!$B$3:$H$52,6,1),""))),"")</f>
        <v>860</v>
      </c>
      <c r="Y670" s="28" t="n">
        <f aca="false">IFERROR(IF($W670="eパケライト",VLOOKUP($U670,料金表!$B$3:$H$52,3,1),IF($W670="eパケ",VLOOKUP($U670,料金表!$B$3:$H$52,5,1),IF($W670="EMS",VLOOKUP($U670,料金表!$B$3:$H$52,7,1),""))),"")</f>
        <v>860</v>
      </c>
      <c r="Z670" s="28" t="n">
        <f aca="false">$Z$1</f>
        <v>330</v>
      </c>
      <c r="AA670" s="64"/>
      <c r="AB670" s="65"/>
      <c r="AC670" s="66" t="s">
        <v>89</v>
      </c>
      <c r="AD670" s="65" t="n">
        <v>43966</v>
      </c>
      <c r="AE670" s="56"/>
      <c r="AF670" s="97"/>
    </row>
    <row r="671" customFormat="false" ht="18" hidden="true" customHeight="true" outlineLevel="0" collapsed="false">
      <c r="A671" s="19" t="n">
        <v>664</v>
      </c>
      <c r="B671" s="67"/>
      <c r="C671" s="58" t="s">
        <v>2048</v>
      </c>
      <c r="D671" s="37" t="s">
        <v>2049</v>
      </c>
      <c r="E671" s="58" t="n">
        <v>4580240060621</v>
      </c>
      <c r="F671" s="38" t="str">
        <f aca="false">IF(D671="",,"http://mnsearch.com/item?kwd="&amp;D671)</f>
        <v>http://mnsearch.com/item?kwd=B00OYSYOHY</v>
      </c>
      <c r="G671" s="60" t="n">
        <v>2511</v>
      </c>
      <c r="H671" s="39"/>
      <c r="I671" s="40" t="n">
        <v>200</v>
      </c>
      <c r="J671" s="41"/>
      <c r="K671" s="41"/>
      <c r="L671" s="41"/>
      <c r="M671" s="61" t="s">
        <v>2050</v>
      </c>
      <c r="N671" s="62" t="n">
        <v>54.98</v>
      </c>
      <c r="O671" s="77" t="n">
        <f aca="false">N671-0.5</f>
        <v>54.48</v>
      </c>
      <c r="P671" s="78" t="n">
        <f aca="false">IF(ISERROR($P$1*O671),"",($P$1*O671))</f>
        <v>5768.3424</v>
      </c>
      <c r="Q671" s="79" t="n">
        <f aca="false">P671-T671-X671-G671-H671-Z671</f>
        <v>1202.3424</v>
      </c>
      <c r="R671" s="80" t="n">
        <f aca="false">P671-T671-Y671-G671-H671-Z671</f>
        <v>1202.3424</v>
      </c>
      <c r="S671" s="81" t="n">
        <f aca="false">IF(ISERROR(Q671/P671),"",(Q671/P671))</f>
        <v>0.208438112134259</v>
      </c>
      <c r="T671" s="78" t="n">
        <f aca="false">ROUND(IF(ISERROR(P671*$T$1),"",P671*$T$1),0)</f>
        <v>865</v>
      </c>
      <c r="U671" s="82" t="n">
        <f aca="false">ROUNDUP(I671*1.2,0)</f>
        <v>240</v>
      </c>
      <c r="V671" s="83" t="n">
        <f aca="false">ROUNDUP(SUM(J671:L671)*1.1,0)</f>
        <v>0</v>
      </c>
      <c r="W671" s="84" t="s">
        <v>50</v>
      </c>
      <c r="X671" s="28" t="n">
        <f aca="false">IFERROR(IF($W671="eパケライト",VLOOKUP($U671,料金表!$B$3:$H$52,2,1),IF($W671="eパケ",VLOOKUP($U671,料金表!$B$3:$H$52,4,1),IF($W671="EMS",VLOOKUP($U671,料金表!$B$3:$H$52,6,1),""))),"")</f>
        <v>860</v>
      </c>
      <c r="Y671" s="28" t="n">
        <f aca="false">IFERROR(IF($W671="eパケライト",VLOOKUP($U671,料金表!$B$3:$H$52,3,1),IF($W671="eパケ",VLOOKUP($U671,料金表!$B$3:$H$52,5,1),IF($W671="EMS",VLOOKUP($U671,料金表!$B$3:$H$52,7,1),""))),"")</f>
        <v>860</v>
      </c>
      <c r="Z671" s="28" t="n">
        <f aca="false">$Z$1</f>
        <v>330</v>
      </c>
      <c r="AA671" s="64"/>
      <c r="AB671" s="65"/>
      <c r="AC671" s="66" t="s">
        <v>89</v>
      </c>
      <c r="AD671" s="65" t="n">
        <v>43966</v>
      </c>
      <c r="AE671" s="56"/>
      <c r="AF671" s="97"/>
    </row>
    <row r="672" customFormat="false" ht="18" hidden="true" customHeight="true" outlineLevel="0" collapsed="false">
      <c r="A672" s="19" t="n">
        <v>665</v>
      </c>
      <c r="B672" s="67"/>
      <c r="C672" s="58" t="s">
        <v>2051</v>
      </c>
      <c r="D672" s="37" t="s">
        <v>2052</v>
      </c>
      <c r="E672" s="58" t="n">
        <v>4562412130134</v>
      </c>
      <c r="F672" s="38" t="str">
        <f aca="false">IF(D672="",,"http://mnsearch.com/item?kwd="&amp;D672)</f>
        <v>http://mnsearch.com/item?kwd=B0756D74F6</v>
      </c>
      <c r="G672" s="60" t="n">
        <v>1500</v>
      </c>
      <c r="H672" s="39"/>
      <c r="I672" s="40" t="n">
        <v>200</v>
      </c>
      <c r="J672" s="41"/>
      <c r="K672" s="41"/>
      <c r="L672" s="41"/>
      <c r="M672" s="61" t="s">
        <v>2053</v>
      </c>
      <c r="N672" s="62" t="n">
        <v>40.98</v>
      </c>
      <c r="O672" s="77" t="n">
        <f aca="false">N672-0.5</f>
        <v>40.48</v>
      </c>
      <c r="P672" s="78" t="n">
        <f aca="false">IF(ISERROR($P$1*O672),"",($P$1*O672))</f>
        <v>4286.0224</v>
      </c>
      <c r="Q672" s="79" t="n">
        <f aca="false">P672-T672-X672-G672-H672-Z672</f>
        <v>953.0224</v>
      </c>
      <c r="R672" s="80" t="n">
        <f aca="false">P672-T672-Y672-G672-H672-Z672</f>
        <v>953.0224</v>
      </c>
      <c r="S672" s="81" t="n">
        <f aca="false">IF(ISERROR(Q672/P672),"",(Q672/P672))</f>
        <v>0.222355907425962</v>
      </c>
      <c r="T672" s="78" t="n">
        <f aca="false">ROUND(IF(ISERROR(P672*$T$1),"",P672*$T$1),0)</f>
        <v>643</v>
      </c>
      <c r="U672" s="82" t="n">
        <f aca="false">ROUNDUP(I672*1.2,0)</f>
        <v>240</v>
      </c>
      <c r="V672" s="83" t="n">
        <f aca="false">ROUNDUP(SUM(J672:L672)*1.1,0)</f>
        <v>0</v>
      </c>
      <c r="W672" s="84" t="s">
        <v>50</v>
      </c>
      <c r="X672" s="28" t="n">
        <f aca="false">IFERROR(IF($W672="eパケライト",VLOOKUP($U672,料金表!$B$3:$H$52,2,1),IF($W672="eパケ",VLOOKUP($U672,料金表!$B$3:$H$52,4,1),IF($W672="EMS",VLOOKUP($U672,料金表!$B$3:$H$52,6,1),""))),"")</f>
        <v>860</v>
      </c>
      <c r="Y672" s="28" t="n">
        <f aca="false">IFERROR(IF($W672="eパケライト",VLOOKUP($U672,料金表!$B$3:$H$52,3,1),IF($W672="eパケ",VLOOKUP($U672,料金表!$B$3:$H$52,5,1),IF($W672="EMS",VLOOKUP($U672,料金表!$B$3:$H$52,7,1),""))),"")</f>
        <v>860</v>
      </c>
      <c r="Z672" s="28" t="n">
        <f aca="false">$Z$1</f>
        <v>330</v>
      </c>
      <c r="AA672" s="64"/>
      <c r="AB672" s="65"/>
      <c r="AC672" s="66" t="s">
        <v>89</v>
      </c>
      <c r="AD672" s="65" t="n">
        <v>43966</v>
      </c>
      <c r="AE672" s="56"/>
      <c r="AF672" s="97"/>
    </row>
    <row r="673" customFormat="false" ht="15.75" hidden="true" customHeight="true" outlineLevel="0" collapsed="false">
      <c r="A673" s="19" t="n">
        <v>666</v>
      </c>
      <c r="B673" s="67"/>
      <c r="C673" s="58" t="s">
        <v>2054</v>
      </c>
      <c r="D673" s="37" t="s">
        <v>2055</v>
      </c>
      <c r="E673" s="58" t="n">
        <v>4988602161212</v>
      </c>
      <c r="F673" s="38" t="str">
        <f aca="false">IF(D673="",,"http://mnsearch.com/item?kwd="&amp;D673)</f>
        <v>http://mnsearch.com/item?kwd=B005JA44GM</v>
      </c>
      <c r="G673" s="60" t="n">
        <v>2711</v>
      </c>
      <c r="H673" s="39"/>
      <c r="I673" s="40" t="n">
        <v>200</v>
      </c>
      <c r="J673" s="41"/>
      <c r="K673" s="41"/>
      <c r="L673" s="41"/>
      <c r="M673" s="61" t="s">
        <v>2056</v>
      </c>
      <c r="N673" s="62" t="n">
        <v>54.49</v>
      </c>
      <c r="O673" s="77" t="n">
        <f aca="false">N673-0.5</f>
        <v>53.99</v>
      </c>
      <c r="P673" s="78" t="n">
        <f aca="false">IF(ISERROR($P$1*O673),"",($P$1*O673))</f>
        <v>5716.4612</v>
      </c>
      <c r="Q673" s="79" t="n">
        <f aca="false">P673-T673-X673-G673-H673-Z673</f>
        <v>958.4612</v>
      </c>
      <c r="R673" s="80" t="n">
        <f aca="false">P673-T673-Y673-G673-H673-Z673</f>
        <v>958.4612</v>
      </c>
      <c r="S673" s="81" t="n">
        <f aca="false">IF(ISERROR(Q673/P673),"",(Q673/P673))</f>
        <v>0.167666877543051</v>
      </c>
      <c r="T673" s="78" t="n">
        <f aca="false">ROUND(IF(ISERROR(P673*$T$1),"",P673*$T$1),0)</f>
        <v>857</v>
      </c>
      <c r="U673" s="82" t="n">
        <f aca="false">ROUNDUP(I673*1.2,0)</f>
        <v>240</v>
      </c>
      <c r="V673" s="83" t="n">
        <f aca="false">ROUNDUP(SUM(J673:L673)*1.1,0)</f>
        <v>0</v>
      </c>
      <c r="W673" s="84" t="s">
        <v>50</v>
      </c>
      <c r="X673" s="28" t="n">
        <f aca="false">IFERROR(IF($W673="eパケライト",VLOOKUP($U673,料金表!$B$3:$H$52,2,1),IF($W673="eパケ",VLOOKUP($U673,料金表!$B$3:$H$52,4,1),IF($W673="EMS",VLOOKUP($U673,料金表!$B$3:$H$52,6,1),""))),"")</f>
        <v>860</v>
      </c>
      <c r="Y673" s="28" t="n">
        <f aca="false">IFERROR(IF($W673="eパケライト",VLOOKUP($U673,料金表!$B$3:$H$52,3,1),IF($W673="eパケ",VLOOKUP($U673,料金表!$B$3:$H$52,5,1),IF($W673="EMS",VLOOKUP($U673,料金表!$B$3:$H$52,7,1),""))),"")</f>
        <v>860</v>
      </c>
      <c r="Z673" s="28" t="n">
        <f aca="false">$Z$1</f>
        <v>330</v>
      </c>
      <c r="AA673" s="64"/>
      <c r="AB673" s="65"/>
      <c r="AC673" s="66" t="s">
        <v>45</v>
      </c>
      <c r="AD673" s="65" t="n">
        <v>43966</v>
      </c>
      <c r="AE673" s="56"/>
      <c r="AF673" s="97"/>
    </row>
    <row r="674" customFormat="false" ht="15.75" hidden="true" customHeight="true" outlineLevel="0" collapsed="false">
      <c r="A674" s="19" t="n">
        <v>667</v>
      </c>
      <c r="B674" s="67"/>
      <c r="C674" s="58" t="s">
        <v>2057</v>
      </c>
      <c r="D674" s="37" t="s">
        <v>2058</v>
      </c>
      <c r="E674" s="58" t="n">
        <v>4580206270521</v>
      </c>
      <c r="F674" s="38" t="str">
        <f aca="false">IF(D674="",,"http://mnsearch.com/item?kwd="&amp;D674)</f>
        <v>http://mnsearch.com/item?kwd=B01170O80O</v>
      </c>
      <c r="G674" s="60" t="n">
        <v>1750</v>
      </c>
      <c r="H674" s="39"/>
      <c r="I674" s="40" t="n">
        <v>200</v>
      </c>
      <c r="J674" s="41"/>
      <c r="K674" s="41"/>
      <c r="L674" s="41"/>
      <c r="M674" s="61" t="s">
        <v>2059</v>
      </c>
      <c r="N674" s="62" t="n">
        <v>50.49</v>
      </c>
      <c r="O674" s="77" t="n">
        <f aca="false">N674-0.5</f>
        <v>49.99</v>
      </c>
      <c r="P674" s="78" t="n">
        <f aca="false">IF(ISERROR($P$1*O674),"",($P$1*O674))</f>
        <v>5292.9412</v>
      </c>
      <c r="Q674" s="79" t="n">
        <f aca="false">P674-T674-X674-G674-H674-Z674</f>
        <v>1558.9412</v>
      </c>
      <c r="R674" s="80" t="n">
        <f aca="false">P674-T674-Y674-G674-H674-Z674</f>
        <v>1558.9412</v>
      </c>
      <c r="S674" s="81" t="n">
        <f aca="false">IF(ISERROR(Q674/P674),"",(Q674/P674))</f>
        <v>0.294532121384609</v>
      </c>
      <c r="T674" s="78" t="n">
        <f aca="false">ROUND(IF(ISERROR(P674*$T$1),"",P674*$T$1),0)</f>
        <v>794</v>
      </c>
      <c r="U674" s="82" t="n">
        <f aca="false">ROUNDUP(I674*1.2,0)</f>
        <v>240</v>
      </c>
      <c r="V674" s="83" t="n">
        <f aca="false">ROUNDUP(SUM(J674:L674)*1.1,0)</f>
        <v>0</v>
      </c>
      <c r="W674" s="84" t="s">
        <v>50</v>
      </c>
      <c r="X674" s="28" t="n">
        <f aca="false">IFERROR(IF($W674="eパケライト",VLOOKUP($U674,料金表!$B$3:$H$52,2,1),IF($W674="eパケ",VLOOKUP($U674,料金表!$B$3:$H$52,4,1),IF($W674="EMS",VLOOKUP($U674,料金表!$B$3:$H$52,6,1),""))),"")</f>
        <v>860</v>
      </c>
      <c r="Y674" s="28" t="n">
        <f aca="false">IFERROR(IF($W674="eパケライト",VLOOKUP($U674,料金表!$B$3:$H$52,3,1),IF($W674="eパケ",VLOOKUP($U674,料金表!$B$3:$H$52,5,1),IF($W674="EMS",VLOOKUP($U674,料金表!$B$3:$H$52,7,1),""))),"")</f>
        <v>860</v>
      </c>
      <c r="Z674" s="28" t="n">
        <f aca="false">$Z$1</f>
        <v>330</v>
      </c>
      <c r="AA674" s="64"/>
      <c r="AB674" s="65"/>
      <c r="AC674" s="66" t="s">
        <v>45</v>
      </c>
      <c r="AD674" s="65" t="n">
        <v>43966</v>
      </c>
      <c r="AE674" s="56"/>
      <c r="AF674" s="97"/>
    </row>
    <row r="675" customFormat="false" ht="15.75" hidden="true" customHeight="true" outlineLevel="0" collapsed="false">
      <c r="A675" s="19" t="n">
        <v>668</v>
      </c>
      <c r="B675" s="67"/>
      <c r="C675" s="58" t="s">
        <v>2060</v>
      </c>
      <c r="D675" s="37" t="s">
        <v>2061</v>
      </c>
      <c r="E675" s="58" t="n">
        <v>4580206270613</v>
      </c>
      <c r="F675" s="38" t="str">
        <f aca="false">IF(D675="",,"http://mnsearch.com/item?kwd="&amp;D675)</f>
        <v>http://mnsearch.com/item?kwd=B01K41SMSQ</v>
      </c>
      <c r="G675" s="60" t="n">
        <v>2011</v>
      </c>
      <c r="H675" s="39"/>
      <c r="I675" s="40" t="n">
        <v>200</v>
      </c>
      <c r="J675" s="41"/>
      <c r="K675" s="41"/>
      <c r="L675" s="41"/>
      <c r="M675" s="100" t="s">
        <v>2062</v>
      </c>
      <c r="N675" s="62" t="n">
        <v>50.49</v>
      </c>
      <c r="O675" s="77" t="n">
        <f aca="false">N675-0.5</f>
        <v>49.99</v>
      </c>
      <c r="P675" s="78" t="n">
        <f aca="false">IF(ISERROR($P$1*O675),"",($P$1*O675))</f>
        <v>5292.9412</v>
      </c>
      <c r="Q675" s="79" t="n">
        <f aca="false">P675-T675-X675-G675-H675-Z675</f>
        <v>1297.9412</v>
      </c>
      <c r="R675" s="80" t="n">
        <f aca="false">P675-T675-Y675-G675-H675-Z675</f>
        <v>1297.9412</v>
      </c>
      <c r="S675" s="81" t="n">
        <f aca="false">IF(ISERROR(Q675/P675),"",(Q675/P675))</f>
        <v>0.245221163613153</v>
      </c>
      <c r="T675" s="78" t="n">
        <f aca="false">ROUND(IF(ISERROR(P675*$T$1),"",P675*$T$1),0)</f>
        <v>794</v>
      </c>
      <c r="U675" s="82" t="n">
        <f aca="false">ROUNDUP(I675*1.2,0)</f>
        <v>240</v>
      </c>
      <c r="V675" s="83" t="n">
        <f aca="false">ROUNDUP(SUM(J675:L675)*1.1,0)</f>
        <v>0</v>
      </c>
      <c r="W675" s="84" t="s">
        <v>50</v>
      </c>
      <c r="X675" s="28" t="n">
        <f aca="false">IFERROR(IF($W675="eパケライト",VLOOKUP($U675,料金表!$B$3:$H$52,2,1),IF($W675="eパケ",VLOOKUP($U675,料金表!$B$3:$H$52,4,1),IF($W675="EMS",VLOOKUP($U675,料金表!$B$3:$H$52,6,1),""))),"")</f>
        <v>860</v>
      </c>
      <c r="Y675" s="28" t="n">
        <f aca="false">IFERROR(IF($W675="eパケライト",VLOOKUP($U675,料金表!$B$3:$H$52,3,1),IF($W675="eパケ",VLOOKUP($U675,料金表!$B$3:$H$52,5,1),IF($W675="EMS",VLOOKUP($U675,料金表!$B$3:$H$52,7,1),""))),"")</f>
        <v>860</v>
      </c>
      <c r="Z675" s="28" t="n">
        <f aca="false">$Z$1</f>
        <v>330</v>
      </c>
      <c r="AA675" s="64"/>
      <c r="AB675" s="65"/>
      <c r="AC675" s="66" t="s">
        <v>45</v>
      </c>
      <c r="AD675" s="65" t="n">
        <v>43966</v>
      </c>
      <c r="AE675" s="56"/>
      <c r="AF675" s="97"/>
    </row>
    <row r="676" customFormat="false" ht="15.75" hidden="true" customHeight="true" outlineLevel="0" collapsed="false">
      <c r="A676" s="19" t="n">
        <v>669</v>
      </c>
      <c r="B676" s="67"/>
      <c r="C676" s="58" t="s">
        <v>2063</v>
      </c>
      <c r="D676" s="37" t="s">
        <v>2064</v>
      </c>
      <c r="E676" s="58" t="n">
        <v>4580302151120</v>
      </c>
      <c r="F676" s="38" t="str">
        <f aca="false">IF(D676="",,"http://mnsearch.com/item?kwd="&amp;D676)</f>
        <v>http://mnsearch.com/item?kwd=B0118J4SB8</v>
      </c>
      <c r="G676" s="60" t="n">
        <v>2411</v>
      </c>
      <c r="H676" s="39"/>
      <c r="I676" s="40" t="n">
        <v>200</v>
      </c>
      <c r="J676" s="41"/>
      <c r="K676" s="41"/>
      <c r="L676" s="41"/>
      <c r="M676" s="61" t="s">
        <v>2065</v>
      </c>
      <c r="N676" s="62" t="n">
        <v>50.98</v>
      </c>
      <c r="O676" s="77" t="n">
        <f aca="false">N676-0.5</f>
        <v>50.48</v>
      </c>
      <c r="P676" s="78" t="n">
        <f aca="false">IF(ISERROR($P$1*O676),"",($P$1*O676))</f>
        <v>5344.8224</v>
      </c>
      <c r="Q676" s="79" t="n">
        <f aca="false">P676-T676-X676-G676-H676-Z676</f>
        <v>941.822399999999</v>
      </c>
      <c r="R676" s="80" t="n">
        <f aca="false">P676-T676-Y676-G676-H676-Z676</f>
        <v>941.822399999999</v>
      </c>
      <c r="S676" s="81" t="n">
        <f aca="false">IF(ISERROR(Q676/P676),"",(Q676/P676))</f>
        <v>0.176212103885809</v>
      </c>
      <c r="T676" s="78" t="n">
        <f aca="false">ROUND(IF(ISERROR(P676*$T$1),"",P676*$T$1),0)</f>
        <v>802</v>
      </c>
      <c r="U676" s="82" t="n">
        <f aca="false">ROUNDUP(I676*1.2,0)</f>
        <v>240</v>
      </c>
      <c r="V676" s="83" t="n">
        <f aca="false">ROUNDUP(SUM(J676:L676)*1.1,0)</f>
        <v>0</v>
      </c>
      <c r="W676" s="84" t="s">
        <v>50</v>
      </c>
      <c r="X676" s="28" t="n">
        <f aca="false">IFERROR(IF($W676="eパケライト",VLOOKUP($U676,料金表!$B$3:$H$52,2,1),IF($W676="eパケ",VLOOKUP($U676,料金表!$B$3:$H$52,4,1),IF($W676="EMS",VLOOKUP($U676,料金表!$B$3:$H$52,6,1),""))),"")</f>
        <v>860</v>
      </c>
      <c r="Y676" s="28" t="n">
        <f aca="false">IFERROR(IF($W676="eパケライト",VLOOKUP($U676,料金表!$B$3:$H$52,3,1),IF($W676="eパケ",VLOOKUP($U676,料金表!$B$3:$H$52,5,1),IF($W676="EMS",VLOOKUP($U676,料金表!$B$3:$H$52,7,1),""))),"")</f>
        <v>860</v>
      </c>
      <c r="Z676" s="28" t="n">
        <f aca="false">$Z$1</f>
        <v>330</v>
      </c>
      <c r="AA676" s="64"/>
      <c r="AB676" s="65"/>
      <c r="AC676" s="66" t="s">
        <v>45</v>
      </c>
      <c r="AD676" s="65" t="n">
        <v>43966</v>
      </c>
      <c r="AE676" s="56"/>
      <c r="AF676" s="97"/>
    </row>
    <row r="677" customFormat="false" ht="15.75" hidden="true" customHeight="true" outlineLevel="0" collapsed="false">
      <c r="A677" s="19" t="n">
        <v>670</v>
      </c>
      <c r="B677" s="67"/>
      <c r="C677" s="58" t="s">
        <v>2066</v>
      </c>
      <c r="D677" s="37" t="s">
        <v>2067</v>
      </c>
      <c r="E677" s="58" t="n">
        <v>4580206270620</v>
      </c>
      <c r="F677" s="38" t="str">
        <f aca="false">IF(D677="",,"http://mnsearch.com/item?kwd="&amp;D677)</f>
        <v>http://mnsearch.com/item?kwd=B01LYGYYDY</v>
      </c>
      <c r="G677" s="60" t="n">
        <v>2011</v>
      </c>
      <c r="H677" s="39"/>
      <c r="I677" s="40" t="n">
        <v>200</v>
      </c>
      <c r="J677" s="41"/>
      <c r="K677" s="41"/>
      <c r="L677" s="41"/>
      <c r="M677" s="61" t="s">
        <v>2068</v>
      </c>
      <c r="N677" s="62" t="n">
        <v>51.98</v>
      </c>
      <c r="O677" s="77" t="n">
        <f aca="false">N677-0.5</f>
        <v>51.48</v>
      </c>
      <c r="P677" s="78" t="n">
        <f aca="false">IF(ISERROR($P$1*O677),"",($P$1*O677))</f>
        <v>5450.7024</v>
      </c>
      <c r="Q677" s="79" t="n">
        <f aca="false">P677-T677-X677-G677-H677-Z677</f>
        <v>1431.7024</v>
      </c>
      <c r="R677" s="80" t="n">
        <f aca="false">P677-T677-Y677-G677-H677-Z677</f>
        <v>1431.7024</v>
      </c>
      <c r="S677" s="81" t="n">
        <f aca="false">IF(ISERROR(Q677/P677),"",(Q677/P677))</f>
        <v>0.26266383576546</v>
      </c>
      <c r="T677" s="78" t="n">
        <f aca="false">ROUND(IF(ISERROR(P677*$T$1),"",P677*$T$1),0)</f>
        <v>818</v>
      </c>
      <c r="U677" s="82" t="n">
        <f aca="false">ROUNDUP(I677*1.2,0)</f>
        <v>240</v>
      </c>
      <c r="V677" s="83" t="n">
        <f aca="false">ROUNDUP(SUM(J677:L677)*1.1,0)</f>
        <v>0</v>
      </c>
      <c r="W677" s="84" t="s">
        <v>50</v>
      </c>
      <c r="X677" s="28" t="n">
        <f aca="false">IFERROR(IF($W677="eパケライト",VLOOKUP($U677,料金表!$B$3:$H$52,2,1),IF($W677="eパケ",VLOOKUP($U677,料金表!$B$3:$H$52,4,1),IF($W677="EMS",VLOOKUP($U677,料金表!$B$3:$H$52,6,1),""))),"")</f>
        <v>860</v>
      </c>
      <c r="Y677" s="28" t="n">
        <f aca="false">IFERROR(IF($W677="eパケライト",VLOOKUP($U677,料金表!$B$3:$H$52,3,1),IF($W677="eパケ",VLOOKUP($U677,料金表!$B$3:$H$52,5,1),IF($W677="EMS",VLOOKUP($U677,料金表!$B$3:$H$52,7,1),""))),"")</f>
        <v>860</v>
      </c>
      <c r="Z677" s="28" t="n">
        <f aca="false">$Z$1</f>
        <v>330</v>
      </c>
      <c r="AA677" s="64"/>
      <c r="AB677" s="65"/>
      <c r="AC677" s="66" t="s">
        <v>45</v>
      </c>
      <c r="AD677" s="65" t="n">
        <v>43966</v>
      </c>
      <c r="AE677" s="56"/>
      <c r="AF677" s="97"/>
    </row>
    <row r="678" customFormat="false" ht="15.75" hidden="true" customHeight="true" outlineLevel="0" collapsed="false">
      <c r="A678" s="19" t="n">
        <v>671</v>
      </c>
      <c r="B678" s="67"/>
      <c r="C678" s="58" t="s">
        <v>2069</v>
      </c>
      <c r="D678" s="37" t="s">
        <v>2070</v>
      </c>
      <c r="E678" s="58" t="n">
        <v>4988602166408</v>
      </c>
      <c r="F678" s="38" t="str">
        <f aca="false">IF(D678="",,"http://mnsearch.com/item?kwd="&amp;D678)</f>
        <v>http://mnsearch.com/item?kwd=B00GTE6VEK</v>
      </c>
      <c r="G678" s="60" t="n">
        <v>3011</v>
      </c>
      <c r="H678" s="39"/>
      <c r="I678" s="40" t="n">
        <v>200</v>
      </c>
      <c r="J678" s="41"/>
      <c r="K678" s="41"/>
      <c r="L678" s="41"/>
      <c r="M678" s="61" t="s">
        <v>2071</v>
      </c>
      <c r="N678" s="62" t="n">
        <v>48.98</v>
      </c>
      <c r="O678" s="77" t="n">
        <f aca="false">N678-0.5</f>
        <v>48.48</v>
      </c>
      <c r="P678" s="78" t="n">
        <f aca="false">IF(ISERROR($P$1*O678),"",($P$1*O678))</f>
        <v>5133.0624</v>
      </c>
      <c r="Q678" s="79" t="n">
        <f aca="false">P678-T678-X678-G678-H678-Z678</f>
        <v>162.0624</v>
      </c>
      <c r="R678" s="80" t="n">
        <f aca="false">P678-T678-Y678-G678-H678-Z678</f>
        <v>162.0624</v>
      </c>
      <c r="S678" s="81" t="n">
        <f aca="false">IF(ISERROR(Q678/P678),"",(Q678/P678))</f>
        <v>0.031572263762077</v>
      </c>
      <c r="T678" s="78" t="n">
        <f aca="false">ROUND(IF(ISERROR(P678*$T$1),"",P678*$T$1),0)</f>
        <v>770</v>
      </c>
      <c r="U678" s="82" t="n">
        <f aca="false">ROUNDUP(I678*1.2,0)</f>
        <v>240</v>
      </c>
      <c r="V678" s="83" t="n">
        <f aca="false">ROUNDUP(SUM(J678:L678)*1.1,0)</f>
        <v>0</v>
      </c>
      <c r="W678" s="84" t="s">
        <v>50</v>
      </c>
      <c r="X678" s="28" t="n">
        <f aca="false">IFERROR(IF($W678="eパケライト",VLOOKUP($U678,料金表!$B$3:$H$52,2,1),IF($W678="eパケ",VLOOKUP($U678,料金表!$B$3:$H$52,4,1),IF($W678="EMS",VLOOKUP($U678,料金表!$B$3:$H$52,6,1),""))),"")</f>
        <v>860</v>
      </c>
      <c r="Y678" s="28" t="n">
        <f aca="false">IFERROR(IF($W678="eパケライト",VLOOKUP($U678,料金表!$B$3:$H$52,3,1),IF($W678="eパケ",VLOOKUP($U678,料金表!$B$3:$H$52,5,1),IF($W678="EMS",VLOOKUP($U678,料金表!$B$3:$H$52,7,1),""))),"")</f>
        <v>860</v>
      </c>
      <c r="Z678" s="28" t="n">
        <f aca="false">$Z$1</f>
        <v>330</v>
      </c>
      <c r="AA678" s="64"/>
      <c r="AB678" s="65"/>
      <c r="AC678" s="66" t="s">
        <v>89</v>
      </c>
      <c r="AD678" s="65" t="n">
        <v>43966</v>
      </c>
      <c r="AE678" s="56"/>
      <c r="AF678" s="97"/>
    </row>
    <row r="679" customFormat="false" ht="15.75" hidden="true" customHeight="true" outlineLevel="0" collapsed="false">
      <c r="A679" s="19" t="n">
        <v>672</v>
      </c>
      <c r="B679" s="67"/>
      <c r="C679" s="58" t="s">
        <v>2072</v>
      </c>
      <c r="D679" s="37" t="s">
        <v>2073</v>
      </c>
      <c r="E679" s="58" t="n">
        <v>4902370535518</v>
      </c>
      <c r="F679" s="38" t="str">
        <f aca="false">IF(D679="",,"http://mnsearch.com/item?kwd="&amp;D679)</f>
        <v>http://mnsearch.com/item?kwd=B01N8PFLQJ</v>
      </c>
      <c r="G679" s="60" t="n">
        <v>3801</v>
      </c>
      <c r="H679" s="39"/>
      <c r="I679" s="40" t="n">
        <v>200</v>
      </c>
      <c r="J679" s="41"/>
      <c r="K679" s="41"/>
      <c r="L679" s="41"/>
      <c r="M679" s="61" t="s">
        <v>2074</v>
      </c>
      <c r="N679" s="62" t="n">
        <v>60.49</v>
      </c>
      <c r="O679" s="77" t="n">
        <f aca="false">N679-0.5</f>
        <v>59.99</v>
      </c>
      <c r="P679" s="78" t="n">
        <f aca="false">IF(ISERROR($P$1*O679),"",($P$1*O679))</f>
        <v>6351.7412</v>
      </c>
      <c r="Q679" s="79" t="n">
        <f aca="false">P679-T679-X679-G679-H679-Z679</f>
        <v>407.7412</v>
      </c>
      <c r="R679" s="80" t="n">
        <f aca="false">P679-T679-Y679-G679-H679-Z679</f>
        <v>407.7412</v>
      </c>
      <c r="S679" s="81" t="n">
        <f aca="false">IF(ISERROR(Q679/P679),"",(Q679/P679))</f>
        <v>0.0641936104071747</v>
      </c>
      <c r="T679" s="78" t="n">
        <f aca="false">ROUND(IF(ISERROR(P679*$T$1),"",P679*$T$1),0)</f>
        <v>953</v>
      </c>
      <c r="U679" s="82" t="n">
        <f aca="false">ROUNDUP(I679*1.2,0)</f>
        <v>240</v>
      </c>
      <c r="V679" s="83" t="n">
        <f aca="false">ROUNDUP(SUM(J679:L679)*1.1,0)</f>
        <v>0</v>
      </c>
      <c r="W679" s="84" t="s">
        <v>50</v>
      </c>
      <c r="X679" s="28" t="n">
        <f aca="false">IFERROR(IF($W679="eパケライト",VLOOKUP($U679,料金表!$B$3:$H$52,2,1),IF($W679="eパケ",VLOOKUP($U679,料金表!$B$3:$H$52,4,1),IF($W679="EMS",VLOOKUP($U679,料金表!$B$3:$H$52,6,1),""))),"")</f>
        <v>860</v>
      </c>
      <c r="Y679" s="28" t="n">
        <f aca="false">IFERROR(IF($W679="eパケライト",VLOOKUP($U679,料金表!$B$3:$H$52,3,1),IF($W679="eパケ",VLOOKUP($U679,料金表!$B$3:$H$52,5,1),IF($W679="EMS",VLOOKUP($U679,料金表!$B$3:$H$52,7,1),""))),"")</f>
        <v>860</v>
      </c>
      <c r="Z679" s="28" t="n">
        <f aca="false">$Z$1</f>
        <v>330</v>
      </c>
      <c r="AA679" s="64"/>
      <c r="AB679" s="65"/>
      <c r="AC679" s="66" t="s">
        <v>89</v>
      </c>
      <c r="AD679" s="65" t="n">
        <v>43966</v>
      </c>
      <c r="AE679" s="56"/>
      <c r="AF679" s="97"/>
    </row>
    <row r="680" customFormat="false" ht="15.75" hidden="true" customHeight="true" outlineLevel="0" collapsed="false">
      <c r="A680" s="19" t="n">
        <v>673</v>
      </c>
      <c r="B680" s="67"/>
      <c r="C680" s="58" t="s">
        <v>2075</v>
      </c>
      <c r="D680" s="37" t="s">
        <v>2076</v>
      </c>
      <c r="E680" s="58" t="n">
        <v>4580206270347</v>
      </c>
      <c r="F680" s="38" t="str">
        <f aca="false">IF(D680="",,"http://mnsearch.com/item?kwd="&amp;D680)</f>
        <v>http://mnsearch.com/item?kwd=B00GQTX8B2</v>
      </c>
      <c r="G680" s="60" t="n">
        <v>3301</v>
      </c>
      <c r="H680" s="39"/>
      <c r="I680" s="40" t="n">
        <v>200</v>
      </c>
      <c r="J680" s="41"/>
      <c r="K680" s="41"/>
      <c r="L680" s="41"/>
      <c r="M680" s="100" t="s">
        <v>2077</v>
      </c>
      <c r="N680" s="62" t="n">
        <v>64.98</v>
      </c>
      <c r="O680" s="77" t="n">
        <f aca="false">N680-0.5</f>
        <v>64.48</v>
      </c>
      <c r="P680" s="78" t="n">
        <f aca="false">IF(ISERROR($P$1*O680),"",($P$1*O680))</f>
        <v>6827.1424</v>
      </c>
      <c r="Q680" s="79" t="n">
        <f aca="false">P680-T680-X680-G680-H680-Z680</f>
        <v>1312.1424</v>
      </c>
      <c r="R680" s="80" t="n">
        <f aca="false">P680-T680-Y680-G680-H680-Z680</f>
        <v>1312.1424</v>
      </c>
      <c r="S680" s="81" t="n">
        <f aca="false">IF(ISERROR(Q680/P680),"",(Q680/P680))</f>
        <v>0.192194965788322</v>
      </c>
      <c r="T680" s="78" t="n">
        <f aca="false">ROUND(IF(ISERROR(P680*$T$1),"",P680*$T$1),0)</f>
        <v>1024</v>
      </c>
      <c r="U680" s="82" t="n">
        <f aca="false">ROUNDUP(I680*1.2,0)</f>
        <v>240</v>
      </c>
      <c r="V680" s="83" t="n">
        <f aca="false">ROUNDUP(SUM(J680:L680)*1.1,0)</f>
        <v>0</v>
      </c>
      <c r="W680" s="84" t="s">
        <v>50</v>
      </c>
      <c r="X680" s="28" t="n">
        <f aca="false">IFERROR(IF($W680="eパケライト",VLOOKUP($U680,料金表!$B$3:$H$52,2,1),IF($W680="eパケ",VLOOKUP($U680,料金表!$B$3:$H$52,4,1),IF($W680="EMS",VLOOKUP($U680,料金表!$B$3:$H$52,6,1),""))),"")</f>
        <v>860</v>
      </c>
      <c r="Y680" s="28" t="n">
        <f aca="false">IFERROR(IF($W680="eパケライト",VLOOKUP($U680,料金表!$B$3:$H$52,3,1),IF($W680="eパケ",VLOOKUP($U680,料金表!$B$3:$H$52,5,1),IF($W680="EMS",VLOOKUP($U680,料金表!$B$3:$H$52,7,1),""))),"")</f>
        <v>860</v>
      </c>
      <c r="Z680" s="28" t="n">
        <f aca="false">$Z$1</f>
        <v>330</v>
      </c>
      <c r="AA680" s="64"/>
      <c r="AB680" s="65"/>
      <c r="AC680" s="66" t="s">
        <v>89</v>
      </c>
      <c r="AD680" s="65" t="n">
        <v>43966</v>
      </c>
      <c r="AE680" s="56"/>
      <c r="AF680" s="97"/>
    </row>
    <row r="681" customFormat="false" ht="15.75" hidden="true" customHeight="true" outlineLevel="0" collapsed="false">
      <c r="A681" s="19" t="n">
        <v>674</v>
      </c>
      <c r="B681" s="67"/>
      <c r="C681" s="58" t="s">
        <v>2078</v>
      </c>
      <c r="D681" s="37" t="s">
        <v>2079</v>
      </c>
      <c r="E681" s="58" t="n">
        <v>4995857094066</v>
      </c>
      <c r="F681" s="38" t="str">
        <f aca="false">IF(D681="",,"http://mnsearch.com/item?kwd="&amp;D681)</f>
        <v>http://mnsearch.com/item?kwd=B00ZQ1KMQ0</v>
      </c>
      <c r="G681" s="60" t="n">
        <v>2730</v>
      </c>
      <c r="H681" s="39"/>
      <c r="I681" s="40" t="n">
        <v>200</v>
      </c>
      <c r="J681" s="41"/>
      <c r="K681" s="41"/>
      <c r="L681" s="41"/>
      <c r="M681" s="100" t="s">
        <v>2080</v>
      </c>
      <c r="N681" s="62" t="n">
        <v>51.98</v>
      </c>
      <c r="O681" s="77" t="n">
        <f aca="false">N681-0.5</f>
        <v>51.48</v>
      </c>
      <c r="P681" s="78" t="n">
        <f aca="false">IF(ISERROR($P$1*O681),"",($P$1*O681))</f>
        <v>5450.7024</v>
      </c>
      <c r="Q681" s="79" t="n">
        <f aca="false">P681-T681-X681-G681-H681-Z681</f>
        <v>712.702399999999</v>
      </c>
      <c r="R681" s="80" t="n">
        <f aca="false">P681-T681-Y681-G681-H681-Z681</f>
        <v>712.702399999999</v>
      </c>
      <c r="S681" s="81" t="n">
        <f aca="false">IF(ISERROR(Q681/P681),"",(Q681/P681))</f>
        <v>0.130754230867567</v>
      </c>
      <c r="T681" s="78" t="n">
        <f aca="false">ROUND(IF(ISERROR(P681*$T$1),"",P681*$T$1),0)</f>
        <v>818</v>
      </c>
      <c r="U681" s="82" t="n">
        <f aca="false">ROUNDUP(I681*1.2,0)</f>
        <v>240</v>
      </c>
      <c r="V681" s="83" t="n">
        <f aca="false">ROUNDUP(SUM(J681:L681)*1.1,0)</f>
        <v>0</v>
      </c>
      <c r="W681" s="84" t="s">
        <v>50</v>
      </c>
      <c r="X681" s="28" t="n">
        <f aca="false">IFERROR(IF($W681="eパケライト",VLOOKUP($U681,料金表!$B$3:$H$52,2,1),IF($W681="eパケ",VLOOKUP($U681,料金表!$B$3:$H$52,4,1),IF($W681="EMS",VLOOKUP($U681,料金表!$B$3:$H$52,6,1),""))),"")</f>
        <v>860</v>
      </c>
      <c r="Y681" s="28" t="n">
        <f aca="false">IFERROR(IF($W681="eパケライト",VLOOKUP($U681,料金表!$B$3:$H$52,3,1),IF($W681="eパケ",VLOOKUP($U681,料金表!$B$3:$H$52,5,1),IF($W681="EMS",VLOOKUP($U681,料金表!$B$3:$H$52,7,1),""))),"")</f>
        <v>860</v>
      </c>
      <c r="Z681" s="28" t="n">
        <f aca="false">$Z$1</f>
        <v>330</v>
      </c>
      <c r="AA681" s="64"/>
      <c r="AB681" s="65"/>
      <c r="AC681" s="66" t="s">
        <v>89</v>
      </c>
      <c r="AD681" s="65" t="n">
        <v>43966</v>
      </c>
      <c r="AE681" s="56"/>
      <c r="AF681" s="97"/>
    </row>
    <row r="682" customFormat="false" ht="15.75" hidden="true" customHeight="true" outlineLevel="0" collapsed="false">
      <c r="A682" s="19" t="n">
        <v>675</v>
      </c>
      <c r="B682" s="67"/>
      <c r="C682" s="58" t="s">
        <v>2081</v>
      </c>
      <c r="D682" s="37" t="s">
        <v>2082</v>
      </c>
      <c r="E682" s="58" t="n">
        <v>4582325378478</v>
      </c>
      <c r="F682" s="38" t="str">
        <f aca="false">IF(D682="",,"http://mnsearch.com/item?kwd="&amp;D682)</f>
        <v>http://mnsearch.com/item?kwd=B00GIBTARY</v>
      </c>
      <c r="G682" s="60" t="n">
        <v>4500</v>
      </c>
      <c r="H682" s="39"/>
      <c r="I682" s="40" t="n">
        <v>200</v>
      </c>
      <c r="J682" s="41"/>
      <c r="K682" s="41"/>
      <c r="L682" s="41"/>
      <c r="M682" s="100" t="s">
        <v>2083</v>
      </c>
      <c r="N682" s="62" t="n">
        <v>73.99</v>
      </c>
      <c r="O682" s="77" t="n">
        <f aca="false">N682-0.5</f>
        <v>73.49</v>
      </c>
      <c r="P682" s="78" t="n">
        <f aca="false">IF(ISERROR($P$1*O682),"",($P$1*O682))</f>
        <v>7781.1212</v>
      </c>
      <c r="Q682" s="79" t="n">
        <f aca="false">P682-T682-X682-G682-H682-Z682</f>
        <v>924.121199999999</v>
      </c>
      <c r="R682" s="80" t="n">
        <f aca="false">P682-T682-Y682-G682-H682-Z682</f>
        <v>924.121199999999</v>
      </c>
      <c r="S682" s="81" t="n">
        <f aca="false">IF(ISERROR(Q682/P682),"",(Q682/P682))</f>
        <v>0.118764529718416</v>
      </c>
      <c r="T682" s="78" t="n">
        <f aca="false">ROUND(IF(ISERROR(P682*$T$1),"",P682*$T$1),0)</f>
        <v>1167</v>
      </c>
      <c r="U682" s="82" t="n">
        <f aca="false">ROUNDUP(I682*1.2,0)</f>
        <v>240</v>
      </c>
      <c r="V682" s="83" t="n">
        <f aca="false">ROUNDUP(SUM(J682:L682)*1.1,0)</f>
        <v>0</v>
      </c>
      <c r="W682" s="84" t="s">
        <v>50</v>
      </c>
      <c r="X682" s="28" t="n">
        <f aca="false">IFERROR(IF($W682="eパケライト",VLOOKUP($U682,料金表!$B$3:$H$52,2,1),IF($W682="eパケ",VLOOKUP($U682,料金表!$B$3:$H$52,4,1),IF($W682="EMS",VLOOKUP($U682,料金表!$B$3:$H$52,6,1),""))),"")</f>
        <v>860</v>
      </c>
      <c r="Y682" s="28" t="n">
        <f aca="false">IFERROR(IF($W682="eパケライト",VLOOKUP($U682,料金表!$B$3:$H$52,3,1),IF($W682="eパケ",VLOOKUP($U682,料金表!$B$3:$H$52,5,1),IF($W682="EMS",VLOOKUP($U682,料金表!$B$3:$H$52,7,1),""))),"")</f>
        <v>860</v>
      </c>
      <c r="Z682" s="28" t="n">
        <f aca="false">$Z$1</f>
        <v>330</v>
      </c>
      <c r="AA682" s="64"/>
      <c r="AB682" s="65"/>
      <c r="AC682" s="66" t="s">
        <v>89</v>
      </c>
      <c r="AD682" s="65" t="n">
        <v>43966</v>
      </c>
      <c r="AE682" s="56"/>
      <c r="AF682" s="97"/>
    </row>
    <row r="683" customFormat="false" ht="15.75" hidden="true" customHeight="true" outlineLevel="0" collapsed="false">
      <c r="A683" s="19" t="n">
        <v>676</v>
      </c>
      <c r="B683" s="67"/>
      <c r="C683" s="58" t="s">
        <v>2084</v>
      </c>
      <c r="D683" s="37" t="s">
        <v>2085</v>
      </c>
      <c r="E683" s="58" t="n">
        <v>4562106780577</v>
      </c>
      <c r="F683" s="38" t="str">
        <f aca="false">IF(D683="",,"http://mnsearch.com/item?kwd="&amp;D683)</f>
        <v>http://mnsearch.com/item?kwd=B0081O12QS</v>
      </c>
      <c r="G683" s="60" t="n">
        <v>1500</v>
      </c>
      <c r="H683" s="39"/>
      <c r="I683" s="40" t="n">
        <v>200</v>
      </c>
      <c r="J683" s="41"/>
      <c r="K683" s="41"/>
      <c r="L683" s="41"/>
      <c r="M683" s="61" t="s">
        <v>2086</v>
      </c>
      <c r="N683" s="62" t="n">
        <v>47.98</v>
      </c>
      <c r="O683" s="77" t="n">
        <f aca="false">N683-0.5</f>
        <v>47.48</v>
      </c>
      <c r="P683" s="78" t="n">
        <f aca="false">IF(ISERROR($P$1*O683),"",($P$1*O683))</f>
        <v>5027.1824</v>
      </c>
      <c r="Q683" s="79" t="n">
        <f aca="false">P683-T683-X683-G683-H683-Z683</f>
        <v>1583.1824</v>
      </c>
      <c r="R683" s="80" t="n">
        <f aca="false">P683-T683-Y683-G683-H683-Z683</f>
        <v>1583.1824</v>
      </c>
      <c r="S683" s="81" t="n">
        <f aca="false">IF(ISERROR(Q683/P683),"",(Q683/P683))</f>
        <v>0.314924399798981</v>
      </c>
      <c r="T683" s="78" t="n">
        <f aca="false">ROUND(IF(ISERROR(P683*$T$1),"",P683*$T$1),0)</f>
        <v>754</v>
      </c>
      <c r="U683" s="82" t="n">
        <f aca="false">ROUNDUP(I683*1.2,0)</f>
        <v>240</v>
      </c>
      <c r="V683" s="83" t="n">
        <f aca="false">ROUNDUP(SUM(J683:L683)*1.1,0)</f>
        <v>0</v>
      </c>
      <c r="W683" s="84" t="s">
        <v>50</v>
      </c>
      <c r="X683" s="28" t="n">
        <f aca="false">IFERROR(IF($W683="eパケライト",VLOOKUP($U683,料金表!$B$3:$H$52,2,1),IF($W683="eパケ",VLOOKUP($U683,料金表!$B$3:$H$52,4,1),IF($W683="EMS",VLOOKUP($U683,料金表!$B$3:$H$52,6,1),""))),"")</f>
        <v>860</v>
      </c>
      <c r="Y683" s="28" t="n">
        <f aca="false">IFERROR(IF($W683="eパケライト",VLOOKUP($U683,料金表!$B$3:$H$52,3,1),IF($W683="eパケ",VLOOKUP($U683,料金表!$B$3:$H$52,5,1),IF($W683="EMS",VLOOKUP($U683,料金表!$B$3:$H$52,7,1),""))),"")</f>
        <v>860</v>
      </c>
      <c r="Z683" s="28" t="n">
        <f aca="false">$Z$1</f>
        <v>330</v>
      </c>
      <c r="AA683" s="64"/>
      <c r="AB683" s="65"/>
      <c r="AC683" s="66" t="s">
        <v>45</v>
      </c>
      <c r="AD683" s="65" t="n">
        <v>43966</v>
      </c>
      <c r="AE683" s="56"/>
      <c r="AF683" s="97"/>
    </row>
    <row r="684" customFormat="false" ht="15.75" hidden="true" customHeight="true" outlineLevel="0" collapsed="false">
      <c r="A684" s="19" t="n">
        <v>677</v>
      </c>
      <c r="B684" s="67"/>
      <c r="C684" s="58" t="s">
        <v>2087</v>
      </c>
      <c r="D684" s="37" t="s">
        <v>2088</v>
      </c>
      <c r="E684" s="58" t="n">
        <v>4995857095186</v>
      </c>
      <c r="F684" s="38" t="str">
        <f aca="false">IF(D684="",,"http://mnsearch.com/item?kwd="&amp;D684)</f>
        <v>http://mnsearch.com/item?kwd=B073J4Q65R</v>
      </c>
      <c r="G684" s="60" t="n">
        <v>3800</v>
      </c>
      <c r="H684" s="39"/>
      <c r="I684" s="40" t="n">
        <v>300</v>
      </c>
      <c r="J684" s="41"/>
      <c r="K684" s="41"/>
      <c r="L684" s="41"/>
      <c r="M684" s="61" t="s">
        <v>2089</v>
      </c>
      <c r="N684" s="62" t="n">
        <v>90.49</v>
      </c>
      <c r="O684" s="77" t="n">
        <f aca="false">N684-0.5</f>
        <v>89.99</v>
      </c>
      <c r="P684" s="78" t="n">
        <f aca="false">IF(ISERROR($P$1*O684),"",($P$1*O684))</f>
        <v>9528.1412</v>
      </c>
      <c r="Q684" s="79" t="n">
        <f aca="false">P684-T684-X684-G684-H684-Z684</f>
        <v>2884.1412</v>
      </c>
      <c r="R684" s="80" t="n">
        <f aca="false">P684-T684-Y684-G684-H684-Z684</f>
        <v>2884.1412</v>
      </c>
      <c r="S684" s="81" t="n">
        <f aca="false">IF(ISERROR(Q684/P684),"",(Q684/P684))</f>
        <v>0.302697151465387</v>
      </c>
      <c r="T684" s="78" t="n">
        <f aca="false">ROUND(IF(ISERROR(P684*$T$1),"",P684*$T$1),0)</f>
        <v>1429</v>
      </c>
      <c r="U684" s="82" t="n">
        <f aca="false">ROUNDUP(I684*1.2,0)</f>
        <v>360</v>
      </c>
      <c r="V684" s="83" t="n">
        <f aca="false">ROUNDUP(SUM(J684:L684)*1.1,0)</f>
        <v>0</v>
      </c>
      <c r="W684" s="84" t="s">
        <v>50</v>
      </c>
      <c r="X684" s="28" t="n">
        <f aca="false">IFERROR(IF($W684="eパケライト",VLOOKUP($U684,料金表!$B$3:$H$52,2,1),IF($W684="eパケ",VLOOKUP($U684,料金表!$B$3:$H$52,4,1),IF($W684="EMS",VLOOKUP($U684,料金表!$B$3:$H$52,6,1),""))),"")</f>
        <v>1085</v>
      </c>
      <c r="Y684" s="28" t="n">
        <f aca="false">IFERROR(IF($W684="eパケライト",VLOOKUP($U684,料金表!$B$3:$H$52,3,1),IF($W684="eパケ",VLOOKUP($U684,料金表!$B$3:$H$52,5,1),IF($W684="EMS",VLOOKUP($U684,料金表!$B$3:$H$52,7,1),""))),"")</f>
        <v>1085</v>
      </c>
      <c r="Z684" s="28" t="n">
        <f aca="false">$Z$1</f>
        <v>330</v>
      </c>
      <c r="AA684" s="64"/>
      <c r="AB684" s="65"/>
      <c r="AC684" s="66" t="s">
        <v>45</v>
      </c>
      <c r="AD684" s="65" t="n">
        <v>43966</v>
      </c>
      <c r="AE684" s="56"/>
      <c r="AF684" s="97"/>
    </row>
    <row r="685" customFormat="false" ht="15.75" hidden="true" customHeight="true" outlineLevel="0" collapsed="false">
      <c r="A685" s="19" t="n">
        <v>678</v>
      </c>
      <c r="B685" s="67"/>
      <c r="C685" s="58" t="s">
        <v>2090</v>
      </c>
      <c r="D685" s="37" t="s">
        <v>2091</v>
      </c>
      <c r="E685" s="58" t="n">
        <v>4935066600337</v>
      </c>
      <c r="F685" s="38" t="str">
        <f aca="false">IF(D685="",,"http://mnsearch.com/item?kwd="&amp;D685)</f>
        <v>http://mnsearch.com/item?kwd=B011NVDSKS</v>
      </c>
      <c r="G685" s="60" t="n">
        <v>1811</v>
      </c>
      <c r="H685" s="39"/>
      <c r="I685" s="40" t="n">
        <v>200</v>
      </c>
      <c r="J685" s="41"/>
      <c r="K685" s="41"/>
      <c r="L685" s="41"/>
      <c r="M685" s="61" t="s">
        <v>2092</v>
      </c>
      <c r="N685" s="62" t="n">
        <v>51.98</v>
      </c>
      <c r="O685" s="77" t="n">
        <f aca="false">N685-0.5</f>
        <v>51.48</v>
      </c>
      <c r="P685" s="78" t="n">
        <f aca="false">IF(ISERROR($P$1*O685),"",($P$1*O685))</f>
        <v>5450.7024</v>
      </c>
      <c r="Q685" s="79" t="n">
        <f aca="false">P685-T685-X685-G685-H685-Z685</f>
        <v>1631.7024</v>
      </c>
      <c r="R685" s="80" t="n">
        <f aca="false">P685-T685-Y685-G685-H685-Z685</f>
        <v>1631.7024</v>
      </c>
      <c r="S685" s="81" t="n">
        <f aca="false">IF(ISERROR(Q685/P685),"",(Q685/P685))</f>
        <v>0.299356354513136</v>
      </c>
      <c r="T685" s="78" t="n">
        <f aca="false">ROUND(IF(ISERROR(P685*$T$1),"",P685*$T$1),0)</f>
        <v>818</v>
      </c>
      <c r="U685" s="82" t="n">
        <f aca="false">ROUNDUP(I685*1.2,0)</f>
        <v>240</v>
      </c>
      <c r="V685" s="83" t="n">
        <f aca="false">ROUNDUP(SUM(J685:L685)*1.1,0)</f>
        <v>0</v>
      </c>
      <c r="W685" s="84" t="s">
        <v>50</v>
      </c>
      <c r="X685" s="28" t="n">
        <f aca="false">IFERROR(IF($W685="eパケライト",VLOOKUP($U685,料金表!$B$3:$H$52,2,1),IF($W685="eパケ",VLOOKUP($U685,料金表!$B$3:$H$52,4,1),IF($W685="EMS",VLOOKUP($U685,料金表!$B$3:$H$52,6,1),""))),"")</f>
        <v>860</v>
      </c>
      <c r="Y685" s="28" t="n">
        <f aca="false">IFERROR(IF($W685="eパケライト",VLOOKUP($U685,料金表!$B$3:$H$52,3,1),IF($W685="eパケ",VLOOKUP($U685,料金表!$B$3:$H$52,5,1),IF($W685="EMS",VLOOKUP($U685,料金表!$B$3:$H$52,7,1),""))),"")</f>
        <v>860</v>
      </c>
      <c r="Z685" s="28" t="n">
        <f aca="false">$Z$1</f>
        <v>330</v>
      </c>
      <c r="AA685" s="64"/>
      <c r="AB685" s="65"/>
      <c r="AC685" s="66" t="s">
        <v>45</v>
      </c>
      <c r="AD685" s="65" t="n">
        <v>43966</v>
      </c>
      <c r="AE685" s="56"/>
      <c r="AF685" s="97"/>
    </row>
    <row r="686" customFormat="false" ht="15.75" hidden="true" customHeight="true" outlineLevel="0" collapsed="false">
      <c r="A686" s="19" t="n">
        <v>679</v>
      </c>
      <c r="B686" s="67"/>
      <c r="C686" s="58" t="s">
        <v>2093</v>
      </c>
      <c r="D686" s="37" t="s">
        <v>2094</v>
      </c>
      <c r="E686" s="58" t="n">
        <v>4995857093700</v>
      </c>
      <c r="F686" s="38" t="str">
        <f aca="false">IF(D686="",,"http://mnsearch.com/item?kwd="&amp;D686)</f>
        <v>http://mnsearch.com/item?kwd=B00O4XHD2M</v>
      </c>
      <c r="G686" s="60" t="n">
        <v>3111</v>
      </c>
      <c r="H686" s="39"/>
      <c r="I686" s="40" t="n">
        <v>200</v>
      </c>
      <c r="J686" s="41"/>
      <c r="K686" s="41"/>
      <c r="L686" s="41"/>
      <c r="M686" s="61" t="s">
        <v>2095</v>
      </c>
      <c r="N686" s="62" t="n">
        <v>52.98</v>
      </c>
      <c r="O686" s="77" t="n">
        <f aca="false">N686-0.5</f>
        <v>52.48</v>
      </c>
      <c r="P686" s="78" t="n">
        <f aca="false">IF(ISERROR($P$1*O686),"",($P$1*O686))</f>
        <v>5556.5824</v>
      </c>
      <c r="Q686" s="79" t="n">
        <f aca="false">P686-T686-X686-G686-H686-Z686</f>
        <v>422.582399999999</v>
      </c>
      <c r="R686" s="80" t="n">
        <f aca="false">P686-T686-Y686-G686-H686-Z686</f>
        <v>422.582399999999</v>
      </c>
      <c r="S686" s="81" t="n">
        <f aca="false">IF(ISERROR(Q686/P686),"",(Q686/P686))</f>
        <v>0.0760507753830843</v>
      </c>
      <c r="T686" s="78" t="n">
        <f aca="false">ROUND(IF(ISERROR(P686*$T$1),"",P686*$T$1),0)</f>
        <v>833</v>
      </c>
      <c r="U686" s="82" t="n">
        <f aca="false">ROUNDUP(I686*1.2,0)</f>
        <v>240</v>
      </c>
      <c r="V686" s="83" t="n">
        <f aca="false">ROUNDUP(SUM(J686:L686)*1.1,0)</f>
        <v>0</v>
      </c>
      <c r="W686" s="84" t="s">
        <v>50</v>
      </c>
      <c r="X686" s="28" t="n">
        <f aca="false">IFERROR(IF($W686="eパケライト",VLOOKUP($U686,料金表!$B$3:$H$52,2,1),IF($W686="eパケ",VLOOKUP($U686,料金表!$B$3:$H$52,4,1),IF($W686="EMS",VLOOKUP($U686,料金表!$B$3:$H$52,6,1),""))),"")</f>
        <v>860</v>
      </c>
      <c r="Y686" s="28" t="n">
        <f aca="false">IFERROR(IF($W686="eパケライト",VLOOKUP($U686,料金表!$B$3:$H$52,3,1),IF($W686="eパケ",VLOOKUP($U686,料金表!$B$3:$H$52,5,1),IF($W686="EMS",VLOOKUP($U686,料金表!$B$3:$H$52,7,1),""))),"")</f>
        <v>860</v>
      </c>
      <c r="Z686" s="28" t="n">
        <f aca="false">$Z$1</f>
        <v>330</v>
      </c>
      <c r="AA686" s="64"/>
      <c r="AB686" s="65"/>
      <c r="AC686" s="66" t="s">
        <v>45</v>
      </c>
      <c r="AD686" s="65" t="n">
        <v>43966</v>
      </c>
      <c r="AE686" s="56"/>
      <c r="AF686" s="97"/>
    </row>
    <row r="687" customFormat="false" ht="15.75" hidden="true" customHeight="true" outlineLevel="0" collapsed="false">
      <c r="A687" s="19" t="n">
        <v>680</v>
      </c>
      <c r="B687" s="67"/>
      <c r="C687" s="58" t="s">
        <v>2096</v>
      </c>
      <c r="D687" s="37" t="s">
        <v>2097</v>
      </c>
      <c r="E687" s="58" t="n">
        <v>4935066600504</v>
      </c>
      <c r="F687" s="38" t="str">
        <f aca="false">IF(D687="",,"http://mnsearch.com/item?kwd="&amp;D687)</f>
        <v>http://mnsearch.com/item?kwd=B01HPMUMTO</v>
      </c>
      <c r="G687" s="60" t="n">
        <v>2000</v>
      </c>
      <c r="H687" s="39"/>
      <c r="I687" s="40" t="n">
        <v>200</v>
      </c>
      <c r="J687" s="41"/>
      <c r="K687" s="41"/>
      <c r="L687" s="41"/>
      <c r="M687" s="61" t="s">
        <v>2098</v>
      </c>
      <c r="N687" s="62" t="n">
        <v>46.98</v>
      </c>
      <c r="O687" s="77" t="n">
        <f aca="false">N687-0.5</f>
        <v>46.48</v>
      </c>
      <c r="P687" s="78" t="n">
        <f aca="false">IF(ISERROR($P$1*O687),"",($P$1*O687))</f>
        <v>4921.3024</v>
      </c>
      <c r="Q687" s="79" t="n">
        <f aca="false">P687-T687-X687-G687-H687-Z687</f>
        <v>993.3024</v>
      </c>
      <c r="R687" s="80" t="n">
        <f aca="false">P687-T687-Y687-G687-H687-Z687</f>
        <v>993.3024</v>
      </c>
      <c r="S687" s="81" t="n">
        <f aca="false">IF(ISERROR(Q687/P687),"",(Q687/P687))</f>
        <v>0.201837302255598</v>
      </c>
      <c r="T687" s="78" t="n">
        <f aca="false">ROUND(IF(ISERROR(P687*$T$1),"",P687*$T$1),0)</f>
        <v>738</v>
      </c>
      <c r="U687" s="82" t="n">
        <f aca="false">ROUNDUP(I687*1.2,0)</f>
        <v>240</v>
      </c>
      <c r="V687" s="83" t="n">
        <f aca="false">ROUNDUP(SUM(J687:L687)*1.1,0)</f>
        <v>0</v>
      </c>
      <c r="W687" s="84" t="s">
        <v>50</v>
      </c>
      <c r="X687" s="28" t="n">
        <f aca="false">IFERROR(IF($W687="eパケライト",VLOOKUP($U687,料金表!$B$3:$H$52,2,1),IF($W687="eパケ",VLOOKUP($U687,料金表!$B$3:$H$52,4,1),IF($W687="EMS",VLOOKUP($U687,料金表!$B$3:$H$52,6,1),""))),"")</f>
        <v>860</v>
      </c>
      <c r="Y687" s="28" t="n">
        <f aca="false">IFERROR(IF($W687="eパケライト",VLOOKUP($U687,料金表!$B$3:$H$52,3,1),IF($W687="eパケ",VLOOKUP($U687,料金表!$B$3:$H$52,5,1),IF($W687="EMS",VLOOKUP($U687,料金表!$B$3:$H$52,7,1),""))),"")</f>
        <v>860</v>
      </c>
      <c r="Z687" s="28" t="n">
        <f aca="false">$Z$1</f>
        <v>330</v>
      </c>
      <c r="AA687" s="64"/>
      <c r="AB687" s="65"/>
      <c r="AC687" s="66" t="s">
        <v>45</v>
      </c>
      <c r="AD687" s="65" t="n">
        <v>43966</v>
      </c>
      <c r="AE687" s="56"/>
      <c r="AF687" s="97"/>
    </row>
    <row r="688" customFormat="false" ht="16.5" hidden="true" customHeight="true" outlineLevel="0" collapsed="false">
      <c r="A688" s="19" t="n">
        <v>681</v>
      </c>
      <c r="B688" s="67"/>
      <c r="C688" s="58" t="s">
        <v>2099</v>
      </c>
      <c r="D688" s="37" t="s">
        <v>2100</v>
      </c>
      <c r="E688" s="58" t="n">
        <v>4988615051128</v>
      </c>
      <c r="F688" s="38" t="str">
        <f aca="false">IF(D688="",,"http://mnsearch.com/item?kwd="&amp;D688)</f>
        <v>http://mnsearch.com/item?kwd=B00ASUXP18</v>
      </c>
      <c r="G688" s="60" t="n">
        <v>2011</v>
      </c>
      <c r="H688" s="39"/>
      <c r="I688" s="40" t="n">
        <v>200</v>
      </c>
      <c r="J688" s="41"/>
      <c r="K688" s="41"/>
      <c r="L688" s="41"/>
      <c r="M688" s="61" t="s">
        <v>2101</v>
      </c>
      <c r="N688" s="62" t="n">
        <v>48.49</v>
      </c>
      <c r="O688" s="77" t="n">
        <f aca="false">N688-0.5</f>
        <v>47.99</v>
      </c>
      <c r="P688" s="78" t="n">
        <f aca="false">IF(ISERROR($P$1*O688),"",($P$1*O688))</f>
        <v>5081.1812</v>
      </c>
      <c r="Q688" s="79" t="n">
        <f aca="false">P688-T688-X688-G688-H688-Z688</f>
        <v>1118.1812</v>
      </c>
      <c r="R688" s="80" t="n">
        <f aca="false">P688-T688-Y688-G688-H688-Z688</f>
        <v>1118.1812</v>
      </c>
      <c r="S688" s="81" t="n">
        <f aca="false">IF(ISERROR(Q688/P688),"",(Q688/P688))</f>
        <v>0.220063240413469</v>
      </c>
      <c r="T688" s="78" t="n">
        <f aca="false">ROUND(IF(ISERROR(P688*$T$1),"",P688*$T$1),0)</f>
        <v>762</v>
      </c>
      <c r="U688" s="82" t="n">
        <f aca="false">ROUNDUP(I688*1.2,0)</f>
        <v>240</v>
      </c>
      <c r="V688" s="83" t="n">
        <f aca="false">ROUNDUP(SUM(J688:L688)*1.1,0)</f>
        <v>0</v>
      </c>
      <c r="W688" s="84" t="s">
        <v>50</v>
      </c>
      <c r="X688" s="28" t="n">
        <f aca="false">IFERROR(IF($W688="eパケライト",VLOOKUP($U688,料金表!$B$3:$H$52,2,1),IF($W688="eパケ",VLOOKUP($U688,料金表!$B$3:$H$52,4,1),IF($W688="EMS",VLOOKUP($U688,料金表!$B$3:$H$52,6,1),""))),"")</f>
        <v>860</v>
      </c>
      <c r="Y688" s="28" t="n">
        <f aca="false">IFERROR(IF($W688="eパケライト",VLOOKUP($U688,料金表!$B$3:$H$52,3,1),IF($W688="eパケ",VLOOKUP($U688,料金表!$B$3:$H$52,5,1),IF($W688="EMS",VLOOKUP($U688,料金表!$B$3:$H$52,7,1),""))),"")</f>
        <v>860</v>
      </c>
      <c r="Z688" s="28" t="n">
        <f aca="false">$Z$1</f>
        <v>330</v>
      </c>
      <c r="AA688" s="64"/>
      <c r="AB688" s="65"/>
      <c r="AC688" s="66" t="s">
        <v>89</v>
      </c>
      <c r="AD688" s="65" t="n">
        <v>43966</v>
      </c>
      <c r="AE688" s="56"/>
      <c r="AF688" s="97"/>
    </row>
    <row r="689" customFormat="false" ht="16.5" hidden="true" customHeight="true" outlineLevel="0" collapsed="false">
      <c r="A689" s="19" t="n">
        <v>682</v>
      </c>
      <c r="B689" s="67"/>
      <c r="C689" s="58" t="s">
        <v>2102</v>
      </c>
      <c r="D689" s="37" t="s">
        <v>2103</v>
      </c>
      <c r="E689" s="58" t="n">
        <v>4580287600804</v>
      </c>
      <c r="F689" s="38" t="str">
        <f aca="false">IF(D689="",,"http://mnsearch.com/item?kwd="&amp;D689)</f>
        <v>http://mnsearch.com/item?kwd=B06WWQY414</v>
      </c>
      <c r="G689" s="60" t="n">
        <v>2011</v>
      </c>
      <c r="H689" s="39"/>
      <c r="I689" s="40" t="n">
        <v>200</v>
      </c>
      <c r="J689" s="41"/>
      <c r="K689" s="41"/>
      <c r="L689" s="41"/>
      <c r="M689" s="100" t="s">
        <v>2104</v>
      </c>
      <c r="N689" s="62" t="n">
        <v>49.17</v>
      </c>
      <c r="O689" s="77" t="n">
        <f aca="false">N689-0.5</f>
        <v>48.67</v>
      </c>
      <c r="P689" s="78" t="n">
        <f aca="false">IF(ISERROR($P$1*O689),"",($P$1*O689))</f>
        <v>5153.1796</v>
      </c>
      <c r="Q689" s="79" t="n">
        <f aca="false">P689-T689-X689-G689-H689-Z689</f>
        <v>1179.1796</v>
      </c>
      <c r="R689" s="80" t="n">
        <f aca="false">P689-T689-Y689-G689-H689-Z689</f>
        <v>1179.1796</v>
      </c>
      <c r="S689" s="81" t="n">
        <f aca="false">IF(ISERROR(Q689/P689),"",(Q689/P689))</f>
        <v>0.228825636117942</v>
      </c>
      <c r="T689" s="78" t="n">
        <f aca="false">ROUND(IF(ISERROR(P689*$T$1),"",P689*$T$1),0)</f>
        <v>773</v>
      </c>
      <c r="U689" s="82" t="n">
        <f aca="false">ROUNDUP(I689*1.2,0)</f>
        <v>240</v>
      </c>
      <c r="V689" s="83" t="n">
        <f aca="false">ROUNDUP(SUM(J689:L689)*1.1,0)</f>
        <v>0</v>
      </c>
      <c r="W689" s="84" t="s">
        <v>50</v>
      </c>
      <c r="X689" s="28" t="n">
        <f aca="false">IFERROR(IF($W689="eパケライト",VLOOKUP($U689,料金表!$B$3:$H$52,2,1),IF($W689="eパケ",VLOOKUP($U689,料金表!$B$3:$H$52,4,1),IF($W689="EMS",VLOOKUP($U689,料金表!$B$3:$H$52,6,1),""))),"")</f>
        <v>860</v>
      </c>
      <c r="Y689" s="28" t="n">
        <f aca="false">IFERROR(IF($W689="eパケライト",VLOOKUP($U689,料金表!$B$3:$H$52,3,1),IF($W689="eパケ",VLOOKUP($U689,料金表!$B$3:$H$52,5,1),IF($W689="EMS",VLOOKUP($U689,料金表!$B$3:$H$52,7,1),""))),"")</f>
        <v>860</v>
      </c>
      <c r="Z689" s="28" t="n">
        <f aca="false">$Z$1</f>
        <v>330</v>
      </c>
      <c r="AA689" s="64"/>
      <c r="AB689" s="65"/>
      <c r="AC689" s="66" t="s">
        <v>89</v>
      </c>
      <c r="AD689" s="65" t="n">
        <v>43966</v>
      </c>
      <c r="AE689" s="56"/>
      <c r="AF689" s="97"/>
    </row>
    <row r="690" customFormat="false" ht="16.5" hidden="true" customHeight="true" outlineLevel="0" collapsed="false">
      <c r="A690" s="19" t="n">
        <v>683</v>
      </c>
      <c r="B690" s="67"/>
      <c r="C690" s="58" t="s">
        <v>2105</v>
      </c>
      <c r="D690" s="37" t="s">
        <v>2106</v>
      </c>
      <c r="E690" s="58" t="n">
        <v>4582325378874</v>
      </c>
      <c r="F690" s="38" t="str">
        <f aca="false">IF(D690="",,"http://mnsearch.com/item?kwd="&amp;D690)</f>
        <v>http://mnsearch.com/item?kwd=B00EOM8Y1M</v>
      </c>
      <c r="G690" s="60" t="n">
        <v>2111</v>
      </c>
      <c r="H690" s="39"/>
      <c r="I690" s="40" t="n">
        <v>200</v>
      </c>
      <c r="J690" s="41"/>
      <c r="K690" s="41"/>
      <c r="L690" s="41"/>
      <c r="M690" s="100" t="s">
        <v>2107</v>
      </c>
      <c r="N690" s="62" t="n">
        <v>55.98</v>
      </c>
      <c r="O690" s="77" t="n">
        <f aca="false">N690-0.5</f>
        <v>55.48</v>
      </c>
      <c r="P690" s="78" t="n">
        <f aca="false">IF(ISERROR($P$1*O690),"",($P$1*O690))</f>
        <v>5874.2224</v>
      </c>
      <c r="Q690" s="79" t="n">
        <f aca="false">P690-T690-X690-G690-H690-Z690</f>
        <v>1692.2224</v>
      </c>
      <c r="R690" s="80" t="n">
        <f aca="false">P690-T690-Y690-G690-H690-Z690</f>
        <v>1692.2224</v>
      </c>
      <c r="S690" s="81" t="n">
        <f aca="false">IF(ISERROR(Q690/P690),"",(Q690/P690))</f>
        <v>0.28807598432092</v>
      </c>
      <c r="T690" s="78" t="n">
        <f aca="false">ROUND(IF(ISERROR(P690*$T$1),"",P690*$T$1),0)</f>
        <v>881</v>
      </c>
      <c r="U690" s="82" t="n">
        <f aca="false">ROUNDUP(I690*1.2,0)</f>
        <v>240</v>
      </c>
      <c r="V690" s="83" t="n">
        <f aca="false">ROUNDUP(SUM(J690:L690)*1.1,0)</f>
        <v>0</v>
      </c>
      <c r="W690" s="84" t="s">
        <v>50</v>
      </c>
      <c r="X690" s="28" t="n">
        <f aca="false">IFERROR(IF($W690="eパケライト",VLOOKUP($U690,料金表!$B$3:$H$52,2,1),IF($W690="eパケ",VLOOKUP($U690,料金表!$B$3:$H$52,4,1),IF($W690="EMS",VLOOKUP($U690,料金表!$B$3:$H$52,6,1),""))),"")</f>
        <v>860</v>
      </c>
      <c r="Y690" s="28" t="n">
        <f aca="false">IFERROR(IF($W690="eパケライト",VLOOKUP($U690,料金表!$B$3:$H$52,3,1),IF($W690="eパケ",VLOOKUP($U690,料金表!$B$3:$H$52,5,1),IF($W690="EMS",VLOOKUP($U690,料金表!$B$3:$H$52,7,1),""))),"")</f>
        <v>860</v>
      </c>
      <c r="Z690" s="28" t="n">
        <f aca="false">$Z$1</f>
        <v>330</v>
      </c>
      <c r="AA690" s="64"/>
      <c r="AB690" s="65"/>
      <c r="AC690" s="66" t="s">
        <v>89</v>
      </c>
      <c r="AD690" s="65" t="n">
        <v>43966</v>
      </c>
      <c r="AE690" s="56"/>
      <c r="AF690" s="97"/>
    </row>
    <row r="691" customFormat="false" ht="16.5" hidden="true" customHeight="true" outlineLevel="0" collapsed="false">
      <c r="A691" s="19" t="n">
        <v>684</v>
      </c>
      <c r="B691" s="67"/>
      <c r="C691" s="58" t="s">
        <v>2108</v>
      </c>
      <c r="D691" s="37" t="s">
        <v>2109</v>
      </c>
      <c r="E691" s="58" t="n">
        <v>4580206270439</v>
      </c>
      <c r="F691" s="38" t="str">
        <f aca="false">IF(D691="",,"http://mnsearch.com/item?kwd="&amp;D691)</f>
        <v>http://mnsearch.com/item?kwd=B00O0XGDFE</v>
      </c>
      <c r="G691" s="60" t="n">
        <v>2200</v>
      </c>
      <c r="H691" s="39"/>
      <c r="I691" s="40" t="n">
        <v>200</v>
      </c>
      <c r="J691" s="41"/>
      <c r="K691" s="41"/>
      <c r="L691" s="41"/>
      <c r="M691" s="100" t="s">
        <v>2110</v>
      </c>
      <c r="N691" s="62" t="n">
        <v>45.24</v>
      </c>
      <c r="O691" s="77" t="n">
        <f aca="false">N691-0.5</f>
        <v>44.74</v>
      </c>
      <c r="P691" s="78" t="n">
        <f aca="false">IF(ISERROR($P$1*O691),"",($P$1*O691))</f>
        <v>4737.0712</v>
      </c>
      <c r="Q691" s="79" t="n">
        <f aca="false">P691-T691-X691-G691-H691-Z691</f>
        <v>636.0712</v>
      </c>
      <c r="R691" s="80" t="n">
        <f aca="false">P691-T691-Y691-G691-H691-Z691</f>
        <v>636.0712</v>
      </c>
      <c r="S691" s="81" t="n">
        <f aca="false">IF(ISERROR(Q691/P691),"",(Q691/P691))</f>
        <v>0.134275203632152</v>
      </c>
      <c r="T691" s="78" t="n">
        <f aca="false">ROUND(IF(ISERROR(P691*$T$1),"",P691*$T$1),0)</f>
        <v>711</v>
      </c>
      <c r="U691" s="82" t="n">
        <f aca="false">ROUNDUP(I691*1.2,0)</f>
        <v>240</v>
      </c>
      <c r="V691" s="83" t="n">
        <f aca="false">ROUNDUP(SUM(J691:L691)*1.1,0)</f>
        <v>0</v>
      </c>
      <c r="W691" s="84" t="s">
        <v>50</v>
      </c>
      <c r="X691" s="28" t="n">
        <f aca="false">IFERROR(IF($W691="eパケライト",VLOOKUP($U691,料金表!$B$3:$H$52,2,1),IF($W691="eパケ",VLOOKUP($U691,料金表!$B$3:$H$52,4,1),IF($W691="EMS",VLOOKUP($U691,料金表!$B$3:$H$52,6,1),""))),"")</f>
        <v>860</v>
      </c>
      <c r="Y691" s="28" t="n">
        <f aca="false">IFERROR(IF($W691="eパケライト",VLOOKUP($U691,料金表!$B$3:$H$52,3,1),IF($W691="eパケ",VLOOKUP($U691,料金表!$B$3:$H$52,5,1),IF($W691="EMS",VLOOKUP($U691,料金表!$B$3:$H$52,7,1),""))),"")</f>
        <v>860</v>
      </c>
      <c r="Z691" s="28" t="n">
        <f aca="false">$Z$1</f>
        <v>330</v>
      </c>
      <c r="AA691" s="64"/>
      <c r="AB691" s="65"/>
      <c r="AC691" s="66" t="s">
        <v>89</v>
      </c>
      <c r="AD691" s="65" t="n">
        <v>43966</v>
      </c>
      <c r="AE691" s="56"/>
      <c r="AF691" s="97"/>
    </row>
    <row r="692" customFormat="false" ht="16.5" hidden="true" customHeight="true" outlineLevel="0" collapsed="false">
      <c r="A692" s="19" t="n">
        <v>685</v>
      </c>
      <c r="B692" s="67"/>
      <c r="C692" s="58" t="s">
        <v>2111</v>
      </c>
      <c r="D692" s="37" t="s">
        <v>2112</v>
      </c>
      <c r="E692" s="58" t="n">
        <v>4976219046053</v>
      </c>
      <c r="F692" s="38" t="str">
        <f aca="false">IF(D692="",,"http://mnsearch.com/item?kwd="&amp;D692)</f>
        <v>http://mnsearch.com/item?kwd=B005HLZG0G</v>
      </c>
      <c r="G692" s="60" t="n">
        <v>3011</v>
      </c>
      <c r="H692" s="39"/>
      <c r="I692" s="40" t="n">
        <v>200</v>
      </c>
      <c r="J692" s="41"/>
      <c r="K692" s="41"/>
      <c r="L692" s="41"/>
      <c r="M692" s="100" t="s">
        <v>2113</v>
      </c>
      <c r="N692" s="62" t="n">
        <v>61.98</v>
      </c>
      <c r="O692" s="77" t="n">
        <f aca="false">N692-0.5</f>
        <v>61.48</v>
      </c>
      <c r="P692" s="78" t="n">
        <f aca="false">IF(ISERROR($P$1*O692),"",($P$1*O692))</f>
        <v>6509.5024</v>
      </c>
      <c r="Q692" s="79" t="n">
        <f aca="false">P692-T692-X692-G692-H692-Z692</f>
        <v>1332.5024</v>
      </c>
      <c r="R692" s="80" t="n">
        <f aca="false">P692-T692-Y692-G692-H692-Z692</f>
        <v>1332.5024</v>
      </c>
      <c r="S692" s="81" t="n">
        <f aca="false">IF(ISERROR(Q692/P692),"",(Q692/P692))</f>
        <v>0.204701115095986</v>
      </c>
      <c r="T692" s="78" t="n">
        <f aca="false">ROUND(IF(ISERROR(P692*$T$1),"",P692*$T$1),0)</f>
        <v>976</v>
      </c>
      <c r="U692" s="82" t="n">
        <f aca="false">ROUNDUP(I692*1.2,0)</f>
        <v>240</v>
      </c>
      <c r="V692" s="83" t="n">
        <f aca="false">ROUNDUP(SUM(J692:L692)*1.1,0)</f>
        <v>0</v>
      </c>
      <c r="W692" s="84" t="s">
        <v>50</v>
      </c>
      <c r="X692" s="28" t="n">
        <f aca="false">IFERROR(IF($W692="eパケライト",VLOOKUP($U692,料金表!$B$3:$H$52,2,1),IF($W692="eパケ",VLOOKUP($U692,料金表!$B$3:$H$52,4,1),IF($W692="EMS",VLOOKUP($U692,料金表!$B$3:$H$52,6,1),""))),"")</f>
        <v>860</v>
      </c>
      <c r="Y692" s="28" t="n">
        <f aca="false">IFERROR(IF($W692="eパケライト",VLOOKUP($U692,料金表!$B$3:$H$52,3,1),IF($W692="eパケ",VLOOKUP($U692,料金表!$B$3:$H$52,5,1),IF($W692="EMS",VLOOKUP($U692,料金表!$B$3:$H$52,7,1),""))),"")</f>
        <v>860</v>
      </c>
      <c r="Z692" s="28" t="n">
        <f aca="false">$Z$1</f>
        <v>330</v>
      </c>
      <c r="AA692" s="64"/>
      <c r="AB692" s="65"/>
      <c r="AC692" s="66" t="s">
        <v>89</v>
      </c>
      <c r="AD692" s="65" t="n">
        <v>43966</v>
      </c>
      <c r="AE692" s="56"/>
      <c r="AF692" s="97"/>
    </row>
    <row r="693" customFormat="false" ht="15.75" hidden="true" customHeight="true" outlineLevel="0" collapsed="false">
      <c r="A693" s="19" t="n">
        <v>686</v>
      </c>
      <c r="B693" s="67"/>
      <c r="C693" s="58" t="s">
        <v>2114</v>
      </c>
      <c r="D693" s="37" t="s">
        <v>2115</v>
      </c>
      <c r="E693" s="58" t="n">
        <v>4943015091105</v>
      </c>
      <c r="F693" s="38" t="str">
        <f aca="false">IF(D693="",,"http://mnsearch.com/item?kwd="&amp;D693)</f>
        <v>http://mnsearch.com/item?kwd=B00HIUDVZ6</v>
      </c>
      <c r="G693" s="60" t="n">
        <v>1500</v>
      </c>
      <c r="H693" s="39"/>
      <c r="I693" s="40" t="n">
        <v>200</v>
      </c>
      <c r="J693" s="41"/>
      <c r="K693" s="41"/>
      <c r="L693" s="41"/>
      <c r="M693" s="61" t="s">
        <v>2116</v>
      </c>
      <c r="N693" s="62" t="n">
        <v>52.98</v>
      </c>
      <c r="O693" s="77" t="n">
        <f aca="false">N693-0.5</f>
        <v>52.48</v>
      </c>
      <c r="P693" s="78" t="n">
        <f aca="false">IF(ISERROR($P$1*O693),"",($P$1*O693))</f>
        <v>5556.5824</v>
      </c>
      <c r="Q693" s="79" t="n">
        <f aca="false">P693-T693-X693-G693-H693-Z693</f>
        <v>2033.5824</v>
      </c>
      <c r="R693" s="80" t="n">
        <f aca="false">P693-T693-Y693-G693-H693-Z693</f>
        <v>2033.5824</v>
      </c>
      <c r="S693" s="81" t="n">
        <f aca="false">IF(ISERROR(Q693/P693),"",(Q693/P693))</f>
        <v>0.365977187704442</v>
      </c>
      <c r="T693" s="78" t="n">
        <f aca="false">ROUND(IF(ISERROR(P693*$T$1),"",P693*$T$1),0)</f>
        <v>833</v>
      </c>
      <c r="U693" s="82" t="n">
        <f aca="false">ROUNDUP(I693*1.2,0)</f>
        <v>240</v>
      </c>
      <c r="V693" s="83" t="n">
        <f aca="false">ROUNDUP(SUM(J693:L693)*1.1,0)</f>
        <v>0</v>
      </c>
      <c r="W693" s="84" t="s">
        <v>50</v>
      </c>
      <c r="X693" s="28" t="n">
        <f aca="false">IFERROR(IF($W693="eパケライト",VLOOKUP($U693,料金表!$B$3:$H$52,2,1),IF($W693="eパケ",VLOOKUP($U693,料金表!$B$3:$H$52,4,1),IF($W693="EMS",VLOOKUP($U693,料金表!$B$3:$H$52,6,1),""))),"")</f>
        <v>860</v>
      </c>
      <c r="Y693" s="28" t="n">
        <f aca="false">IFERROR(IF($W693="eパケライト",VLOOKUP($U693,料金表!$B$3:$H$52,3,1),IF($W693="eパケ",VLOOKUP($U693,料金表!$B$3:$H$52,5,1),IF($W693="EMS",VLOOKUP($U693,料金表!$B$3:$H$52,7,1),""))),"")</f>
        <v>860</v>
      </c>
      <c r="Z693" s="28" t="n">
        <f aca="false">$Z$1</f>
        <v>330</v>
      </c>
      <c r="AA693" s="64"/>
      <c r="AB693" s="65"/>
      <c r="AC693" s="66" t="s">
        <v>45</v>
      </c>
      <c r="AD693" s="65" t="n">
        <v>43966</v>
      </c>
      <c r="AE693" s="56"/>
      <c r="AF693" s="97"/>
    </row>
    <row r="694" customFormat="false" ht="15.75" hidden="true" customHeight="true" outlineLevel="0" collapsed="false">
      <c r="A694" s="19" t="n">
        <v>687</v>
      </c>
      <c r="B694" s="67"/>
      <c r="C694" s="58" t="s">
        <v>2117</v>
      </c>
      <c r="D694" s="37" t="s">
        <v>2118</v>
      </c>
      <c r="E694" s="58" t="n">
        <v>4529904003260</v>
      </c>
      <c r="F694" s="38" t="str">
        <f aca="false">IF(D694="",,"http://mnsearch.com/item?kwd="&amp;D694)</f>
        <v>http://mnsearch.com/item?kwd=B019W9MAE8</v>
      </c>
      <c r="G694" s="60" t="n">
        <v>4111</v>
      </c>
      <c r="H694" s="39"/>
      <c r="I694" s="40" t="n">
        <v>200</v>
      </c>
      <c r="J694" s="41"/>
      <c r="K694" s="41"/>
      <c r="L694" s="41"/>
      <c r="M694" s="100" t="s">
        <v>2119</v>
      </c>
      <c r="N694" s="62" t="n">
        <v>71.75</v>
      </c>
      <c r="O694" s="77" t="n">
        <f aca="false">N694-0.5</f>
        <v>71.25</v>
      </c>
      <c r="P694" s="78" t="n">
        <f aca="false">IF(ISERROR($P$1*O694),"",($P$1*O694))</f>
        <v>7543.95</v>
      </c>
      <c r="Q694" s="79" t="n">
        <f aca="false">P694-T694-X694-G694-H694-Z694</f>
        <v>1110.95</v>
      </c>
      <c r="R694" s="80" t="n">
        <f aca="false">P694-T694-Y694-G694-H694-Z694</f>
        <v>1110.95</v>
      </c>
      <c r="S694" s="81" t="n">
        <f aca="false">IF(ISERROR(Q694/P694),"",(Q694/P694))</f>
        <v>0.1472637013766</v>
      </c>
      <c r="T694" s="78" t="n">
        <f aca="false">ROUND(IF(ISERROR(P694*$T$1),"",P694*$T$1),0)</f>
        <v>1132</v>
      </c>
      <c r="U694" s="82" t="n">
        <f aca="false">ROUNDUP(I694*1.2,0)</f>
        <v>240</v>
      </c>
      <c r="V694" s="83" t="n">
        <f aca="false">ROUNDUP(SUM(J694:L694)*1.1,0)</f>
        <v>0</v>
      </c>
      <c r="W694" s="84" t="s">
        <v>50</v>
      </c>
      <c r="X694" s="28" t="n">
        <f aca="false">IFERROR(IF($W694="eパケライト",VLOOKUP($U694,料金表!$B$3:$H$52,2,1),IF($W694="eパケ",VLOOKUP($U694,料金表!$B$3:$H$52,4,1),IF($W694="EMS",VLOOKUP($U694,料金表!$B$3:$H$52,6,1),""))),"")</f>
        <v>860</v>
      </c>
      <c r="Y694" s="28" t="n">
        <f aca="false">IFERROR(IF($W694="eパケライト",VLOOKUP($U694,料金表!$B$3:$H$52,3,1),IF($W694="eパケ",VLOOKUP($U694,料金表!$B$3:$H$52,5,1),IF($W694="EMS",VLOOKUP($U694,料金表!$B$3:$H$52,7,1),""))),"")</f>
        <v>860</v>
      </c>
      <c r="Z694" s="28" t="n">
        <f aca="false">$Z$1</f>
        <v>330</v>
      </c>
      <c r="AA694" s="64"/>
      <c r="AB694" s="65"/>
      <c r="AC694" s="66" t="s">
        <v>45</v>
      </c>
      <c r="AD694" s="65" t="n">
        <v>43966</v>
      </c>
      <c r="AE694" s="56"/>
      <c r="AF694" s="97"/>
    </row>
    <row r="695" customFormat="false" ht="15.75" hidden="true" customHeight="true" outlineLevel="0" collapsed="false">
      <c r="A695" s="19" t="n">
        <v>688</v>
      </c>
      <c r="B695" s="67"/>
      <c r="C695" s="58" t="s">
        <v>2120</v>
      </c>
      <c r="D695" s="37" t="s">
        <v>2121</v>
      </c>
      <c r="E695" s="58" t="n">
        <v>4935066600481</v>
      </c>
      <c r="F695" s="38" t="str">
        <f aca="false">IF(D695="",,"http://mnsearch.com/item?kwd="&amp;D695)</f>
        <v>http://mnsearch.com/item?kwd=B01HPMUN7U</v>
      </c>
      <c r="G695" s="60" t="n">
        <v>2411</v>
      </c>
      <c r="H695" s="39"/>
      <c r="I695" s="40" t="n">
        <v>200</v>
      </c>
      <c r="J695" s="41"/>
      <c r="K695" s="41"/>
      <c r="L695" s="41"/>
      <c r="M695" s="61" t="s">
        <v>2122</v>
      </c>
      <c r="N695" s="62" t="n">
        <v>53.49</v>
      </c>
      <c r="O695" s="77" t="n">
        <f aca="false">N695-0.5</f>
        <v>52.99</v>
      </c>
      <c r="P695" s="78" t="n">
        <f aca="false">IF(ISERROR($P$1*O695),"",($P$1*O695))</f>
        <v>5610.5812</v>
      </c>
      <c r="Q695" s="79" t="n">
        <f aca="false">P695-T695-X695-G695-H695-Z695</f>
        <v>1167.5812</v>
      </c>
      <c r="R695" s="80" t="n">
        <f aca="false">P695-T695-Y695-G695-H695-Z695</f>
        <v>1167.5812</v>
      </c>
      <c r="S695" s="81" t="n">
        <f aca="false">IF(ISERROR(Q695/P695),"",(Q695/P695))</f>
        <v>0.208103431423468</v>
      </c>
      <c r="T695" s="78" t="n">
        <f aca="false">ROUND(IF(ISERROR(P695*$T$1),"",P695*$T$1),0)</f>
        <v>842</v>
      </c>
      <c r="U695" s="82" t="n">
        <f aca="false">ROUNDUP(I695*1.2,0)</f>
        <v>240</v>
      </c>
      <c r="V695" s="83" t="n">
        <f aca="false">ROUNDUP(SUM(J695:L695)*1.1,0)</f>
        <v>0</v>
      </c>
      <c r="W695" s="84" t="s">
        <v>50</v>
      </c>
      <c r="X695" s="28" t="n">
        <f aca="false">IFERROR(IF($W695="eパケライト",VLOOKUP($U695,料金表!$B$3:$H$52,2,1),IF($W695="eパケ",VLOOKUP($U695,料金表!$B$3:$H$52,4,1),IF($W695="EMS",VLOOKUP($U695,料金表!$B$3:$H$52,6,1),""))),"")</f>
        <v>860</v>
      </c>
      <c r="Y695" s="28" t="n">
        <f aca="false">IFERROR(IF($W695="eパケライト",VLOOKUP($U695,料金表!$B$3:$H$52,3,1),IF($W695="eパケ",VLOOKUP($U695,料金表!$B$3:$H$52,5,1),IF($W695="EMS",VLOOKUP($U695,料金表!$B$3:$H$52,7,1),""))),"")</f>
        <v>860</v>
      </c>
      <c r="Z695" s="28" t="n">
        <f aca="false">$Z$1</f>
        <v>330</v>
      </c>
      <c r="AA695" s="64"/>
      <c r="AB695" s="65"/>
      <c r="AC695" s="66" t="s">
        <v>45</v>
      </c>
      <c r="AD695" s="65" t="n">
        <v>43966</v>
      </c>
      <c r="AE695" s="56"/>
      <c r="AF695" s="97"/>
    </row>
    <row r="696" customFormat="false" ht="15.75" hidden="true" customHeight="true" outlineLevel="0" collapsed="false">
      <c r="A696" s="19" t="n">
        <v>689</v>
      </c>
      <c r="B696" s="67"/>
      <c r="C696" s="58" t="s">
        <v>2123</v>
      </c>
      <c r="D696" s="37" t="s">
        <v>2124</v>
      </c>
      <c r="E696" s="58" t="n">
        <v>4582325379192</v>
      </c>
      <c r="F696" s="38" t="str">
        <f aca="false">IF(D696="",,"http://mnsearch.com/item?kwd="&amp;D696)</f>
        <v>http://mnsearch.com/item?kwd=B00KGU8XCQ</v>
      </c>
      <c r="G696" s="60" t="n">
        <v>3300</v>
      </c>
      <c r="H696" s="39"/>
      <c r="I696" s="40" t="n">
        <v>200</v>
      </c>
      <c r="J696" s="41"/>
      <c r="K696" s="41"/>
      <c r="L696" s="41"/>
      <c r="M696" s="100" t="s">
        <v>2125</v>
      </c>
      <c r="N696" s="62" t="n">
        <v>65.98</v>
      </c>
      <c r="O696" s="77" t="n">
        <f aca="false">N696-0.5</f>
        <v>65.48</v>
      </c>
      <c r="P696" s="78" t="n">
        <f aca="false">IF(ISERROR($P$1*O696),"",($P$1*O696))</f>
        <v>6933.0224</v>
      </c>
      <c r="Q696" s="79" t="n">
        <f aca="false">P696-T696-X696-G696-H696-Z696</f>
        <v>1403.0224</v>
      </c>
      <c r="R696" s="80" t="n">
        <f aca="false">P696-T696-Y696-G696-H696-Z696</f>
        <v>1403.0224</v>
      </c>
      <c r="S696" s="81" t="n">
        <f aca="false">IF(ISERROR(Q696/P696),"",(Q696/P696))</f>
        <v>0.202368075429844</v>
      </c>
      <c r="T696" s="78" t="n">
        <f aca="false">ROUND(IF(ISERROR(P696*$T$1),"",P696*$T$1),0)</f>
        <v>1040</v>
      </c>
      <c r="U696" s="82" t="n">
        <f aca="false">ROUNDUP(I696*1.2,0)</f>
        <v>240</v>
      </c>
      <c r="V696" s="83" t="n">
        <f aca="false">ROUNDUP(SUM(J696:L696)*1.1,0)</f>
        <v>0</v>
      </c>
      <c r="W696" s="84" t="s">
        <v>50</v>
      </c>
      <c r="X696" s="28" t="n">
        <f aca="false">IFERROR(IF($W696="eパケライト",VLOOKUP($U696,料金表!$B$3:$H$52,2,1),IF($W696="eパケ",VLOOKUP($U696,料金表!$B$3:$H$52,4,1),IF($W696="EMS",VLOOKUP($U696,料金表!$B$3:$H$52,6,1),""))),"")</f>
        <v>860</v>
      </c>
      <c r="Y696" s="28" t="n">
        <f aca="false">IFERROR(IF($W696="eパケライト",VLOOKUP($U696,料金表!$B$3:$H$52,3,1),IF($W696="eパケ",VLOOKUP($U696,料金表!$B$3:$H$52,5,1),IF($W696="EMS",VLOOKUP($U696,料金表!$B$3:$H$52,7,1),""))),"")</f>
        <v>860</v>
      </c>
      <c r="Z696" s="28" t="n">
        <f aca="false">$Z$1</f>
        <v>330</v>
      </c>
      <c r="AA696" s="64"/>
      <c r="AB696" s="65"/>
      <c r="AC696" s="66" t="s">
        <v>45</v>
      </c>
      <c r="AD696" s="65" t="n">
        <v>43966</v>
      </c>
      <c r="AE696" s="56"/>
      <c r="AF696" s="97"/>
    </row>
    <row r="697" customFormat="false" ht="15.75" hidden="true" customHeight="true" outlineLevel="0" collapsed="false">
      <c r="A697" s="19" t="n">
        <v>690</v>
      </c>
      <c r="B697" s="67"/>
      <c r="C697" s="58" t="s">
        <v>2126</v>
      </c>
      <c r="D697" s="37" t="s">
        <v>2127</v>
      </c>
      <c r="E697" s="58" t="n">
        <v>4935066600474</v>
      </c>
      <c r="F697" s="38" t="str">
        <f aca="false">IF(D697="",,"http://mnsearch.com/item?kwd="&amp;D697)</f>
        <v>http://mnsearch.com/item?kwd=B01HPMUMW6</v>
      </c>
      <c r="G697" s="60" t="n">
        <v>3500</v>
      </c>
      <c r="H697" s="39"/>
      <c r="I697" s="40" t="n">
        <v>300</v>
      </c>
      <c r="J697" s="41"/>
      <c r="K697" s="41"/>
      <c r="L697" s="41"/>
      <c r="M697" s="61" t="s">
        <v>2128</v>
      </c>
      <c r="N697" s="62" t="n">
        <v>89.99</v>
      </c>
      <c r="O697" s="77" t="n">
        <f aca="false">N697-0.5</f>
        <v>89.49</v>
      </c>
      <c r="P697" s="78" t="n">
        <f aca="false">IF(ISERROR($P$1*O697),"",($P$1*O697))</f>
        <v>9475.2012</v>
      </c>
      <c r="Q697" s="79" t="n">
        <f aca="false">P697-T697-X697-G697-H697-Z697</f>
        <v>3139.2012</v>
      </c>
      <c r="R697" s="80" t="n">
        <f aca="false">P697-T697-Y697-G697-H697-Z697</f>
        <v>3139.2012</v>
      </c>
      <c r="S697" s="81" t="n">
        <f aca="false">IF(ISERROR(Q697/P697),"",(Q697/P697))</f>
        <v>0.331307075569013</v>
      </c>
      <c r="T697" s="78" t="n">
        <f aca="false">ROUND(IF(ISERROR(P697*$T$1),"",P697*$T$1),0)</f>
        <v>1421</v>
      </c>
      <c r="U697" s="82" t="n">
        <f aca="false">ROUNDUP(I697*1.2,0)</f>
        <v>360</v>
      </c>
      <c r="V697" s="83" t="n">
        <f aca="false">ROUNDUP(SUM(J697:L697)*1.1,0)</f>
        <v>0</v>
      </c>
      <c r="W697" s="84" t="s">
        <v>50</v>
      </c>
      <c r="X697" s="28" t="n">
        <f aca="false">IFERROR(IF($W697="eパケライト",VLOOKUP($U697,料金表!$B$3:$H$52,2,1),IF($W697="eパケ",VLOOKUP($U697,料金表!$B$3:$H$52,4,1),IF($W697="EMS",VLOOKUP($U697,料金表!$B$3:$H$52,6,1),""))),"")</f>
        <v>1085</v>
      </c>
      <c r="Y697" s="28" t="n">
        <f aca="false">IFERROR(IF($W697="eパケライト",VLOOKUP($U697,料金表!$B$3:$H$52,3,1),IF($W697="eパケ",VLOOKUP($U697,料金表!$B$3:$H$52,5,1),IF($W697="EMS",VLOOKUP($U697,料金表!$B$3:$H$52,7,1),""))),"")</f>
        <v>1085</v>
      </c>
      <c r="Z697" s="28" t="n">
        <f aca="false">$Z$1</f>
        <v>330</v>
      </c>
      <c r="AA697" s="64"/>
      <c r="AB697" s="65"/>
      <c r="AC697" s="66" t="s">
        <v>45</v>
      </c>
      <c r="AD697" s="65" t="n">
        <v>43966</v>
      </c>
      <c r="AE697" s="56"/>
      <c r="AF697" s="97"/>
    </row>
    <row r="698" customFormat="false" ht="16.5" hidden="true" customHeight="true" outlineLevel="0" collapsed="false">
      <c r="A698" s="19" t="n">
        <v>691</v>
      </c>
      <c r="B698" s="67"/>
      <c r="C698" s="58" t="s">
        <v>2129</v>
      </c>
      <c r="D698" s="37" t="s">
        <v>2130</v>
      </c>
      <c r="E698" s="58" t="n">
        <v>4562412130233</v>
      </c>
      <c r="F698" s="38" t="str">
        <f aca="false">IF(D698="",,"http://mnsearch.com/item?kwd="&amp;D698)</f>
        <v>http://mnsearch.com/item?kwd=B0776XY6NJ</v>
      </c>
      <c r="G698" s="60" t="n">
        <v>5000</v>
      </c>
      <c r="H698" s="39"/>
      <c r="I698" s="40" t="n">
        <v>500</v>
      </c>
      <c r="J698" s="41"/>
      <c r="K698" s="41"/>
      <c r="L698" s="41"/>
      <c r="M698" s="100" t="s">
        <v>2131</v>
      </c>
      <c r="N698" s="62" t="n">
        <v>85.49</v>
      </c>
      <c r="O698" s="77" t="n">
        <f aca="false">N698-0.5</f>
        <v>84.99</v>
      </c>
      <c r="P698" s="78" t="n">
        <f aca="false">IF(ISERROR($P$1*O698),"",($P$1*O698))</f>
        <v>8998.7412</v>
      </c>
      <c r="Q698" s="79" t="n">
        <f aca="false">P698-T698-X698-G698-H698-Z698</f>
        <v>933.741199999999</v>
      </c>
      <c r="R698" s="80" t="n">
        <f aca="false">P698-T698-Y698-G698-H698-Z698</f>
        <v>933.741199999999</v>
      </c>
      <c r="S698" s="81" t="n">
        <f aca="false">IF(ISERROR(Q698/P698),"",(Q698/P698))</f>
        <v>0.103763535282024</v>
      </c>
      <c r="T698" s="78" t="n">
        <f aca="false">ROUND(IF(ISERROR(P698*$T$1),"",P698*$T$1),0)</f>
        <v>1350</v>
      </c>
      <c r="U698" s="82" t="n">
        <f aca="false">ROUNDUP(I698*1.2,0)</f>
        <v>600</v>
      </c>
      <c r="V698" s="83" t="n">
        <f aca="false">ROUNDUP(SUM(J698:L698)*1.1,0)</f>
        <v>0</v>
      </c>
      <c r="W698" s="84" t="s">
        <v>50</v>
      </c>
      <c r="X698" s="28" t="n">
        <f aca="false">IFERROR(IF($W698="eパケライト",VLOOKUP($U698,料金表!$B$3:$H$52,2,1),IF($W698="eパケ",VLOOKUP($U698,料金表!$B$3:$H$52,4,1),IF($W698="EMS",VLOOKUP($U698,料金表!$B$3:$H$52,6,1),""))),"")</f>
        <v>1385</v>
      </c>
      <c r="Y698" s="28" t="n">
        <f aca="false">IFERROR(IF($W698="eパケライト",VLOOKUP($U698,料金表!$B$3:$H$52,3,1),IF($W698="eパケ",VLOOKUP($U698,料金表!$B$3:$H$52,5,1),IF($W698="EMS",VLOOKUP($U698,料金表!$B$3:$H$52,7,1),""))),"")</f>
        <v>1385</v>
      </c>
      <c r="Z698" s="28" t="n">
        <f aca="false">$Z$1</f>
        <v>330</v>
      </c>
      <c r="AA698" s="64"/>
      <c r="AB698" s="65"/>
      <c r="AC698" s="66" t="s">
        <v>89</v>
      </c>
      <c r="AD698" s="65" t="n">
        <v>43967</v>
      </c>
      <c r="AE698" s="56"/>
      <c r="AF698" s="97"/>
    </row>
    <row r="699" customFormat="false" ht="16.5" hidden="true" customHeight="true" outlineLevel="0" collapsed="false">
      <c r="A699" s="19" t="n">
        <v>692</v>
      </c>
      <c r="B699" s="67"/>
      <c r="C699" s="58" t="s">
        <v>2132</v>
      </c>
      <c r="D699" s="37" t="s">
        <v>2133</v>
      </c>
      <c r="E699" s="58" t="n">
        <v>4995506003081</v>
      </c>
      <c r="F699" s="38" t="str">
        <f aca="false">IF(D699="",,"http://mnsearch.com/item?kwd="&amp;D699)</f>
        <v>http://mnsearch.com/item?kwd=B07NPQ9V6R</v>
      </c>
      <c r="G699" s="60" t="n">
        <v>2311</v>
      </c>
      <c r="H699" s="39"/>
      <c r="I699" s="40" t="n">
        <v>200</v>
      </c>
      <c r="J699" s="41"/>
      <c r="K699" s="41"/>
      <c r="L699" s="41"/>
      <c r="M699" s="61" t="s">
        <v>2134</v>
      </c>
      <c r="N699" s="62" t="n">
        <v>54.99</v>
      </c>
      <c r="O699" s="77" t="n">
        <f aca="false">N699-0.5</f>
        <v>54.49</v>
      </c>
      <c r="P699" s="78" t="n">
        <f aca="false">IF(ISERROR($P$1*O699),"",($P$1*O699))</f>
        <v>5769.4012</v>
      </c>
      <c r="Q699" s="79" t="n">
        <f aca="false">P699-T699-X699-G699-H699-Z699</f>
        <v>1403.4012</v>
      </c>
      <c r="R699" s="80" t="n">
        <f aca="false">P699-T699-Y699-G699-H699-Z699</f>
        <v>1403.4012</v>
      </c>
      <c r="S699" s="81" t="n">
        <f aca="false">IF(ISERROR(Q699/P699),"",(Q699/P699))</f>
        <v>0.243249022099555</v>
      </c>
      <c r="T699" s="78" t="n">
        <f aca="false">ROUND(IF(ISERROR(P699*$T$1),"",P699*$T$1),0)</f>
        <v>865</v>
      </c>
      <c r="U699" s="82" t="n">
        <f aca="false">ROUNDUP(I699*1.2,0)</f>
        <v>240</v>
      </c>
      <c r="V699" s="83" t="n">
        <f aca="false">ROUNDUP(SUM(J699:L699)*1.1,0)</f>
        <v>0</v>
      </c>
      <c r="W699" s="84" t="s">
        <v>50</v>
      </c>
      <c r="X699" s="28" t="n">
        <f aca="false">IFERROR(IF($W699="eパケライト",VLOOKUP($U699,料金表!$B$3:$H$52,2,1),IF($W699="eパケ",VLOOKUP($U699,料金表!$B$3:$H$52,4,1),IF($W699="EMS",VLOOKUP($U699,料金表!$B$3:$H$52,6,1),""))),"")</f>
        <v>860</v>
      </c>
      <c r="Y699" s="28" t="n">
        <f aca="false">IFERROR(IF($W699="eパケライト",VLOOKUP($U699,料金表!$B$3:$H$52,3,1),IF($W699="eパケ",VLOOKUP($U699,料金表!$B$3:$H$52,5,1),IF($W699="EMS",VLOOKUP($U699,料金表!$B$3:$H$52,7,1),""))),"")</f>
        <v>860</v>
      </c>
      <c r="Z699" s="28" t="n">
        <f aca="false">$Z$1</f>
        <v>330</v>
      </c>
      <c r="AA699" s="64"/>
      <c r="AB699" s="65"/>
      <c r="AC699" s="66" t="s">
        <v>89</v>
      </c>
      <c r="AD699" s="65" t="n">
        <v>43967</v>
      </c>
      <c r="AE699" s="56"/>
      <c r="AF699" s="97"/>
    </row>
    <row r="700" customFormat="false" ht="16.5" hidden="true" customHeight="true" outlineLevel="0" collapsed="false">
      <c r="A700" s="19" t="n">
        <v>693</v>
      </c>
      <c r="B700" s="67"/>
      <c r="C700" s="58" t="s">
        <v>2135</v>
      </c>
      <c r="D700" s="37" t="s">
        <v>2136</v>
      </c>
      <c r="E700" s="58" t="n">
        <v>4974365824594</v>
      </c>
      <c r="F700" s="38" t="str">
        <f aca="false">IF(D700="",,"http://mnsearch.com/item?kwd="&amp;D700)</f>
        <v>http://mnsearch.com/item?kwd=B07VPHLZ6P</v>
      </c>
      <c r="G700" s="60" t="n">
        <v>5500</v>
      </c>
      <c r="H700" s="39"/>
      <c r="I700" s="40" t="n">
        <v>1400</v>
      </c>
      <c r="J700" s="41"/>
      <c r="K700" s="41"/>
      <c r="L700" s="41"/>
      <c r="M700" s="61" t="s">
        <v>2137</v>
      </c>
      <c r="N700" s="62" t="n">
        <v>114.8</v>
      </c>
      <c r="O700" s="77" t="n">
        <f aca="false">N700-0.5</f>
        <v>114.3</v>
      </c>
      <c r="P700" s="78" t="n">
        <f aca="false">IF(ISERROR($P$1*O700),"",($P$1*O700))</f>
        <v>12102.084</v>
      </c>
      <c r="Q700" s="79" t="n">
        <f aca="false">P700-T700-X700-G700-H700-Z700</f>
        <v>1662.084</v>
      </c>
      <c r="R700" s="80" t="n">
        <f aca="false">P700-T700-Y700-G700-H700-Z700</f>
        <v>1662.084</v>
      </c>
      <c r="S700" s="81" t="n">
        <f aca="false">IF(ISERROR(Q700/P700),"",(Q700/P700))</f>
        <v>0.137338660019216</v>
      </c>
      <c r="T700" s="78" t="n">
        <f aca="false">ROUND(IF(ISERROR(P700*$T$1),"",P700*$T$1),0)</f>
        <v>1815</v>
      </c>
      <c r="U700" s="82" t="n">
        <f aca="false">ROUNDUP(I700*1.2,0)</f>
        <v>1680</v>
      </c>
      <c r="V700" s="83" t="n">
        <f aca="false">ROUNDUP(SUM(J700:L700)*1.1,0)</f>
        <v>0</v>
      </c>
      <c r="W700" s="84" t="s">
        <v>50</v>
      </c>
      <c r="X700" s="28" t="n">
        <f aca="false">IFERROR(IF($W700="eパケライト",VLOOKUP($U700,料金表!$B$3:$H$52,2,1),IF($W700="eパケ",VLOOKUP($U700,料金表!$B$3:$H$52,4,1),IF($W700="EMS",VLOOKUP($U700,料金表!$B$3:$H$52,6,1),""))),"")</f>
        <v>2795</v>
      </c>
      <c r="Y700" s="28" t="n">
        <f aca="false">IFERROR(IF($W700="eパケライト",VLOOKUP($U700,料金表!$B$3:$H$52,3,1),IF($W700="eパケ",VLOOKUP($U700,料金表!$B$3:$H$52,5,1),IF($W700="EMS",VLOOKUP($U700,料金表!$B$3:$H$52,7,1),""))),"")</f>
        <v>2795</v>
      </c>
      <c r="Z700" s="28" t="n">
        <f aca="false">$Z$1</f>
        <v>330</v>
      </c>
      <c r="AA700" s="64"/>
      <c r="AB700" s="65"/>
      <c r="AC700" s="66" t="s">
        <v>89</v>
      </c>
      <c r="AD700" s="65" t="n">
        <v>43967</v>
      </c>
      <c r="AE700" s="56"/>
      <c r="AF700" s="97"/>
    </row>
    <row r="701" customFormat="false" ht="16.5" hidden="true" customHeight="true" outlineLevel="0" collapsed="false">
      <c r="A701" s="19" t="n">
        <v>694</v>
      </c>
      <c r="B701" s="67"/>
      <c r="C701" s="58" t="s">
        <v>2138</v>
      </c>
      <c r="D701" s="37" t="s">
        <v>2139</v>
      </c>
      <c r="E701" s="58" t="n">
        <v>4995857095964</v>
      </c>
      <c r="F701" s="38" t="str">
        <f aca="false">IF(D701="",,"http://mnsearch.com/item?kwd="&amp;D701)</f>
        <v>http://mnsearch.com/item?kwd=B07PYTN41F</v>
      </c>
      <c r="G701" s="60" t="n">
        <v>7000</v>
      </c>
      <c r="H701" s="39"/>
      <c r="I701" s="40" t="n">
        <v>800</v>
      </c>
      <c r="J701" s="41"/>
      <c r="K701" s="41"/>
      <c r="L701" s="41"/>
      <c r="M701" s="61" t="s">
        <v>2140</v>
      </c>
      <c r="N701" s="62" t="n">
        <v>118</v>
      </c>
      <c r="O701" s="77" t="n">
        <f aca="false">N701-0.5</f>
        <v>117.5</v>
      </c>
      <c r="P701" s="78" t="n">
        <f aca="false">IF(ISERROR($P$1*O701),"",($P$1*O701))</f>
        <v>12440.9</v>
      </c>
      <c r="Q701" s="79" t="n">
        <f aca="false">P701-T701-X701-G701-H701-Z701</f>
        <v>1259.9</v>
      </c>
      <c r="R701" s="80" t="n">
        <f aca="false">P701-T701-Y701-G701-H701-Z701</f>
        <v>1259.9</v>
      </c>
      <c r="S701" s="81" t="n">
        <f aca="false">IF(ISERROR(Q701/P701),"",(Q701/P701))</f>
        <v>0.10127080838203</v>
      </c>
      <c r="T701" s="78" t="n">
        <f aca="false">ROUND(IF(ISERROR(P701*$T$1),"",P701*$T$1),0)</f>
        <v>1866</v>
      </c>
      <c r="U701" s="82" t="n">
        <f aca="false">ROUNDUP(I701*1.2,0)</f>
        <v>960</v>
      </c>
      <c r="V701" s="83" t="n">
        <f aca="false">ROUNDUP(SUM(J701:L701)*1.1,0)</f>
        <v>0</v>
      </c>
      <c r="W701" s="84" t="s">
        <v>50</v>
      </c>
      <c r="X701" s="28" t="n">
        <f aca="false">IFERROR(IF($W701="eパケライト",VLOOKUP($U701,料金表!$B$3:$H$52,2,1),IF($W701="eパケ",VLOOKUP($U701,料金表!$B$3:$H$52,4,1),IF($W701="EMS",VLOOKUP($U701,料金表!$B$3:$H$52,6,1),""))),"")</f>
        <v>1985</v>
      </c>
      <c r="Y701" s="28" t="n">
        <f aca="false">IFERROR(IF($W701="eパケライト",VLOOKUP($U701,料金表!$B$3:$H$52,3,1),IF($W701="eパケ",VLOOKUP($U701,料金表!$B$3:$H$52,5,1),IF($W701="EMS",VLOOKUP($U701,料金表!$B$3:$H$52,7,1),""))),"")</f>
        <v>1985</v>
      </c>
      <c r="Z701" s="28" t="n">
        <f aca="false">$Z$1</f>
        <v>330</v>
      </c>
      <c r="AA701" s="64"/>
      <c r="AB701" s="65"/>
      <c r="AC701" s="66" t="s">
        <v>89</v>
      </c>
      <c r="AD701" s="65" t="n">
        <v>43967</v>
      </c>
      <c r="AE701" s="56"/>
      <c r="AF701" s="97"/>
    </row>
    <row r="702" customFormat="false" ht="16.5" hidden="true" customHeight="true" outlineLevel="0" collapsed="false">
      <c r="A702" s="19" t="n">
        <v>695</v>
      </c>
      <c r="B702" s="67"/>
      <c r="C702" s="58" t="s">
        <v>2141</v>
      </c>
      <c r="D702" s="37" t="s">
        <v>2142</v>
      </c>
      <c r="E702" s="58" t="n">
        <v>4935066601808</v>
      </c>
      <c r="F702" s="38" t="str">
        <f aca="false">IF(D702="",,"http://mnsearch.com/item?kwd="&amp;D702)</f>
        <v>http://mnsearch.com/item?kwd=B07KH95W1R</v>
      </c>
      <c r="G702" s="60" t="n">
        <v>5000</v>
      </c>
      <c r="H702" s="39"/>
      <c r="I702" s="40" t="n">
        <v>500</v>
      </c>
      <c r="J702" s="41"/>
      <c r="K702" s="41"/>
      <c r="L702" s="41"/>
      <c r="M702" s="100" t="s">
        <v>2143</v>
      </c>
      <c r="N702" s="62" t="n">
        <v>93.49</v>
      </c>
      <c r="O702" s="77" t="n">
        <f aca="false">N702-0.5</f>
        <v>92.99</v>
      </c>
      <c r="P702" s="78" t="n">
        <f aca="false">IF(ISERROR($P$1*O702),"",($P$1*O702))</f>
        <v>9845.7812</v>
      </c>
      <c r="Q702" s="79" t="n">
        <f aca="false">P702-T702-X702-G702-H702-Z702</f>
        <v>1653.7812</v>
      </c>
      <c r="R702" s="80" t="n">
        <f aca="false">P702-T702-Y702-G702-H702-Z702</f>
        <v>1653.7812</v>
      </c>
      <c r="S702" s="81" t="n">
        <f aca="false">IF(ISERROR(Q702/P702),"",(Q702/P702))</f>
        <v>0.16796851020821</v>
      </c>
      <c r="T702" s="78" t="n">
        <f aca="false">ROUND(IF(ISERROR(P702*$T$1),"",P702*$T$1),0)</f>
        <v>1477</v>
      </c>
      <c r="U702" s="82" t="n">
        <f aca="false">ROUNDUP(I702*1.2,0)</f>
        <v>600</v>
      </c>
      <c r="V702" s="83" t="n">
        <f aca="false">ROUNDUP(SUM(J702:L702)*1.1,0)</f>
        <v>0</v>
      </c>
      <c r="W702" s="84" t="s">
        <v>50</v>
      </c>
      <c r="X702" s="28" t="n">
        <f aca="false">IFERROR(IF($W702="eパケライト",VLOOKUP($U702,料金表!$B$3:$H$52,2,1),IF($W702="eパケ",VLOOKUP($U702,料金表!$B$3:$H$52,4,1),IF($W702="EMS",VLOOKUP($U702,料金表!$B$3:$H$52,6,1),""))),"")</f>
        <v>1385</v>
      </c>
      <c r="Y702" s="28" t="n">
        <f aca="false">IFERROR(IF($W702="eパケライト",VLOOKUP($U702,料金表!$B$3:$H$52,3,1),IF($W702="eパケ",VLOOKUP($U702,料金表!$B$3:$H$52,5,1),IF($W702="EMS",VLOOKUP($U702,料金表!$B$3:$H$52,7,1),""))),"")</f>
        <v>1385</v>
      </c>
      <c r="Z702" s="28" t="n">
        <f aca="false">$Z$1</f>
        <v>330</v>
      </c>
      <c r="AA702" s="64"/>
      <c r="AB702" s="65"/>
      <c r="AC702" s="66" t="s">
        <v>89</v>
      </c>
      <c r="AD702" s="65" t="n">
        <v>43967</v>
      </c>
      <c r="AE702" s="56"/>
      <c r="AF702" s="97"/>
    </row>
    <row r="703" customFormat="false" ht="15.75" hidden="true" customHeight="true" outlineLevel="0" collapsed="false">
      <c r="A703" s="19" t="n">
        <v>696</v>
      </c>
      <c r="B703" s="67"/>
      <c r="C703" s="58" t="s">
        <v>2144</v>
      </c>
      <c r="D703" s="37" t="s">
        <v>2145</v>
      </c>
      <c r="E703" s="58" t="n">
        <v>4571442047275</v>
      </c>
      <c r="F703" s="38" t="str">
        <f aca="false">IF(D703="",,"http://mnsearch.com/item?kwd="&amp;D703)</f>
        <v>http://mnsearch.com/item?kwd=B0832ZPRFZ</v>
      </c>
      <c r="G703" s="60" t="n">
        <v>6800</v>
      </c>
      <c r="H703" s="39"/>
      <c r="I703" s="40" t="n">
        <v>400</v>
      </c>
      <c r="J703" s="41"/>
      <c r="K703" s="41"/>
      <c r="L703" s="41"/>
      <c r="M703" s="100" t="s">
        <v>2146</v>
      </c>
      <c r="N703" s="62" t="n">
        <v>98</v>
      </c>
      <c r="O703" s="77" t="n">
        <f aca="false">N703-0.5</f>
        <v>97.5</v>
      </c>
      <c r="P703" s="78" t="n">
        <f aca="false">IF(ISERROR($P$1*O703),"",($P$1*O703))</f>
        <v>10323.3</v>
      </c>
      <c r="Q703" s="79" t="n">
        <f aca="false">P703-T703-X703-G703-H703-Z703</f>
        <v>410.299999999999</v>
      </c>
      <c r="R703" s="80" t="n">
        <f aca="false">P703-T703-Y703-G703-H703-Z703</f>
        <v>410.299999999999</v>
      </c>
      <c r="S703" s="81" t="n">
        <f aca="false">IF(ISERROR(Q703/P703),"",(Q703/P703))</f>
        <v>0.0397450427673321</v>
      </c>
      <c r="T703" s="78" t="n">
        <f aca="false">ROUND(IF(ISERROR(P703*$T$1),"",P703*$T$1),0)</f>
        <v>1548</v>
      </c>
      <c r="U703" s="82" t="n">
        <f aca="false">ROUNDUP(I703*1.2,0)</f>
        <v>480</v>
      </c>
      <c r="V703" s="83" t="n">
        <f aca="false">ROUNDUP(SUM(J703:L703)*1.1,0)</f>
        <v>0</v>
      </c>
      <c r="W703" s="84" t="s">
        <v>50</v>
      </c>
      <c r="X703" s="28" t="n">
        <f aca="false">IFERROR(IF($W703="eパケライト",VLOOKUP($U703,料金表!$B$3:$H$52,2,1),IF($W703="eパケ",VLOOKUP($U703,料金表!$B$3:$H$52,4,1),IF($W703="EMS",VLOOKUP($U703,料金表!$B$3:$H$52,6,1),""))),"")</f>
        <v>1235</v>
      </c>
      <c r="Y703" s="28" t="n">
        <f aca="false">IFERROR(IF($W703="eパケライト",VLOOKUP($U703,料金表!$B$3:$H$52,3,1),IF($W703="eパケ",VLOOKUP($U703,料金表!$B$3:$H$52,5,1),IF($W703="EMS",VLOOKUP($U703,料金表!$B$3:$H$52,7,1),""))),"")</f>
        <v>1235</v>
      </c>
      <c r="Z703" s="28" t="n">
        <f aca="false">$Z$1</f>
        <v>330</v>
      </c>
      <c r="AA703" s="64"/>
      <c r="AB703" s="65"/>
      <c r="AC703" s="66" t="s">
        <v>45</v>
      </c>
      <c r="AD703" s="65" t="n">
        <v>43967</v>
      </c>
      <c r="AE703" s="56"/>
      <c r="AF703" s="97"/>
    </row>
    <row r="704" customFormat="false" ht="15.75" hidden="true" customHeight="true" outlineLevel="0" collapsed="false">
      <c r="A704" s="19" t="n">
        <v>697</v>
      </c>
      <c r="B704" s="67"/>
      <c r="C704" s="58" t="s">
        <v>2147</v>
      </c>
      <c r="D704" s="37" t="s">
        <v>2148</v>
      </c>
      <c r="E704" s="58" t="n">
        <v>4535506303080</v>
      </c>
      <c r="F704" s="38" t="str">
        <f aca="false">IF(D704="",,"http://mnsearch.com/item?kwd="&amp;D704)</f>
        <v>http://mnsearch.com/item?kwd=B07YBY6SM3</v>
      </c>
      <c r="G704" s="60" t="n">
        <v>6111</v>
      </c>
      <c r="H704" s="39"/>
      <c r="I704" s="40" t="n">
        <v>600</v>
      </c>
      <c r="J704" s="41"/>
      <c r="K704" s="41"/>
      <c r="L704" s="41"/>
      <c r="M704" s="100" t="s">
        <v>2149</v>
      </c>
      <c r="N704" s="62" t="n">
        <v>120.49</v>
      </c>
      <c r="O704" s="77" t="n">
        <f aca="false">N704-0.5</f>
        <v>119.99</v>
      </c>
      <c r="P704" s="78" t="n">
        <f aca="false">IF(ISERROR($P$1*O704),"",($P$1*O704))</f>
        <v>12704.5412</v>
      </c>
      <c r="Q704" s="79" t="n">
        <f aca="false">P704-T704-X704-G704-H704-Z704</f>
        <v>2672.5412</v>
      </c>
      <c r="R704" s="80" t="n">
        <f aca="false">P704-T704-Y704-G704-H704-Z704</f>
        <v>2672.5412</v>
      </c>
      <c r="S704" s="81" t="n">
        <f aca="false">IF(ISERROR(Q704/P704),"",(Q704/P704))</f>
        <v>0.210361095133447</v>
      </c>
      <c r="T704" s="78" t="n">
        <f aca="false">ROUND(IF(ISERROR(P704*$T$1),"",P704*$T$1),0)</f>
        <v>1906</v>
      </c>
      <c r="U704" s="82" t="n">
        <f aca="false">ROUNDUP(I704*1.2,0)</f>
        <v>720</v>
      </c>
      <c r="V704" s="83" t="n">
        <f aca="false">ROUNDUP(SUM(J704:L704)*1.1,0)</f>
        <v>0</v>
      </c>
      <c r="W704" s="84" t="s">
        <v>50</v>
      </c>
      <c r="X704" s="28" t="n">
        <f aca="false">IFERROR(IF($W704="eパケライト",VLOOKUP($U704,料金表!$B$3:$H$52,2,1),IF($W704="eパケ",VLOOKUP($U704,料金表!$B$3:$H$52,4,1),IF($W704="EMS",VLOOKUP($U704,料金表!$B$3:$H$52,6,1),""))),"")</f>
        <v>1685</v>
      </c>
      <c r="Y704" s="28" t="n">
        <f aca="false">IFERROR(IF($W704="eパケライト",VLOOKUP($U704,料金表!$B$3:$H$52,3,1),IF($W704="eパケ",VLOOKUP($U704,料金表!$B$3:$H$52,5,1),IF($W704="EMS",VLOOKUP($U704,料金表!$B$3:$H$52,7,1),""))),"")</f>
        <v>1685</v>
      </c>
      <c r="Z704" s="28" t="n">
        <f aca="false">$Z$1</f>
        <v>330</v>
      </c>
      <c r="AA704" s="64"/>
      <c r="AB704" s="65"/>
      <c r="AC704" s="66" t="s">
        <v>45</v>
      </c>
      <c r="AD704" s="65" t="n">
        <v>43967</v>
      </c>
      <c r="AE704" s="56"/>
      <c r="AF704" s="97"/>
    </row>
    <row r="705" customFormat="false" ht="15.75" hidden="true" customHeight="true" outlineLevel="0" collapsed="false">
      <c r="A705" s="19" t="n">
        <v>698</v>
      </c>
      <c r="B705" s="67"/>
      <c r="C705" s="58" t="s">
        <v>2150</v>
      </c>
      <c r="D705" s="37" t="s">
        <v>2151</v>
      </c>
      <c r="E705" s="58" t="n">
        <v>4988615128158</v>
      </c>
      <c r="F705" s="38" t="str">
        <f aca="false">IF(D705="",,"http://mnsearch.com/item?kwd="&amp;D705)</f>
        <v>http://mnsearch.com/item?kwd=B07SNCPBT3</v>
      </c>
      <c r="G705" s="60" t="n">
        <v>6600</v>
      </c>
      <c r="H705" s="39"/>
      <c r="I705" s="40" t="n">
        <v>800</v>
      </c>
      <c r="J705" s="41"/>
      <c r="K705" s="41"/>
      <c r="L705" s="41"/>
      <c r="M705" s="100" t="s">
        <v>2152</v>
      </c>
      <c r="N705" s="62" t="n">
        <v>112.49</v>
      </c>
      <c r="O705" s="77" t="n">
        <f aca="false">N705-0.5</f>
        <v>111.99</v>
      </c>
      <c r="P705" s="78" t="n">
        <f aca="false">IF(ISERROR($P$1*O705),"",($P$1*O705))</f>
        <v>11857.5012</v>
      </c>
      <c r="Q705" s="79" t="n">
        <f aca="false">P705-T705-X705-G705-H705-Z705</f>
        <v>1163.5012</v>
      </c>
      <c r="R705" s="80" t="n">
        <f aca="false">P705-T705-Y705-G705-H705-Z705</f>
        <v>1163.5012</v>
      </c>
      <c r="S705" s="81" t="n">
        <f aca="false">IF(ISERROR(Q705/P705),"",(Q705/P705))</f>
        <v>0.0981236417669516</v>
      </c>
      <c r="T705" s="78" t="n">
        <f aca="false">ROUND(IF(ISERROR(P705*$T$1),"",P705*$T$1),0)</f>
        <v>1779</v>
      </c>
      <c r="U705" s="82" t="n">
        <f aca="false">ROUNDUP(I705*1.2,0)</f>
        <v>960</v>
      </c>
      <c r="V705" s="83" t="n">
        <f aca="false">ROUNDUP(SUM(J705:L705)*1.1,0)</f>
        <v>0</v>
      </c>
      <c r="W705" s="84" t="s">
        <v>50</v>
      </c>
      <c r="X705" s="28" t="n">
        <f aca="false">IFERROR(IF($W705="eパケライト",VLOOKUP($U705,料金表!$B$3:$H$52,2,1),IF($W705="eパケ",VLOOKUP($U705,料金表!$B$3:$H$52,4,1),IF($W705="EMS",VLOOKUP($U705,料金表!$B$3:$H$52,6,1),""))),"")</f>
        <v>1985</v>
      </c>
      <c r="Y705" s="28" t="n">
        <f aca="false">IFERROR(IF($W705="eパケライト",VLOOKUP($U705,料金表!$B$3:$H$52,3,1),IF($W705="eパケ",VLOOKUP($U705,料金表!$B$3:$H$52,5,1),IF($W705="EMS",VLOOKUP($U705,料金表!$B$3:$H$52,7,1),""))),"")</f>
        <v>1985</v>
      </c>
      <c r="Z705" s="28" t="n">
        <f aca="false">$Z$1</f>
        <v>330</v>
      </c>
      <c r="AA705" s="64"/>
      <c r="AB705" s="65"/>
      <c r="AC705" s="66" t="s">
        <v>45</v>
      </c>
      <c r="AD705" s="65" t="n">
        <v>43967</v>
      </c>
      <c r="AE705" s="56"/>
      <c r="AF705" s="97"/>
    </row>
    <row r="706" customFormat="false" ht="15.75" hidden="true" customHeight="true" outlineLevel="0" collapsed="false">
      <c r="A706" s="19" t="n">
        <v>699</v>
      </c>
      <c r="B706" s="67"/>
      <c r="C706" s="58" t="s">
        <v>2153</v>
      </c>
      <c r="D706" s="37" t="s">
        <v>2154</v>
      </c>
      <c r="E706" s="58" t="n">
        <v>4995857096367</v>
      </c>
      <c r="F706" s="38" t="str">
        <f aca="false">IF(D706="",,"http://mnsearch.com/item?kwd="&amp;D706)</f>
        <v>http://mnsearch.com/item?kwd=B081STYD7G</v>
      </c>
      <c r="G706" s="60" t="n">
        <v>5060</v>
      </c>
      <c r="H706" s="39"/>
      <c r="I706" s="40" t="n">
        <v>700</v>
      </c>
      <c r="J706" s="41"/>
      <c r="K706" s="41"/>
      <c r="L706" s="41"/>
      <c r="M706" s="61" t="s">
        <v>2155</v>
      </c>
      <c r="N706" s="62" t="n">
        <v>90.99</v>
      </c>
      <c r="O706" s="77" t="n">
        <f aca="false">N706-0.5</f>
        <v>90.49</v>
      </c>
      <c r="P706" s="78" t="n">
        <f aca="false">IF(ISERROR($P$1*O706),"",($P$1*O706))</f>
        <v>9581.0812</v>
      </c>
      <c r="Q706" s="79" t="n">
        <f aca="false">P706-T706-X706-G706-H706-Z706</f>
        <v>919.081199999999</v>
      </c>
      <c r="R706" s="80" t="n">
        <f aca="false">P706-T706-Y706-G706-H706-Z706</f>
        <v>919.081199999999</v>
      </c>
      <c r="S706" s="81" t="n">
        <f aca="false">IF(ISERROR(Q706/P706),"",(Q706/P706))</f>
        <v>0.0959266684849721</v>
      </c>
      <c r="T706" s="78" t="n">
        <f aca="false">ROUND(IF(ISERROR(P706*$T$1),"",P706*$T$1),0)</f>
        <v>1437</v>
      </c>
      <c r="U706" s="82" t="n">
        <f aca="false">ROUNDUP(I706*1.2,0)</f>
        <v>840</v>
      </c>
      <c r="V706" s="83" t="n">
        <f aca="false">ROUNDUP(SUM(J706:L706)*1.1,0)</f>
        <v>0</v>
      </c>
      <c r="W706" s="84" t="s">
        <v>50</v>
      </c>
      <c r="X706" s="28" t="n">
        <f aca="false">IFERROR(IF($W706="eパケライト",VLOOKUP($U706,料金表!$B$3:$H$52,2,1),IF($W706="eパケ",VLOOKUP($U706,料金表!$B$3:$H$52,4,1),IF($W706="EMS",VLOOKUP($U706,料金表!$B$3:$H$52,6,1),""))),"")</f>
        <v>1835</v>
      </c>
      <c r="Y706" s="28" t="n">
        <f aca="false">IFERROR(IF($W706="eパケライト",VLOOKUP($U706,料金表!$B$3:$H$52,3,1),IF($W706="eパケ",VLOOKUP($U706,料金表!$B$3:$H$52,5,1),IF($W706="EMS",VLOOKUP($U706,料金表!$B$3:$H$52,7,1),""))),"")</f>
        <v>1835</v>
      </c>
      <c r="Z706" s="28" t="n">
        <f aca="false">$Z$1</f>
        <v>330</v>
      </c>
      <c r="AA706" s="64"/>
      <c r="AB706" s="65"/>
      <c r="AC706" s="66" t="s">
        <v>45</v>
      </c>
      <c r="AD706" s="103" t="n">
        <v>43967</v>
      </c>
      <c r="AE706" s="56"/>
      <c r="AF706" s="97"/>
    </row>
    <row r="707" customFormat="false" ht="15.75" hidden="true" customHeight="true" outlineLevel="0" collapsed="false">
      <c r="A707" s="19" t="n">
        <v>700</v>
      </c>
      <c r="B707" s="67"/>
      <c r="C707" s="58" t="s">
        <v>2156</v>
      </c>
      <c r="D707" s="37" t="s">
        <v>2157</v>
      </c>
      <c r="E707" s="58" t="n">
        <v>4956027128141</v>
      </c>
      <c r="F707" s="38" t="str">
        <f aca="false">IF(D707="",,"http://mnsearch.com/item?kwd="&amp;D707)</f>
        <v>http://mnsearch.com/item?kwd=B07SLCG8TG</v>
      </c>
      <c r="G707" s="60" t="n">
        <v>4500</v>
      </c>
      <c r="H707" s="39"/>
      <c r="I707" s="40" t="n">
        <v>600</v>
      </c>
      <c r="J707" s="41"/>
      <c r="K707" s="41"/>
      <c r="L707" s="41"/>
      <c r="M707" s="100" t="s">
        <v>2158</v>
      </c>
      <c r="N707" s="62" t="n">
        <v>88.25</v>
      </c>
      <c r="O707" s="77" t="n">
        <f aca="false">N707-0.5</f>
        <v>87.75</v>
      </c>
      <c r="P707" s="78" t="n">
        <f aca="false">IF(ISERROR($P$1*O707),"",($P$1*O707))</f>
        <v>9290.97</v>
      </c>
      <c r="Q707" s="79" t="n">
        <f aca="false">P707-T707-X707-G707-H707-Z707</f>
        <v>1381.97</v>
      </c>
      <c r="R707" s="80" t="n">
        <f aca="false">P707-T707-Y707-G707-H707-Z707</f>
        <v>1381.97</v>
      </c>
      <c r="S707" s="81" t="n">
        <f aca="false">IF(ISERROR(Q707/P707),"",(Q707/P707))</f>
        <v>0.148743349725594</v>
      </c>
      <c r="T707" s="78" t="n">
        <f aca="false">ROUND(IF(ISERROR(P707*$T$1),"",P707*$T$1),0)</f>
        <v>1394</v>
      </c>
      <c r="U707" s="82" t="n">
        <f aca="false">ROUNDUP(I707*1.2,0)</f>
        <v>720</v>
      </c>
      <c r="V707" s="83" t="n">
        <f aca="false">ROUNDUP(SUM(J707:L707)*1.1,0)</f>
        <v>0</v>
      </c>
      <c r="W707" s="84" t="s">
        <v>50</v>
      </c>
      <c r="X707" s="28" t="n">
        <f aca="false">IFERROR(IF($W707="eパケライト",VLOOKUP($U707,料金表!$B$3:$H$52,2,1),IF($W707="eパケ",VLOOKUP($U707,料金表!$B$3:$H$52,4,1),IF($W707="EMS",VLOOKUP($U707,料金表!$B$3:$H$52,6,1),""))),"")</f>
        <v>1685</v>
      </c>
      <c r="Y707" s="28" t="n">
        <f aca="false">IFERROR(IF($W707="eパケライト",VLOOKUP($U707,料金表!$B$3:$H$52,3,1),IF($W707="eパケ",VLOOKUP($U707,料金表!$B$3:$H$52,5,1),IF($W707="EMS",VLOOKUP($U707,料金表!$B$3:$H$52,7,1),""))),"")</f>
        <v>1685</v>
      </c>
      <c r="Z707" s="28" t="n">
        <f aca="false">$Z$1</f>
        <v>330</v>
      </c>
      <c r="AA707" s="64"/>
      <c r="AB707" s="65"/>
      <c r="AC707" s="66" t="s">
        <v>45</v>
      </c>
      <c r="AD707" s="65" t="n">
        <v>43967</v>
      </c>
      <c r="AE707" s="56"/>
      <c r="AF707" s="97"/>
    </row>
    <row r="708" customFormat="false" ht="15.75" hidden="true" customHeight="true" outlineLevel="0" collapsed="false">
      <c r="A708" s="19" t="n">
        <v>701</v>
      </c>
      <c r="B708" s="67"/>
      <c r="C708" s="58" t="s">
        <v>2159</v>
      </c>
      <c r="D708" s="37" t="s">
        <v>2160</v>
      </c>
      <c r="E708" s="58" t="n">
        <v>4510772190084</v>
      </c>
      <c r="F708" s="38" t="str">
        <f aca="false">IF(D708="",,"http://mnsearch.com/item?kwd="&amp;D708)</f>
        <v>http://mnsearch.com/item?kwd=B07PV84KC7</v>
      </c>
      <c r="G708" s="60" t="n">
        <v>3600</v>
      </c>
      <c r="H708" s="39"/>
      <c r="I708" s="40" t="n">
        <v>800</v>
      </c>
      <c r="J708" s="41"/>
      <c r="K708" s="41"/>
      <c r="L708" s="41"/>
      <c r="M708" s="100" t="s">
        <v>2161</v>
      </c>
      <c r="N708" s="62" t="n">
        <v>90.49</v>
      </c>
      <c r="O708" s="77" t="n">
        <f aca="false">N708-0.5</f>
        <v>89.99</v>
      </c>
      <c r="P708" s="78" t="n">
        <f aca="false">IF(ISERROR($P$1*O708),"",($P$1*O708))</f>
        <v>9528.1412</v>
      </c>
      <c r="Q708" s="79" t="n">
        <f aca="false">P708-T708-X708-G708-H708-Z708</f>
        <v>2184.1412</v>
      </c>
      <c r="R708" s="80" t="n">
        <f aca="false">P708-T708-Y708-G708-H708-Z708</f>
        <v>2184.1412</v>
      </c>
      <c r="S708" s="81" t="n">
        <f aca="false">IF(ISERROR(Q708/P708),"",(Q708/P708))</f>
        <v>0.229230565978598</v>
      </c>
      <c r="T708" s="78" t="n">
        <f aca="false">ROUND(IF(ISERROR(P708*$T$1),"",P708*$T$1),0)</f>
        <v>1429</v>
      </c>
      <c r="U708" s="82" t="n">
        <f aca="false">ROUNDUP(I708*1.2,0)</f>
        <v>960</v>
      </c>
      <c r="V708" s="83" t="n">
        <f aca="false">ROUNDUP(SUM(J708:L708)*1.1,0)</f>
        <v>0</v>
      </c>
      <c r="W708" s="84" t="s">
        <v>50</v>
      </c>
      <c r="X708" s="28" t="n">
        <f aca="false">IFERROR(IF($W708="eパケライト",VLOOKUP($U708,料金表!$B$3:$H$52,2,1),IF($W708="eパケ",VLOOKUP($U708,料金表!$B$3:$H$52,4,1),IF($W708="EMS",VLOOKUP($U708,料金表!$B$3:$H$52,6,1),""))),"")</f>
        <v>1985</v>
      </c>
      <c r="Y708" s="28" t="n">
        <f aca="false">IFERROR(IF($W708="eパケライト",VLOOKUP($U708,料金表!$B$3:$H$52,3,1),IF($W708="eパケ",VLOOKUP($U708,料金表!$B$3:$H$52,5,1),IF($W708="EMS",VLOOKUP($U708,料金表!$B$3:$H$52,7,1),""))),"")</f>
        <v>1985</v>
      </c>
      <c r="Z708" s="28" t="n">
        <f aca="false">$Z$1</f>
        <v>330</v>
      </c>
      <c r="AA708" s="64"/>
      <c r="AB708" s="65"/>
      <c r="AC708" s="66" t="s">
        <v>45</v>
      </c>
      <c r="AD708" s="65" t="n">
        <v>43967</v>
      </c>
      <c r="AE708" s="56"/>
      <c r="AF708" s="97"/>
    </row>
    <row r="709" customFormat="false" ht="15.75" hidden="true" customHeight="true" outlineLevel="0" collapsed="false">
      <c r="A709" s="19" t="n">
        <v>702</v>
      </c>
      <c r="B709" s="67"/>
      <c r="C709" s="58" t="s">
        <v>2162</v>
      </c>
      <c r="D709" s="37" t="s">
        <v>2163</v>
      </c>
      <c r="E709" s="58" t="n">
        <v>4956027128387</v>
      </c>
      <c r="F709" s="38" t="str">
        <f aca="false">IF(D709="",,"http://mnsearch.com/item?kwd="&amp;D709)</f>
        <v>http://mnsearch.com/item?kwd=B084CBGNT5</v>
      </c>
      <c r="G709" s="60" t="n">
        <v>3511</v>
      </c>
      <c r="H709" s="39"/>
      <c r="I709" s="40" t="n">
        <v>200</v>
      </c>
      <c r="J709" s="41"/>
      <c r="K709" s="41"/>
      <c r="L709" s="41"/>
      <c r="M709" s="61" t="s">
        <v>2164</v>
      </c>
      <c r="N709" s="62" t="n">
        <v>58.9</v>
      </c>
      <c r="O709" s="77" t="n">
        <f aca="false">N709-0.5</f>
        <v>58.4</v>
      </c>
      <c r="P709" s="78" t="n">
        <f aca="false">IF(ISERROR($P$1*O709),"",($P$1*O709))</f>
        <v>6183.392</v>
      </c>
      <c r="Q709" s="79" t="n">
        <f aca="false">P709-T709-X709-G709-H709-Z709</f>
        <v>554.392</v>
      </c>
      <c r="R709" s="80" t="n">
        <f aca="false">P709-T709-Y709-G709-H709-Z709</f>
        <v>554.392</v>
      </c>
      <c r="S709" s="81" t="n">
        <f aca="false">IF(ISERROR(Q709/P709),"",(Q709/P709))</f>
        <v>0.0896582328922378</v>
      </c>
      <c r="T709" s="78" t="n">
        <f aca="false">ROUND(IF(ISERROR(P709*$T$1),"",P709*$T$1),0)</f>
        <v>928</v>
      </c>
      <c r="U709" s="82" t="n">
        <f aca="false">ROUNDUP(I709*1.2,0)</f>
        <v>240</v>
      </c>
      <c r="V709" s="83" t="n">
        <f aca="false">ROUNDUP(SUM(J709:L709)*1.1,0)</f>
        <v>0</v>
      </c>
      <c r="W709" s="84" t="s">
        <v>50</v>
      </c>
      <c r="X709" s="28" t="n">
        <f aca="false">IFERROR(IF($W709="eパケライト",VLOOKUP($U709,料金表!$B$3:$H$52,2,1),IF($W709="eパケ",VLOOKUP($U709,料金表!$B$3:$H$52,4,1),IF($W709="EMS",VLOOKUP($U709,料金表!$B$3:$H$52,6,1),""))),"")</f>
        <v>860</v>
      </c>
      <c r="Y709" s="28" t="n">
        <f aca="false">IFERROR(IF($W709="eパケライト",VLOOKUP($U709,料金表!$B$3:$H$52,3,1),IF($W709="eパケ",VLOOKUP($U709,料金表!$B$3:$H$52,5,1),IF($W709="EMS",VLOOKUP($U709,料金表!$B$3:$H$52,7,1),""))),"")</f>
        <v>860</v>
      </c>
      <c r="Z709" s="28" t="n">
        <f aca="false">$Z$1</f>
        <v>330</v>
      </c>
      <c r="AA709" s="64"/>
      <c r="AB709" s="65"/>
      <c r="AC709" s="66" t="s">
        <v>45</v>
      </c>
      <c r="AD709" s="65" t="n">
        <v>43967</v>
      </c>
      <c r="AE709" s="56"/>
      <c r="AF709" s="97"/>
    </row>
    <row r="710" customFormat="false" ht="15.75" hidden="true" customHeight="true" outlineLevel="0" collapsed="false">
      <c r="A710" s="19" t="n">
        <v>703</v>
      </c>
      <c r="B710" s="67"/>
      <c r="C710" s="58" t="s">
        <v>2165</v>
      </c>
      <c r="D710" s="37" t="s">
        <v>2166</v>
      </c>
      <c r="E710" s="58" t="n">
        <v>4580618551119</v>
      </c>
      <c r="F710" s="38" t="str">
        <f aca="false">IF(D710="",,"http://mnsearch.com/item?kwd="&amp;D710)</f>
        <v>http://mnsearch.com/item?kwd=B07SK8HQYQ</v>
      </c>
      <c r="G710" s="60" t="n">
        <v>3611</v>
      </c>
      <c r="H710" s="39"/>
      <c r="I710" s="40" t="n">
        <v>200</v>
      </c>
      <c r="J710" s="41"/>
      <c r="K710" s="41"/>
      <c r="L710" s="41"/>
      <c r="M710" s="100" t="s">
        <v>2167</v>
      </c>
      <c r="N710" s="62" t="n">
        <v>55.49</v>
      </c>
      <c r="O710" s="77" t="n">
        <f aca="false">N710-0.5</f>
        <v>54.99</v>
      </c>
      <c r="P710" s="78" t="n">
        <f aca="false">IF(ISERROR($P$1*O710),"",($P$1*O710))</f>
        <v>5822.3412</v>
      </c>
      <c r="Q710" s="79" t="n">
        <f aca="false">P710-T710-X710-G710-H710-Z710</f>
        <v>148.3412</v>
      </c>
      <c r="R710" s="80" t="n">
        <f aca="false">P710-T710-Y710-G710-H710-Z710</f>
        <v>148.3412</v>
      </c>
      <c r="S710" s="81" t="n">
        <f aca="false">IF(ISERROR(Q710/P710),"",(Q710/P710))</f>
        <v>0.0254779297372679</v>
      </c>
      <c r="T710" s="78" t="n">
        <f aca="false">ROUND(IF(ISERROR(P710*$T$1),"",P710*$T$1),0)</f>
        <v>873</v>
      </c>
      <c r="U710" s="82" t="n">
        <f aca="false">ROUNDUP(I710*1.2,0)</f>
        <v>240</v>
      </c>
      <c r="V710" s="83" t="n">
        <f aca="false">ROUNDUP(SUM(J710:L710)*1.1,0)</f>
        <v>0</v>
      </c>
      <c r="W710" s="84" t="s">
        <v>50</v>
      </c>
      <c r="X710" s="28" t="n">
        <f aca="false">IFERROR(IF($W710="eパケライト",VLOOKUP($U710,料金表!$B$3:$H$52,2,1),IF($W710="eパケ",VLOOKUP($U710,料金表!$B$3:$H$52,4,1),IF($W710="EMS",VLOOKUP($U710,料金表!$B$3:$H$52,6,1),""))),"")</f>
        <v>860</v>
      </c>
      <c r="Y710" s="28" t="n">
        <f aca="false">IFERROR(IF($W710="eパケライト",VLOOKUP($U710,料金表!$B$3:$H$52,3,1),IF($W710="eパケ",VLOOKUP($U710,料金表!$B$3:$H$52,5,1),IF($W710="EMS",VLOOKUP($U710,料金表!$B$3:$H$52,7,1),""))),"")</f>
        <v>860</v>
      </c>
      <c r="Z710" s="28" t="n">
        <f aca="false">$Z$1</f>
        <v>330</v>
      </c>
      <c r="AA710" s="64"/>
      <c r="AB710" s="65"/>
      <c r="AC710" s="66" t="s">
        <v>45</v>
      </c>
      <c r="AD710" s="65" t="n">
        <v>43967</v>
      </c>
      <c r="AE710" s="56"/>
      <c r="AF710" s="97"/>
    </row>
    <row r="711" customFormat="false" ht="15.75" hidden="true" customHeight="true" outlineLevel="0" collapsed="false">
      <c r="A711" s="19" t="n">
        <v>704</v>
      </c>
      <c r="B711" s="67"/>
      <c r="C711" s="58" t="s">
        <v>2168</v>
      </c>
      <c r="D711" s="37" t="s">
        <v>2169</v>
      </c>
      <c r="E711" s="58" t="n">
        <v>4995857095971</v>
      </c>
      <c r="F711" s="38" t="str">
        <f aca="false">IF(D711="",,"http://mnsearch.com/item?kwd="&amp;D711)</f>
        <v>http://mnsearch.com/item?kwd=B07PYTN41D</v>
      </c>
      <c r="G711" s="60" t="n">
        <v>3611</v>
      </c>
      <c r="H711" s="39"/>
      <c r="I711" s="40" t="n">
        <v>200</v>
      </c>
      <c r="J711" s="41"/>
      <c r="K711" s="41"/>
      <c r="L711" s="41"/>
      <c r="M711" s="100" t="s">
        <v>2170</v>
      </c>
      <c r="N711" s="62" t="n">
        <v>58.98</v>
      </c>
      <c r="O711" s="77" t="n">
        <f aca="false">N711-0.5</f>
        <v>58.48</v>
      </c>
      <c r="P711" s="78" t="n">
        <f aca="false">IF(ISERROR($P$1*O711),"",($P$1*O711))</f>
        <v>6191.8624</v>
      </c>
      <c r="Q711" s="79" t="n">
        <f aca="false">P711-T711-X711-G711-H711-Z711</f>
        <v>461.862399999999</v>
      </c>
      <c r="R711" s="80" t="n">
        <f aca="false">P711-T711-Y711-G711-H711-Z711</f>
        <v>461.862399999999</v>
      </c>
      <c r="S711" s="81" t="n">
        <f aca="false">IF(ISERROR(Q711/P711),"",(Q711/P711))</f>
        <v>0.0745918384749634</v>
      </c>
      <c r="T711" s="78" t="n">
        <f aca="false">ROUND(IF(ISERROR(P711*$T$1),"",P711*$T$1),0)</f>
        <v>929</v>
      </c>
      <c r="U711" s="82" t="n">
        <f aca="false">ROUNDUP(I711*1.2,0)</f>
        <v>240</v>
      </c>
      <c r="V711" s="83" t="n">
        <f aca="false">ROUNDUP(SUM(J711:L711)*1.1,0)</f>
        <v>0</v>
      </c>
      <c r="W711" s="84" t="s">
        <v>50</v>
      </c>
      <c r="X711" s="28" t="n">
        <f aca="false">IFERROR(IF($W711="eパケライト",VLOOKUP($U711,料金表!$B$3:$H$52,2,1),IF($W711="eパケ",VLOOKUP($U711,料金表!$B$3:$H$52,4,1),IF($W711="EMS",VLOOKUP($U711,料金表!$B$3:$H$52,6,1),""))),"")</f>
        <v>860</v>
      </c>
      <c r="Y711" s="28" t="n">
        <f aca="false">IFERROR(IF($W711="eパケライト",VLOOKUP($U711,料金表!$B$3:$H$52,3,1),IF($W711="eパケ",VLOOKUP($U711,料金表!$B$3:$H$52,5,1),IF($W711="EMS",VLOOKUP($U711,料金表!$B$3:$H$52,7,1),""))),"")</f>
        <v>860</v>
      </c>
      <c r="Z711" s="28" t="n">
        <f aca="false">$Z$1</f>
        <v>330</v>
      </c>
      <c r="AA711" s="64"/>
      <c r="AB711" s="65"/>
      <c r="AC711" s="66" t="s">
        <v>45</v>
      </c>
      <c r="AD711" s="65" t="n">
        <v>43967</v>
      </c>
      <c r="AE711" s="56"/>
      <c r="AF711" s="97"/>
    </row>
    <row r="712" customFormat="false" ht="15.75" hidden="true" customHeight="true" outlineLevel="0" collapsed="false">
      <c r="A712" s="19" t="n">
        <v>705</v>
      </c>
      <c r="B712" s="67"/>
      <c r="C712" s="58" t="s">
        <v>2171</v>
      </c>
      <c r="D712" s="37" t="s">
        <v>2172</v>
      </c>
      <c r="E712" s="58" t="n">
        <v>4580287600934</v>
      </c>
      <c r="F712" s="38" t="str">
        <f aca="false">IF(D712="",,"http://mnsearch.com/item?kwd="&amp;D712)</f>
        <v>http://mnsearch.com/item?kwd=B07R3T2GFJ</v>
      </c>
      <c r="G712" s="60" t="n">
        <v>3011</v>
      </c>
      <c r="H712" s="39"/>
      <c r="I712" s="40" t="n">
        <v>200</v>
      </c>
      <c r="J712" s="41"/>
      <c r="K712" s="41"/>
      <c r="L712" s="41"/>
      <c r="M712" s="100" t="s">
        <v>2173</v>
      </c>
      <c r="N712" s="62" t="n">
        <v>50.49</v>
      </c>
      <c r="O712" s="77" t="n">
        <f aca="false">N712-0.5</f>
        <v>49.99</v>
      </c>
      <c r="P712" s="78" t="n">
        <f aca="false">IF(ISERROR($P$1*O712),"",($P$1*O712))</f>
        <v>5292.9412</v>
      </c>
      <c r="Q712" s="79" t="n">
        <f aca="false">P712-T712-X712-G712-H712-Z712</f>
        <v>297.9412</v>
      </c>
      <c r="R712" s="80" t="n">
        <f aca="false">P712-T712-Y712-G712-H712-Z712</f>
        <v>297.9412</v>
      </c>
      <c r="S712" s="81" t="n">
        <f aca="false">IF(ISERROR(Q712/P712),"",(Q712/P712))</f>
        <v>0.0562902909255822</v>
      </c>
      <c r="T712" s="78" t="n">
        <f aca="false">ROUND(IF(ISERROR(P712*$T$1),"",P712*$T$1),0)</f>
        <v>794</v>
      </c>
      <c r="U712" s="82" t="n">
        <f aca="false">ROUNDUP(I712*1.2,0)</f>
        <v>240</v>
      </c>
      <c r="V712" s="83" t="n">
        <f aca="false">ROUNDUP(SUM(J712:L712)*1.1,0)</f>
        <v>0</v>
      </c>
      <c r="W712" s="84" t="s">
        <v>50</v>
      </c>
      <c r="X712" s="28" t="n">
        <f aca="false">IFERROR(IF($W712="eパケライト",VLOOKUP($U712,料金表!$B$3:$H$52,2,1),IF($W712="eパケ",VLOOKUP($U712,料金表!$B$3:$H$52,4,1),IF($W712="EMS",VLOOKUP($U712,料金表!$B$3:$H$52,6,1),""))),"")</f>
        <v>860</v>
      </c>
      <c r="Y712" s="28" t="n">
        <f aca="false">IFERROR(IF($W712="eパケライト",VLOOKUP($U712,料金表!$B$3:$H$52,3,1),IF($W712="eパケ",VLOOKUP($U712,料金表!$B$3:$H$52,5,1),IF($W712="EMS",VLOOKUP($U712,料金表!$B$3:$H$52,7,1),""))),"")</f>
        <v>860</v>
      </c>
      <c r="Z712" s="28" t="n">
        <f aca="false">$Z$1</f>
        <v>330</v>
      </c>
      <c r="AA712" s="64"/>
      <c r="AB712" s="65"/>
      <c r="AC712" s="66" t="s">
        <v>45</v>
      </c>
      <c r="AD712" s="65" t="n">
        <v>43967</v>
      </c>
      <c r="AE712" s="56"/>
      <c r="AF712" s="97"/>
    </row>
    <row r="713" customFormat="false" ht="15.75" hidden="true" customHeight="true" outlineLevel="0" collapsed="false">
      <c r="A713" s="19" t="n">
        <v>706</v>
      </c>
      <c r="B713" s="67"/>
      <c r="C713" s="58" t="s">
        <v>2174</v>
      </c>
      <c r="D713" s="37" t="s">
        <v>2175</v>
      </c>
      <c r="E713" s="58" t="n">
        <v>4984995903835</v>
      </c>
      <c r="F713" s="38" t="str">
        <f aca="false">IF(D713="",,"http://mnsearch.com/item?kwd="&amp;D713)</f>
        <v>http://mnsearch.com/item?kwd=B07ZGTCTYL</v>
      </c>
      <c r="G713" s="60" t="n">
        <v>10511</v>
      </c>
      <c r="H713" s="39"/>
      <c r="I713" s="40" t="n">
        <v>1000</v>
      </c>
      <c r="J713" s="41"/>
      <c r="K713" s="41"/>
      <c r="L713" s="41"/>
      <c r="M713" s="61" t="s">
        <v>2176</v>
      </c>
      <c r="N713" s="62" t="n">
        <v>186.49</v>
      </c>
      <c r="O713" s="77" t="n">
        <f aca="false">N713-0.5</f>
        <v>185.99</v>
      </c>
      <c r="P713" s="78" t="n">
        <f aca="false">IF(ISERROR($P$1*O713),"",($P$1*O713))</f>
        <v>19692.6212</v>
      </c>
      <c r="Q713" s="79" t="n">
        <f aca="false">P713-T713-X713-G713-H713-Z713</f>
        <v>3642.6212</v>
      </c>
      <c r="R713" s="80" t="n">
        <f aca="false">P713-T713-Y713-G713-H713-Z713</f>
        <v>3642.6212</v>
      </c>
      <c r="S713" s="81" t="n">
        <f aca="false">IF(ISERROR(Q713/P713),"",(Q713/P713))</f>
        <v>0.184973912970001</v>
      </c>
      <c r="T713" s="78" t="n">
        <f aca="false">ROUND(IF(ISERROR(P713*$T$1),"",P713*$T$1),0)</f>
        <v>2954</v>
      </c>
      <c r="U713" s="82" t="n">
        <f aca="false">ROUNDUP(I713*1.2,0)</f>
        <v>1200</v>
      </c>
      <c r="V713" s="83" t="n">
        <f aca="false">ROUNDUP(SUM(J713:L713)*1.1,0)</f>
        <v>0</v>
      </c>
      <c r="W713" s="84" t="s">
        <v>50</v>
      </c>
      <c r="X713" s="28" t="n">
        <f aca="false">IFERROR(IF($W713="eパケライト",VLOOKUP($U713,料金表!$B$3:$H$52,2,1),IF($W713="eパケ",VLOOKUP($U713,料金表!$B$3:$H$52,4,1),IF($W713="EMS",VLOOKUP($U713,料金表!$B$3:$H$52,6,1),""))),"")</f>
        <v>2255</v>
      </c>
      <c r="Y713" s="28" t="n">
        <f aca="false">IFERROR(IF($W713="eパケライト",VLOOKUP($U713,料金表!$B$3:$H$52,3,1),IF($W713="eパケ",VLOOKUP($U713,料金表!$B$3:$H$52,5,1),IF($W713="EMS",VLOOKUP($U713,料金表!$B$3:$H$52,7,1),""))),"")</f>
        <v>2255</v>
      </c>
      <c r="Z713" s="28" t="n">
        <f aca="false">$Z$1</f>
        <v>330</v>
      </c>
      <c r="AA713" s="64"/>
      <c r="AB713" s="65"/>
      <c r="AC713" s="66" t="s">
        <v>89</v>
      </c>
      <c r="AD713" s="65" t="n">
        <v>43967</v>
      </c>
      <c r="AE713" s="56"/>
      <c r="AF713" s="97"/>
    </row>
    <row r="714" customFormat="false" ht="15.75" hidden="true" customHeight="true" outlineLevel="0" collapsed="false">
      <c r="A714" s="19" t="n">
        <v>707</v>
      </c>
      <c r="B714" s="67"/>
      <c r="C714" s="58" t="s">
        <v>2177</v>
      </c>
      <c r="D714" s="37" t="s">
        <v>2178</v>
      </c>
      <c r="E714" s="58" t="n">
        <v>4956027126956</v>
      </c>
      <c r="F714" s="38" t="str">
        <f aca="false">IF(D714="",,"http://mnsearch.com/item?kwd="&amp;D714)</f>
        <v>http://mnsearch.com/item?kwd=B07NG9KBSK</v>
      </c>
      <c r="G714" s="60" t="n">
        <v>2211</v>
      </c>
      <c r="H714" s="39"/>
      <c r="I714" s="40" t="n">
        <v>200</v>
      </c>
      <c r="J714" s="41"/>
      <c r="K714" s="41"/>
      <c r="L714" s="41"/>
      <c r="M714" s="61" t="s">
        <v>2179</v>
      </c>
      <c r="N714" s="62" t="n">
        <v>55.99</v>
      </c>
      <c r="O714" s="77" t="n">
        <f aca="false">N714-0.5</f>
        <v>55.49</v>
      </c>
      <c r="P714" s="78" t="n">
        <f aca="false">IF(ISERROR($P$1*O714),"",($P$1*O714))</f>
        <v>5875.2812</v>
      </c>
      <c r="Q714" s="79" t="n">
        <f aca="false">P714-T714-X714-G714-H714-Z714</f>
        <v>1593.2812</v>
      </c>
      <c r="R714" s="80" t="n">
        <f aca="false">P714-T714-Y714-G714-H714-Z714</f>
        <v>1593.2812</v>
      </c>
      <c r="S714" s="81" t="n">
        <f aca="false">IF(ISERROR(Q714/P714),"",(Q714/P714))</f>
        <v>0.271183820103794</v>
      </c>
      <c r="T714" s="78" t="n">
        <f aca="false">ROUND(IF(ISERROR(P714*$T$1),"",P714*$T$1),0)</f>
        <v>881</v>
      </c>
      <c r="U714" s="82" t="n">
        <f aca="false">ROUNDUP(I714*1.2,0)</f>
        <v>240</v>
      </c>
      <c r="V714" s="83" t="n">
        <f aca="false">ROUNDUP(SUM(J714:L714)*1.1,0)</f>
        <v>0</v>
      </c>
      <c r="W714" s="84" t="s">
        <v>50</v>
      </c>
      <c r="X714" s="28" t="n">
        <f aca="false">IFERROR(IF($W714="eパケライト",VLOOKUP($U714,料金表!$B$3:$H$52,2,1),IF($W714="eパケ",VLOOKUP($U714,料金表!$B$3:$H$52,4,1),IF($W714="EMS",VLOOKUP($U714,料金表!$B$3:$H$52,6,1),""))),"")</f>
        <v>860</v>
      </c>
      <c r="Y714" s="28" t="n">
        <f aca="false">IFERROR(IF($W714="eパケライト",VLOOKUP($U714,料金表!$B$3:$H$52,3,1),IF($W714="eパケ",VLOOKUP($U714,料金表!$B$3:$H$52,5,1),IF($W714="EMS",VLOOKUP($U714,料金表!$B$3:$H$52,7,1),""))),"")</f>
        <v>860</v>
      </c>
      <c r="Z714" s="28" t="n">
        <f aca="false">$Z$1</f>
        <v>330</v>
      </c>
      <c r="AA714" s="64"/>
      <c r="AB714" s="65"/>
      <c r="AC714" s="66" t="s">
        <v>89</v>
      </c>
      <c r="AD714" s="65" t="n">
        <v>43967</v>
      </c>
      <c r="AE714" s="56"/>
      <c r="AF714" s="97"/>
    </row>
    <row r="715" customFormat="false" ht="15.75" hidden="true" customHeight="true" outlineLevel="0" collapsed="false">
      <c r="A715" s="19" t="n">
        <v>708</v>
      </c>
      <c r="B715" s="67"/>
      <c r="C715" s="58" t="s">
        <v>2180</v>
      </c>
      <c r="D715" s="37" t="s">
        <v>2181</v>
      </c>
      <c r="E715" s="58" t="n">
        <v>4984995903651</v>
      </c>
      <c r="F715" s="38" t="str">
        <f aca="false">IF(D715="",,"http://mnsearch.com/item?kwd="&amp;D715)</f>
        <v>http://mnsearch.com/item?kwd=B07VGQ8TWF</v>
      </c>
      <c r="G715" s="60" t="n">
        <v>14811</v>
      </c>
      <c r="H715" s="39"/>
      <c r="I715" s="40" t="n">
        <v>600</v>
      </c>
      <c r="J715" s="41"/>
      <c r="K715" s="41"/>
      <c r="L715" s="41"/>
      <c r="M715" s="61" t="s">
        <v>2182</v>
      </c>
      <c r="N715" s="62" t="n">
        <v>220.49</v>
      </c>
      <c r="O715" s="77" t="n">
        <f aca="false">N715-0.5</f>
        <v>219.99</v>
      </c>
      <c r="P715" s="78" t="n">
        <f aca="false">IF(ISERROR($P$1*O715),"",($P$1*O715))</f>
        <v>23292.5412</v>
      </c>
      <c r="Q715" s="79" t="n">
        <f aca="false">P715-T715-X715-G715-H715-Z715</f>
        <v>2972.5412</v>
      </c>
      <c r="R715" s="80" t="n">
        <f aca="false">P715-T715-Y715-G715-H715-Z715</f>
        <v>2972.5412</v>
      </c>
      <c r="S715" s="81" t="n">
        <f aca="false">IF(ISERROR(Q715/P715),"",(Q715/P715))</f>
        <v>0.127617728545651</v>
      </c>
      <c r="T715" s="78" t="n">
        <f aca="false">ROUND(IF(ISERROR(P715*$T$1),"",P715*$T$1),0)</f>
        <v>3494</v>
      </c>
      <c r="U715" s="82" t="n">
        <f aca="false">ROUNDUP(I715*1.2,0)</f>
        <v>720</v>
      </c>
      <c r="V715" s="83" t="n">
        <f aca="false">ROUNDUP(SUM(J715:L715)*1.1,0)</f>
        <v>0</v>
      </c>
      <c r="W715" s="84" t="s">
        <v>50</v>
      </c>
      <c r="X715" s="28" t="n">
        <f aca="false">IFERROR(IF($W715="eパケライト",VLOOKUP($U715,料金表!$B$3:$H$52,2,1),IF($W715="eパケ",VLOOKUP($U715,料金表!$B$3:$H$52,4,1),IF($W715="EMS",VLOOKUP($U715,料金表!$B$3:$H$52,6,1),""))),"")</f>
        <v>1685</v>
      </c>
      <c r="Y715" s="28" t="n">
        <f aca="false">IFERROR(IF($W715="eパケライト",VLOOKUP($U715,料金表!$B$3:$H$52,3,1),IF($W715="eパケ",VLOOKUP($U715,料金表!$B$3:$H$52,5,1),IF($W715="EMS",VLOOKUP($U715,料金表!$B$3:$H$52,7,1),""))),"")</f>
        <v>1685</v>
      </c>
      <c r="Z715" s="28" t="n">
        <f aca="false">$Z$1</f>
        <v>330</v>
      </c>
      <c r="AA715" s="64"/>
      <c r="AB715" s="65"/>
      <c r="AC715" s="66" t="s">
        <v>89</v>
      </c>
      <c r="AD715" s="65" t="n">
        <v>43967</v>
      </c>
      <c r="AE715" s="56"/>
      <c r="AF715" s="97"/>
    </row>
    <row r="716" customFormat="false" ht="15.75" hidden="true" customHeight="true" outlineLevel="0" collapsed="false">
      <c r="A716" s="19" t="n">
        <v>709</v>
      </c>
      <c r="B716" s="67"/>
      <c r="C716" s="58" t="s">
        <v>2183</v>
      </c>
      <c r="D716" s="37" t="s">
        <v>2184</v>
      </c>
      <c r="E716" s="58" t="n">
        <v>4580302151458</v>
      </c>
      <c r="F716" s="38" t="str">
        <f aca="false">IF(D716="",,"http://mnsearch.com/item?kwd="&amp;D716)</f>
        <v>http://mnsearch.com/item?kwd=B07PK1VDQ7</v>
      </c>
      <c r="G716" s="60" t="n">
        <v>5111</v>
      </c>
      <c r="H716" s="39"/>
      <c r="I716" s="40" t="n">
        <v>200</v>
      </c>
      <c r="J716" s="41"/>
      <c r="K716" s="41"/>
      <c r="L716" s="41"/>
      <c r="M716" s="61" t="s">
        <v>2185</v>
      </c>
      <c r="N716" s="62" t="n">
        <v>80.49</v>
      </c>
      <c r="O716" s="77" t="n">
        <f aca="false">N716-0.5</f>
        <v>79.99</v>
      </c>
      <c r="P716" s="78" t="n">
        <f aca="false">IF(ISERROR($P$1*O716),"",($P$1*O716))</f>
        <v>8469.3412</v>
      </c>
      <c r="Q716" s="79" t="n">
        <f aca="false">P716-T716-X716-G716-H716-Z716</f>
        <v>898.341199999999</v>
      </c>
      <c r="R716" s="80" t="n">
        <f aca="false">P716-T716-Y716-G716-H716-Z716</f>
        <v>898.341199999999</v>
      </c>
      <c r="S716" s="81" t="n">
        <f aca="false">IF(ISERROR(Q716/P716),"",(Q716/P716))</f>
        <v>0.106069784979261</v>
      </c>
      <c r="T716" s="78" t="n">
        <f aca="false">ROUND(IF(ISERROR(P716*$T$1),"",P716*$T$1),0)</f>
        <v>1270</v>
      </c>
      <c r="U716" s="82" t="n">
        <f aca="false">ROUNDUP(I716*1.2,0)</f>
        <v>240</v>
      </c>
      <c r="V716" s="83" t="n">
        <f aca="false">ROUNDUP(SUM(J716:L716)*1.1,0)</f>
        <v>0</v>
      </c>
      <c r="W716" s="84" t="s">
        <v>50</v>
      </c>
      <c r="X716" s="28" t="n">
        <f aca="false">IFERROR(IF($W716="eパケライト",VLOOKUP($U716,料金表!$B$3:$H$52,2,1),IF($W716="eパケ",VLOOKUP($U716,料金表!$B$3:$H$52,4,1),IF($W716="EMS",VLOOKUP($U716,料金表!$B$3:$H$52,6,1),""))),"")</f>
        <v>860</v>
      </c>
      <c r="Y716" s="28" t="n">
        <f aca="false">IFERROR(IF($W716="eパケライト",VLOOKUP($U716,料金表!$B$3:$H$52,3,1),IF($W716="eパケ",VLOOKUP($U716,料金表!$B$3:$H$52,5,1),IF($W716="EMS",VLOOKUP($U716,料金表!$B$3:$H$52,7,1),""))),"")</f>
        <v>860</v>
      </c>
      <c r="Z716" s="28" t="n">
        <f aca="false">$Z$1</f>
        <v>330</v>
      </c>
      <c r="AA716" s="64"/>
      <c r="AB716" s="65"/>
      <c r="AC716" s="66" t="s">
        <v>89</v>
      </c>
      <c r="AD716" s="65" t="n">
        <v>43967</v>
      </c>
      <c r="AE716" s="56"/>
      <c r="AF716" s="97"/>
    </row>
    <row r="717" customFormat="false" ht="15.75" hidden="true" customHeight="true" outlineLevel="0" collapsed="false">
      <c r="A717" s="19" t="n">
        <v>710</v>
      </c>
      <c r="B717" s="67"/>
      <c r="C717" s="58" t="s">
        <v>2186</v>
      </c>
      <c r="D717" s="37" t="s">
        <v>110</v>
      </c>
      <c r="E717" s="58"/>
      <c r="F717" s="38" t="str">
        <f aca="false">IF(D717="",,"http://mnsearch.com/item?kwd="&amp;D717)</f>
        <v>http://mnsearch.com/item?kwd=Hand-on</v>
      </c>
      <c r="G717" s="60" t="n">
        <v>3500</v>
      </c>
      <c r="H717" s="39"/>
      <c r="I717" s="40" t="n">
        <v>500</v>
      </c>
      <c r="J717" s="41"/>
      <c r="K717" s="41"/>
      <c r="L717" s="41"/>
      <c r="M717" s="100" t="s">
        <v>2187</v>
      </c>
      <c r="N717" s="62" t="n">
        <v>78</v>
      </c>
      <c r="O717" s="77" t="n">
        <f aca="false">N717-0.5</f>
        <v>77.5</v>
      </c>
      <c r="P717" s="78" t="n">
        <f aca="false">IF(ISERROR($P$1*O717),"",($P$1*O717))</f>
        <v>8205.7</v>
      </c>
      <c r="Q717" s="79" t="n">
        <f aca="false">P717-T717-X717-G717-H717-Z717</f>
        <v>1759.7</v>
      </c>
      <c r="R717" s="80" t="n">
        <f aca="false">P717-T717-Y717-G717-H717-Z717</f>
        <v>1759.7</v>
      </c>
      <c r="S717" s="81" t="n">
        <f aca="false">IF(ISERROR(Q717/P717),"",(Q717/P717))</f>
        <v>0.214448493120636</v>
      </c>
      <c r="T717" s="78" t="n">
        <f aca="false">ROUND(IF(ISERROR(P717*$T$1),"",P717*$T$1),0)</f>
        <v>1231</v>
      </c>
      <c r="U717" s="82" t="n">
        <f aca="false">ROUNDUP(I717*1.2,0)</f>
        <v>600</v>
      </c>
      <c r="V717" s="83" t="n">
        <f aca="false">ROUNDUP(SUM(J717:L717)*1.1,0)</f>
        <v>0</v>
      </c>
      <c r="W717" s="84" t="s">
        <v>50</v>
      </c>
      <c r="X717" s="28" t="n">
        <f aca="false">IFERROR(IF($W717="eパケライト",VLOOKUP($U717,料金表!$B$3:$H$52,2,1),IF($W717="eパケ",VLOOKUP($U717,料金表!$B$3:$H$52,4,1),IF($W717="EMS",VLOOKUP($U717,料金表!$B$3:$H$52,6,1),""))),"")</f>
        <v>1385</v>
      </c>
      <c r="Y717" s="28" t="n">
        <f aca="false">IFERROR(IF($W717="eパケライト",VLOOKUP($U717,料金表!$B$3:$H$52,3,1),IF($W717="eパケ",VLOOKUP($U717,料金表!$B$3:$H$52,5,1),IF($W717="EMS",VLOOKUP($U717,料金表!$B$3:$H$52,7,1),""))),"")</f>
        <v>1385</v>
      </c>
      <c r="Z717" s="28" t="n">
        <f aca="false">$Z$1</f>
        <v>330</v>
      </c>
      <c r="AA717" s="64"/>
      <c r="AB717" s="65"/>
      <c r="AC717" s="66" t="s">
        <v>89</v>
      </c>
      <c r="AD717" s="65" t="n">
        <v>43967</v>
      </c>
      <c r="AE717" s="56"/>
      <c r="AF717" s="102" t="s">
        <v>2188</v>
      </c>
    </row>
    <row r="718" customFormat="false" ht="15.75" hidden="true" customHeight="true" outlineLevel="0" collapsed="false">
      <c r="A718" s="19" t="n">
        <v>711</v>
      </c>
      <c r="B718" s="67"/>
      <c r="C718" s="58" t="s">
        <v>2189</v>
      </c>
      <c r="D718" s="37" t="s">
        <v>2190</v>
      </c>
      <c r="E718" s="58" t="n">
        <v>4907095000525</v>
      </c>
      <c r="F718" s="38" t="str">
        <f aca="false">IF(D718="",,"http://mnsearch.com/item?kwd="&amp;D718)</f>
        <v>http://mnsearch.com/item?kwd=B000069S7R</v>
      </c>
      <c r="G718" s="60" t="n">
        <v>26000</v>
      </c>
      <c r="H718" s="39"/>
      <c r="I718" s="40" t="n">
        <v>200</v>
      </c>
      <c r="J718" s="41"/>
      <c r="K718" s="41"/>
      <c r="L718" s="41"/>
      <c r="M718" s="100" t="s">
        <v>2191</v>
      </c>
      <c r="N718" s="62" t="n">
        <v>328.09</v>
      </c>
      <c r="O718" s="77" t="n">
        <f aca="false">N718-0.5</f>
        <v>327.59</v>
      </c>
      <c r="P718" s="78" t="n">
        <f aca="false">IF(ISERROR($P$1*O718),"",($P$1*O718))</f>
        <v>34685.2292</v>
      </c>
      <c r="Q718" s="79" t="n">
        <f aca="false">P718-T718-X718-G718-H718-Z718</f>
        <v>2292.22919999999</v>
      </c>
      <c r="R718" s="80" t="n">
        <f aca="false">P718-T718-Y718-G718-H718-Z718</f>
        <v>2292.22919999999</v>
      </c>
      <c r="S718" s="81" t="n">
        <f aca="false">IF(ISERROR(Q718/P718),"",(Q718/P718))</f>
        <v>0.066086609570393</v>
      </c>
      <c r="T718" s="78" t="n">
        <f aca="false">ROUND(IF(ISERROR(P718*$T$1),"",P718*$T$1),0)</f>
        <v>5203</v>
      </c>
      <c r="U718" s="82" t="n">
        <f aca="false">ROUNDUP(I718*1.2,0)</f>
        <v>240</v>
      </c>
      <c r="V718" s="83" t="n">
        <f aca="false">ROUNDUP(SUM(J718:L718)*1.1,0)</f>
        <v>0</v>
      </c>
      <c r="W718" s="84" t="s">
        <v>50</v>
      </c>
      <c r="X718" s="28" t="n">
        <f aca="false">IFERROR(IF($W718="eパケライト",VLOOKUP($U718,料金表!$B$3:$H$52,2,1),IF($W718="eパケ",VLOOKUP($U718,料金表!$B$3:$H$52,4,1),IF($W718="EMS",VLOOKUP($U718,料金表!$B$3:$H$52,6,1),""))),"")</f>
        <v>860</v>
      </c>
      <c r="Y718" s="28" t="n">
        <f aca="false">IFERROR(IF($W718="eパケライト",VLOOKUP($U718,料金表!$B$3:$H$52,3,1),IF($W718="eパケ",VLOOKUP($U718,料金表!$B$3:$H$52,5,1),IF($W718="EMS",VLOOKUP($U718,料金表!$B$3:$H$52,7,1),""))),"")</f>
        <v>860</v>
      </c>
      <c r="Z718" s="28" t="n">
        <f aca="false">$Z$1</f>
        <v>330</v>
      </c>
      <c r="AA718" s="64"/>
      <c r="AB718" s="65"/>
      <c r="AC718" s="66" t="s">
        <v>89</v>
      </c>
      <c r="AD718" s="65" t="n">
        <v>43968</v>
      </c>
      <c r="AE718" s="56"/>
      <c r="AF718" s="97"/>
    </row>
    <row r="719" customFormat="false" ht="15.75" hidden="true" customHeight="true" outlineLevel="0" collapsed="false">
      <c r="A719" s="19" t="n">
        <v>712</v>
      </c>
      <c r="B719" s="67"/>
      <c r="C719" s="58" t="s">
        <v>2192</v>
      </c>
      <c r="D719" s="37" t="s">
        <v>2193</v>
      </c>
      <c r="E719" s="58" t="n">
        <v>4974365091477</v>
      </c>
      <c r="F719" s="38" t="str">
        <f aca="false">IF(D719="",,"http://mnsearch.com/item?kwd="&amp;D719)</f>
        <v>http://mnsearch.com/item?kwd=B000069T8N</v>
      </c>
      <c r="G719" s="60" t="n">
        <v>1800</v>
      </c>
      <c r="H719" s="39"/>
      <c r="I719" s="40" t="n">
        <v>200</v>
      </c>
      <c r="J719" s="41"/>
      <c r="K719" s="41"/>
      <c r="L719" s="41"/>
      <c r="M719" s="100" t="s">
        <v>2194</v>
      </c>
      <c r="N719" s="62" t="n">
        <v>39.97</v>
      </c>
      <c r="O719" s="77" t="n">
        <f aca="false">N719-0.5</f>
        <v>39.47</v>
      </c>
      <c r="P719" s="78" t="n">
        <f aca="false">IF(ISERROR($P$1*O719),"",($P$1*O719))</f>
        <v>4179.0836</v>
      </c>
      <c r="Q719" s="79" t="n">
        <f aca="false">P719-T719-X719-G719-H719-Z719</f>
        <v>562.0836</v>
      </c>
      <c r="R719" s="80" t="n">
        <f aca="false">P719-T719-Y719-G719-H719-Z719</f>
        <v>562.0836</v>
      </c>
      <c r="S719" s="81" t="n">
        <f aca="false">IF(ISERROR(Q719/P719),"",(Q719/P719))</f>
        <v>0.134499247634099</v>
      </c>
      <c r="T719" s="78" t="n">
        <f aca="false">ROUND(IF(ISERROR(P719*$T$1),"",P719*$T$1),0)</f>
        <v>627</v>
      </c>
      <c r="U719" s="82" t="n">
        <f aca="false">ROUNDUP(I719*1.2,0)</f>
        <v>240</v>
      </c>
      <c r="V719" s="83" t="n">
        <f aca="false">ROUNDUP(SUM(J719:L719)*1.1,0)</f>
        <v>0</v>
      </c>
      <c r="W719" s="84" t="s">
        <v>50</v>
      </c>
      <c r="X719" s="28" t="n">
        <f aca="false">IFERROR(IF($W719="eパケライト",VLOOKUP($U719,料金表!$B$3:$H$52,2,1),IF($W719="eパケ",VLOOKUP($U719,料金表!$B$3:$H$52,4,1),IF($W719="EMS",VLOOKUP($U719,料金表!$B$3:$H$52,6,1),""))),"")</f>
        <v>860</v>
      </c>
      <c r="Y719" s="28" t="n">
        <f aca="false">IFERROR(IF($W719="eパケライト",VLOOKUP($U719,料金表!$B$3:$H$52,3,1),IF($W719="eパケ",VLOOKUP($U719,料金表!$B$3:$H$52,5,1),IF($W719="EMS",VLOOKUP($U719,料金表!$B$3:$H$52,7,1),""))),"")</f>
        <v>860</v>
      </c>
      <c r="Z719" s="28" t="n">
        <f aca="false">$Z$1</f>
        <v>330</v>
      </c>
      <c r="AA719" s="64"/>
      <c r="AB719" s="65"/>
      <c r="AC719" s="66" t="s">
        <v>89</v>
      </c>
      <c r="AD719" s="65" t="n">
        <v>43968</v>
      </c>
      <c r="AE719" s="56"/>
      <c r="AF719" s="97"/>
    </row>
    <row r="720" customFormat="false" ht="15.75" hidden="true" customHeight="true" outlineLevel="0" collapsed="false">
      <c r="A720" s="19" t="n">
        <v>713</v>
      </c>
      <c r="B720" s="67"/>
      <c r="C720" s="58" t="s">
        <v>2195</v>
      </c>
      <c r="D720" s="37" t="s">
        <v>2196</v>
      </c>
      <c r="E720" s="58" t="n">
        <v>4582350660500</v>
      </c>
      <c r="F720" s="38" t="str">
        <f aca="false">IF(D720="",,"http://mnsearch.com/item?kwd="&amp;D720)</f>
        <v>http://mnsearch.com/item?kwd=B07H8LMHW4</v>
      </c>
      <c r="G720" s="60" t="n">
        <v>2200</v>
      </c>
      <c r="H720" s="39"/>
      <c r="I720" s="40" t="n">
        <v>200</v>
      </c>
      <c r="J720" s="41"/>
      <c r="K720" s="41"/>
      <c r="L720" s="41"/>
      <c r="M720" s="61" t="s">
        <v>2197</v>
      </c>
      <c r="N720" s="62" t="n">
        <v>44.49</v>
      </c>
      <c r="O720" s="77" t="n">
        <f aca="false">N720-0.5</f>
        <v>43.99</v>
      </c>
      <c r="P720" s="78" t="n">
        <f aca="false">IF(ISERROR($P$1*O720),"",($P$1*O720))</f>
        <v>4657.6612</v>
      </c>
      <c r="Q720" s="79" t="n">
        <f aca="false">P720-T720-X720-G720-H720-Z720</f>
        <v>568.6612</v>
      </c>
      <c r="R720" s="80" t="n">
        <f aca="false">P720-T720-Y720-G720-H720-Z720</f>
        <v>568.6612</v>
      </c>
      <c r="S720" s="81" t="n">
        <f aca="false">IF(ISERROR(Q720/P720),"",(Q720/P720))</f>
        <v>0.122091576776774</v>
      </c>
      <c r="T720" s="78" t="n">
        <f aca="false">ROUND(IF(ISERROR(P720*$T$1),"",P720*$T$1),0)</f>
        <v>699</v>
      </c>
      <c r="U720" s="82" t="n">
        <f aca="false">ROUNDUP(I720*1.2,0)</f>
        <v>240</v>
      </c>
      <c r="V720" s="83" t="n">
        <f aca="false">ROUNDUP(SUM(J720:L720)*1.1,0)</f>
        <v>0</v>
      </c>
      <c r="W720" s="84" t="s">
        <v>50</v>
      </c>
      <c r="X720" s="28" t="n">
        <f aca="false">IFERROR(IF($W720="eパケライト",VLOOKUP($U720,料金表!$B$3:$H$52,2,1),IF($W720="eパケ",VLOOKUP($U720,料金表!$B$3:$H$52,4,1),IF($W720="EMS",VLOOKUP($U720,料金表!$B$3:$H$52,6,1),""))),"")</f>
        <v>860</v>
      </c>
      <c r="Y720" s="28" t="n">
        <f aca="false">IFERROR(IF($W720="eパケライト",VLOOKUP($U720,料金表!$B$3:$H$52,3,1),IF($W720="eパケ",VLOOKUP($U720,料金表!$B$3:$H$52,5,1),IF($W720="EMS",VLOOKUP($U720,料金表!$B$3:$H$52,7,1),""))),"")</f>
        <v>860</v>
      </c>
      <c r="Z720" s="28" t="n">
        <f aca="false">$Z$1</f>
        <v>330</v>
      </c>
      <c r="AA720" s="64"/>
      <c r="AB720" s="65"/>
      <c r="AC720" s="66" t="s">
        <v>89</v>
      </c>
      <c r="AD720" s="65" t="n">
        <v>43968</v>
      </c>
      <c r="AE720" s="56"/>
      <c r="AF720" s="97"/>
    </row>
    <row r="721" customFormat="false" ht="15.75" hidden="true" customHeight="true" outlineLevel="0" collapsed="false">
      <c r="A721" s="19" t="n">
        <v>714</v>
      </c>
      <c r="B721" s="67"/>
      <c r="C721" s="58" t="s">
        <v>2198</v>
      </c>
      <c r="D721" s="37" t="s">
        <v>2199</v>
      </c>
      <c r="E721" s="58" t="n">
        <v>4562240236619</v>
      </c>
      <c r="F721" s="38" t="str">
        <f aca="false">IF(D721="",,"http://mnsearch.com/item?kwd="&amp;D721)</f>
        <v>http://mnsearch.com/item?kwd=B07F9Q9BGH</v>
      </c>
      <c r="G721" s="60" t="n">
        <v>1811</v>
      </c>
      <c r="H721" s="39"/>
      <c r="I721" s="40" t="n">
        <v>200</v>
      </c>
      <c r="J721" s="41"/>
      <c r="K721" s="41"/>
      <c r="L721" s="41"/>
      <c r="M721" s="100" t="s">
        <v>2200</v>
      </c>
      <c r="N721" s="62" t="n">
        <v>41.49</v>
      </c>
      <c r="O721" s="77" t="n">
        <f aca="false">N721-0.5</f>
        <v>40.99</v>
      </c>
      <c r="P721" s="78" t="n">
        <f aca="false">IF(ISERROR($P$1*O721),"",($P$1*O721))</f>
        <v>4340.0212</v>
      </c>
      <c r="Q721" s="79" t="n">
        <f aca="false">P721-T721-X721-G721-H721-Z721</f>
        <v>688.0212</v>
      </c>
      <c r="R721" s="80" t="n">
        <f aca="false">P721-T721-Y721-G721-H721-Z721</f>
        <v>688.0212</v>
      </c>
      <c r="S721" s="81" t="n">
        <f aca="false">IF(ISERROR(Q721/P721),"",(Q721/P721))</f>
        <v>0.158529456031229</v>
      </c>
      <c r="T721" s="78" t="n">
        <f aca="false">ROUND(IF(ISERROR(P721*$T$1),"",P721*$T$1),0)</f>
        <v>651</v>
      </c>
      <c r="U721" s="82" t="n">
        <f aca="false">ROUNDUP(I721*1.2,0)</f>
        <v>240</v>
      </c>
      <c r="V721" s="83" t="n">
        <f aca="false">ROUNDUP(SUM(J721:L721)*1.1,0)</f>
        <v>0</v>
      </c>
      <c r="W721" s="84" t="s">
        <v>50</v>
      </c>
      <c r="X721" s="28" t="n">
        <f aca="false">IFERROR(IF($W721="eパケライト",VLOOKUP($U721,料金表!$B$3:$H$52,2,1),IF($W721="eパケ",VLOOKUP($U721,料金表!$B$3:$H$52,4,1),IF($W721="EMS",VLOOKUP($U721,料金表!$B$3:$H$52,6,1),""))),"")</f>
        <v>860</v>
      </c>
      <c r="Y721" s="28" t="n">
        <f aca="false">IFERROR(IF($W721="eパケライト",VLOOKUP($U721,料金表!$B$3:$H$52,3,1),IF($W721="eパケ",VLOOKUP($U721,料金表!$B$3:$H$52,5,1),IF($W721="EMS",VLOOKUP($U721,料金表!$B$3:$H$52,7,1),""))),"")</f>
        <v>860</v>
      </c>
      <c r="Z721" s="28" t="n">
        <f aca="false">$Z$1</f>
        <v>330</v>
      </c>
      <c r="AA721" s="64"/>
      <c r="AB721" s="65"/>
      <c r="AC721" s="66" t="s">
        <v>89</v>
      </c>
      <c r="AD721" s="65" t="n">
        <v>43968</v>
      </c>
      <c r="AE721" s="56"/>
      <c r="AF721" s="97"/>
    </row>
    <row r="722" customFormat="false" ht="15.75" hidden="true" customHeight="true" outlineLevel="0" collapsed="false">
      <c r="A722" s="19" t="n">
        <v>715</v>
      </c>
      <c r="B722" s="67"/>
      <c r="C722" s="58" t="s">
        <v>2201</v>
      </c>
      <c r="D722" s="37" t="s">
        <v>2202</v>
      </c>
      <c r="E722" s="58" t="n">
        <v>4995857095520</v>
      </c>
      <c r="F722" s="38" t="str">
        <f aca="false">IF(D722="",,"http://mnsearch.com/item?kwd="&amp;D722)</f>
        <v>http://mnsearch.com/item?kwd=B07BB317G7</v>
      </c>
      <c r="G722" s="60" t="n">
        <v>3300</v>
      </c>
      <c r="H722" s="39"/>
      <c r="I722" s="40" t="n">
        <v>700</v>
      </c>
      <c r="J722" s="41"/>
      <c r="K722" s="41"/>
      <c r="L722" s="41"/>
      <c r="M722" s="61" t="s">
        <v>2203</v>
      </c>
      <c r="N722" s="62" t="n">
        <v>81.92</v>
      </c>
      <c r="O722" s="77" t="n">
        <f aca="false">N722-0.5</f>
        <v>81.42</v>
      </c>
      <c r="P722" s="78" t="n">
        <f aca="false">IF(ISERROR($P$1*O722),"",($P$1*O722))</f>
        <v>8620.7496</v>
      </c>
      <c r="Q722" s="79" t="n">
        <f aca="false">P722-T722-X722-G722-H722-Z722</f>
        <v>1862.7496</v>
      </c>
      <c r="R722" s="80" t="n">
        <f aca="false">P722-T722-Y722-G722-H722-Z722</f>
        <v>1862.7496</v>
      </c>
      <c r="S722" s="81" t="n">
        <f aca="false">IF(ISERROR(Q722/P722),"",(Q722/P722))</f>
        <v>0.216077451083836</v>
      </c>
      <c r="T722" s="78" t="n">
        <f aca="false">ROUND(IF(ISERROR(P722*$T$1),"",P722*$T$1),0)</f>
        <v>1293</v>
      </c>
      <c r="U722" s="82" t="n">
        <f aca="false">ROUNDUP(I722*1.2,0)</f>
        <v>840</v>
      </c>
      <c r="V722" s="83" t="n">
        <f aca="false">ROUNDUP(SUM(J722:L722)*1.1,0)</f>
        <v>0</v>
      </c>
      <c r="W722" s="84" t="s">
        <v>50</v>
      </c>
      <c r="X722" s="28" t="n">
        <f aca="false">IFERROR(IF($W722="eパケライト",VLOOKUP($U722,料金表!$B$3:$H$52,2,1),IF($W722="eパケ",VLOOKUP($U722,料金表!$B$3:$H$52,4,1),IF($W722="EMS",VLOOKUP($U722,料金表!$B$3:$H$52,6,1),""))),"")</f>
        <v>1835</v>
      </c>
      <c r="Y722" s="28" t="n">
        <f aca="false">IFERROR(IF($W722="eパケライト",VLOOKUP($U722,料金表!$B$3:$H$52,3,1),IF($W722="eパケ",VLOOKUP($U722,料金表!$B$3:$H$52,5,1),IF($W722="EMS",VLOOKUP($U722,料金表!$B$3:$H$52,7,1),""))),"")</f>
        <v>1835</v>
      </c>
      <c r="Z722" s="28" t="n">
        <f aca="false">$Z$1</f>
        <v>330</v>
      </c>
      <c r="AA722" s="64"/>
      <c r="AB722" s="65"/>
      <c r="AC722" s="66" t="s">
        <v>89</v>
      </c>
      <c r="AD722" s="65" t="n">
        <v>43968</v>
      </c>
      <c r="AE722" s="56"/>
      <c r="AF722" s="97"/>
    </row>
    <row r="723" customFormat="false" ht="15.75" hidden="true" customHeight="true" outlineLevel="0" collapsed="false">
      <c r="A723" s="19" t="n">
        <v>716</v>
      </c>
      <c r="B723" s="67"/>
      <c r="C723" s="58" t="s">
        <v>2204</v>
      </c>
      <c r="D723" s="37" t="s">
        <v>2205</v>
      </c>
      <c r="E723" s="58" t="n">
        <v>4527823998506</v>
      </c>
      <c r="F723" s="38" t="str">
        <f aca="false">IF(D723="",,"http://mnsearch.com/item?kwd="&amp;D723)</f>
        <v>http://mnsearch.com/item?kwd=B07X9KTMJ5</v>
      </c>
      <c r="G723" s="60" t="n">
        <v>3511</v>
      </c>
      <c r="H723" s="39"/>
      <c r="I723" s="40" t="n">
        <v>200</v>
      </c>
      <c r="J723" s="41"/>
      <c r="K723" s="41"/>
      <c r="L723" s="41"/>
      <c r="M723" s="100" t="s">
        <v>2206</v>
      </c>
      <c r="N723" s="62" t="n">
        <v>60.49</v>
      </c>
      <c r="O723" s="77" t="n">
        <f aca="false">N723-0.5</f>
        <v>59.99</v>
      </c>
      <c r="P723" s="78" t="n">
        <f aca="false">IF(ISERROR($P$1*O723),"",($P$1*O723))</f>
        <v>6351.7412</v>
      </c>
      <c r="Q723" s="79" t="n">
        <f aca="false">P723-T723-X723-G723-H723-Z723</f>
        <v>697.7412</v>
      </c>
      <c r="R723" s="80" t="n">
        <f aca="false">P723-T723-Y723-G723-H723-Z723</f>
        <v>697.7412</v>
      </c>
      <c r="S723" s="81" t="n">
        <f aca="false">IF(ISERROR(Q723/P723),"",(Q723/P723))</f>
        <v>0.109850382443164</v>
      </c>
      <c r="T723" s="78" t="n">
        <f aca="false">ROUND(IF(ISERROR(P723*$T$1),"",P723*$T$1),0)</f>
        <v>953</v>
      </c>
      <c r="U723" s="82" t="n">
        <f aca="false">ROUNDUP(I723*1.2,0)</f>
        <v>240</v>
      </c>
      <c r="V723" s="83" t="n">
        <f aca="false">ROUNDUP(SUM(J723:L723)*1.1,0)</f>
        <v>0</v>
      </c>
      <c r="W723" s="84" t="s">
        <v>50</v>
      </c>
      <c r="X723" s="28" t="n">
        <f aca="false">IFERROR(IF($W723="eパケライト",VLOOKUP($U723,料金表!$B$3:$H$52,2,1),IF($W723="eパケ",VLOOKUP($U723,料金表!$B$3:$H$52,4,1),IF($W723="EMS",VLOOKUP($U723,料金表!$B$3:$H$52,6,1),""))),"")</f>
        <v>860</v>
      </c>
      <c r="Y723" s="28" t="n">
        <f aca="false">IFERROR(IF($W723="eパケライト",VLOOKUP($U723,料金表!$B$3:$H$52,3,1),IF($W723="eパケ",VLOOKUP($U723,料金表!$B$3:$H$52,5,1),IF($W723="EMS",VLOOKUP($U723,料金表!$B$3:$H$52,7,1),""))),"")</f>
        <v>860</v>
      </c>
      <c r="Z723" s="28" t="n">
        <f aca="false">$Z$1</f>
        <v>330</v>
      </c>
      <c r="AA723" s="64"/>
      <c r="AB723" s="65"/>
      <c r="AC723" s="66" t="s">
        <v>89</v>
      </c>
      <c r="AD723" s="65" t="n">
        <v>43968</v>
      </c>
      <c r="AE723" s="56"/>
      <c r="AF723" s="97"/>
    </row>
    <row r="724" customFormat="false" ht="15.75" hidden="true" customHeight="true" outlineLevel="0" collapsed="false">
      <c r="A724" s="19" t="n">
        <v>717</v>
      </c>
      <c r="B724" s="67"/>
      <c r="C724" s="58" t="s">
        <v>2207</v>
      </c>
      <c r="D724" s="37" t="s">
        <v>2208</v>
      </c>
      <c r="E724" s="58" t="n">
        <v>4988601009041</v>
      </c>
      <c r="F724" s="38" t="str">
        <f aca="false">IF(D724="",,"http://mnsearch.com/item?kwd="&amp;D724)</f>
        <v>http://mnsearch.com/item?kwd=B00OZ2MPQG</v>
      </c>
      <c r="G724" s="60" t="n">
        <v>1533</v>
      </c>
      <c r="H724" s="39"/>
      <c r="I724" s="40" t="n">
        <v>200</v>
      </c>
      <c r="J724" s="41"/>
      <c r="K724" s="41"/>
      <c r="L724" s="41"/>
      <c r="M724" s="100" t="s">
        <v>2209</v>
      </c>
      <c r="N724" s="62" t="n">
        <v>40.49</v>
      </c>
      <c r="O724" s="77" t="n">
        <f aca="false">N724-0.5</f>
        <v>39.99</v>
      </c>
      <c r="P724" s="78" t="n">
        <f aca="false">IF(ISERROR($P$1*O724),"",($P$1*O724))</f>
        <v>4234.1412</v>
      </c>
      <c r="Q724" s="79" t="n">
        <f aca="false">P724-T724-X724-G724-H724-Z724</f>
        <v>876.1412</v>
      </c>
      <c r="R724" s="80" t="n">
        <f aca="false">P724-T724-Y724-G724-H724-Z724</f>
        <v>876.1412</v>
      </c>
      <c r="S724" s="81" t="n">
        <f aca="false">IF(ISERROR(Q724/P724),"",(Q724/P724))</f>
        <v>0.206923000111569</v>
      </c>
      <c r="T724" s="78" t="n">
        <f aca="false">ROUND(IF(ISERROR(P724*$T$1),"",P724*$T$1),0)</f>
        <v>635</v>
      </c>
      <c r="U724" s="82" t="n">
        <f aca="false">ROUNDUP(I724*1.2,0)</f>
        <v>240</v>
      </c>
      <c r="V724" s="83" t="n">
        <f aca="false">ROUNDUP(SUM(J724:L724)*1.1,0)</f>
        <v>0</v>
      </c>
      <c r="W724" s="84" t="s">
        <v>50</v>
      </c>
      <c r="X724" s="28" t="n">
        <f aca="false">IFERROR(IF($W724="eパケライト",VLOOKUP($U724,料金表!$B$3:$H$52,2,1),IF($W724="eパケ",VLOOKUP($U724,料金表!$B$3:$H$52,4,1),IF($W724="EMS",VLOOKUP($U724,料金表!$B$3:$H$52,6,1),""))),"")</f>
        <v>860</v>
      </c>
      <c r="Y724" s="28" t="n">
        <f aca="false">IFERROR(IF($W724="eパケライト",VLOOKUP($U724,料金表!$B$3:$H$52,3,1),IF($W724="eパケ",VLOOKUP($U724,料金表!$B$3:$H$52,5,1),IF($W724="EMS",VLOOKUP($U724,料金表!$B$3:$H$52,7,1),""))),"")</f>
        <v>860</v>
      </c>
      <c r="Z724" s="28" t="n">
        <f aca="false">$Z$1</f>
        <v>330</v>
      </c>
      <c r="AA724" s="64"/>
      <c r="AB724" s="65"/>
      <c r="AC724" s="66" t="s">
        <v>89</v>
      </c>
      <c r="AD724" s="65" t="n">
        <v>43968</v>
      </c>
      <c r="AE724" s="56"/>
      <c r="AF724" s="97"/>
    </row>
    <row r="725" customFormat="false" ht="15.75" hidden="true" customHeight="true" outlineLevel="0" collapsed="false">
      <c r="A725" s="19" t="n">
        <v>718</v>
      </c>
      <c r="B725" s="67"/>
      <c r="C725" s="58" t="s">
        <v>2210</v>
      </c>
      <c r="D725" s="37" t="s">
        <v>2211</v>
      </c>
      <c r="E725" s="58" t="n">
        <v>4995857095124</v>
      </c>
      <c r="F725" s="38" t="str">
        <f aca="false">IF(D725="",,"http://mnsearch.com/item?kwd="&amp;D725)</f>
        <v>http://mnsearch.com/item?kwd=B071JRSNRC</v>
      </c>
      <c r="G725" s="60" t="n">
        <v>3799</v>
      </c>
      <c r="H725" s="39"/>
      <c r="I725" s="40" t="n">
        <v>200</v>
      </c>
      <c r="J725" s="41"/>
      <c r="K725" s="41"/>
      <c r="L725" s="41"/>
      <c r="M725" s="61" t="s">
        <v>2212</v>
      </c>
      <c r="N725" s="62" t="n">
        <v>60.49</v>
      </c>
      <c r="O725" s="77" t="n">
        <f aca="false">N725-0.5</f>
        <v>59.99</v>
      </c>
      <c r="P725" s="78" t="n">
        <f aca="false">IF(ISERROR($P$1*O725),"",($P$1*O725))</f>
        <v>6351.7412</v>
      </c>
      <c r="Q725" s="79" t="n">
        <f aca="false">P725-T725-X725-G725-H725-Z725</f>
        <v>409.7412</v>
      </c>
      <c r="R725" s="80" t="n">
        <f aca="false">P725-T725-Y725-G725-H725-Z725</f>
        <v>409.7412</v>
      </c>
      <c r="S725" s="81" t="n">
        <f aca="false">IF(ISERROR(Q725/P725),"",(Q725/P725))</f>
        <v>0.0645084846970781</v>
      </c>
      <c r="T725" s="78" t="n">
        <f aca="false">ROUND(IF(ISERROR(P725*$T$1),"",P725*$T$1),0)</f>
        <v>953</v>
      </c>
      <c r="U725" s="82" t="n">
        <f aca="false">ROUNDUP(I725*1.2,0)</f>
        <v>240</v>
      </c>
      <c r="V725" s="83" t="n">
        <f aca="false">ROUNDUP(SUM(J725:L725)*1.1,0)</f>
        <v>0</v>
      </c>
      <c r="W725" s="84" t="s">
        <v>50</v>
      </c>
      <c r="X725" s="28" t="n">
        <f aca="false">IFERROR(IF($W725="eパケライト",VLOOKUP($U725,料金表!$B$3:$H$52,2,1),IF($W725="eパケ",VLOOKUP($U725,料金表!$B$3:$H$52,4,1),IF($W725="EMS",VLOOKUP($U725,料金表!$B$3:$H$52,6,1),""))),"")</f>
        <v>860</v>
      </c>
      <c r="Y725" s="28" t="n">
        <f aca="false">IFERROR(IF($W725="eパケライト",VLOOKUP($U725,料金表!$B$3:$H$52,3,1),IF($W725="eパケ",VLOOKUP($U725,料金表!$B$3:$H$52,5,1),IF($W725="EMS",VLOOKUP($U725,料金表!$B$3:$H$52,7,1),""))),"")</f>
        <v>860</v>
      </c>
      <c r="Z725" s="28" t="n">
        <f aca="false">$Z$1</f>
        <v>330</v>
      </c>
      <c r="AA725" s="64"/>
      <c r="AB725" s="65"/>
      <c r="AC725" s="66" t="s">
        <v>89</v>
      </c>
      <c r="AD725" s="65" t="n">
        <v>43968</v>
      </c>
      <c r="AE725" s="56"/>
      <c r="AF725" s="97"/>
    </row>
    <row r="726" customFormat="false" ht="15.75" hidden="true" customHeight="true" outlineLevel="0" collapsed="false">
      <c r="A726" s="19" t="n">
        <v>719</v>
      </c>
      <c r="B726" s="67"/>
      <c r="C726" s="58" t="s">
        <v>2213</v>
      </c>
      <c r="D726" s="37" t="s">
        <v>2214</v>
      </c>
      <c r="E726" s="58" t="n">
        <v>4510772190039</v>
      </c>
      <c r="F726" s="38" t="str">
        <f aca="false">IF(D726="",,"http://mnsearch.com/item?kwd="&amp;D726)</f>
        <v>http://mnsearch.com/item?kwd=B07JP9QPMK</v>
      </c>
      <c r="G726" s="60" t="n">
        <v>2811</v>
      </c>
      <c r="H726" s="39"/>
      <c r="I726" s="40" t="n">
        <v>200</v>
      </c>
      <c r="J726" s="41"/>
      <c r="K726" s="41"/>
      <c r="L726" s="41"/>
      <c r="M726" s="61" t="s">
        <v>2215</v>
      </c>
      <c r="N726" s="62" t="n">
        <v>49.75</v>
      </c>
      <c r="O726" s="77" t="n">
        <f aca="false">N726-0.5</f>
        <v>49.25</v>
      </c>
      <c r="P726" s="78" t="n">
        <f aca="false">IF(ISERROR($P$1*O726),"",($P$1*O726))</f>
        <v>5214.59</v>
      </c>
      <c r="Q726" s="79" t="n">
        <f aca="false">P726-T726-X726-G726-H726-Z726</f>
        <v>431.59</v>
      </c>
      <c r="R726" s="80" t="n">
        <f aca="false">P726-T726-Y726-G726-H726-Z726</f>
        <v>431.59</v>
      </c>
      <c r="S726" s="81" t="n">
        <f aca="false">IF(ISERROR(Q726/P726),"",(Q726/P726))</f>
        <v>0.0827658550336652</v>
      </c>
      <c r="T726" s="78" t="n">
        <f aca="false">ROUND(IF(ISERROR(P726*$T$1),"",P726*$T$1),0)</f>
        <v>782</v>
      </c>
      <c r="U726" s="82" t="n">
        <f aca="false">ROUNDUP(I726*1.2,0)</f>
        <v>240</v>
      </c>
      <c r="V726" s="83" t="n">
        <f aca="false">ROUNDUP(SUM(J726:L726)*1.1,0)</f>
        <v>0</v>
      </c>
      <c r="W726" s="84" t="s">
        <v>50</v>
      </c>
      <c r="X726" s="28" t="n">
        <f aca="false">IFERROR(IF($W726="eパケライト",VLOOKUP($U726,料金表!$B$3:$H$52,2,1),IF($W726="eパケ",VLOOKUP($U726,料金表!$B$3:$H$52,4,1),IF($W726="EMS",VLOOKUP($U726,料金表!$B$3:$H$52,6,1),""))),"")</f>
        <v>860</v>
      </c>
      <c r="Y726" s="28" t="n">
        <f aca="false">IFERROR(IF($W726="eパケライト",VLOOKUP($U726,料金表!$B$3:$H$52,3,1),IF($W726="eパケ",VLOOKUP($U726,料金表!$B$3:$H$52,5,1),IF($W726="EMS",VLOOKUP($U726,料金表!$B$3:$H$52,7,1),""))),"")</f>
        <v>860</v>
      </c>
      <c r="Z726" s="28" t="n">
        <f aca="false">$Z$1</f>
        <v>330</v>
      </c>
      <c r="AA726" s="64"/>
      <c r="AB726" s="65"/>
      <c r="AC726" s="66" t="s">
        <v>89</v>
      </c>
      <c r="AD726" s="65" t="n">
        <v>43968</v>
      </c>
      <c r="AE726" s="56"/>
      <c r="AF726" s="97"/>
    </row>
    <row r="727" customFormat="false" ht="15.75" hidden="true" customHeight="true" outlineLevel="0" collapsed="false">
      <c r="A727" s="19" t="n">
        <v>720</v>
      </c>
      <c r="B727" s="67"/>
      <c r="C727" s="58" t="s">
        <v>2216</v>
      </c>
      <c r="D727" s="37" t="s">
        <v>2217</v>
      </c>
      <c r="E727" s="58" t="n">
        <v>4573173303668</v>
      </c>
      <c r="F727" s="38" t="str">
        <f aca="false">IF(D727="",,"http://mnsearch.com/item?kwd="&amp;D727)</f>
        <v>http://mnsearch.com/item?kwd=B01E6QIGIG</v>
      </c>
      <c r="G727" s="60" t="n">
        <v>2751</v>
      </c>
      <c r="H727" s="39"/>
      <c r="I727" s="40" t="n">
        <v>200</v>
      </c>
      <c r="J727" s="41"/>
      <c r="K727" s="41"/>
      <c r="L727" s="41"/>
      <c r="M727" s="61" t="s">
        <v>2218</v>
      </c>
      <c r="N727" s="62" t="n">
        <v>50.49</v>
      </c>
      <c r="O727" s="77" t="n">
        <f aca="false">N727-0.5</f>
        <v>49.99</v>
      </c>
      <c r="P727" s="78" t="n">
        <f aca="false">IF(ISERROR($P$1*O727),"",($P$1*O727))</f>
        <v>5292.9412</v>
      </c>
      <c r="Q727" s="79" t="n">
        <f aca="false">P727-T727-X727-G727-H727-Z727</f>
        <v>557.9412</v>
      </c>
      <c r="R727" s="80" t="n">
        <f aca="false">P727-T727-Y727-G727-H727-Z727</f>
        <v>557.9412</v>
      </c>
      <c r="S727" s="81" t="n">
        <f aca="false">IF(ISERROR(Q727/P727),"",(Q727/P727))</f>
        <v>0.105412317824351</v>
      </c>
      <c r="T727" s="78" t="n">
        <f aca="false">ROUND(IF(ISERROR(P727*$T$1),"",P727*$T$1),0)</f>
        <v>794</v>
      </c>
      <c r="U727" s="82" t="n">
        <f aca="false">ROUNDUP(I727*1.2,0)</f>
        <v>240</v>
      </c>
      <c r="V727" s="83" t="n">
        <f aca="false">ROUNDUP(SUM(J727:L727)*1.1,0)</f>
        <v>0</v>
      </c>
      <c r="W727" s="84" t="s">
        <v>50</v>
      </c>
      <c r="X727" s="28" t="n">
        <f aca="false">IFERROR(IF($W727="eパケライト",VLOOKUP($U727,料金表!$B$3:$H$52,2,1),IF($W727="eパケ",VLOOKUP($U727,料金表!$B$3:$H$52,4,1),IF($W727="EMS",VLOOKUP($U727,料金表!$B$3:$H$52,6,1),""))),"")</f>
        <v>860</v>
      </c>
      <c r="Y727" s="28" t="n">
        <f aca="false">IFERROR(IF($W727="eパケライト",VLOOKUP($U727,料金表!$B$3:$H$52,3,1),IF($W727="eパケ",VLOOKUP($U727,料金表!$B$3:$H$52,5,1),IF($W727="EMS",VLOOKUP($U727,料金表!$B$3:$H$52,7,1),""))),"")</f>
        <v>860</v>
      </c>
      <c r="Z727" s="28" t="n">
        <f aca="false">$Z$1</f>
        <v>330</v>
      </c>
      <c r="AA727" s="64"/>
      <c r="AB727" s="65"/>
      <c r="AC727" s="66" t="s">
        <v>89</v>
      </c>
      <c r="AD727" s="65" t="n">
        <v>43968</v>
      </c>
      <c r="AE727" s="56"/>
      <c r="AF727" s="97"/>
    </row>
    <row r="728" customFormat="false" ht="15.75" hidden="true" customHeight="true" outlineLevel="0" collapsed="false">
      <c r="A728" s="19" t="n">
        <v>721</v>
      </c>
      <c r="B728" s="67"/>
      <c r="C728" s="58" t="s">
        <v>2219</v>
      </c>
      <c r="D728" s="37" t="s">
        <v>2220</v>
      </c>
      <c r="E728" s="58" t="n">
        <v>4582325379932</v>
      </c>
      <c r="F728" s="38" t="str">
        <f aca="false">IF(D728="",,"http://mnsearch.com/item?kwd="&amp;D728)</f>
        <v>http://mnsearch.com/item?kwd=B01ITPT84G</v>
      </c>
      <c r="G728" s="60" t="n">
        <v>2911</v>
      </c>
      <c r="H728" s="39"/>
      <c r="I728" s="40" t="n">
        <v>400</v>
      </c>
      <c r="J728" s="41"/>
      <c r="K728" s="41"/>
      <c r="L728" s="41"/>
      <c r="M728" s="100" t="s">
        <v>2221</v>
      </c>
      <c r="N728" s="62" t="n">
        <v>60.99</v>
      </c>
      <c r="O728" s="77" t="n">
        <f aca="false">N728-0.5</f>
        <v>60.49</v>
      </c>
      <c r="P728" s="78" t="n">
        <f aca="false">IF(ISERROR($P$1*O728),"",($P$1*O728))</f>
        <v>6404.6812</v>
      </c>
      <c r="Q728" s="79" t="n">
        <f aca="false">P728-T728-X728-G728-H728-Z728</f>
        <v>967.6812</v>
      </c>
      <c r="R728" s="80" t="n">
        <f aca="false">P728-T728-Y728-G728-H728-Z728</f>
        <v>967.6812</v>
      </c>
      <c r="S728" s="81" t="n">
        <f aca="false">IF(ISERROR(Q728/P728),"",(Q728/P728))</f>
        <v>0.151089674845955</v>
      </c>
      <c r="T728" s="78" t="n">
        <f aca="false">ROUND(IF(ISERROR(P728*$T$1),"",P728*$T$1),0)</f>
        <v>961</v>
      </c>
      <c r="U728" s="82" t="n">
        <f aca="false">ROUNDUP(I728*1.2,0)</f>
        <v>480</v>
      </c>
      <c r="V728" s="83" t="n">
        <f aca="false">ROUNDUP(SUM(J728:L728)*1.1,0)</f>
        <v>0</v>
      </c>
      <c r="W728" s="84" t="s">
        <v>50</v>
      </c>
      <c r="X728" s="28" t="n">
        <f aca="false">IFERROR(IF($W728="eパケライト",VLOOKUP($U728,料金表!$B$3:$H$52,2,1),IF($W728="eパケ",VLOOKUP($U728,料金表!$B$3:$H$52,4,1),IF($W728="EMS",VLOOKUP($U728,料金表!$B$3:$H$52,6,1),""))),"")</f>
        <v>1235</v>
      </c>
      <c r="Y728" s="28" t="n">
        <f aca="false">IFERROR(IF($W728="eパケライト",VLOOKUP($U728,料金表!$B$3:$H$52,3,1),IF($W728="eパケ",VLOOKUP($U728,料金表!$B$3:$H$52,5,1),IF($W728="EMS",VLOOKUP($U728,料金表!$B$3:$H$52,7,1),""))),"")</f>
        <v>1235</v>
      </c>
      <c r="Z728" s="28" t="n">
        <f aca="false">$Z$1</f>
        <v>330</v>
      </c>
      <c r="AA728" s="64"/>
      <c r="AB728" s="65"/>
      <c r="AC728" s="66" t="s">
        <v>89</v>
      </c>
      <c r="AD728" s="65" t="n">
        <v>43968</v>
      </c>
      <c r="AE728" s="56"/>
      <c r="AF728" s="97"/>
    </row>
    <row r="729" customFormat="false" ht="15.75" hidden="true" customHeight="true" outlineLevel="0" collapsed="false">
      <c r="A729" s="19" t="n">
        <v>722</v>
      </c>
      <c r="B729" s="67"/>
      <c r="C729" s="58" t="s">
        <v>2222</v>
      </c>
      <c r="D729" s="37" t="s">
        <v>2223</v>
      </c>
      <c r="E729" s="58" t="n">
        <v>4589531640030</v>
      </c>
      <c r="F729" s="38" t="str">
        <f aca="false">IF(D729="",,"http://mnsearch.com/item?kwd="&amp;D729)</f>
        <v>http://mnsearch.com/item?kwd=B07DY83XXW</v>
      </c>
      <c r="G729" s="60" t="n">
        <v>2399</v>
      </c>
      <c r="H729" s="39"/>
      <c r="I729" s="40" t="n">
        <v>200</v>
      </c>
      <c r="J729" s="41"/>
      <c r="K729" s="41"/>
      <c r="L729" s="41"/>
      <c r="M729" s="61" t="s">
        <v>2224</v>
      </c>
      <c r="N729" s="62" t="n">
        <v>45.49</v>
      </c>
      <c r="O729" s="77" t="n">
        <f aca="false">N729-0.5</f>
        <v>44.99</v>
      </c>
      <c r="P729" s="78" t="n">
        <f aca="false">IF(ISERROR($P$1*O729),"",($P$1*O729))</f>
        <v>4763.5412</v>
      </c>
      <c r="Q729" s="79" t="n">
        <f aca="false">P729-T729-X729-G729-H729-Z729</f>
        <v>459.5412</v>
      </c>
      <c r="R729" s="80" t="n">
        <f aca="false">P729-T729-Y729-G729-H729-Z729</f>
        <v>459.5412</v>
      </c>
      <c r="S729" s="81" t="n">
        <f aca="false">IF(ISERROR(Q729/P729),"",(Q729/P729))</f>
        <v>0.0964704997198302</v>
      </c>
      <c r="T729" s="78" t="n">
        <f aca="false">ROUND(IF(ISERROR(P729*$T$1),"",P729*$T$1),0)</f>
        <v>715</v>
      </c>
      <c r="U729" s="82" t="n">
        <f aca="false">ROUNDUP(I729*1.2,0)</f>
        <v>240</v>
      </c>
      <c r="V729" s="83" t="n">
        <f aca="false">ROUNDUP(SUM(J729:L729)*1.1,0)</f>
        <v>0</v>
      </c>
      <c r="W729" s="84" t="s">
        <v>50</v>
      </c>
      <c r="X729" s="28" t="n">
        <f aca="false">IFERROR(IF($W729="eパケライト",VLOOKUP($U729,料金表!$B$3:$H$52,2,1),IF($W729="eパケ",VLOOKUP($U729,料金表!$B$3:$H$52,4,1),IF($W729="EMS",VLOOKUP($U729,料金表!$B$3:$H$52,6,1),""))),"")</f>
        <v>860</v>
      </c>
      <c r="Y729" s="28" t="n">
        <f aca="false">IFERROR(IF($W729="eパケライト",VLOOKUP($U729,料金表!$B$3:$H$52,3,1),IF($W729="eパケ",VLOOKUP($U729,料金表!$B$3:$H$52,5,1),IF($W729="EMS",VLOOKUP($U729,料金表!$B$3:$H$52,7,1),""))),"")</f>
        <v>860</v>
      </c>
      <c r="Z729" s="28" t="n">
        <f aca="false">$Z$1</f>
        <v>330</v>
      </c>
      <c r="AA729" s="64"/>
      <c r="AB729" s="65"/>
      <c r="AC729" s="66" t="s">
        <v>89</v>
      </c>
      <c r="AD729" s="65" t="n">
        <v>43968</v>
      </c>
      <c r="AE729" s="56"/>
      <c r="AF729" s="97"/>
    </row>
    <row r="730" customFormat="false" ht="15.75" hidden="true" customHeight="true" outlineLevel="0" collapsed="false">
      <c r="A730" s="19" t="n">
        <v>723</v>
      </c>
      <c r="B730" s="67"/>
      <c r="C730" s="58" t="s">
        <v>2225</v>
      </c>
      <c r="D730" s="37" t="s">
        <v>2226</v>
      </c>
      <c r="E730" s="58" t="n">
        <v>4580240060713</v>
      </c>
      <c r="F730" s="38" t="str">
        <f aca="false">IF(D730="",,"http://mnsearch.com/item?kwd="&amp;D730)</f>
        <v>http://mnsearch.com/item?kwd=B0733DSHZ7</v>
      </c>
      <c r="G730" s="60" t="n">
        <v>3800</v>
      </c>
      <c r="H730" s="39"/>
      <c r="I730" s="40" t="n">
        <v>200</v>
      </c>
      <c r="J730" s="41"/>
      <c r="K730" s="41"/>
      <c r="L730" s="41"/>
      <c r="M730" s="61" t="s">
        <v>2227</v>
      </c>
      <c r="N730" s="62" t="n">
        <v>74.49</v>
      </c>
      <c r="O730" s="77" t="n">
        <f aca="false">N730-0.5</f>
        <v>73.99</v>
      </c>
      <c r="P730" s="78" t="n">
        <f aca="false">IF(ISERROR($P$1*O730),"",($P$1*O730))</f>
        <v>7834.0612</v>
      </c>
      <c r="Q730" s="79" t="n">
        <f aca="false">P730-T730-X730-G730-H730-Z730</f>
        <v>1669.0612</v>
      </c>
      <c r="R730" s="80" t="n">
        <f aca="false">P730-T730-Y730-G730-H730-Z730</f>
        <v>1669.0612</v>
      </c>
      <c r="S730" s="81" t="n">
        <f aca="false">IF(ISERROR(Q730/P730),"",(Q730/P730))</f>
        <v>0.213051845956986</v>
      </c>
      <c r="T730" s="78" t="n">
        <f aca="false">ROUND(IF(ISERROR(P730*$T$1),"",P730*$T$1),0)</f>
        <v>1175</v>
      </c>
      <c r="U730" s="82" t="n">
        <f aca="false">ROUNDUP(I730*1.2,0)</f>
        <v>240</v>
      </c>
      <c r="V730" s="83" t="n">
        <f aca="false">ROUNDUP(SUM(J730:L730)*1.1,0)</f>
        <v>0</v>
      </c>
      <c r="W730" s="84" t="s">
        <v>50</v>
      </c>
      <c r="X730" s="28" t="n">
        <f aca="false">IFERROR(IF($W730="eパケライト",VLOOKUP($U730,料金表!$B$3:$H$52,2,1),IF($W730="eパケ",VLOOKUP($U730,料金表!$B$3:$H$52,4,1),IF($W730="EMS",VLOOKUP($U730,料金表!$B$3:$H$52,6,1),""))),"")</f>
        <v>860</v>
      </c>
      <c r="Y730" s="28" t="n">
        <f aca="false">IFERROR(IF($W730="eパケライト",VLOOKUP($U730,料金表!$B$3:$H$52,3,1),IF($W730="eパケ",VLOOKUP($U730,料金表!$B$3:$H$52,5,1),IF($W730="EMS",VLOOKUP($U730,料金表!$B$3:$H$52,7,1),""))),"")</f>
        <v>860</v>
      </c>
      <c r="Z730" s="28" t="n">
        <f aca="false">$Z$1</f>
        <v>330</v>
      </c>
      <c r="AA730" s="64"/>
      <c r="AB730" s="65"/>
      <c r="AC730" s="66" t="s">
        <v>89</v>
      </c>
      <c r="AD730" s="65" t="n">
        <v>43968</v>
      </c>
      <c r="AE730" s="56"/>
      <c r="AF730" s="97"/>
    </row>
    <row r="731" customFormat="false" ht="15.75" hidden="true" customHeight="true" outlineLevel="0" collapsed="false">
      <c r="A731" s="19" t="n">
        <v>724</v>
      </c>
      <c r="B731" s="67"/>
      <c r="C731" s="58" t="s">
        <v>2228</v>
      </c>
      <c r="D731" s="37" t="s">
        <v>2229</v>
      </c>
      <c r="E731" s="58" t="n">
        <v>4988601009416</v>
      </c>
      <c r="F731" s="38" t="str">
        <f aca="false">IF(D731="",,"http://mnsearch.com/item?kwd="&amp;D731)</f>
        <v>http://mnsearch.com/item?kwd=B01C2GW200</v>
      </c>
      <c r="G731" s="60" t="n">
        <v>3200</v>
      </c>
      <c r="H731" s="39"/>
      <c r="I731" s="40" t="n">
        <v>200</v>
      </c>
      <c r="J731" s="41"/>
      <c r="K731" s="41"/>
      <c r="L731" s="41"/>
      <c r="M731" s="61" t="s">
        <v>2230</v>
      </c>
      <c r="N731" s="62" t="n">
        <v>53.85</v>
      </c>
      <c r="O731" s="77" t="n">
        <f aca="false">N731-0.5</f>
        <v>53.35</v>
      </c>
      <c r="P731" s="78" t="n">
        <f aca="false">IF(ISERROR($P$1*O731),"",($P$1*O731))</f>
        <v>5648.698</v>
      </c>
      <c r="Q731" s="79" t="n">
        <f aca="false">P731-T731-X731-G731-H731-Z731</f>
        <v>411.698</v>
      </c>
      <c r="R731" s="80" t="n">
        <f aca="false">P731-T731-Y731-G731-H731-Z731</f>
        <v>411.698</v>
      </c>
      <c r="S731" s="81" t="n">
        <f aca="false">IF(ISERROR(Q731/P731),"",(Q731/P731))</f>
        <v>0.0728836981548669</v>
      </c>
      <c r="T731" s="78" t="n">
        <f aca="false">ROUND(IF(ISERROR(P731*$T$1),"",P731*$T$1),0)</f>
        <v>847</v>
      </c>
      <c r="U731" s="82" t="n">
        <f aca="false">ROUNDUP(I731*1.2,0)</f>
        <v>240</v>
      </c>
      <c r="V731" s="83" t="n">
        <f aca="false">ROUNDUP(SUM(J731:L731)*1.1,0)</f>
        <v>0</v>
      </c>
      <c r="W731" s="84" t="s">
        <v>50</v>
      </c>
      <c r="X731" s="28" t="n">
        <f aca="false">IFERROR(IF($W731="eパケライト",VLOOKUP($U731,料金表!$B$3:$H$52,2,1),IF($W731="eパケ",VLOOKUP($U731,料金表!$B$3:$H$52,4,1),IF($W731="EMS",VLOOKUP($U731,料金表!$B$3:$H$52,6,1),""))),"")</f>
        <v>860</v>
      </c>
      <c r="Y731" s="28" t="n">
        <f aca="false">IFERROR(IF($W731="eパケライト",VLOOKUP($U731,料金表!$B$3:$H$52,3,1),IF($W731="eパケ",VLOOKUP($U731,料金表!$B$3:$H$52,5,1),IF($W731="EMS",VLOOKUP($U731,料金表!$B$3:$H$52,7,1),""))),"")</f>
        <v>860</v>
      </c>
      <c r="Z731" s="28" t="n">
        <f aca="false">$Z$1</f>
        <v>330</v>
      </c>
      <c r="AA731" s="64"/>
      <c r="AB731" s="65"/>
      <c r="AC731" s="66" t="s">
        <v>89</v>
      </c>
      <c r="AD731" s="65" t="n">
        <v>43968</v>
      </c>
      <c r="AE731" s="56"/>
      <c r="AF731" s="97"/>
    </row>
    <row r="732" customFormat="false" ht="15.75" hidden="true" customHeight="true" outlineLevel="0" collapsed="false">
      <c r="A732" s="19" t="n">
        <v>725</v>
      </c>
      <c r="B732" s="67"/>
      <c r="C732" s="58" t="s">
        <v>2231</v>
      </c>
      <c r="D732" s="37" t="s">
        <v>2232</v>
      </c>
      <c r="E732" s="58" t="n">
        <v>4995857093946</v>
      </c>
      <c r="F732" s="38" t="str">
        <f aca="false">IF(D732="",,"http://mnsearch.com/item?kwd="&amp;D732)</f>
        <v>http://mnsearch.com/item?kwd=B00WG2GP4A</v>
      </c>
      <c r="G732" s="60" t="n">
        <v>2900</v>
      </c>
      <c r="H732" s="39"/>
      <c r="I732" s="40" t="n">
        <v>200</v>
      </c>
      <c r="J732" s="41"/>
      <c r="K732" s="41"/>
      <c r="L732" s="41"/>
      <c r="M732" s="61" t="s">
        <v>2233</v>
      </c>
      <c r="N732" s="62" t="n">
        <v>50.49</v>
      </c>
      <c r="O732" s="77" t="n">
        <f aca="false">N732-0.5</f>
        <v>49.99</v>
      </c>
      <c r="P732" s="78" t="n">
        <f aca="false">IF(ISERROR($P$1*O732),"",($P$1*O732))</f>
        <v>5292.9412</v>
      </c>
      <c r="Q732" s="79" t="n">
        <f aca="false">P732-T732-X732-G732-H732-Z732</f>
        <v>408.9412</v>
      </c>
      <c r="R732" s="80" t="n">
        <f aca="false">P732-T732-Y732-G732-H732-Z732</f>
        <v>408.9412</v>
      </c>
      <c r="S732" s="81" t="n">
        <f aca="false">IF(ISERROR(Q732/P732),"",(Q732/P732))</f>
        <v>0.0772616177939026</v>
      </c>
      <c r="T732" s="78" t="n">
        <f aca="false">ROUND(IF(ISERROR(P732*$T$1),"",P732*$T$1),0)</f>
        <v>794</v>
      </c>
      <c r="U732" s="82" t="n">
        <f aca="false">ROUNDUP(I732*1.2,0)</f>
        <v>240</v>
      </c>
      <c r="V732" s="83" t="n">
        <f aca="false">ROUNDUP(SUM(J732:L732)*1.1,0)</f>
        <v>0</v>
      </c>
      <c r="W732" s="84" t="s">
        <v>50</v>
      </c>
      <c r="X732" s="28" t="n">
        <f aca="false">IFERROR(IF($W732="eパケライト",VLOOKUP($U732,料金表!$B$3:$H$52,2,1),IF($W732="eパケ",VLOOKUP($U732,料金表!$B$3:$H$52,4,1),IF($W732="EMS",VLOOKUP($U732,料金表!$B$3:$H$52,6,1),""))),"")</f>
        <v>860</v>
      </c>
      <c r="Y732" s="28" t="n">
        <f aca="false">IFERROR(IF($W732="eパケライト",VLOOKUP($U732,料金表!$B$3:$H$52,3,1),IF($W732="eパケ",VLOOKUP($U732,料金表!$B$3:$H$52,5,1),IF($W732="EMS",VLOOKUP($U732,料金表!$B$3:$H$52,7,1),""))),"")</f>
        <v>860</v>
      </c>
      <c r="Z732" s="28" t="n">
        <f aca="false">$Z$1</f>
        <v>330</v>
      </c>
      <c r="AA732" s="64"/>
      <c r="AB732" s="65"/>
      <c r="AC732" s="66" t="s">
        <v>89</v>
      </c>
      <c r="AD732" s="65" t="n">
        <v>43968</v>
      </c>
      <c r="AE732" s="56"/>
      <c r="AF732" s="97"/>
    </row>
    <row r="733" customFormat="false" ht="15.75" hidden="true" customHeight="true" outlineLevel="0" collapsed="false">
      <c r="A733" s="19" t="n">
        <v>726</v>
      </c>
      <c r="B733" s="67"/>
      <c r="C733" s="58" t="s">
        <v>2234</v>
      </c>
      <c r="D733" s="37" t="s">
        <v>2235</v>
      </c>
      <c r="E733" s="58" t="n">
        <v>4573173322607</v>
      </c>
      <c r="F733" s="38" t="str">
        <f aca="false">IF(D733="",,"http://mnsearch.com/item?kwd="&amp;D733)</f>
        <v>http://mnsearch.com/item?kwd=B07DHXQ9VZ</v>
      </c>
      <c r="G733" s="60" t="n">
        <v>4611</v>
      </c>
      <c r="H733" s="39"/>
      <c r="I733" s="40" t="n">
        <v>200</v>
      </c>
      <c r="J733" s="41"/>
      <c r="K733" s="41"/>
      <c r="L733" s="41"/>
      <c r="M733" s="100" t="s">
        <v>2236</v>
      </c>
      <c r="N733" s="62" t="n">
        <v>68.49</v>
      </c>
      <c r="O733" s="77" t="n">
        <f aca="false">N733-0.5</f>
        <v>67.99</v>
      </c>
      <c r="P733" s="78" t="n">
        <f aca="false">IF(ISERROR($P$1*O733),"",($P$1*O733))</f>
        <v>7198.7812</v>
      </c>
      <c r="Q733" s="79" t="n">
        <f aca="false">P733-T733-X733-G733-H733-Z733</f>
        <v>317.781199999999</v>
      </c>
      <c r="R733" s="80" t="n">
        <f aca="false">P733-T733-Y733-G733-H733-Z733</f>
        <v>317.781199999999</v>
      </c>
      <c r="S733" s="81" t="n">
        <f aca="false">IF(ISERROR(Q733/P733),"",(Q733/P733))</f>
        <v>0.044143750333737</v>
      </c>
      <c r="T733" s="78" t="n">
        <f aca="false">ROUND(IF(ISERROR(P733*$T$1),"",P733*$T$1),0)</f>
        <v>1080</v>
      </c>
      <c r="U733" s="82" t="n">
        <f aca="false">ROUNDUP(I733*1.2,0)</f>
        <v>240</v>
      </c>
      <c r="V733" s="83" t="n">
        <f aca="false">ROUNDUP(SUM(J733:L733)*1.1,0)</f>
        <v>0</v>
      </c>
      <c r="W733" s="84" t="s">
        <v>50</v>
      </c>
      <c r="X733" s="28" t="n">
        <f aca="false">IFERROR(IF($W733="eパケライト",VLOOKUP($U733,料金表!$B$3:$H$52,2,1),IF($W733="eパケ",VLOOKUP($U733,料金表!$B$3:$H$52,4,1),IF($W733="EMS",VLOOKUP($U733,料金表!$B$3:$H$52,6,1),""))),"")</f>
        <v>860</v>
      </c>
      <c r="Y733" s="28" t="n">
        <f aca="false">IFERROR(IF($W733="eパケライト",VLOOKUP($U733,料金表!$B$3:$H$52,3,1),IF($W733="eパケ",VLOOKUP($U733,料金表!$B$3:$H$52,5,1),IF($W733="EMS",VLOOKUP($U733,料金表!$B$3:$H$52,7,1),""))),"")</f>
        <v>860</v>
      </c>
      <c r="Z733" s="28" t="n">
        <f aca="false">$Z$1</f>
        <v>330</v>
      </c>
      <c r="AA733" s="64"/>
      <c r="AB733" s="65"/>
      <c r="AC733" s="66" t="s">
        <v>45</v>
      </c>
      <c r="AD733" s="65" t="n">
        <v>43968</v>
      </c>
      <c r="AE733" s="56"/>
      <c r="AF733" s="97"/>
    </row>
    <row r="734" customFormat="false" ht="15.75" hidden="true" customHeight="true" outlineLevel="0" collapsed="false">
      <c r="A734" s="19" t="n">
        <v>727</v>
      </c>
      <c r="B734" s="67"/>
      <c r="C734" s="58" t="s">
        <v>2237</v>
      </c>
      <c r="D734" s="37" t="s">
        <v>2238</v>
      </c>
      <c r="E734" s="58" t="n">
        <v>4948872015172</v>
      </c>
      <c r="F734" s="38" t="str">
        <f aca="false">IF(D734="",,"http://mnsearch.com/item?kwd="&amp;D734)</f>
        <v>http://mnsearch.com/item?kwd=B07254346J</v>
      </c>
      <c r="G734" s="60" t="n">
        <v>1100</v>
      </c>
      <c r="H734" s="39"/>
      <c r="I734" s="40" t="n">
        <v>200</v>
      </c>
      <c r="J734" s="41"/>
      <c r="K734" s="41"/>
      <c r="L734" s="41"/>
      <c r="M734" s="100" t="s">
        <v>2239</v>
      </c>
      <c r="N734" s="62" t="n">
        <v>29.75</v>
      </c>
      <c r="O734" s="77" t="n">
        <f aca="false">N734-0.5</f>
        <v>29.25</v>
      </c>
      <c r="P734" s="78" t="n">
        <f aca="false">IF(ISERROR($P$1*O734),"",($P$1*O734))</f>
        <v>3096.99</v>
      </c>
      <c r="Q734" s="79" t="n">
        <f aca="false">P734-T734-X734-G734-H734-Z734</f>
        <v>341.99</v>
      </c>
      <c r="R734" s="80" t="n">
        <f aca="false">P734-T734-Y734-G734-H734-Z734</f>
        <v>341.99</v>
      </c>
      <c r="S734" s="81" t="n">
        <f aca="false">IF(ISERROR(Q734/P734),"",(Q734/P734))</f>
        <v>0.110426575481354</v>
      </c>
      <c r="T734" s="78" t="n">
        <f aca="false">ROUND(IF(ISERROR(P734*$T$1),"",P734*$T$1),0)</f>
        <v>465</v>
      </c>
      <c r="U734" s="82" t="n">
        <f aca="false">ROUNDUP(I734*1.2,0)</f>
        <v>240</v>
      </c>
      <c r="V734" s="83" t="n">
        <f aca="false">ROUNDUP(SUM(J734:L734)*1.1,0)</f>
        <v>0</v>
      </c>
      <c r="W734" s="84" t="s">
        <v>50</v>
      </c>
      <c r="X734" s="28" t="n">
        <f aca="false">IFERROR(IF($W734="eパケライト",VLOOKUP($U734,料金表!$B$3:$H$52,2,1),IF($W734="eパケ",VLOOKUP($U734,料金表!$B$3:$H$52,4,1),IF($W734="EMS",VLOOKUP($U734,料金表!$B$3:$H$52,6,1),""))),"")</f>
        <v>860</v>
      </c>
      <c r="Y734" s="28" t="n">
        <f aca="false">IFERROR(IF($W734="eパケライト",VLOOKUP($U734,料金表!$B$3:$H$52,3,1),IF($W734="eパケ",VLOOKUP($U734,料金表!$B$3:$H$52,5,1),IF($W734="EMS",VLOOKUP($U734,料金表!$B$3:$H$52,7,1),""))),"")</f>
        <v>860</v>
      </c>
      <c r="Z734" s="28" t="n">
        <f aca="false">$Z$1</f>
        <v>330</v>
      </c>
      <c r="AA734" s="64"/>
      <c r="AB734" s="65"/>
      <c r="AC734" s="66" t="s">
        <v>45</v>
      </c>
      <c r="AD734" s="65" t="n">
        <v>43968</v>
      </c>
      <c r="AE734" s="56"/>
      <c r="AF734" s="97"/>
    </row>
    <row r="735" customFormat="false" ht="15.75" hidden="true" customHeight="true" outlineLevel="0" collapsed="false">
      <c r="A735" s="19" t="n">
        <v>728</v>
      </c>
      <c r="B735" s="67"/>
      <c r="C735" s="58" t="s">
        <v>2240</v>
      </c>
      <c r="D735" s="37" t="s">
        <v>2241</v>
      </c>
      <c r="E735" s="58" t="n">
        <v>4580240060812</v>
      </c>
      <c r="F735" s="38" t="str">
        <f aca="false">IF(D735="",,"http://mnsearch.com/item?kwd="&amp;D735)</f>
        <v>http://mnsearch.com/item?kwd=B07GVLPJ23</v>
      </c>
      <c r="G735" s="60" t="n">
        <v>2021</v>
      </c>
      <c r="H735" s="39"/>
      <c r="I735" s="40" t="n">
        <v>200</v>
      </c>
      <c r="J735" s="41"/>
      <c r="K735" s="41"/>
      <c r="L735" s="41"/>
      <c r="M735" s="61" t="s">
        <v>2242</v>
      </c>
      <c r="N735" s="62" t="n">
        <v>44.25</v>
      </c>
      <c r="O735" s="77" t="n">
        <f aca="false">N735-0.5</f>
        <v>43.75</v>
      </c>
      <c r="P735" s="78" t="n">
        <f aca="false">IF(ISERROR($P$1*O735),"",($P$1*O735))</f>
        <v>4632.25</v>
      </c>
      <c r="Q735" s="79" t="n">
        <f aca="false">P735-T735-X735-G735-H735-Z735</f>
        <v>726.25</v>
      </c>
      <c r="R735" s="80" t="n">
        <f aca="false">P735-T735-Y735-G735-H735-Z735</f>
        <v>726.25</v>
      </c>
      <c r="S735" s="81" t="n">
        <f aca="false">IF(ISERROR(Q735/P735),"",(Q735/P735))</f>
        <v>0.156781261805818</v>
      </c>
      <c r="T735" s="78" t="n">
        <f aca="false">ROUND(IF(ISERROR(P735*$T$1),"",P735*$T$1),0)</f>
        <v>695</v>
      </c>
      <c r="U735" s="82" t="n">
        <f aca="false">ROUNDUP(I735*1.2,0)</f>
        <v>240</v>
      </c>
      <c r="V735" s="83" t="n">
        <f aca="false">ROUNDUP(SUM(J735:L735)*1.1,0)</f>
        <v>0</v>
      </c>
      <c r="W735" s="84" t="s">
        <v>50</v>
      </c>
      <c r="X735" s="28" t="n">
        <f aca="false">IFERROR(IF($W735="eパケライト",VLOOKUP($U735,料金表!$B$3:$H$52,2,1),IF($W735="eパケ",VLOOKUP($U735,料金表!$B$3:$H$52,4,1),IF($W735="EMS",VLOOKUP($U735,料金表!$B$3:$H$52,6,1),""))),"")</f>
        <v>860</v>
      </c>
      <c r="Y735" s="28" t="n">
        <f aca="false">IFERROR(IF($W735="eパケライト",VLOOKUP($U735,料金表!$B$3:$H$52,3,1),IF($W735="eパケ",VLOOKUP($U735,料金表!$B$3:$H$52,5,1),IF($W735="EMS",VLOOKUP($U735,料金表!$B$3:$H$52,7,1),""))),"")</f>
        <v>860</v>
      </c>
      <c r="Z735" s="28" t="n">
        <f aca="false">$Z$1</f>
        <v>330</v>
      </c>
      <c r="AA735" s="64"/>
      <c r="AB735" s="65"/>
      <c r="AC735" s="66" t="s">
        <v>45</v>
      </c>
      <c r="AD735" s="65" t="n">
        <v>43968</v>
      </c>
      <c r="AE735" s="56"/>
      <c r="AF735" s="97"/>
    </row>
    <row r="736" customFormat="false" ht="15.75" hidden="true" customHeight="true" outlineLevel="0" collapsed="false">
      <c r="A736" s="19" t="n">
        <v>729</v>
      </c>
      <c r="B736" s="67"/>
      <c r="C736" s="58" t="s">
        <v>2243</v>
      </c>
      <c r="D736" s="37" t="s">
        <v>2244</v>
      </c>
      <c r="E736" s="58" t="n">
        <v>4935066601440</v>
      </c>
      <c r="F736" s="38" t="str">
        <f aca="false">IF(D736="",,"http://mnsearch.com/item?kwd="&amp;D736)</f>
        <v>http://mnsearch.com/item?kwd=B07FHFTD15</v>
      </c>
      <c r="G736" s="60" t="n">
        <v>3500</v>
      </c>
      <c r="H736" s="39"/>
      <c r="I736" s="40" t="n">
        <v>400</v>
      </c>
      <c r="J736" s="41"/>
      <c r="K736" s="41"/>
      <c r="L736" s="41"/>
      <c r="M736" s="61" t="s">
        <v>2245</v>
      </c>
      <c r="N736" s="62" t="n">
        <v>75.49</v>
      </c>
      <c r="O736" s="77" t="n">
        <f aca="false">N736-0.5</f>
        <v>74.99</v>
      </c>
      <c r="P736" s="78" t="n">
        <f aca="false">IF(ISERROR($P$1*O736),"",($P$1*O736))</f>
        <v>7939.9412</v>
      </c>
      <c r="Q736" s="79" t="n">
        <f aca="false">P736-T736-X736-G736-H736-Z736</f>
        <v>1683.9412</v>
      </c>
      <c r="R736" s="80" t="n">
        <f aca="false">P736-T736-Y736-G736-H736-Z736</f>
        <v>1683.9412</v>
      </c>
      <c r="S736" s="81" t="n">
        <f aca="false">IF(ISERROR(Q736/P736),"",(Q736/P736))</f>
        <v>0.212084845162329</v>
      </c>
      <c r="T736" s="78" t="n">
        <f aca="false">ROUND(IF(ISERROR(P736*$T$1),"",P736*$T$1),0)</f>
        <v>1191</v>
      </c>
      <c r="U736" s="82" t="n">
        <f aca="false">ROUNDUP(I736*1.2,0)</f>
        <v>480</v>
      </c>
      <c r="V736" s="83" t="n">
        <f aca="false">ROUNDUP(SUM(J736:L736)*1.1,0)</f>
        <v>0</v>
      </c>
      <c r="W736" s="84" t="s">
        <v>50</v>
      </c>
      <c r="X736" s="28" t="n">
        <f aca="false">IFERROR(IF($W736="eパケライト",VLOOKUP($U736,料金表!$B$3:$H$52,2,1),IF($W736="eパケ",VLOOKUP($U736,料金表!$B$3:$H$52,4,1),IF($W736="EMS",VLOOKUP($U736,料金表!$B$3:$H$52,6,1),""))),"")</f>
        <v>1235</v>
      </c>
      <c r="Y736" s="28" t="n">
        <f aca="false">IFERROR(IF($W736="eパケライト",VLOOKUP($U736,料金表!$B$3:$H$52,3,1),IF($W736="eパケ",VLOOKUP($U736,料金表!$B$3:$H$52,5,1),IF($W736="EMS",VLOOKUP($U736,料金表!$B$3:$H$52,7,1),""))),"")</f>
        <v>1235</v>
      </c>
      <c r="Z736" s="28" t="n">
        <f aca="false">$Z$1</f>
        <v>330</v>
      </c>
      <c r="AA736" s="64"/>
      <c r="AB736" s="65"/>
      <c r="AC736" s="66" t="s">
        <v>45</v>
      </c>
      <c r="AD736" s="65" t="n">
        <v>43968</v>
      </c>
      <c r="AE736" s="56"/>
      <c r="AF736" s="97"/>
    </row>
    <row r="737" customFormat="false" ht="15.75" hidden="true" customHeight="true" outlineLevel="0" collapsed="false">
      <c r="A737" s="19" t="n">
        <v>730</v>
      </c>
      <c r="B737" s="67"/>
      <c r="C737" s="58" t="s">
        <v>2246</v>
      </c>
      <c r="D737" s="37" t="s">
        <v>2247</v>
      </c>
      <c r="E737" s="58" t="n">
        <v>4935066601105</v>
      </c>
      <c r="F737" s="38" t="str">
        <f aca="false">IF(D737="",,"http://mnsearch.com/item?kwd="&amp;D737)</f>
        <v>http://mnsearch.com/item?kwd=B079TJMQC1</v>
      </c>
      <c r="G737" s="60" t="n">
        <v>2611</v>
      </c>
      <c r="H737" s="39"/>
      <c r="I737" s="40" t="n">
        <v>200</v>
      </c>
      <c r="J737" s="41"/>
      <c r="K737" s="41"/>
      <c r="L737" s="41"/>
      <c r="M737" s="61" t="s">
        <v>2248</v>
      </c>
      <c r="N737" s="62" t="n">
        <v>43.98</v>
      </c>
      <c r="O737" s="77" t="n">
        <f aca="false">N737-0.5</f>
        <v>43.48</v>
      </c>
      <c r="P737" s="78" t="n">
        <f aca="false">IF(ISERROR($P$1*O737),"",($P$1*O737))</f>
        <v>4603.6624</v>
      </c>
      <c r="Q737" s="79" t="n">
        <f aca="false">P737-T737-X737-G737-H737-Z737</f>
        <v>111.662399999999</v>
      </c>
      <c r="R737" s="80" t="n">
        <f aca="false">P737-T737-Y737-G737-H737-Z737</f>
        <v>111.662399999999</v>
      </c>
      <c r="S737" s="81" t="n">
        <f aca="false">IF(ISERROR(Q737/P737),"",(Q737/P737))</f>
        <v>0.0242551234860313</v>
      </c>
      <c r="T737" s="78" t="n">
        <f aca="false">ROUND(IF(ISERROR(P737*$T$1),"",P737*$T$1),0)</f>
        <v>691</v>
      </c>
      <c r="U737" s="82" t="n">
        <f aca="false">ROUNDUP(I737*1.2,0)</f>
        <v>240</v>
      </c>
      <c r="V737" s="83" t="n">
        <f aca="false">ROUNDUP(SUM(J737:L737)*1.1,0)</f>
        <v>0</v>
      </c>
      <c r="W737" s="84" t="s">
        <v>50</v>
      </c>
      <c r="X737" s="28" t="n">
        <f aca="false">IFERROR(IF($W737="eパケライト",VLOOKUP($U737,料金表!$B$3:$H$52,2,1),IF($W737="eパケ",VLOOKUP($U737,料金表!$B$3:$H$52,4,1),IF($W737="EMS",VLOOKUP($U737,料金表!$B$3:$H$52,6,1),""))),"")</f>
        <v>860</v>
      </c>
      <c r="Y737" s="28" t="n">
        <f aca="false">IFERROR(IF($W737="eパケライト",VLOOKUP($U737,料金表!$B$3:$H$52,3,1),IF($W737="eパケ",VLOOKUP($U737,料金表!$B$3:$H$52,5,1),IF($W737="EMS",VLOOKUP($U737,料金表!$B$3:$H$52,7,1),""))),"")</f>
        <v>860</v>
      </c>
      <c r="Z737" s="28" t="n">
        <f aca="false">$Z$1</f>
        <v>330</v>
      </c>
      <c r="AA737" s="64"/>
      <c r="AB737" s="65"/>
      <c r="AC737" s="66" t="s">
        <v>45</v>
      </c>
      <c r="AD737" s="65" t="n">
        <v>43968</v>
      </c>
      <c r="AE737" s="56"/>
      <c r="AF737" s="97"/>
    </row>
    <row r="738" customFormat="false" ht="15.75" hidden="true" customHeight="true" outlineLevel="0" collapsed="false">
      <c r="A738" s="19" t="n">
        <v>731</v>
      </c>
      <c r="B738" s="67"/>
      <c r="C738" s="58" t="s">
        <v>2249</v>
      </c>
      <c r="D738" s="37" t="s">
        <v>2250</v>
      </c>
      <c r="E738" s="58" t="n">
        <v>4988602167795</v>
      </c>
      <c r="F738" s="38" t="str">
        <f aca="false">IF(D738="",,"http://mnsearch.com/item?kwd="&amp;D738)</f>
        <v>http://mnsearch.com/item?kwd=B00UA2AF44</v>
      </c>
      <c r="G738" s="60" t="n">
        <v>2000</v>
      </c>
      <c r="H738" s="39"/>
      <c r="I738" s="40" t="n">
        <v>500</v>
      </c>
      <c r="J738" s="41"/>
      <c r="K738" s="41"/>
      <c r="L738" s="41"/>
      <c r="M738" s="100" t="s">
        <v>2251</v>
      </c>
      <c r="N738" s="62" t="n">
        <v>49.99</v>
      </c>
      <c r="O738" s="77" t="n">
        <f aca="false">N738-0.5</f>
        <v>49.49</v>
      </c>
      <c r="P738" s="78" t="n">
        <f aca="false">IF(ISERROR($P$1*O738),"",($P$1*O738))</f>
        <v>5240.0012</v>
      </c>
      <c r="Q738" s="79" t="n">
        <f aca="false">P738-T738-X738-G738-H738-Z738</f>
        <v>739.0012</v>
      </c>
      <c r="R738" s="80" t="n">
        <f aca="false">P738-T738-Y738-G738-H738-Z738</f>
        <v>739.0012</v>
      </c>
      <c r="S738" s="81" t="n">
        <f aca="false">IF(ISERROR(Q738/P738),"",(Q738/P738))</f>
        <v>0.141030731061665</v>
      </c>
      <c r="T738" s="78" t="n">
        <f aca="false">ROUND(IF(ISERROR(P738*$T$1),"",P738*$T$1),0)</f>
        <v>786</v>
      </c>
      <c r="U738" s="82" t="n">
        <f aca="false">ROUNDUP(I738*1.2,0)</f>
        <v>600</v>
      </c>
      <c r="V738" s="83" t="n">
        <f aca="false">ROUNDUP(SUM(J738:L738)*1.1,0)</f>
        <v>0</v>
      </c>
      <c r="W738" s="84" t="s">
        <v>50</v>
      </c>
      <c r="X738" s="28" t="n">
        <f aca="false">IFERROR(IF($W738="eパケライト",VLOOKUP($U738,料金表!$B$3:$H$52,2,1),IF($W738="eパケ",VLOOKUP($U738,料金表!$B$3:$H$52,4,1),IF($W738="EMS",VLOOKUP($U738,料金表!$B$3:$H$52,6,1),""))),"")</f>
        <v>1385</v>
      </c>
      <c r="Y738" s="28" t="n">
        <f aca="false">IFERROR(IF($W738="eパケライト",VLOOKUP($U738,料金表!$B$3:$H$52,3,1),IF($W738="eパケ",VLOOKUP($U738,料金表!$B$3:$H$52,5,1),IF($W738="EMS",VLOOKUP($U738,料金表!$B$3:$H$52,7,1),""))),"")</f>
        <v>1385</v>
      </c>
      <c r="Z738" s="28" t="n">
        <f aca="false">$Z$1</f>
        <v>330</v>
      </c>
      <c r="AA738" s="64"/>
      <c r="AB738" s="65"/>
      <c r="AC738" s="66" t="s">
        <v>45</v>
      </c>
      <c r="AD738" s="65" t="n">
        <v>43968</v>
      </c>
      <c r="AE738" s="56"/>
      <c r="AF738" s="97"/>
    </row>
    <row r="739" customFormat="false" ht="15.75" hidden="true" customHeight="true" outlineLevel="0" collapsed="false">
      <c r="A739" s="19" t="n">
        <v>732</v>
      </c>
      <c r="B739" s="67"/>
      <c r="C739" s="58" t="s">
        <v>2252</v>
      </c>
      <c r="D739" s="37" t="s">
        <v>2253</v>
      </c>
      <c r="E739" s="58" t="n">
        <v>4573173342667</v>
      </c>
      <c r="F739" s="38" t="str">
        <f aca="false">IF(D739="",,"http://mnsearch.com/item?kwd="&amp;D739)</f>
        <v>http://mnsearch.com/item?kwd=B07HHK766P</v>
      </c>
      <c r="G739" s="60" t="n">
        <v>4840</v>
      </c>
      <c r="H739" s="39"/>
      <c r="I739" s="40" t="n">
        <v>200</v>
      </c>
      <c r="J739" s="41"/>
      <c r="K739" s="41"/>
      <c r="L739" s="41"/>
      <c r="M739" s="61" t="s">
        <v>2254</v>
      </c>
      <c r="N739" s="62" t="n">
        <v>75.49</v>
      </c>
      <c r="O739" s="77" t="n">
        <f aca="false">N739-0.5</f>
        <v>74.99</v>
      </c>
      <c r="P739" s="78" t="n">
        <f aca="false">IF(ISERROR($P$1*O739),"",($P$1*O739))</f>
        <v>7939.9412</v>
      </c>
      <c r="Q739" s="79" t="n">
        <f aca="false">P739-T739-X739-G739-H739-Z739</f>
        <v>718.941199999999</v>
      </c>
      <c r="R739" s="80" t="n">
        <f aca="false">P739-T739-Y739-G739-H739-Z739</f>
        <v>718.941199999999</v>
      </c>
      <c r="S739" s="81" t="n">
        <f aca="false">IF(ISERROR(Q739/P739),"",(Q739/P739))</f>
        <v>0.0905474211824137</v>
      </c>
      <c r="T739" s="78" t="n">
        <f aca="false">ROUND(IF(ISERROR(P739*$T$1),"",P739*$T$1),0)</f>
        <v>1191</v>
      </c>
      <c r="U739" s="82" t="n">
        <f aca="false">ROUNDUP(I739*1.2,0)</f>
        <v>240</v>
      </c>
      <c r="V739" s="83" t="n">
        <f aca="false">ROUNDUP(SUM(J739:L739)*1.1,0)</f>
        <v>0</v>
      </c>
      <c r="W739" s="84" t="s">
        <v>50</v>
      </c>
      <c r="X739" s="28" t="n">
        <f aca="false">IFERROR(IF($W739="eパケライト",VLOOKUP($U739,料金表!$B$3:$H$52,2,1),IF($W739="eパケ",VLOOKUP($U739,料金表!$B$3:$H$52,4,1),IF($W739="EMS",VLOOKUP($U739,料金表!$B$3:$H$52,6,1),""))),"")</f>
        <v>860</v>
      </c>
      <c r="Y739" s="28" t="n">
        <f aca="false">IFERROR(IF($W739="eパケライト",VLOOKUP($U739,料金表!$B$3:$H$52,3,1),IF($W739="eパケ",VLOOKUP($U739,料金表!$B$3:$H$52,5,1),IF($W739="EMS",VLOOKUP($U739,料金表!$B$3:$H$52,7,1),""))),"")</f>
        <v>860</v>
      </c>
      <c r="Z739" s="28" t="n">
        <f aca="false">$Z$1</f>
        <v>330</v>
      </c>
      <c r="AA739" s="64"/>
      <c r="AB739" s="65"/>
      <c r="AC739" s="66" t="s">
        <v>45</v>
      </c>
      <c r="AD739" s="65" t="n">
        <v>43968</v>
      </c>
      <c r="AE739" s="56"/>
      <c r="AF739" s="97"/>
    </row>
    <row r="740" customFormat="false" ht="15.75" hidden="true" customHeight="true" outlineLevel="0" collapsed="false">
      <c r="A740" s="19" t="n">
        <v>733</v>
      </c>
      <c r="B740" s="67"/>
      <c r="C740" s="58" t="s">
        <v>2255</v>
      </c>
      <c r="D740" s="37" t="s">
        <v>2256</v>
      </c>
      <c r="E740" s="58" t="n">
        <v>4582350662467</v>
      </c>
      <c r="F740" s="38" t="str">
        <f aca="false">IF(D740="",,"http://mnsearch.com/item?kwd="&amp;D740)</f>
        <v>http://mnsearch.com/item?kwd=B00F2DWPO4</v>
      </c>
      <c r="G740" s="60" t="n">
        <v>1200</v>
      </c>
      <c r="H740" s="39"/>
      <c r="I740" s="40" t="n">
        <v>400</v>
      </c>
      <c r="J740" s="41"/>
      <c r="K740" s="41"/>
      <c r="L740" s="41"/>
      <c r="M740" s="61" t="s">
        <v>2257</v>
      </c>
      <c r="N740" s="62" t="n">
        <v>40.49</v>
      </c>
      <c r="O740" s="77" t="n">
        <f aca="false">N740-0.5</f>
        <v>39.99</v>
      </c>
      <c r="P740" s="78" t="n">
        <f aca="false">IF(ISERROR($P$1*O740),"",($P$1*O740))</f>
        <v>4234.1412</v>
      </c>
      <c r="Q740" s="79" t="n">
        <f aca="false">P740-T740-X740-G740-H740-Z740</f>
        <v>834.1412</v>
      </c>
      <c r="R740" s="80" t="n">
        <f aca="false">P740-T740-Y740-G740-H740-Z740</f>
        <v>834.1412</v>
      </c>
      <c r="S740" s="81" t="n">
        <f aca="false">IF(ISERROR(Q740/P740),"",(Q740/P740))</f>
        <v>0.197003633227914</v>
      </c>
      <c r="T740" s="78" t="n">
        <f aca="false">ROUND(IF(ISERROR(P740*$T$1),"",P740*$T$1),0)</f>
        <v>635</v>
      </c>
      <c r="U740" s="82" t="n">
        <f aca="false">ROUNDUP(I740*1.2,0)</f>
        <v>480</v>
      </c>
      <c r="V740" s="83" t="n">
        <f aca="false">ROUNDUP(SUM(J740:L740)*1.1,0)</f>
        <v>0</v>
      </c>
      <c r="W740" s="84" t="s">
        <v>50</v>
      </c>
      <c r="X740" s="28" t="n">
        <f aca="false">IFERROR(IF($W740="eパケライト",VLOOKUP($U740,料金表!$B$3:$H$52,2,1),IF($W740="eパケ",VLOOKUP($U740,料金表!$B$3:$H$52,4,1),IF($W740="EMS",VLOOKUP($U740,料金表!$B$3:$H$52,6,1),""))),"")</f>
        <v>1235</v>
      </c>
      <c r="Y740" s="28" t="n">
        <f aca="false">IFERROR(IF($W740="eパケライト",VLOOKUP($U740,料金表!$B$3:$H$52,3,1),IF($W740="eパケ",VLOOKUP($U740,料金表!$B$3:$H$52,5,1),IF($W740="EMS",VLOOKUP($U740,料金表!$B$3:$H$52,7,1),""))),"")</f>
        <v>1235</v>
      </c>
      <c r="Z740" s="28" t="n">
        <f aca="false">$Z$1</f>
        <v>330</v>
      </c>
      <c r="AA740" s="64"/>
      <c r="AB740" s="65"/>
      <c r="AC740" s="66" t="s">
        <v>45</v>
      </c>
      <c r="AD740" s="65" t="n">
        <v>43968</v>
      </c>
      <c r="AE740" s="56"/>
      <c r="AF740" s="97"/>
    </row>
    <row r="741" customFormat="false" ht="15.75" hidden="true" customHeight="true" outlineLevel="0" collapsed="false">
      <c r="A741" s="19" t="n">
        <v>734</v>
      </c>
      <c r="B741" s="67"/>
      <c r="C741" s="58" t="s">
        <v>2258</v>
      </c>
      <c r="D741" s="37" t="s">
        <v>2259</v>
      </c>
      <c r="E741" s="58" t="n">
        <v>4580302151496</v>
      </c>
      <c r="F741" s="38" t="str">
        <f aca="false">IF(D741="",,"http://mnsearch.com/item?kwd="&amp;D741)</f>
        <v>http://mnsearch.com/item?kwd=B07PL3NFGL</v>
      </c>
      <c r="G741" s="60" t="n">
        <v>3400</v>
      </c>
      <c r="H741" s="39"/>
      <c r="I741" s="40" t="n">
        <v>200</v>
      </c>
      <c r="J741" s="41"/>
      <c r="K741" s="41"/>
      <c r="L741" s="41"/>
      <c r="M741" s="61" t="s">
        <v>2260</v>
      </c>
      <c r="N741" s="62" t="n">
        <v>68.49</v>
      </c>
      <c r="O741" s="77" t="n">
        <f aca="false">N741-0.5</f>
        <v>67.99</v>
      </c>
      <c r="P741" s="78" t="n">
        <f aca="false">IF(ISERROR($P$1*O741),"",($P$1*O741))</f>
        <v>7198.7812</v>
      </c>
      <c r="Q741" s="79" t="n">
        <f aca="false">P741-T741-X741-G741-H741-Z741</f>
        <v>1528.7812</v>
      </c>
      <c r="R741" s="80" t="n">
        <f aca="false">P741-T741-Y741-G741-H741-Z741</f>
        <v>1528.7812</v>
      </c>
      <c r="S741" s="81" t="n">
        <f aca="false">IF(ISERROR(Q741/P741),"",(Q741/P741))</f>
        <v>0.212366671180394</v>
      </c>
      <c r="T741" s="78" t="n">
        <f aca="false">ROUND(IF(ISERROR(P741*$T$1),"",P741*$T$1),0)</f>
        <v>1080</v>
      </c>
      <c r="U741" s="82" t="n">
        <f aca="false">ROUNDUP(I741*1.2,0)</f>
        <v>240</v>
      </c>
      <c r="V741" s="83" t="n">
        <f aca="false">ROUNDUP(SUM(J741:L741)*1.1,0)</f>
        <v>0</v>
      </c>
      <c r="W741" s="84" t="s">
        <v>50</v>
      </c>
      <c r="X741" s="28" t="n">
        <f aca="false">IFERROR(IF($W741="eパケライト",VLOOKUP($U741,料金表!$B$3:$H$52,2,1),IF($W741="eパケ",VLOOKUP($U741,料金表!$B$3:$H$52,4,1),IF($W741="EMS",VLOOKUP($U741,料金表!$B$3:$H$52,6,1),""))),"")</f>
        <v>860</v>
      </c>
      <c r="Y741" s="28" t="n">
        <f aca="false">IFERROR(IF($W741="eパケライト",VLOOKUP($U741,料金表!$B$3:$H$52,3,1),IF($W741="eパケ",VLOOKUP($U741,料金表!$B$3:$H$52,5,1),IF($W741="EMS",VLOOKUP($U741,料金表!$B$3:$H$52,7,1),""))),"")</f>
        <v>860</v>
      </c>
      <c r="Z741" s="28" t="n">
        <f aca="false">$Z$1</f>
        <v>330</v>
      </c>
      <c r="AA741" s="64"/>
      <c r="AB741" s="65"/>
      <c r="AC741" s="66" t="s">
        <v>45</v>
      </c>
      <c r="AD741" s="65" t="n">
        <v>43968</v>
      </c>
      <c r="AE741" s="56"/>
      <c r="AF741" s="97"/>
    </row>
    <row r="742" customFormat="false" ht="15.75" hidden="true" customHeight="true" outlineLevel="0" collapsed="false">
      <c r="A742" s="19" t="n">
        <v>735</v>
      </c>
      <c r="B742" s="67"/>
      <c r="C742" s="58" t="s">
        <v>2261</v>
      </c>
      <c r="D742" s="37" t="s">
        <v>2262</v>
      </c>
      <c r="E742" s="58" t="n">
        <v>4580302151496</v>
      </c>
      <c r="F742" s="38" t="str">
        <f aca="false">IF(D742="",,"http://mnsearch.com/item?kwd="&amp;D742)</f>
        <v>http://mnsearch.com/item?kwd=B07RY6DVHV</v>
      </c>
      <c r="G742" s="60" t="n">
        <v>1411</v>
      </c>
      <c r="H742" s="39"/>
      <c r="I742" s="40" t="n">
        <v>200</v>
      </c>
      <c r="J742" s="41"/>
      <c r="K742" s="41"/>
      <c r="L742" s="41"/>
      <c r="M742" s="61" t="s">
        <v>2263</v>
      </c>
      <c r="N742" s="62" t="n">
        <v>36.82</v>
      </c>
      <c r="O742" s="77" t="n">
        <f aca="false">N742-0.5</f>
        <v>36.32</v>
      </c>
      <c r="P742" s="78" t="n">
        <f aca="false">IF(ISERROR($P$1*O742),"",($P$1*O742))</f>
        <v>3845.5616</v>
      </c>
      <c r="Q742" s="79" t="n">
        <f aca="false">P742-T742-X742-G742-H742-Z742</f>
        <v>667.5616</v>
      </c>
      <c r="R742" s="80" t="n">
        <f aca="false">P742-T742-Y742-G742-H742-Z742</f>
        <v>667.5616</v>
      </c>
      <c r="S742" s="81" t="n">
        <f aca="false">IF(ISERROR(Q742/P742),"",(Q742/P742))</f>
        <v>0.173592746505478</v>
      </c>
      <c r="T742" s="78" t="n">
        <f aca="false">ROUND(IF(ISERROR(P742*$T$1),"",P742*$T$1),0)</f>
        <v>577</v>
      </c>
      <c r="U742" s="82" t="n">
        <f aca="false">ROUNDUP(I742*1.2,0)</f>
        <v>240</v>
      </c>
      <c r="V742" s="83" t="n">
        <f aca="false">ROUNDUP(SUM(J742:L742)*1.1,0)</f>
        <v>0</v>
      </c>
      <c r="W742" s="84" t="s">
        <v>50</v>
      </c>
      <c r="X742" s="28" t="n">
        <f aca="false">IFERROR(IF($W742="eパケライト",VLOOKUP($U742,料金表!$B$3:$H$52,2,1),IF($W742="eパケ",VLOOKUP($U742,料金表!$B$3:$H$52,4,1),IF($W742="EMS",VLOOKUP($U742,料金表!$B$3:$H$52,6,1),""))),"")</f>
        <v>860</v>
      </c>
      <c r="Y742" s="28" t="n">
        <f aca="false">IFERROR(IF($W742="eパケライト",VLOOKUP($U742,料金表!$B$3:$H$52,3,1),IF($W742="eパケ",VLOOKUP($U742,料金表!$B$3:$H$52,5,1),IF($W742="EMS",VLOOKUP($U742,料金表!$B$3:$H$52,7,1),""))),"")</f>
        <v>860</v>
      </c>
      <c r="Z742" s="28" t="n">
        <f aca="false">$Z$1</f>
        <v>330</v>
      </c>
      <c r="AA742" s="64"/>
      <c r="AB742" s="65"/>
      <c r="AC742" s="66" t="s">
        <v>45</v>
      </c>
      <c r="AD742" s="65" t="n">
        <v>43968</v>
      </c>
      <c r="AE742" s="56"/>
      <c r="AF742" s="97"/>
    </row>
    <row r="743" customFormat="false" ht="15.75" hidden="true" customHeight="true" outlineLevel="0" collapsed="false">
      <c r="A743" s="19" t="n">
        <v>736</v>
      </c>
      <c r="B743" s="67"/>
      <c r="C743" s="58" t="s">
        <v>2264</v>
      </c>
      <c r="D743" s="37" t="s">
        <v>2265</v>
      </c>
      <c r="E743" s="58" t="n">
        <v>4580544940186</v>
      </c>
      <c r="F743" s="38" t="str">
        <f aca="false">IF(D743="",,"http://mnsearch.com/item?kwd="&amp;D743)</f>
        <v>http://mnsearch.com/item?kwd=B07Q65WZHT</v>
      </c>
      <c r="G743" s="60" t="n">
        <v>3811</v>
      </c>
      <c r="H743" s="39"/>
      <c r="I743" s="40" t="n">
        <v>200</v>
      </c>
      <c r="J743" s="41"/>
      <c r="K743" s="41"/>
      <c r="L743" s="41"/>
      <c r="M743" s="61" t="s">
        <v>2266</v>
      </c>
      <c r="N743" s="62" t="n">
        <v>76.49</v>
      </c>
      <c r="O743" s="77" t="n">
        <f aca="false">N743-0.5</f>
        <v>75.99</v>
      </c>
      <c r="P743" s="78" t="n">
        <f aca="false">IF(ISERROR($P$1*O743),"",($P$1*O743))</f>
        <v>8045.8212</v>
      </c>
      <c r="Q743" s="79" t="n">
        <f aca="false">P743-T743-X743-G743-H743-Z743</f>
        <v>1837.8212</v>
      </c>
      <c r="R743" s="80" t="n">
        <f aca="false">P743-T743-Y743-G743-H743-Z743</f>
        <v>1837.8212</v>
      </c>
      <c r="S743" s="81" t="n">
        <f aca="false">IF(ISERROR(Q743/P743),"",(Q743/P743))</f>
        <v>0.228419343944655</v>
      </c>
      <c r="T743" s="78" t="n">
        <f aca="false">ROUND(IF(ISERROR(P743*$T$1),"",P743*$T$1),0)</f>
        <v>1207</v>
      </c>
      <c r="U743" s="82" t="n">
        <f aca="false">ROUNDUP(I743*1.2,0)</f>
        <v>240</v>
      </c>
      <c r="V743" s="83" t="n">
        <f aca="false">ROUNDUP(SUM(J743:L743)*1.1,0)</f>
        <v>0</v>
      </c>
      <c r="W743" s="84" t="s">
        <v>50</v>
      </c>
      <c r="X743" s="28" t="n">
        <f aca="false">IFERROR(IF($W743="eパケライト",VLOOKUP($U743,料金表!$B$3:$H$52,2,1),IF($W743="eパケ",VLOOKUP($U743,料金表!$B$3:$H$52,4,1),IF($W743="EMS",VLOOKUP($U743,料金表!$B$3:$H$52,6,1),""))),"")</f>
        <v>860</v>
      </c>
      <c r="Y743" s="28" t="n">
        <f aca="false">IFERROR(IF($W743="eパケライト",VLOOKUP($U743,料金表!$B$3:$H$52,3,1),IF($W743="eパケ",VLOOKUP($U743,料金表!$B$3:$H$52,5,1),IF($W743="EMS",VLOOKUP($U743,料金表!$B$3:$H$52,7,1),""))),"")</f>
        <v>860</v>
      </c>
      <c r="Z743" s="28" t="n">
        <f aca="false">$Z$1</f>
        <v>330</v>
      </c>
      <c r="AA743" s="64"/>
      <c r="AB743" s="65"/>
      <c r="AC743" s="66" t="s">
        <v>45</v>
      </c>
      <c r="AD743" s="65" t="n">
        <v>43968</v>
      </c>
      <c r="AE743" s="56"/>
      <c r="AF743" s="97"/>
    </row>
    <row r="744" customFormat="false" ht="15.75" hidden="true" customHeight="true" outlineLevel="0" collapsed="false">
      <c r="A744" s="19" t="n">
        <v>737</v>
      </c>
      <c r="B744" s="67"/>
      <c r="C744" s="58" t="s">
        <v>2267</v>
      </c>
      <c r="D744" s="37" t="s">
        <v>2268</v>
      </c>
      <c r="E744" s="58" t="n">
        <v>4988615128127</v>
      </c>
      <c r="F744" s="38" t="str">
        <f aca="false">IF(D744="",,"http://mnsearch.com/item?kwd="&amp;D744)</f>
        <v>http://mnsearch.com/item?kwd=B07Q3YDVD8</v>
      </c>
      <c r="G744" s="60" t="n">
        <v>4200</v>
      </c>
      <c r="H744" s="39"/>
      <c r="I744" s="40" t="n">
        <v>200</v>
      </c>
      <c r="J744" s="41"/>
      <c r="K744" s="41"/>
      <c r="L744" s="41"/>
      <c r="M744" s="61" t="s">
        <v>2269</v>
      </c>
      <c r="N744" s="62" t="n">
        <v>71.99</v>
      </c>
      <c r="O744" s="77" t="n">
        <f aca="false">N744-0.5</f>
        <v>71.49</v>
      </c>
      <c r="P744" s="78" t="n">
        <f aca="false">IF(ISERROR($P$1*O744),"",($P$1*O744))</f>
        <v>7569.3612</v>
      </c>
      <c r="Q744" s="79" t="n">
        <f aca="false">P744-T744-X744-G744-H744-Z744</f>
        <v>1044.3612</v>
      </c>
      <c r="R744" s="80" t="n">
        <f aca="false">P744-T744-Y744-G744-H744-Z744</f>
        <v>1044.3612</v>
      </c>
      <c r="S744" s="81" t="n">
        <f aca="false">IF(ISERROR(Q744/P744),"",(Q744/P744))</f>
        <v>0.137972171284414</v>
      </c>
      <c r="T744" s="78" t="n">
        <f aca="false">ROUND(IF(ISERROR(P744*$T$1),"",P744*$T$1),0)</f>
        <v>1135</v>
      </c>
      <c r="U744" s="82" t="n">
        <f aca="false">ROUNDUP(I744*1.2,0)</f>
        <v>240</v>
      </c>
      <c r="V744" s="83" t="n">
        <f aca="false">ROUNDUP(SUM(J744:L744)*1.1,0)</f>
        <v>0</v>
      </c>
      <c r="W744" s="84" t="s">
        <v>50</v>
      </c>
      <c r="X744" s="28" t="n">
        <f aca="false">IFERROR(IF($W744="eパケライト",VLOOKUP($U744,料金表!$B$3:$H$52,2,1),IF($W744="eパケ",VLOOKUP($U744,料金表!$B$3:$H$52,4,1),IF($W744="EMS",VLOOKUP($U744,料金表!$B$3:$H$52,6,1),""))),"")</f>
        <v>860</v>
      </c>
      <c r="Y744" s="28" t="n">
        <f aca="false">IFERROR(IF($W744="eパケライト",VLOOKUP($U744,料金表!$B$3:$H$52,3,1),IF($W744="eパケ",VLOOKUP($U744,料金表!$B$3:$H$52,5,1),IF($W744="EMS",VLOOKUP($U744,料金表!$B$3:$H$52,7,1),""))),"")</f>
        <v>860</v>
      </c>
      <c r="Z744" s="28" t="n">
        <f aca="false">$Z$1</f>
        <v>330</v>
      </c>
      <c r="AA744" s="64"/>
      <c r="AB744" s="65"/>
      <c r="AC744" s="66" t="s">
        <v>45</v>
      </c>
      <c r="AD744" s="65" t="n">
        <v>43968</v>
      </c>
      <c r="AE744" s="56"/>
      <c r="AF744" s="97"/>
    </row>
    <row r="745" customFormat="false" ht="15.75" hidden="true" customHeight="true" outlineLevel="0" collapsed="false">
      <c r="A745" s="19" t="n">
        <v>738</v>
      </c>
      <c r="B745" s="67"/>
      <c r="C745" s="58" t="s">
        <v>2270</v>
      </c>
      <c r="D745" s="37" t="s">
        <v>2271</v>
      </c>
      <c r="E745" s="58" t="n">
        <v>4571138252143</v>
      </c>
      <c r="F745" s="38" t="str">
        <f aca="false">IF(D745="",,"http://mnsearch.com/item?kwd="&amp;D745)</f>
        <v>http://mnsearch.com/item?kwd=B0168CI6SQ</v>
      </c>
      <c r="G745" s="60" t="n">
        <v>3060</v>
      </c>
      <c r="H745" s="39"/>
      <c r="I745" s="40" t="n">
        <v>200</v>
      </c>
      <c r="J745" s="41"/>
      <c r="K745" s="41"/>
      <c r="L745" s="41"/>
      <c r="M745" s="100" t="s">
        <v>2272</v>
      </c>
      <c r="N745" s="62" t="n">
        <v>49.98</v>
      </c>
      <c r="O745" s="77" t="n">
        <f aca="false">N745-0.5</f>
        <v>49.48</v>
      </c>
      <c r="P745" s="78" t="n">
        <f aca="false">IF(ISERROR($P$1*O745),"",($P$1*O745))</f>
        <v>5238.9424</v>
      </c>
      <c r="Q745" s="79" t="n">
        <f aca="false">P745-T745-X745-G745-H745-Z745</f>
        <v>202.942399999999</v>
      </c>
      <c r="R745" s="80" t="n">
        <f aca="false">P745-T745-Y745-G745-H745-Z745</f>
        <v>202.942399999999</v>
      </c>
      <c r="S745" s="81" t="n">
        <f aca="false">IF(ISERROR(Q745/P745),"",(Q745/P745))</f>
        <v>0.0387372840747398</v>
      </c>
      <c r="T745" s="78" t="n">
        <f aca="false">ROUND(IF(ISERROR(P745*$T$1),"",P745*$T$1),0)</f>
        <v>786</v>
      </c>
      <c r="U745" s="82" t="n">
        <f aca="false">ROUNDUP(I745*1.2,0)</f>
        <v>240</v>
      </c>
      <c r="V745" s="83" t="n">
        <f aca="false">ROUNDUP(SUM(J745:L745)*1.1,0)</f>
        <v>0</v>
      </c>
      <c r="W745" s="84" t="s">
        <v>50</v>
      </c>
      <c r="X745" s="28" t="n">
        <f aca="false">IFERROR(IF($W745="eパケライト",VLOOKUP($U745,料金表!$B$3:$H$52,2,1),IF($W745="eパケ",VLOOKUP($U745,料金表!$B$3:$H$52,4,1),IF($W745="EMS",VLOOKUP($U745,料金表!$B$3:$H$52,6,1),""))),"")</f>
        <v>860</v>
      </c>
      <c r="Y745" s="28" t="n">
        <f aca="false">IFERROR(IF($W745="eパケライト",VLOOKUP($U745,料金表!$B$3:$H$52,3,1),IF($W745="eパケ",VLOOKUP($U745,料金表!$B$3:$H$52,5,1),IF($W745="EMS",VLOOKUP($U745,料金表!$B$3:$H$52,7,1),""))),"")</f>
        <v>860</v>
      </c>
      <c r="Z745" s="28" t="n">
        <f aca="false">$Z$1</f>
        <v>330</v>
      </c>
      <c r="AA745" s="64"/>
      <c r="AB745" s="65"/>
      <c r="AC745" s="66" t="s">
        <v>45</v>
      </c>
      <c r="AD745" s="65" t="n">
        <v>43968</v>
      </c>
      <c r="AE745" s="56"/>
      <c r="AF745" s="97"/>
    </row>
    <row r="746" customFormat="false" ht="15.75" hidden="true" customHeight="true" outlineLevel="0" collapsed="false">
      <c r="A746" s="19" t="n">
        <v>739</v>
      </c>
      <c r="B746" s="67"/>
      <c r="C746" s="58" t="s">
        <v>2273</v>
      </c>
      <c r="D746" s="37" t="s">
        <v>2274</v>
      </c>
      <c r="E746" s="58" t="n">
        <v>4996802170286</v>
      </c>
      <c r="F746" s="38" t="str">
        <f aca="false">IF(D746="",,"http://mnsearch.com/item?kwd="&amp;D746)</f>
        <v>http://mnsearch.com/item?kwd=B01M70Y7H2</v>
      </c>
      <c r="G746" s="60" t="n">
        <v>4000</v>
      </c>
      <c r="H746" s="39"/>
      <c r="I746" s="40" t="n">
        <v>700</v>
      </c>
      <c r="J746" s="41"/>
      <c r="K746" s="41"/>
      <c r="L746" s="41"/>
      <c r="M746" s="61" t="s">
        <v>2275</v>
      </c>
      <c r="N746" s="62" t="n">
        <v>85.99</v>
      </c>
      <c r="O746" s="77" t="n">
        <f aca="false">N746-0.5</f>
        <v>85.49</v>
      </c>
      <c r="P746" s="78" t="n">
        <f aca="false">IF(ISERROR($P$1*O746),"",($P$1*O746))</f>
        <v>9051.6812</v>
      </c>
      <c r="Q746" s="79" t="n">
        <f aca="false">P746-T746-X746-G746-H746-Z746</f>
        <v>1528.6812</v>
      </c>
      <c r="R746" s="80" t="n">
        <f aca="false">P746-T746-Y746-G746-H746-Z746</f>
        <v>1528.6812</v>
      </c>
      <c r="S746" s="81" t="n">
        <f aca="false">IF(ISERROR(Q746/P746),"",(Q746/P746))</f>
        <v>0.168883676548396</v>
      </c>
      <c r="T746" s="78" t="n">
        <f aca="false">ROUND(IF(ISERROR(P746*$T$1),"",P746*$T$1),0)</f>
        <v>1358</v>
      </c>
      <c r="U746" s="82" t="n">
        <f aca="false">ROUNDUP(I746*1.2,0)</f>
        <v>840</v>
      </c>
      <c r="V746" s="83" t="n">
        <f aca="false">ROUNDUP(SUM(J746:L746)*1.1,0)</f>
        <v>0</v>
      </c>
      <c r="W746" s="84" t="s">
        <v>50</v>
      </c>
      <c r="X746" s="28" t="n">
        <f aca="false">IFERROR(IF($W746="eパケライト",VLOOKUP($U746,料金表!$B$3:$H$52,2,1),IF($W746="eパケ",VLOOKUP($U746,料金表!$B$3:$H$52,4,1),IF($W746="EMS",VLOOKUP($U746,料金表!$B$3:$H$52,6,1),""))),"")</f>
        <v>1835</v>
      </c>
      <c r="Y746" s="28" t="n">
        <f aca="false">IFERROR(IF($W746="eパケライト",VLOOKUP($U746,料金表!$B$3:$H$52,3,1),IF($W746="eパケ",VLOOKUP($U746,料金表!$B$3:$H$52,5,1),IF($W746="EMS",VLOOKUP($U746,料金表!$B$3:$H$52,7,1),""))),"")</f>
        <v>1835</v>
      </c>
      <c r="Z746" s="28" t="n">
        <f aca="false">$Z$1</f>
        <v>330</v>
      </c>
      <c r="AA746" s="64"/>
      <c r="AB746" s="65"/>
      <c r="AC746" s="66" t="s">
        <v>45</v>
      </c>
      <c r="AD746" s="65" t="n">
        <v>43968</v>
      </c>
      <c r="AE746" s="56"/>
      <c r="AF746" s="97"/>
    </row>
    <row r="747" customFormat="false" ht="15.75" hidden="true" customHeight="true" outlineLevel="0" collapsed="false">
      <c r="A747" s="19" t="n">
        <v>740</v>
      </c>
      <c r="B747" s="67"/>
      <c r="C747" s="58" t="s">
        <v>2276</v>
      </c>
      <c r="D747" s="37" t="s">
        <v>2277</v>
      </c>
      <c r="E747" s="58" t="n">
        <v>2200630048733</v>
      </c>
      <c r="F747" s="38" t="str">
        <f aca="false">IF(D747="",,"http://mnsearch.com/item?kwd="&amp;D747)</f>
        <v>http://mnsearch.com/item?kwd=B07JBYYVQF</v>
      </c>
      <c r="G747" s="60" t="n">
        <v>2711</v>
      </c>
      <c r="H747" s="39"/>
      <c r="I747" s="40" t="n">
        <v>700</v>
      </c>
      <c r="J747" s="41"/>
      <c r="K747" s="41"/>
      <c r="L747" s="41"/>
      <c r="M747" s="100" t="s">
        <v>2278</v>
      </c>
      <c r="N747" s="62" t="n">
        <v>65.49</v>
      </c>
      <c r="O747" s="77" t="n">
        <f aca="false">N747-0.5</f>
        <v>64.99</v>
      </c>
      <c r="P747" s="78" t="n">
        <f aca="false">IF(ISERROR($P$1*O747),"",($P$1*O747))</f>
        <v>6881.1412</v>
      </c>
      <c r="Q747" s="79" t="n">
        <f aca="false">P747-T747-X747-G747-H747-Z747</f>
        <v>973.141199999999</v>
      </c>
      <c r="R747" s="80" t="n">
        <f aca="false">P747-T747-Y747-G747-H747-Z747</f>
        <v>973.141199999999</v>
      </c>
      <c r="S747" s="81" t="n">
        <f aca="false">IF(ISERROR(Q747/P747),"",(Q747/P747))</f>
        <v>0.141421483982918</v>
      </c>
      <c r="T747" s="78" t="n">
        <f aca="false">ROUND(IF(ISERROR(P747*$T$1),"",P747*$T$1),0)</f>
        <v>1032</v>
      </c>
      <c r="U747" s="82" t="n">
        <f aca="false">ROUNDUP(I747*1.2,0)</f>
        <v>840</v>
      </c>
      <c r="V747" s="83" t="n">
        <f aca="false">ROUNDUP(SUM(J747:L747)*1.1,0)</f>
        <v>0</v>
      </c>
      <c r="W747" s="84" t="s">
        <v>50</v>
      </c>
      <c r="X747" s="28" t="n">
        <f aca="false">IFERROR(IF($W747="eパケライト",VLOOKUP($U747,料金表!$B$3:$H$52,2,1),IF($W747="eパケ",VLOOKUP($U747,料金表!$B$3:$H$52,4,1),IF($W747="EMS",VLOOKUP($U747,料金表!$B$3:$H$52,6,1),""))),"")</f>
        <v>1835</v>
      </c>
      <c r="Y747" s="28" t="n">
        <f aca="false">IFERROR(IF($W747="eパケライト",VLOOKUP($U747,料金表!$B$3:$H$52,3,1),IF($W747="eパケ",VLOOKUP($U747,料金表!$B$3:$H$52,5,1),IF($W747="EMS",VLOOKUP($U747,料金表!$B$3:$H$52,7,1),""))),"")</f>
        <v>1835</v>
      </c>
      <c r="Z747" s="28" t="n">
        <f aca="false">$Z$1</f>
        <v>330</v>
      </c>
      <c r="AA747" s="64"/>
      <c r="AB747" s="65"/>
      <c r="AC747" s="66" t="s">
        <v>45</v>
      </c>
      <c r="AD747" s="65" t="n">
        <v>43968</v>
      </c>
      <c r="AE747" s="56"/>
      <c r="AF747" s="97"/>
    </row>
    <row r="748" customFormat="false" ht="15.75" hidden="true" customHeight="true" outlineLevel="0" collapsed="false">
      <c r="A748" s="19" t="n">
        <v>741</v>
      </c>
      <c r="B748" s="67"/>
      <c r="C748" s="58" t="s">
        <v>2279</v>
      </c>
      <c r="D748" s="37" t="s">
        <v>2280</v>
      </c>
      <c r="E748" s="58" t="n">
        <v>4995857093281</v>
      </c>
      <c r="F748" s="38" t="str">
        <f aca="false">IF(D748="",,"http://mnsearch.com/item?kwd="&amp;D748)</f>
        <v>http://mnsearch.com/item?kwd=B00I0SUPLI</v>
      </c>
      <c r="G748" s="60" t="n">
        <v>1400</v>
      </c>
      <c r="H748" s="39"/>
      <c r="I748" s="40" t="n">
        <v>200</v>
      </c>
      <c r="J748" s="41"/>
      <c r="K748" s="41"/>
      <c r="L748" s="41"/>
      <c r="M748" s="100" t="s">
        <v>2281</v>
      </c>
      <c r="N748" s="62" t="n">
        <v>43.49</v>
      </c>
      <c r="O748" s="77" t="n">
        <f aca="false">N748-0.5</f>
        <v>42.99</v>
      </c>
      <c r="P748" s="78" t="n">
        <f aca="false">IF(ISERROR($P$1*O748),"",($P$1*O748))</f>
        <v>4551.7812</v>
      </c>
      <c r="Q748" s="79" t="n">
        <f aca="false">P748-T748-X748-G748-H748-Z748</f>
        <v>1278.7812</v>
      </c>
      <c r="R748" s="80" t="n">
        <f aca="false">P748-T748-Y748-G748-H748-Z748</f>
        <v>1278.7812</v>
      </c>
      <c r="S748" s="81" t="n">
        <f aca="false">IF(ISERROR(Q748/P748),"",(Q748/P748))</f>
        <v>0.280940832569017</v>
      </c>
      <c r="T748" s="78" t="n">
        <f aca="false">ROUND(IF(ISERROR(P748*$T$1),"",P748*$T$1),0)</f>
        <v>683</v>
      </c>
      <c r="U748" s="82" t="n">
        <f aca="false">ROUNDUP(I748*1.2,0)</f>
        <v>240</v>
      </c>
      <c r="V748" s="83" t="n">
        <f aca="false">ROUNDUP(SUM(J748:L748)*1.1,0)</f>
        <v>0</v>
      </c>
      <c r="W748" s="84" t="s">
        <v>50</v>
      </c>
      <c r="X748" s="28" t="n">
        <f aca="false">IFERROR(IF($W748="eパケライト",VLOOKUP($U748,料金表!$B$3:$H$52,2,1),IF($W748="eパケ",VLOOKUP($U748,料金表!$B$3:$H$52,4,1),IF($W748="EMS",VLOOKUP($U748,料金表!$B$3:$H$52,6,1),""))),"")</f>
        <v>860</v>
      </c>
      <c r="Y748" s="28" t="n">
        <f aca="false">IFERROR(IF($W748="eパケライト",VLOOKUP($U748,料金表!$B$3:$H$52,3,1),IF($W748="eパケ",VLOOKUP($U748,料金表!$B$3:$H$52,5,1),IF($W748="EMS",VLOOKUP($U748,料金表!$B$3:$H$52,7,1),""))),"")</f>
        <v>860</v>
      </c>
      <c r="Z748" s="28" t="n">
        <f aca="false">$Z$1</f>
        <v>330</v>
      </c>
      <c r="AA748" s="64"/>
      <c r="AB748" s="65"/>
      <c r="AC748" s="66" t="s">
        <v>45</v>
      </c>
      <c r="AD748" s="65" t="n">
        <v>43968</v>
      </c>
      <c r="AE748" s="56"/>
      <c r="AF748" s="97"/>
    </row>
    <row r="749" customFormat="false" ht="15.75" hidden="true" customHeight="true" outlineLevel="0" collapsed="false">
      <c r="A749" s="19" t="n">
        <v>742</v>
      </c>
      <c r="B749" s="67"/>
      <c r="C749" s="58" t="s">
        <v>2282</v>
      </c>
      <c r="D749" s="37" t="s">
        <v>2283</v>
      </c>
      <c r="E749" s="58" t="n">
        <v>4580206270606</v>
      </c>
      <c r="F749" s="38" t="str">
        <f aca="false">IF(D749="",,"http://mnsearch.com/item?kwd="&amp;D749)</f>
        <v>http://mnsearch.com/item?kwd=B01HFUJVKC</v>
      </c>
      <c r="G749" s="60" t="n">
        <v>3311</v>
      </c>
      <c r="H749" s="39"/>
      <c r="I749" s="40" t="n">
        <v>200</v>
      </c>
      <c r="J749" s="41"/>
      <c r="K749" s="41"/>
      <c r="L749" s="41"/>
      <c r="M749" s="61" t="s">
        <v>2284</v>
      </c>
      <c r="N749" s="62" t="n">
        <v>52.49</v>
      </c>
      <c r="O749" s="77" t="n">
        <f aca="false">N749-0.5</f>
        <v>51.99</v>
      </c>
      <c r="P749" s="78" t="n">
        <f aca="false">IF(ISERROR($P$1*O749),"",($P$1*O749))</f>
        <v>5504.7012</v>
      </c>
      <c r="Q749" s="79" t="n">
        <f aca="false">P749-T749-X749-G749-H749-Z749</f>
        <v>177.7012</v>
      </c>
      <c r="R749" s="80" t="n">
        <f aca="false">P749-T749-Y749-G749-H749-Z749</f>
        <v>177.7012</v>
      </c>
      <c r="S749" s="81" t="n">
        <f aca="false">IF(ISERROR(Q749/P749),"",(Q749/P749))</f>
        <v>0.0322817158540777</v>
      </c>
      <c r="T749" s="78" t="n">
        <f aca="false">ROUND(IF(ISERROR(P749*$T$1),"",P749*$T$1),0)</f>
        <v>826</v>
      </c>
      <c r="U749" s="82" t="n">
        <f aca="false">ROUNDUP(I749*1.2,0)</f>
        <v>240</v>
      </c>
      <c r="V749" s="83" t="n">
        <f aca="false">ROUNDUP(SUM(J749:L749)*1.1,0)</f>
        <v>0</v>
      </c>
      <c r="W749" s="84" t="s">
        <v>50</v>
      </c>
      <c r="X749" s="28" t="n">
        <f aca="false">IFERROR(IF($W749="eパケライト",VLOOKUP($U749,料金表!$B$3:$H$52,2,1),IF($W749="eパケ",VLOOKUP($U749,料金表!$B$3:$H$52,4,1),IF($W749="EMS",VLOOKUP($U749,料金表!$B$3:$H$52,6,1),""))),"")</f>
        <v>860</v>
      </c>
      <c r="Y749" s="28" t="n">
        <f aca="false">IFERROR(IF($W749="eパケライト",VLOOKUP($U749,料金表!$B$3:$H$52,3,1),IF($W749="eパケ",VLOOKUP($U749,料金表!$B$3:$H$52,5,1),IF($W749="EMS",VLOOKUP($U749,料金表!$B$3:$H$52,7,1),""))),"")</f>
        <v>860</v>
      </c>
      <c r="Z749" s="28" t="n">
        <f aca="false">$Z$1</f>
        <v>330</v>
      </c>
      <c r="AA749" s="64"/>
      <c r="AB749" s="65"/>
      <c r="AC749" s="66" t="s">
        <v>45</v>
      </c>
      <c r="AD749" s="65" t="n">
        <v>43968</v>
      </c>
      <c r="AE749" s="56"/>
      <c r="AF749" s="97"/>
    </row>
    <row r="750" customFormat="false" ht="15.75" hidden="true" customHeight="true" outlineLevel="0" collapsed="false">
      <c r="A750" s="19" t="n">
        <v>743</v>
      </c>
      <c r="B750" s="67"/>
      <c r="C750" s="58" t="s">
        <v>2285</v>
      </c>
      <c r="D750" s="37" t="s">
        <v>2286</v>
      </c>
      <c r="E750" s="58" t="n">
        <v>4943015091068</v>
      </c>
      <c r="F750" s="38" t="str">
        <f aca="false">IF(D750="",,"http://mnsearch.com/item?kwd="&amp;D750)</f>
        <v>http://mnsearch.com/item?kwd=B00EEY3910</v>
      </c>
      <c r="G750" s="60" t="n">
        <v>1511</v>
      </c>
      <c r="H750" s="39"/>
      <c r="I750" s="40" t="n">
        <v>200</v>
      </c>
      <c r="J750" s="41"/>
      <c r="K750" s="41"/>
      <c r="L750" s="41"/>
      <c r="M750" s="61" t="s">
        <v>2287</v>
      </c>
      <c r="N750" s="62" t="n">
        <v>50.49</v>
      </c>
      <c r="O750" s="77" t="n">
        <f aca="false">N750-0.5</f>
        <v>49.99</v>
      </c>
      <c r="P750" s="78" t="n">
        <f aca="false">IF(ISERROR($P$1*O750),"",($P$1*O750))</f>
        <v>5292.9412</v>
      </c>
      <c r="Q750" s="79" t="n">
        <f aca="false">P750-T750-X750-G750-H750-Z750</f>
        <v>1797.9412</v>
      </c>
      <c r="R750" s="80" t="n">
        <f aca="false">P750-T750-Y750-G750-H750-Z750</f>
        <v>1797.9412</v>
      </c>
      <c r="S750" s="81" t="n">
        <f aca="false">IF(ISERROR(Q750/P750),"",(Q750/P750))</f>
        <v>0.339686599956939</v>
      </c>
      <c r="T750" s="78" t="n">
        <f aca="false">ROUND(IF(ISERROR(P750*$T$1),"",P750*$T$1),0)</f>
        <v>794</v>
      </c>
      <c r="U750" s="82" t="n">
        <f aca="false">ROUNDUP(I750*1.2,0)</f>
        <v>240</v>
      </c>
      <c r="V750" s="83" t="n">
        <f aca="false">ROUNDUP(SUM(J750:L750)*1.1,0)</f>
        <v>0</v>
      </c>
      <c r="W750" s="84" t="s">
        <v>50</v>
      </c>
      <c r="X750" s="28" t="n">
        <f aca="false">IFERROR(IF($W750="eパケライト",VLOOKUP($U750,料金表!$B$3:$H$52,2,1),IF($W750="eパケ",VLOOKUP($U750,料金表!$B$3:$H$52,4,1),IF($W750="EMS",VLOOKUP($U750,料金表!$B$3:$H$52,6,1),""))),"")</f>
        <v>860</v>
      </c>
      <c r="Y750" s="28" t="n">
        <f aca="false">IFERROR(IF($W750="eパケライト",VLOOKUP($U750,料金表!$B$3:$H$52,3,1),IF($W750="eパケ",VLOOKUP($U750,料金表!$B$3:$H$52,5,1),IF($W750="EMS",VLOOKUP($U750,料金表!$B$3:$H$52,7,1),""))),"")</f>
        <v>860</v>
      </c>
      <c r="Z750" s="28" t="n">
        <f aca="false">$Z$1</f>
        <v>330</v>
      </c>
      <c r="AA750" s="64"/>
      <c r="AB750" s="65"/>
      <c r="AC750" s="66" t="s">
        <v>45</v>
      </c>
      <c r="AD750" s="65" t="n">
        <v>43968</v>
      </c>
      <c r="AE750" s="56"/>
      <c r="AF750" s="97"/>
    </row>
    <row r="751" customFormat="false" ht="15.75" hidden="true" customHeight="true" outlineLevel="0" collapsed="false">
      <c r="A751" s="19" t="n">
        <v>744</v>
      </c>
      <c r="B751" s="67"/>
      <c r="C751" s="58" t="s">
        <v>2288</v>
      </c>
      <c r="D751" s="37" t="s">
        <v>2289</v>
      </c>
      <c r="E751" s="58" t="n">
        <v>4995857093908</v>
      </c>
      <c r="F751" s="38" t="str">
        <f aca="false">IF(D751="",,"http://mnsearch.com/item?kwd="&amp;D751)</f>
        <v>http://mnsearch.com/item?kwd=B00W95H0TI</v>
      </c>
      <c r="G751" s="60" t="n">
        <v>1974</v>
      </c>
      <c r="H751" s="60"/>
      <c r="I751" s="40" t="n">
        <v>200</v>
      </c>
      <c r="J751" s="41"/>
      <c r="K751" s="41"/>
      <c r="L751" s="41"/>
      <c r="M751" s="100" t="s">
        <v>2290</v>
      </c>
      <c r="N751" s="62" t="n">
        <v>51.98</v>
      </c>
      <c r="O751" s="77" t="n">
        <f aca="false">N751-0.5</f>
        <v>51.48</v>
      </c>
      <c r="P751" s="78" t="n">
        <f aca="false">IF(ISERROR($P$1*O751),"",($P$1*O751))</f>
        <v>5450.7024</v>
      </c>
      <c r="Q751" s="79" t="n">
        <f aca="false">P751-T751-X751-G751-H751-Z751</f>
        <v>1468.7024</v>
      </c>
      <c r="R751" s="80" t="n">
        <f aca="false">P751-T751-Y751-G751-H751-Z751</f>
        <v>1468.7024</v>
      </c>
      <c r="S751" s="81" t="n">
        <f aca="false">IF(ISERROR(Q751/P751),"",(Q751/P751))</f>
        <v>0.26945195173378</v>
      </c>
      <c r="T751" s="78" t="n">
        <f aca="false">ROUND(IF(ISERROR(P751*$T$1),"",P751*$T$1),0)</f>
        <v>818</v>
      </c>
      <c r="U751" s="82" t="n">
        <f aca="false">ROUNDUP(I751*1.2,0)</f>
        <v>240</v>
      </c>
      <c r="V751" s="83" t="n">
        <f aca="false">ROUNDUP(SUM(J751:L751)*1.1,0)</f>
        <v>0</v>
      </c>
      <c r="W751" s="84" t="s">
        <v>50</v>
      </c>
      <c r="X751" s="28" t="n">
        <f aca="false">IFERROR(IF($W751="eパケライト",VLOOKUP($U751,料金表!$B$3:$H$52,2,1),IF($W751="eパケ",VLOOKUP($U751,料金表!$B$3:$H$52,4,1),IF($W751="EMS",VLOOKUP($U751,料金表!$B$3:$H$52,6,1),""))),"")</f>
        <v>860</v>
      </c>
      <c r="Y751" s="28" t="n">
        <f aca="false">IFERROR(IF($W751="eパケライト",VLOOKUP($U751,料金表!$B$3:$H$52,3,1),IF($W751="eパケ",VLOOKUP($U751,料金表!$B$3:$H$52,5,1),IF($W751="EMS",VLOOKUP($U751,料金表!$B$3:$H$52,7,1),""))),"")</f>
        <v>860</v>
      </c>
      <c r="Z751" s="28" t="n">
        <f aca="false">$Z$1</f>
        <v>330</v>
      </c>
      <c r="AA751" s="64"/>
      <c r="AB751" s="65"/>
      <c r="AC751" s="66" t="s">
        <v>45</v>
      </c>
      <c r="AD751" s="65" t="n">
        <v>43968</v>
      </c>
      <c r="AE751" s="56"/>
      <c r="AF751" s="97"/>
    </row>
    <row r="752" customFormat="false" ht="15.75" hidden="true" customHeight="true" outlineLevel="0" collapsed="false">
      <c r="A752" s="19" t="n">
        <v>745</v>
      </c>
      <c r="B752" s="67"/>
      <c r="C752" s="58" t="s">
        <v>2291</v>
      </c>
      <c r="D752" s="37" t="s">
        <v>2292</v>
      </c>
      <c r="E752" s="58" t="n">
        <v>4580337469030</v>
      </c>
      <c r="F752" s="38" t="str">
        <f aca="false">IF(D752="",,"http://mnsearch.com/item?kwd="&amp;D752)</f>
        <v>http://mnsearch.com/item?kwd=B01DEWADB6</v>
      </c>
      <c r="G752" s="60" t="n">
        <v>1500</v>
      </c>
      <c r="H752" s="39"/>
      <c r="I752" s="40" t="n">
        <v>200</v>
      </c>
      <c r="J752" s="41"/>
      <c r="K752" s="41"/>
      <c r="L752" s="41"/>
      <c r="M752" s="61" t="s">
        <v>2293</v>
      </c>
      <c r="N752" s="62" t="n">
        <v>45.49</v>
      </c>
      <c r="O752" s="77" t="n">
        <f aca="false">N752-0.5</f>
        <v>44.99</v>
      </c>
      <c r="P752" s="78" t="n">
        <f aca="false">IF(ISERROR($P$1*O752),"",($P$1*O752))</f>
        <v>4763.5412</v>
      </c>
      <c r="Q752" s="79" t="n">
        <f aca="false">P752-T752-X752-G752-H752-Z752</f>
        <v>1358.5412</v>
      </c>
      <c r="R752" s="80" t="n">
        <f aca="false">P752-T752-Y752-G752-H752-Z752</f>
        <v>1358.5412</v>
      </c>
      <c r="S752" s="81" t="n">
        <f aca="false">IF(ISERROR(Q752/P752),"",(Q752/P752))</f>
        <v>0.285195643946566</v>
      </c>
      <c r="T752" s="78" t="n">
        <f aca="false">ROUND(IF(ISERROR(P752*$T$1),"",P752*$T$1),0)</f>
        <v>715</v>
      </c>
      <c r="U752" s="82" t="n">
        <f aca="false">ROUNDUP(I752*1.2,0)</f>
        <v>240</v>
      </c>
      <c r="V752" s="83" t="n">
        <f aca="false">ROUNDUP(SUM(J752:L752)*1.1,0)</f>
        <v>0</v>
      </c>
      <c r="W752" s="84" t="s">
        <v>50</v>
      </c>
      <c r="X752" s="28" t="n">
        <f aca="false">IFERROR(IF($W752="eパケライト",VLOOKUP($U752,料金表!$B$3:$H$52,2,1),IF($W752="eパケ",VLOOKUP($U752,料金表!$B$3:$H$52,4,1),IF($W752="EMS",VLOOKUP($U752,料金表!$B$3:$H$52,6,1),""))),"")</f>
        <v>860</v>
      </c>
      <c r="Y752" s="28" t="n">
        <f aca="false">IFERROR(IF($W752="eパケライト",VLOOKUP($U752,料金表!$B$3:$H$52,3,1),IF($W752="eパケ",VLOOKUP($U752,料金表!$B$3:$H$52,5,1),IF($W752="EMS",VLOOKUP($U752,料金表!$B$3:$H$52,7,1),""))),"")</f>
        <v>860</v>
      </c>
      <c r="Z752" s="28" t="n">
        <f aca="false">$Z$1</f>
        <v>330</v>
      </c>
      <c r="AA752" s="64"/>
      <c r="AB752" s="65"/>
      <c r="AC752" s="66" t="s">
        <v>45</v>
      </c>
      <c r="AD752" s="65" t="n">
        <v>43968</v>
      </c>
      <c r="AE752" s="56"/>
      <c r="AF752" s="97"/>
    </row>
    <row r="753" customFormat="false" ht="16.5" hidden="true" customHeight="true" outlineLevel="0" collapsed="false">
      <c r="A753" s="19" t="n">
        <v>746</v>
      </c>
      <c r="B753" s="67"/>
      <c r="C753" s="58" t="s">
        <v>2294</v>
      </c>
      <c r="D753" s="37" t="s">
        <v>2295</v>
      </c>
      <c r="E753" s="58" t="n">
        <v>4571331332192</v>
      </c>
      <c r="F753" s="38" t="str">
        <f aca="false">IF(D753="",,"http://mnsearch.com/item?kwd="&amp;D753)</f>
        <v>http://mnsearch.com/item?kwd=B015X4WZNW</v>
      </c>
      <c r="G753" s="60" t="n">
        <v>5000</v>
      </c>
      <c r="H753" s="39"/>
      <c r="I753" s="40" t="n">
        <v>200</v>
      </c>
      <c r="J753" s="41"/>
      <c r="K753" s="41"/>
      <c r="L753" s="41"/>
      <c r="M753" s="61" t="s">
        <v>2296</v>
      </c>
      <c r="N753" s="62" t="n">
        <v>85.49</v>
      </c>
      <c r="O753" s="77" t="n">
        <f aca="false">N753-0.5</f>
        <v>84.99</v>
      </c>
      <c r="P753" s="78" t="n">
        <f aca="false">IF(ISERROR($P$1*O753),"",($P$1*O753))</f>
        <v>8998.7412</v>
      </c>
      <c r="Q753" s="79" t="n">
        <f aca="false">P753-T753-X753-G753-H753-Z753</f>
        <v>1458.7412</v>
      </c>
      <c r="R753" s="80" t="n">
        <f aca="false">P753-T753-Y753-G753-H753-Z753</f>
        <v>1458.7412</v>
      </c>
      <c r="S753" s="81" t="n">
        <f aca="false">IF(ISERROR(Q753/P753),"",(Q753/P753))</f>
        <v>0.162105028645562</v>
      </c>
      <c r="T753" s="78" t="n">
        <f aca="false">ROUND(IF(ISERROR(P753*$T$1),"",P753*$T$1),0)</f>
        <v>1350</v>
      </c>
      <c r="U753" s="82" t="n">
        <f aca="false">ROUNDUP(I753*1.2,0)</f>
        <v>240</v>
      </c>
      <c r="V753" s="83" t="n">
        <f aca="false">ROUNDUP(SUM(J753:L753)*1.1,0)</f>
        <v>0</v>
      </c>
      <c r="W753" s="84" t="s">
        <v>50</v>
      </c>
      <c r="X753" s="28" t="n">
        <f aca="false">IFERROR(IF($W753="eパケライト",VLOOKUP($U753,料金表!$B$3:$H$52,2,1),IF($W753="eパケ",VLOOKUP($U753,料金表!$B$3:$H$52,4,1),IF($W753="EMS",VLOOKUP($U753,料金表!$B$3:$H$52,6,1),""))),"")</f>
        <v>860</v>
      </c>
      <c r="Y753" s="28" t="n">
        <f aca="false">IFERROR(IF($W753="eパケライト",VLOOKUP($U753,料金表!$B$3:$H$52,3,1),IF($W753="eパケ",VLOOKUP($U753,料金表!$B$3:$H$52,5,1),IF($W753="EMS",VLOOKUP($U753,料金表!$B$3:$H$52,7,1),""))),"")</f>
        <v>860</v>
      </c>
      <c r="Z753" s="28" t="n">
        <f aca="false">$Z$1</f>
        <v>330</v>
      </c>
      <c r="AA753" s="64"/>
      <c r="AB753" s="65"/>
      <c r="AC753" s="66" t="s">
        <v>89</v>
      </c>
      <c r="AD753" s="65" t="n">
        <v>43968</v>
      </c>
      <c r="AE753" s="56"/>
      <c r="AF753" s="97"/>
    </row>
    <row r="754" customFormat="false" ht="16.5" hidden="true" customHeight="true" outlineLevel="0" collapsed="false">
      <c r="A754" s="19" t="n">
        <v>747</v>
      </c>
      <c r="B754" s="67"/>
      <c r="C754" s="58" t="s">
        <v>2297</v>
      </c>
      <c r="D754" s="37" t="s">
        <v>2298</v>
      </c>
      <c r="E754" s="58" t="n">
        <v>4580206270323</v>
      </c>
      <c r="F754" s="38" t="str">
        <f aca="false">IF(D754="",,"http://mnsearch.com/item?kwd="&amp;D754)</f>
        <v>http://mnsearch.com/item?kwd=B00F9X11F6</v>
      </c>
      <c r="G754" s="60" t="n">
        <v>2600</v>
      </c>
      <c r="H754" s="39"/>
      <c r="I754" s="40" t="n">
        <v>200</v>
      </c>
      <c r="J754" s="41"/>
      <c r="K754" s="41"/>
      <c r="L754" s="41"/>
      <c r="M754" s="61" t="s">
        <v>2299</v>
      </c>
      <c r="N754" s="62" t="n">
        <v>45.49</v>
      </c>
      <c r="O754" s="77" t="n">
        <f aca="false">N754-0.5</f>
        <v>44.99</v>
      </c>
      <c r="P754" s="78" t="n">
        <f aca="false">IF(ISERROR($P$1*O754),"",($P$1*O754))</f>
        <v>4763.5412</v>
      </c>
      <c r="Q754" s="79" t="n">
        <f aca="false">P754-T754-X754-G754-H754-Z754</f>
        <v>258.5412</v>
      </c>
      <c r="R754" s="80" t="n">
        <f aca="false">P754-T754-Y754-G754-H754-Z754</f>
        <v>258.5412</v>
      </c>
      <c r="S754" s="81" t="n">
        <f aca="false">IF(ISERROR(Q754/P754),"",(Q754/P754))</f>
        <v>0.0542750002876011</v>
      </c>
      <c r="T754" s="78" t="n">
        <f aca="false">ROUND(IF(ISERROR(P754*$T$1),"",P754*$T$1),0)</f>
        <v>715</v>
      </c>
      <c r="U754" s="82" t="n">
        <f aca="false">ROUNDUP(I754*1.2,0)</f>
        <v>240</v>
      </c>
      <c r="V754" s="83" t="n">
        <f aca="false">ROUNDUP(SUM(J754:L754)*1.1,0)</f>
        <v>0</v>
      </c>
      <c r="W754" s="84" t="s">
        <v>50</v>
      </c>
      <c r="X754" s="28" t="n">
        <f aca="false">IFERROR(IF($W754="eパケライト",VLOOKUP($U754,料金表!$B$3:$H$52,2,1),IF($W754="eパケ",VLOOKUP($U754,料金表!$B$3:$H$52,4,1),IF($W754="EMS",VLOOKUP($U754,料金表!$B$3:$H$52,6,1),""))),"")</f>
        <v>860</v>
      </c>
      <c r="Y754" s="28" t="n">
        <f aca="false">IFERROR(IF($W754="eパケライト",VLOOKUP($U754,料金表!$B$3:$H$52,3,1),IF($W754="eパケ",VLOOKUP($U754,料金表!$B$3:$H$52,5,1),IF($W754="EMS",VLOOKUP($U754,料金表!$B$3:$H$52,7,1),""))),"")</f>
        <v>860</v>
      </c>
      <c r="Z754" s="28" t="n">
        <f aca="false">$Z$1</f>
        <v>330</v>
      </c>
      <c r="AA754" s="64"/>
      <c r="AB754" s="65"/>
      <c r="AC754" s="66" t="s">
        <v>89</v>
      </c>
      <c r="AD754" s="65" t="n">
        <v>43968</v>
      </c>
      <c r="AE754" s="56"/>
      <c r="AF754" s="97"/>
    </row>
    <row r="755" customFormat="false" ht="16.5" hidden="true" customHeight="true" outlineLevel="0" collapsed="false">
      <c r="A755" s="19" t="n">
        <v>748</v>
      </c>
      <c r="B755" s="67"/>
      <c r="C755" s="58" t="s">
        <v>2300</v>
      </c>
      <c r="D755" s="37" t="s">
        <v>2301</v>
      </c>
      <c r="E755" s="58" t="n">
        <v>4995857094981</v>
      </c>
      <c r="F755" s="38" t="str">
        <f aca="false">IF(D755="",,"http://mnsearch.com/item?kwd="&amp;D755)</f>
        <v>http://mnsearch.com/item?kwd=B01MR9I4CR</v>
      </c>
      <c r="G755" s="60" t="n">
        <v>3200</v>
      </c>
      <c r="H755" s="39"/>
      <c r="I755" s="40" t="n">
        <v>200</v>
      </c>
      <c r="J755" s="41"/>
      <c r="K755" s="41"/>
      <c r="L755" s="41"/>
      <c r="M755" s="61" t="s">
        <v>2302</v>
      </c>
      <c r="N755" s="62" t="n">
        <v>51.25</v>
      </c>
      <c r="O755" s="77" t="n">
        <f aca="false">N755-0.5</f>
        <v>50.75</v>
      </c>
      <c r="P755" s="78" t="n">
        <f aca="false">IF(ISERROR($P$1*O755),"",($P$1*O755))</f>
        <v>5373.41</v>
      </c>
      <c r="Q755" s="79" t="n">
        <f aca="false">P755-T755-X755-G755-H755-Z755</f>
        <v>177.41</v>
      </c>
      <c r="R755" s="80" t="n">
        <f aca="false">P755-T755-Y755-G755-H755-Z755</f>
        <v>177.41</v>
      </c>
      <c r="S755" s="81" t="n">
        <f aca="false">IF(ISERROR(Q755/P755),"",(Q755/P755))</f>
        <v>0.0330162783037214</v>
      </c>
      <c r="T755" s="78" t="n">
        <f aca="false">ROUND(IF(ISERROR(P755*$T$1),"",P755*$T$1),0)</f>
        <v>806</v>
      </c>
      <c r="U755" s="82" t="n">
        <f aca="false">ROUNDUP(I755*1.2,0)</f>
        <v>240</v>
      </c>
      <c r="V755" s="83" t="n">
        <f aca="false">ROUNDUP(SUM(J755:L755)*1.1,0)</f>
        <v>0</v>
      </c>
      <c r="W755" s="84" t="s">
        <v>50</v>
      </c>
      <c r="X755" s="28" t="n">
        <f aca="false">IFERROR(IF($W755="eパケライト",VLOOKUP($U755,料金表!$B$3:$H$52,2,1),IF($W755="eパケ",VLOOKUP($U755,料金表!$B$3:$H$52,4,1),IF($W755="EMS",VLOOKUP($U755,料金表!$B$3:$H$52,6,1),""))),"")</f>
        <v>860</v>
      </c>
      <c r="Y755" s="28" t="n">
        <f aca="false">IFERROR(IF($W755="eパケライト",VLOOKUP($U755,料金表!$B$3:$H$52,3,1),IF($W755="eパケ",VLOOKUP($U755,料金表!$B$3:$H$52,5,1),IF($W755="EMS",VLOOKUP($U755,料金表!$B$3:$H$52,7,1),""))),"")</f>
        <v>860</v>
      </c>
      <c r="Z755" s="28" t="n">
        <f aca="false">$Z$1</f>
        <v>330</v>
      </c>
      <c r="AA755" s="64"/>
      <c r="AB755" s="65"/>
      <c r="AC755" s="66" t="s">
        <v>89</v>
      </c>
      <c r="AD755" s="65" t="n">
        <v>43968</v>
      </c>
      <c r="AE755" s="56"/>
      <c r="AF755" s="97"/>
    </row>
    <row r="756" customFormat="false" ht="16.5" hidden="true" customHeight="true" outlineLevel="0" collapsed="false">
      <c r="A756" s="19" t="n">
        <v>749</v>
      </c>
      <c r="B756" s="67"/>
      <c r="C756" s="58" t="s">
        <v>2303</v>
      </c>
      <c r="D756" s="37" t="s">
        <v>2304</v>
      </c>
      <c r="E756" s="58" t="n">
        <v>4902370535563</v>
      </c>
      <c r="F756" s="38" t="str">
        <f aca="false">IF(D756="",,"http://mnsearch.com/item?kwd="&amp;D756)</f>
        <v>http://mnsearch.com/item?kwd=B01N8PDQ94</v>
      </c>
      <c r="G756" s="60" t="n">
        <v>2311</v>
      </c>
      <c r="H756" s="39"/>
      <c r="I756" s="40" t="n">
        <v>200</v>
      </c>
      <c r="J756" s="41"/>
      <c r="K756" s="41"/>
      <c r="L756" s="41"/>
      <c r="M756" s="100" t="s">
        <v>2305</v>
      </c>
      <c r="N756" s="62" t="n">
        <v>46.98</v>
      </c>
      <c r="O756" s="77" t="n">
        <f aca="false">N756-0.5</f>
        <v>46.48</v>
      </c>
      <c r="P756" s="78" t="n">
        <f aca="false">IF(ISERROR($P$1*O756),"",($P$1*O756))</f>
        <v>4921.3024</v>
      </c>
      <c r="Q756" s="79" t="n">
        <f aca="false">P756-T756-X756-G756-H756-Z756</f>
        <v>682.3024</v>
      </c>
      <c r="R756" s="80" t="n">
        <f aca="false">P756-T756-Y756-G756-H756-Z756</f>
        <v>682.3024</v>
      </c>
      <c r="S756" s="81" t="n">
        <f aca="false">IF(ISERROR(Q756/P756),"",(Q756/P756))</f>
        <v>0.138642648742739</v>
      </c>
      <c r="T756" s="78" t="n">
        <f aca="false">ROUND(IF(ISERROR(P756*$T$1),"",P756*$T$1),0)</f>
        <v>738</v>
      </c>
      <c r="U756" s="82" t="n">
        <f aca="false">ROUNDUP(I756*1.2,0)</f>
        <v>240</v>
      </c>
      <c r="V756" s="83" t="n">
        <f aca="false">ROUNDUP(SUM(J756:L756)*1.1,0)</f>
        <v>0</v>
      </c>
      <c r="W756" s="84" t="s">
        <v>50</v>
      </c>
      <c r="X756" s="28" t="n">
        <f aca="false">IFERROR(IF($W756="eパケライト",VLOOKUP($U756,料金表!$B$3:$H$52,2,1),IF($W756="eパケ",VLOOKUP($U756,料金表!$B$3:$H$52,4,1),IF($W756="EMS",VLOOKUP($U756,料金表!$B$3:$H$52,6,1),""))),"")</f>
        <v>860</v>
      </c>
      <c r="Y756" s="28" t="n">
        <f aca="false">IFERROR(IF($W756="eパケライト",VLOOKUP($U756,料金表!$B$3:$H$52,3,1),IF($W756="eパケ",VLOOKUP($U756,料金表!$B$3:$H$52,5,1),IF($W756="EMS",VLOOKUP($U756,料金表!$B$3:$H$52,7,1),""))),"")</f>
        <v>860</v>
      </c>
      <c r="Z756" s="28" t="n">
        <f aca="false">$Z$1</f>
        <v>330</v>
      </c>
      <c r="AA756" s="64"/>
      <c r="AB756" s="65"/>
      <c r="AC756" s="66" t="s">
        <v>89</v>
      </c>
      <c r="AD756" s="65" t="n">
        <v>43968</v>
      </c>
      <c r="AE756" s="56"/>
      <c r="AF756" s="97"/>
    </row>
    <row r="757" customFormat="false" ht="16.5" hidden="true" customHeight="true" outlineLevel="0" collapsed="false">
      <c r="A757" s="19" t="n">
        <v>750</v>
      </c>
      <c r="B757" s="67"/>
      <c r="C757" s="58" t="s">
        <v>2306</v>
      </c>
      <c r="D757" s="37" t="s">
        <v>2307</v>
      </c>
      <c r="E757" s="58" t="n">
        <v>4580206270248</v>
      </c>
      <c r="F757" s="38" t="str">
        <f aca="false">IF(D757="",,"http://mnsearch.com/item?kwd="&amp;D757)</f>
        <v>http://mnsearch.com/item?kwd=B005MNOC90</v>
      </c>
      <c r="G757" s="60" t="n">
        <v>2211</v>
      </c>
      <c r="H757" s="39"/>
      <c r="I757" s="40" t="n">
        <v>200</v>
      </c>
      <c r="J757" s="41"/>
      <c r="K757" s="41"/>
      <c r="L757" s="41"/>
      <c r="M757" s="61" t="s">
        <v>2308</v>
      </c>
      <c r="N757" s="62" t="n">
        <v>50.49</v>
      </c>
      <c r="O757" s="77" t="n">
        <f aca="false">N757-0.5</f>
        <v>49.99</v>
      </c>
      <c r="P757" s="78" t="n">
        <f aca="false">IF(ISERROR($P$1*O757),"",($P$1*O757))</f>
        <v>5292.9412</v>
      </c>
      <c r="Q757" s="79" t="n">
        <f aca="false">P757-T757-X757-G757-H757-Z757</f>
        <v>1097.9412</v>
      </c>
      <c r="R757" s="80" t="n">
        <f aca="false">P757-T757-Y757-G757-H757-Z757</f>
        <v>1097.9412</v>
      </c>
      <c r="S757" s="81" t="n">
        <f aca="false">IF(ISERROR(Q757/P757),"",(Q757/P757))</f>
        <v>0.207434989075639</v>
      </c>
      <c r="T757" s="78" t="n">
        <f aca="false">ROUND(IF(ISERROR(P757*$T$1),"",P757*$T$1),0)</f>
        <v>794</v>
      </c>
      <c r="U757" s="82" t="n">
        <f aca="false">ROUNDUP(I757*1.2,0)</f>
        <v>240</v>
      </c>
      <c r="V757" s="83" t="n">
        <f aca="false">ROUNDUP(SUM(J757:L757)*1.1,0)</f>
        <v>0</v>
      </c>
      <c r="W757" s="84" t="s">
        <v>50</v>
      </c>
      <c r="X757" s="28" t="n">
        <f aca="false">IFERROR(IF($W757="eパケライト",VLOOKUP($U757,料金表!$B$3:$H$52,2,1),IF($W757="eパケ",VLOOKUP($U757,料金表!$B$3:$H$52,4,1),IF($W757="EMS",VLOOKUP($U757,料金表!$B$3:$H$52,6,1),""))),"")</f>
        <v>860</v>
      </c>
      <c r="Y757" s="28" t="n">
        <f aca="false">IFERROR(IF($W757="eパケライト",VLOOKUP($U757,料金表!$B$3:$H$52,3,1),IF($W757="eパケ",VLOOKUP($U757,料金表!$B$3:$H$52,5,1),IF($W757="EMS",VLOOKUP($U757,料金表!$B$3:$H$52,7,1),""))),"")</f>
        <v>860</v>
      </c>
      <c r="Z757" s="28" t="n">
        <f aca="false">$Z$1</f>
        <v>330</v>
      </c>
      <c r="AA757" s="64"/>
      <c r="AB757" s="65"/>
      <c r="AC757" s="66" t="s">
        <v>89</v>
      </c>
      <c r="AD757" s="65" t="n">
        <v>43968</v>
      </c>
      <c r="AE757" s="56"/>
      <c r="AF757" s="97"/>
    </row>
    <row r="758" customFormat="false" ht="17.25" hidden="true" customHeight="true" outlineLevel="0" collapsed="false">
      <c r="A758" s="19" t="n">
        <v>751</v>
      </c>
      <c r="B758" s="67"/>
      <c r="C758" s="58" t="s">
        <v>2309</v>
      </c>
      <c r="D758" s="37" t="s">
        <v>2310</v>
      </c>
      <c r="E758" s="58" t="n">
        <v>4904790598968</v>
      </c>
      <c r="F758" s="38" t="str">
        <f aca="false">IF(D758="",,"http://mnsearch.com/item?kwd="&amp;D758)</f>
        <v>http://mnsearch.com/item?kwd=B075FFC8CT</v>
      </c>
      <c r="G758" s="60" t="n">
        <v>1200</v>
      </c>
      <c r="H758" s="39"/>
      <c r="I758" s="40" t="n">
        <v>200</v>
      </c>
      <c r="J758" s="41"/>
      <c r="K758" s="41"/>
      <c r="L758" s="41"/>
      <c r="M758" s="100" t="s">
        <v>2311</v>
      </c>
      <c r="N758" s="62" t="n">
        <v>34.49</v>
      </c>
      <c r="O758" s="77" t="n">
        <f aca="false">N758-0.5</f>
        <v>33.99</v>
      </c>
      <c r="P758" s="78" t="n">
        <f aca="false">IF(ISERROR($P$1*O758),"",($P$1*O758))</f>
        <v>3598.8612</v>
      </c>
      <c r="Q758" s="79" t="n">
        <f aca="false">P758-T758-X758-G758-H758-Z758</f>
        <v>668.8612</v>
      </c>
      <c r="R758" s="80" t="n">
        <f aca="false">P758-T758-Y758-G758-H758-Z758</f>
        <v>668.8612</v>
      </c>
      <c r="S758" s="81" t="n">
        <f aca="false">IF(ISERROR(Q758/P758),"",(Q758/P758))</f>
        <v>0.185853569456916</v>
      </c>
      <c r="T758" s="78" t="n">
        <f aca="false">ROUND(IF(ISERROR(P758*$T$1),"",P758*$T$1),0)</f>
        <v>540</v>
      </c>
      <c r="U758" s="82" t="n">
        <f aca="false">ROUNDUP(I758*1.2,0)</f>
        <v>240</v>
      </c>
      <c r="V758" s="83" t="n">
        <f aca="false">ROUNDUP(SUM(J758:L758)*1.1,0)</f>
        <v>0</v>
      </c>
      <c r="W758" s="84" t="s">
        <v>50</v>
      </c>
      <c r="X758" s="28" t="n">
        <f aca="false">IFERROR(IF($W758="eパケライト",VLOOKUP($U758,料金表!$B$3:$H$52,2,1),IF($W758="eパケ",VLOOKUP($U758,料金表!$B$3:$H$52,4,1),IF($W758="EMS",VLOOKUP($U758,料金表!$B$3:$H$52,6,1),""))),"")</f>
        <v>860</v>
      </c>
      <c r="Y758" s="28" t="n">
        <f aca="false">IFERROR(IF($W758="eパケライト",VLOOKUP($U758,料金表!$B$3:$H$52,3,1),IF($W758="eパケ",VLOOKUP($U758,料金表!$B$3:$H$52,5,1),IF($W758="EMS",VLOOKUP($U758,料金表!$B$3:$H$52,7,1),""))),"")</f>
        <v>860</v>
      </c>
      <c r="Z758" s="28" t="n">
        <f aca="false">$Z$1</f>
        <v>330</v>
      </c>
      <c r="AA758" s="64"/>
      <c r="AB758" s="65"/>
      <c r="AC758" s="66" t="s">
        <v>89</v>
      </c>
      <c r="AD758" s="65" t="n">
        <v>43969</v>
      </c>
      <c r="AE758" s="56"/>
      <c r="AF758" s="97"/>
    </row>
    <row r="759" customFormat="false" ht="17.25" hidden="true" customHeight="true" outlineLevel="0" collapsed="false">
      <c r="A759" s="19" t="n">
        <v>752</v>
      </c>
      <c r="B759" s="67"/>
      <c r="C759" s="58" t="s">
        <v>2312</v>
      </c>
      <c r="D759" s="37" t="s">
        <v>2313</v>
      </c>
      <c r="E759" s="58" t="n">
        <v>4582325379352</v>
      </c>
      <c r="F759" s="38" t="str">
        <f aca="false">IF(D759="",,"http://mnsearch.com/item?kwd="&amp;D759)</f>
        <v>http://mnsearch.com/item?kwd=B00SQPHPUO</v>
      </c>
      <c r="G759" s="60" t="n">
        <v>4011</v>
      </c>
      <c r="H759" s="39"/>
      <c r="I759" s="40" t="n">
        <v>200</v>
      </c>
      <c r="J759" s="41"/>
      <c r="K759" s="41"/>
      <c r="L759" s="41"/>
      <c r="M759" s="100" t="s">
        <v>2314</v>
      </c>
      <c r="N759" s="62" t="n">
        <v>61.98</v>
      </c>
      <c r="O759" s="77" t="n">
        <f aca="false">N759-0.5</f>
        <v>61.48</v>
      </c>
      <c r="P759" s="78" t="n">
        <f aca="false">IF(ISERROR($P$1*O759),"",($P$1*O759))</f>
        <v>6509.5024</v>
      </c>
      <c r="Q759" s="79" t="n">
        <f aca="false">P759-T759-X759-G759-H759-Z759</f>
        <v>332.502399999999</v>
      </c>
      <c r="R759" s="80" t="n">
        <f aca="false">P759-T759-Y759-G759-H759-Z759</f>
        <v>332.502399999999</v>
      </c>
      <c r="S759" s="81" t="n">
        <f aca="false">IF(ISERROR(Q759/P759),"",(Q759/P759))</f>
        <v>0.0510795418095244</v>
      </c>
      <c r="T759" s="78" t="n">
        <f aca="false">ROUND(IF(ISERROR(P759*$T$1),"",P759*$T$1),0)</f>
        <v>976</v>
      </c>
      <c r="U759" s="82" t="n">
        <f aca="false">ROUNDUP(I759*1.2,0)</f>
        <v>240</v>
      </c>
      <c r="V759" s="83" t="n">
        <f aca="false">ROUNDUP(SUM(J759:L759)*1.1,0)</f>
        <v>0</v>
      </c>
      <c r="W759" s="84" t="s">
        <v>50</v>
      </c>
      <c r="X759" s="28" t="n">
        <f aca="false">IFERROR(IF($W759="eパケライト",VLOOKUP($U759,料金表!$B$3:$H$52,2,1),IF($W759="eパケ",VLOOKUP($U759,料金表!$B$3:$H$52,4,1),IF($W759="EMS",VLOOKUP($U759,料金表!$B$3:$H$52,6,1),""))),"")</f>
        <v>860</v>
      </c>
      <c r="Y759" s="28" t="n">
        <f aca="false">IFERROR(IF($W759="eパケライト",VLOOKUP($U759,料金表!$B$3:$H$52,3,1),IF($W759="eパケ",VLOOKUP($U759,料金表!$B$3:$H$52,5,1),IF($W759="EMS",VLOOKUP($U759,料金表!$B$3:$H$52,7,1),""))),"")</f>
        <v>860</v>
      </c>
      <c r="Z759" s="28" t="n">
        <f aca="false">$Z$1</f>
        <v>330</v>
      </c>
      <c r="AA759" s="64"/>
      <c r="AB759" s="65"/>
      <c r="AC759" s="66" t="s">
        <v>89</v>
      </c>
      <c r="AD759" s="65" t="n">
        <v>43969</v>
      </c>
      <c r="AE759" s="56"/>
      <c r="AF759" s="97"/>
    </row>
    <row r="760" customFormat="false" ht="17.25" hidden="true" customHeight="true" outlineLevel="0" collapsed="false">
      <c r="A760" s="19" t="n">
        <v>753</v>
      </c>
      <c r="B760" s="67"/>
      <c r="C760" s="58" t="s">
        <v>2315</v>
      </c>
      <c r="D760" s="37" t="s">
        <v>2316</v>
      </c>
      <c r="E760" s="58" t="n">
        <v>4535506302526</v>
      </c>
      <c r="F760" s="38" t="str">
        <f aca="false">IF(D760="",,"http://mnsearch.com/item?kwd="&amp;D760)</f>
        <v>http://mnsearch.com/item?kwd=B01FFE2R2Y</v>
      </c>
      <c r="G760" s="60" t="n">
        <v>4111</v>
      </c>
      <c r="H760" s="39"/>
      <c r="I760" s="40" t="n">
        <v>200</v>
      </c>
      <c r="J760" s="41"/>
      <c r="K760" s="41"/>
      <c r="L760" s="41"/>
      <c r="M760" s="100" t="s">
        <v>2317</v>
      </c>
      <c r="N760" s="62" t="n">
        <v>62.99</v>
      </c>
      <c r="O760" s="77" t="n">
        <f aca="false">N760-0.5</f>
        <v>62.49</v>
      </c>
      <c r="P760" s="78" t="n">
        <f aca="false">IF(ISERROR($P$1*O760),"",($P$1*O760))</f>
        <v>6616.4412</v>
      </c>
      <c r="Q760" s="79" t="n">
        <f aca="false">P760-T760-X760-G760-H760-Z760</f>
        <v>323.4412</v>
      </c>
      <c r="R760" s="80" t="n">
        <f aca="false">P760-T760-Y760-G760-H760-Z760</f>
        <v>323.4412</v>
      </c>
      <c r="S760" s="81" t="n">
        <f aca="false">IF(ISERROR(Q760/P760),"",(Q760/P760))</f>
        <v>0.0488844667734673</v>
      </c>
      <c r="T760" s="78" t="n">
        <f aca="false">ROUND(IF(ISERROR(P760*$T$1),"",P760*$T$1),0)</f>
        <v>992</v>
      </c>
      <c r="U760" s="82" t="n">
        <f aca="false">ROUNDUP(I760*1.2,0)</f>
        <v>240</v>
      </c>
      <c r="V760" s="83" t="n">
        <f aca="false">ROUNDUP(SUM(J760:L760)*1.1,0)</f>
        <v>0</v>
      </c>
      <c r="W760" s="84" t="s">
        <v>50</v>
      </c>
      <c r="X760" s="28" t="n">
        <f aca="false">IFERROR(IF($W760="eパケライト",VLOOKUP($U760,料金表!$B$3:$H$52,2,1),IF($W760="eパケ",VLOOKUP($U760,料金表!$B$3:$H$52,4,1),IF($W760="EMS",VLOOKUP($U760,料金表!$B$3:$H$52,6,1),""))),"")</f>
        <v>860</v>
      </c>
      <c r="Y760" s="28" t="n">
        <f aca="false">IFERROR(IF($W760="eパケライト",VLOOKUP($U760,料金表!$B$3:$H$52,3,1),IF($W760="eパケ",VLOOKUP($U760,料金表!$B$3:$H$52,5,1),IF($W760="EMS",VLOOKUP($U760,料金表!$B$3:$H$52,7,1),""))),"")</f>
        <v>860</v>
      </c>
      <c r="Z760" s="28" t="n">
        <f aca="false">$Z$1</f>
        <v>330</v>
      </c>
      <c r="AA760" s="64"/>
      <c r="AB760" s="65"/>
      <c r="AC760" s="66" t="s">
        <v>89</v>
      </c>
      <c r="AD760" s="65" t="n">
        <v>43969</v>
      </c>
      <c r="AE760" s="56"/>
      <c r="AF760" s="97"/>
    </row>
    <row r="761" customFormat="false" ht="17.25" hidden="true" customHeight="true" outlineLevel="0" collapsed="false">
      <c r="A761" s="19" t="n">
        <v>754</v>
      </c>
      <c r="B761" s="67"/>
      <c r="C761" s="58" t="s">
        <v>2318</v>
      </c>
      <c r="D761" s="37" t="s">
        <v>2319</v>
      </c>
      <c r="E761" s="58" t="n">
        <v>4935066600405</v>
      </c>
      <c r="F761" s="38" t="str">
        <f aca="false">IF(D761="",,"http://mnsearch.com/item?kwd="&amp;D761)</f>
        <v>http://mnsearch.com/item?kwd=B019DLQV3Q</v>
      </c>
      <c r="G761" s="60" t="n">
        <v>2398</v>
      </c>
      <c r="H761" s="39"/>
      <c r="I761" s="40" t="n">
        <v>200</v>
      </c>
      <c r="J761" s="41"/>
      <c r="K761" s="41"/>
      <c r="L761" s="41"/>
      <c r="M761" s="61" t="s">
        <v>2320</v>
      </c>
      <c r="N761" s="62" t="n">
        <v>51.98</v>
      </c>
      <c r="O761" s="77" t="n">
        <f aca="false">N761-0.5</f>
        <v>51.48</v>
      </c>
      <c r="P761" s="78" t="n">
        <f aca="false">IF(ISERROR($P$1*O761),"",($P$1*O761))</f>
        <v>5450.7024</v>
      </c>
      <c r="Q761" s="79" t="n">
        <f aca="false">P761-T761-X761-G761-H761-Z761</f>
        <v>1044.7024</v>
      </c>
      <c r="R761" s="80" t="n">
        <f aca="false">P761-T761-Y761-G761-H761-Z761</f>
        <v>1044.7024</v>
      </c>
      <c r="S761" s="81" t="n">
        <f aca="false">IF(ISERROR(Q761/P761),"",(Q761/P761))</f>
        <v>0.191663811988708</v>
      </c>
      <c r="T761" s="78" t="n">
        <f aca="false">ROUND(IF(ISERROR(P761*$T$1),"",P761*$T$1),0)</f>
        <v>818</v>
      </c>
      <c r="U761" s="82" t="n">
        <f aca="false">ROUNDUP(I761*1.2,0)</f>
        <v>240</v>
      </c>
      <c r="V761" s="83" t="n">
        <f aca="false">ROUNDUP(SUM(J761:L761)*1.1,0)</f>
        <v>0</v>
      </c>
      <c r="W761" s="84" t="s">
        <v>50</v>
      </c>
      <c r="X761" s="28" t="n">
        <f aca="false">IFERROR(IF($W761="eパケライト",VLOOKUP($U761,料金表!$B$3:$H$52,2,1),IF($W761="eパケ",VLOOKUP($U761,料金表!$B$3:$H$52,4,1),IF($W761="EMS",VLOOKUP($U761,料金表!$B$3:$H$52,6,1),""))),"")</f>
        <v>860</v>
      </c>
      <c r="Y761" s="28" t="n">
        <f aca="false">IFERROR(IF($W761="eパケライト",VLOOKUP($U761,料金表!$B$3:$H$52,3,1),IF($W761="eパケ",VLOOKUP($U761,料金表!$B$3:$H$52,5,1),IF($W761="EMS",VLOOKUP($U761,料金表!$B$3:$H$52,7,1),""))),"")</f>
        <v>860</v>
      </c>
      <c r="Z761" s="28" t="n">
        <f aca="false">$Z$1</f>
        <v>330</v>
      </c>
      <c r="AA761" s="64"/>
      <c r="AB761" s="65"/>
      <c r="AC761" s="66" t="s">
        <v>89</v>
      </c>
      <c r="AD761" s="65" t="n">
        <v>43969</v>
      </c>
      <c r="AE761" s="56"/>
      <c r="AF761" s="97"/>
    </row>
    <row r="762" customFormat="false" ht="17.25" hidden="true" customHeight="true" outlineLevel="0" collapsed="false">
      <c r="A762" s="19" t="n">
        <v>755</v>
      </c>
      <c r="B762" s="67"/>
      <c r="C762" s="58" t="s">
        <v>2321</v>
      </c>
      <c r="D762" s="37" t="s">
        <v>2322</v>
      </c>
      <c r="E762" s="58" t="n">
        <v>4580206270736</v>
      </c>
      <c r="F762" s="38" t="str">
        <f aca="false">IF(D762="",,"http://mnsearch.com/item?kwd="&amp;D762)</f>
        <v>http://mnsearch.com/item?kwd=B078JF5JM3</v>
      </c>
      <c r="G762" s="60" t="n">
        <v>1511</v>
      </c>
      <c r="H762" s="39"/>
      <c r="I762" s="40" t="n">
        <v>200</v>
      </c>
      <c r="J762" s="41"/>
      <c r="K762" s="41"/>
      <c r="L762" s="41"/>
      <c r="M762" s="100" t="s">
        <v>2323</v>
      </c>
      <c r="N762" s="62" t="n">
        <v>50.49</v>
      </c>
      <c r="O762" s="77" t="n">
        <f aca="false">N762-0.5</f>
        <v>49.99</v>
      </c>
      <c r="P762" s="78" t="n">
        <f aca="false">IF(ISERROR($P$1*O762),"",($P$1*O762))</f>
        <v>5292.9412</v>
      </c>
      <c r="Q762" s="79" t="n">
        <f aca="false">P762-T762-X762-G762-H762-Z762</f>
        <v>1797.9412</v>
      </c>
      <c r="R762" s="80" t="n">
        <f aca="false">P762-T762-Y762-G762-H762-Z762</f>
        <v>1797.9412</v>
      </c>
      <c r="S762" s="81" t="n">
        <f aca="false">IF(ISERROR(Q762/P762),"",(Q762/P762))</f>
        <v>0.339686599956939</v>
      </c>
      <c r="T762" s="78" t="n">
        <f aca="false">ROUND(IF(ISERROR(P762*$T$1),"",P762*$T$1),0)</f>
        <v>794</v>
      </c>
      <c r="U762" s="82" t="n">
        <f aca="false">ROUNDUP(I762*1.2,0)</f>
        <v>240</v>
      </c>
      <c r="V762" s="83" t="n">
        <f aca="false">ROUNDUP(SUM(J762:L762)*1.1,0)</f>
        <v>0</v>
      </c>
      <c r="W762" s="84" t="s">
        <v>50</v>
      </c>
      <c r="X762" s="28" t="n">
        <f aca="false">IFERROR(IF($W762="eパケライト",VLOOKUP($U762,料金表!$B$3:$H$52,2,1),IF($W762="eパケ",VLOOKUP($U762,料金表!$B$3:$H$52,4,1),IF($W762="EMS",VLOOKUP($U762,料金表!$B$3:$H$52,6,1),""))),"")</f>
        <v>860</v>
      </c>
      <c r="Y762" s="28" t="n">
        <f aca="false">IFERROR(IF($W762="eパケライト",VLOOKUP($U762,料金表!$B$3:$H$52,3,1),IF($W762="eパケ",VLOOKUP($U762,料金表!$B$3:$H$52,5,1),IF($W762="EMS",VLOOKUP($U762,料金表!$B$3:$H$52,7,1),""))),"")</f>
        <v>860</v>
      </c>
      <c r="Z762" s="28" t="n">
        <f aca="false">$Z$1</f>
        <v>330</v>
      </c>
      <c r="AA762" s="64"/>
      <c r="AB762" s="65"/>
      <c r="AC762" s="66" t="s">
        <v>89</v>
      </c>
      <c r="AD762" s="65" t="n">
        <v>43969</v>
      </c>
      <c r="AE762" s="56"/>
      <c r="AF762" s="97"/>
    </row>
    <row r="763" customFormat="false" ht="17.25" hidden="true" customHeight="true" outlineLevel="0" collapsed="false">
      <c r="A763" s="19" t="n">
        <v>756</v>
      </c>
      <c r="B763" s="67"/>
      <c r="C763" s="58" t="s">
        <v>2324</v>
      </c>
      <c r="D763" s="37" t="s">
        <v>2325</v>
      </c>
      <c r="E763" s="58" t="n">
        <v>4542084000935</v>
      </c>
      <c r="F763" s="38" t="str">
        <f aca="false">IF(D763="",,"http://mnsearch.com/item?kwd="&amp;D763)</f>
        <v>http://mnsearch.com/item?kwd=B0000AKGN3</v>
      </c>
      <c r="G763" s="60" t="n">
        <v>4811</v>
      </c>
      <c r="H763" s="39"/>
      <c r="I763" s="40" t="n">
        <v>200</v>
      </c>
      <c r="J763" s="41"/>
      <c r="K763" s="41"/>
      <c r="L763" s="41"/>
      <c r="M763" s="61" t="s">
        <v>2326</v>
      </c>
      <c r="N763" s="62" t="n">
        <v>76.49</v>
      </c>
      <c r="O763" s="77" t="n">
        <f aca="false">N763-0.5</f>
        <v>75.99</v>
      </c>
      <c r="P763" s="78" t="n">
        <f aca="false">IF(ISERROR($P$1*O763),"",($P$1*O763))</f>
        <v>8045.8212</v>
      </c>
      <c r="Q763" s="79" t="n">
        <f aca="false">P763-T763-X763-G763-H763-Z763</f>
        <v>837.821199999999</v>
      </c>
      <c r="R763" s="80" t="n">
        <f aca="false">P763-T763-Y763-G763-H763-Z763</f>
        <v>837.821199999999</v>
      </c>
      <c r="S763" s="81" t="n">
        <f aca="false">IF(ISERROR(Q763/P763),"",(Q763/P763))</f>
        <v>0.10413122280172</v>
      </c>
      <c r="T763" s="78" t="n">
        <f aca="false">ROUND(IF(ISERROR(P763*$T$1),"",P763*$T$1),0)</f>
        <v>1207</v>
      </c>
      <c r="U763" s="82" t="n">
        <f aca="false">ROUNDUP(I763*1.2,0)</f>
        <v>240</v>
      </c>
      <c r="V763" s="83" t="n">
        <f aca="false">ROUNDUP(SUM(J763:L763)*1.1,0)</f>
        <v>0</v>
      </c>
      <c r="W763" s="84" t="s">
        <v>50</v>
      </c>
      <c r="X763" s="28" t="n">
        <f aca="false">IFERROR(IF($W763="eパケライト",VLOOKUP($U763,料金表!$B$3:$H$52,2,1),IF($W763="eパケ",VLOOKUP($U763,料金表!$B$3:$H$52,4,1),IF($W763="EMS",VLOOKUP($U763,料金表!$B$3:$H$52,6,1),""))),"")</f>
        <v>860</v>
      </c>
      <c r="Y763" s="28" t="n">
        <f aca="false">IFERROR(IF($W763="eパケライト",VLOOKUP($U763,料金表!$B$3:$H$52,3,1),IF($W763="eパケ",VLOOKUP($U763,料金表!$B$3:$H$52,5,1),IF($W763="EMS",VLOOKUP($U763,料金表!$B$3:$H$52,7,1),""))),"")</f>
        <v>860</v>
      </c>
      <c r="Z763" s="28" t="n">
        <f aca="false">$Z$1</f>
        <v>330</v>
      </c>
      <c r="AA763" s="64"/>
      <c r="AB763" s="65"/>
      <c r="AC763" s="66" t="s">
        <v>89</v>
      </c>
      <c r="AD763" s="65" t="n">
        <v>43969</v>
      </c>
      <c r="AE763" s="56"/>
      <c r="AF763" s="97"/>
    </row>
    <row r="764" customFormat="false" ht="17.25" hidden="true" customHeight="true" outlineLevel="0" collapsed="false">
      <c r="A764" s="19" t="n">
        <v>757</v>
      </c>
      <c r="B764" s="67"/>
      <c r="C764" s="58" t="s">
        <v>2327</v>
      </c>
      <c r="D764" s="37" t="s">
        <v>2328</v>
      </c>
      <c r="E764" s="58" t="n">
        <v>4571237660399</v>
      </c>
      <c r="F764" s="38" t="str">
        <f aca="false">IF(D764="",,"http://mnsearch.com/item?kwd="&amp;D764)</f>
        <v>http://mnsearch.com/item?kwd=B0081O1114</v>
      </c>
      <c r="G764" s="60" t="n">
        <v>1600</v>
      </c>
      <c r="H764" s="39"/>
      <c r="I764" s="40" t="n">
        <v>200</v>
      </c>
      <c r="J764" s="41"/>
      <c r="K764" s="41"/>
      <c r="L764" s="41"/>
      <c r="M764" s="100" t="s">
        <v>2329</v>
      </c>
      <c r="N764" s="62" t="n">
        <v>44.49</v>
      </c>
      <c r="O764" s="77" t="n">
        <f aca="false">N764-0.5</f>
        <v>43.99</v>
      </c>
      <c r="P764" s="78" t="n">
        <f aca="false">IF(ISERROR($P$1*O764),"",($P$1*O764))</f>
        <v>4657.6612</v>
      </c>
      <c r="Q764" s="79" t="n">
        <f aca="false">P764-T764-X764-G764-H764-Z764</f>
        <v>1168.6612</v>
      </c>
      <c r="R764" s="80" t="n">
        <f aca="false">P764-T764-Y764-G764-H764-Z764</f>
        <v>1168.6612</v>
      </c>
      <c r="S764" s="81" t="n">
        <f aca="false">IF(ISERROR(Q764/P764),"",(Q764/P764))</f>
        <v>0.250911594857951</v>
      </c>
      <c r="T764" s="78" t="n">
        <f aca="false">ROUND(IF(ISERROR(P764*$T$1),"",P764*$T$1),0)</f>
        <v>699</v>
      </c>
      <c r="U764" s="82" t="n">
        <f aca="false">ROUNDUP(I764*1.2,0)</f>
        <v>240</v>
      </c>
      <c r="V764" s="83" t="n">
        <f aca="false">ROUNDUP(SUM(J764:L764)*1.1,0)</f>
        <v>0</v>
      </c>
      <c r="W764" s="84" t="s">
        <v>50</v>
      </c>
      <c r="X764" s="28" t="n">
        <f aca="false">IFERROR(IF($W764="eパケライト",VLOOKUP($U764,料金表!$B$3:$H$52,2,1),IF($W764="eパケ",VLOOKUP($U764,料金表!$B$3:$H$52,4,1),IF($W764="EMS",VLOOKUP($U764,料金表!$B$3:$H$52,6,1),""))),"")</f>
        <v>860</v>
      </c>
      <c r="Y764" s="28" t="n">
        <f aca="false">IFERROR(IF($W764="eパケライト",VLOOKUP($U764,料金表!$B$3:$H$52,3,1),IF($W764="eパケ",VLOOKUP($U764,料金表!$B$3:$H$52,5,1),IF($W764="EMS",VLOOKUP($U764,料金表!$B$3:$H$52,7,1),""))),"")</f>
        <v>860</v>
      </c>
      <c r="Z764" s="28" t="n">
        <f aca="false">$Z$1</f>
        <v>330</v>
      </c>
      <c r="AA764" s="64"/>
      <c r="AB764" s="65"/>
      <c r="AC764" s="66" t="s">
        <v>89</v>
      </c>
      <c r="AD764" s="65" t="n">
        <v>43969</v>
      </c>
      <c r="AE764" s="56"/>
      <c r="AF764" s="97"/>
    </row>
    <row r="765" customFormat="false" ht="17.25" hidden="true" customHeight="true" outlineLevel="0" collapsed="false">
      <c r="A765" s="19" t="n">
        <v>758</v>
      </c>
      <c r="B765" s="67"/>
      <c r="C765" s="58" t="s">
        <v>2330</v>
      </c>
      <c r="D765" s="37" t="s">
        <v>2331</v>
      </c>
      <c r="E765" s="58" t="n">
        <v>4560467049692</v>
      </c>
      <c r="F765" s="38" t="str">
        <f aca="false">IF(D765="",,"http://mnsearch.com/item?kwd="&amp;D765)</f>
        <v>http://mnsearch.com/item?kwd=B0104YEVJC</v>
      </c>
      <c r="G765" s="60" t="n">
        <v>3190</v>
      </c>
      <c r="H765" s="39"/>
      <c r="I765" s="40" t="n">
        <v>200</v>
      </c>
      <c r="J765" s="41"/>
      <c r="K765" s="41"/>
      <c r="L765" s="41"/>
      <c r="M765" s="100" t="s">
        <v>2332</v>
      </c>
      <c r="N765" s="62" t="n">
        <v>58.67</v>
      </c>
      <c r="O765" s="77" t="n">
        <f aca="false">N765-0.5</f>
        <v>58.17</v>
      </c>
      <c r="P765" s="78" t="n">
        <f aca="false">IF(ISERROR($P$1*O765),"",($P$1*O765))</f>
        <v>6159.0396</v>
      </c>
      <c r="Q765" s="79" t="n">
        <f aca="false">P765-T765-X765-G765-H765-Z765</f>
        <v>855.0396</v>
      </c>
      <c r="R765" s="80" t="n">
        <f aca="false">P765-T765-Y765-G765-H765-Z765</f>
        <v>855.0396</v>
      </c>
      <c r="S765" s="81" t="n">
        <f aca="false">IF(ISERROR(Q765/P765),"",(Q765/P765))</f>
        <v>0.138826774226293</v>
      </c>
      <c r="T765" s="78" t="n">
        <f aca="false">ROUND(IF(ISERROR(P765*$T$1),"",P765*$T$1),0)</f>
        <v>924</v>
      </c>
      <c r="U765" s="82" t="n">
        <f aca="false">ROUNDUP(I765*1.2,0)</f>
        <v>240</v>
      </c>
      <c r="V765" s="83" t="n">
        <f aca="false">ROUNDUP(SUM(J765:L765)*1.1,0)</f>
        <v>0</v>
      </c>
      <c r="W765" s="84" t="s">
        <v>50</v>
      </c>
      <c r="X765" s="28" t="n">
        <f aca="false">IFERROR(IF($W765="eパケライト",VLOOKUP($U765,料金表!$B$3:$H$52,2,1),IF($W765="eパケ",VLOOKUP($U765,料金表!$B$3:$H$52,4,1),IF($W765="EMS",VLOOKUP($U765,料金表!$B$3:$H$52,6,1),""))),"")</f>
        <v>860</v>
      </c>
      <c r="Y765" s="28" t="n">
        <f aca="false">IFERROR(IF($W765="eパケライト",VLOOKUP($U765,料金表!$B$3:$H$52,3,1),IF($W765="eパケ",VLOOKUP($U765,料金表!$B$3:$H$52,5,1),IF($W765="EMS",VLOOKUP($U765,料金表!$B$3:$H$52,7,1),""))),"")</f>
        <v>860</v>
      </c>
      <c r="Z765" s="28" t="n">
        <f aca="false">$Z$1</f>
        <v>330</v>
      </c>
      <c r="AA765" s="64"/>
      <c r="AB765" s="65"/>
      <c r="AC765" s="66" t="s">
        <v>89</v>
      </c>
      <c r="AD765" s="65" t="n">
        <v>43969</v>
      </c>
      <c r="AE765" s="56"/>
      <c r="AF765" s="97"/>
    </row>
    <row r="766" customFormat="false" ht="17.25" hidden="true" customHeight="true" outlineLevel="0" collapsed="false">
      <c r="A766" s="19" t="n">
        <v>759</v>
      </c>
      <c r="B766" s="67"/>
      <c r="C766" s="58" t="s">
        <v>2333</v>
      </c>
      <c r="D766" s="37" t="s">
        <v>2334</v>
      </c>
      <c r="E766" s="58" t="n">
        <v>4535520002525</v>
      </c>
      <c r="F766" s="38" t="str">
        <f aca="false">IF(D766="",,"http://mnsearch.com/item?kwd="&amp;D766)</f>
        <v>http://mnsearch.com/item?kwd=B0087NFV88</v>
      </c>
      <c r="G766" s="60" t="n">
        <v>2711</v>
      </c>
      <c r="H766" s="39"/>
      <c r="I766" s="40" t="n">
        <v>200</v>
      </c>
      <c r="J766" s="41"/>
      <c r="K766" s="41"/>
      <c r="L766" s="41"/>
      <c r="M766" s="61" t="s">
        <v>2335</v>
      </c>
      <c r="N766" s="62" t="n">
        <v>59.49</v>
      </c>
      <c r="O766" s="77" t="n">
        <f aca="false">N766-0.5</f>
        <v>58.99</v>
      </c>
      <c r="P766" s="78" t="n">
        <f aca="false">IF(ISERROR($P$1*O766),"",($P$1*O766))</f>
        <v>6245.8612</v>
      </c>
      <c r="Q766" s="79" t="n">
        <f aca="false">P766-T766-X766-G766-H766-Z766</f>
        <v>1407.8612</v>
      </c>
      <c r="R766" s="80" t="n">
        <f aca="false">P766-T766-Y766-G766-H766-Z766</f>
        <v>1407.8612</v>
      </c>
      <c r="S766" s="81" t="n">
        <f aca="false">IF(ISERROR(Q766/P766),"",(Q766/P766))</f>
        <v>0.225407058357301</v>
      </c>
      <c r="T766" s="78" t="n">
        <f aca="false">ROUND(IF(ISERROR(P766*$T$1),"",P766*$T$1),0)</f>
        <v>937</v>
      </c>
      <c r="U766" s="82" t="n">
        <f aca="false">ROUNDUP(I766*1.2,0)</f>
        <v>240</v>
      </c>
      <c r="V766" s="83" t="n">
        <f aca="false">ROUNDUP(SUM(J766:L766)*1.1,0)</f>
        <v>0</v>
      </c>
      <c r="W766" s="84" t="s">
        <v>50</v>
      </c>
      <c r="X766" s="28" t="n">
        <f aca="false">IFERROR(IF($W766="eパケライト",VLOOKUP($U766,料金表!$B$3:$H$52,2,1),IF($W766="eパケ",VLOOKUP($U766,料金表!$B$3:$H$52,4,1),IF($W766="EMS",VLOOKUP($U766,料金表!$B$3:$H$52,6,1),""))),"")</f>
        <v>860</v>
      </c>
      <c r="Y766" s="28" t="n">
        <f aca="false">IFERROR(IF($W766="eパケライト",VLOOKUP($U766,料金表!$B$3:$H$52,3,1),IF($W766="eパケ",VLOOKUP($U766,料金表!$B$3:$H$52,5,1),IF($W766="EMS",VLOOKUP($U766,料金表!$B$3:$H$52,7,1),""))),"")</f>
        <v>860</v>
      </c>
      <c r="Z766" s="28" t="n">
        <f aca="false">$Z$1</f>
        <v>330</v>
      </c>
      <c r="AA766" s="64"/>
      <c r="AB766" s="65"/>
      <c r="AC766" s="66" t="s">
        <v>89</v>
      </c>
      <c r="AD766" s="65" t="n">
        <v>43969</v>
      </c>
      <c r="AE766" s="56"/>
      <c r="AF766" s="97"/>
    </row>
    <row r="767" customFormat="false" ht="17.25" hidden="true" customHeight="true" outlineLevel="0" collapsed="false">
      <c r="A767" s="19" t="n">
        <v>760</v>
      </c>
      <c r="B767" s="67"/>
      <c r="C767" s="58" t="s">
        <v>2336</v>
      </c>
      <c r="D767" s="37" t="s">
        <v>2337</v>
      </c>
      <c r="E767" s="58" t="n">
        <v>4571331332154</v>
      </c>
      <c r="F767" s="38" t="str">
        <f aca="false">IF(D767="",,"http://mnsearch.com/item?kwd="&amp;D767)</f>
        <v>http://mnsearch.com/item?kwd=B010SP7SO2</v>
      </c>
      <c r="G767" s="60" t="n">
        <v>4580</v>
      </c>
      <c r="H767" s="39"/>
      <c r="I767" s="40" t="n">
        <v>200</v>
      </c>
      <c r="J767" s="41"/>
      <c r="K767" s="41"/>
      <c r="L767" s="41"/>
      <c r="M767" s="61" t="s">
        <v>2338</v>
      </c>
      <c r="N767" s="62" t="n">
        <v>70.49</v>
      </c>
      <c r="O767" s="77" t="n">
        <f aca="false">N767-0.5</f>
        <v>69.99</v>
      </c>
      <c r="P767" s="78" t="n">
        <f aca="false">IF(ISERROR($P$1*O767),"",($P$1*O767))</f>
        <v>7410.5412</v>
      </c>
      <c r="Q767" s="79" t="n">
        <f aca="false">P767-T767-X767-G767-H767-Z767</f>
        <v>528.541199999999</v>
      </c>
      <c r="R767" s="80" t="n">
        <f aca="false">P767-T767-Y767-G767-H767-Z767</f>
        <v>528.541199999999</v>
      </c>
      <c r="S767" s="81" t="n">
        <f aca="false">IF(ISERROR(Q767/P767),"",(Q767/P767))</f>
        <v>0.0713228879963583</v>
      </c>
      <c r="T767" s="78" t="n">
        <f aca="false">ROUND(IF(ISERROR(P767*$T$1),"",P767*$T$1),0)</f>
        <v>1112</v>
      </c>
      <c r="U767" s="82" t="n">
        <f aca="false">ROUNDUP(I767*1.2,0)</f>
        <v>240</v>
      </c>
      <c r="V767" s="83" t="n">
        <f aca="false">ROUNDUP(SUM(J767:L767)*1.1,0)</f>
        <v>0</v>
      </c>
      <c r="W767" s="84" t="s">
        <v>50</v>
      </c>
      <c r="X767" s="28" t="n">
        <f aca="false">IFERROR(IF($W767="eパケライト",VLOOKUP($U767,料金表!$B$3:$H$52,2,1),IF($W767="eパケ",VLOOKUP($U767,料金表!$B$3:$H$52,4,1),IF($W767="EMS",VLOOKUP($U767,料金表!$B$3:$H$52,6,1),""))),"")</f>
        <v>860</v>
      </c>
      <c r="Y767" s="28" t="n">
        <f aca="false">IFERROR(IF($W767="eパケライト",VLOOKUP($U767,料金表!$B$3:$H$52,3,1),IF($W767="eパケ",VLOOKUP($U767,料金表!$B$3:$H$52,5,1),IF($W767="EMS",VLOOKUP($U767,料金表!$B$3:$H$52,7,1),""))),"")</f>
        <v>860</v>
      </c>
      <c r="Z767" s="28" t="n">
        <f aca="false">$Z$1</f>
        <v>330</v>
      </c>
      <c r="AA767" s="64"/>
      <c r="AB767" s="65"/>
      <c r="AC767" s="66" t="s">
        <v>89</v>
      </c>
      <c r="AD767" s="65" t="n">
        <v>43969</v>
      </c>
      <c r="AE767" s="56"/>
      <c r="AF767" s="97"/>
    </row>
    <row r="768" customFormat="false" ht="15.75" hidden="true" customHeight="true" outlineLevel="0" collapsed="false">
      <c r="A768" s="19" t="n">
        <v>761</v>
      </c>
      <c r="B768" s="67"/>
      <c r="C768" s="58" t="s">
        <v>2339</v>
      </c>
      <c r="D768" s="37" t="s">
        <v>110</v>
      </c>
      <c r="E768" s="20"/>
      <c r="F768" s="38" t="str">
        <f aca="false">IF(D768="",,"http://mnsearch.com/item?kwd="&amp;D768)</f>
        <v>http://mnsearch.com/item?kwd=Hand-on</v>
      </c>
      <c r="G768" s="60" t="n">
        <v>7000</v>
      </c>
      <c r="H768" s="39"/>
      <c r="I768" s="40" t="n">
        <v>400</v>
      </c>
      <c r="J768" s="41"/>
      <c r="K768" s="41"/>
      <c r="L768" s="41"/>
      <c r="M768" s="41"/>
      <c r="N768" s="62" t="n">
        <v>110.99</v>
      </c>
      <c r="O768" s="77" t="n">
        <f aca="false">N768-0.5</f>
        <v>110.49</v>
      </c>
      <c r="P768" s="78" t="n">
        <f aca="false">IF(ISERROR($P$1*O768),"",($P$1*O768))</f>
        <v>11698.6812</v>
      </c>
      <c r="Q768" s="79" t="n">
        <f aca="false">P768-T768-X768-G768-H768-Z768</f>
        <v>1378.6812</v>
      </c>
      <c r="R768" s="80" t="n">
        <f aca="false">P768-T768-Y768-G768-H768-Z768</f>
        <v>1378.6812</v>
      </c>
      <c r="S768" s="81" t="n">
        <f aca="false">IF(ISERROR(Q768/P768),"",(Q768/P768))</f>
        <v>0.11784928372952</v>
      </c>
      <c r="T768" s="78" t="n">
        <f aca="false">ROUND(IF(ISERROR(P768*$T$1),"",P768*$T$1),0)</f>
        <v>1755</v>
      </c>
      <c r="U768" s="82" t="n">
        <f aca="false">ROUNDUP(I768*1.2,0)</f>
        <v>480</v>
      </c>
      <c r="V768" s="83" t="n">
        <f aca="false">ROUNDUP(SUM(J768:L768)*1.1,0)</f>
        <v>0</v>
      </c>
      <c r="W768" s="84" t="s">
        <v>50</v>
      </c>
      <c r="X768" s="28" t="n">
        <f aca="false">IFERROR(IF($W768="eパケライト",VLOOKUP($U768,料金表!$B$3:$H$52,2,1),IF($W768="eパケ",VLOOKUP($U768,料金表!$B$3:$H$52,4,1),IF($W768="EMS",VLOOKUP($U768,料金表!$B$3:$H$52,6,1),""))),"")</f>
        <v>1235</v>
      </c>
      <c r="Y768" s="28" t="n">
        <f aca="false">IFERROR(IF($W768="eパケライト",VLOOKUP($U768,料金表!$B$3:$H$52,3,1),IF($W768="eパケ",VLOOKUP($U768,料金表!$B$3:$H$52,5,1),IF($W768="EMS",VLOOKUP($U768,料金表!$B$3:$H$52,7,1),""))),"")</f>
        <v>1235</v>
      </c>
      <c r="Z768" s="28" t="n">
        <f aca="false">$Z$1</f>
        <v>330</v>
      </c>
      <c r="AA768" s="64"/>
      <c r="AB768" s="65"/>
      <c r="AC768" s="66" t="s">
        <v>45</v>
      </c>
      <c r="AD768" s="65" t="n">
        <v>43969</v>
      </c>
      <c r="AE768" s="56"/>
      <c r="AF768" s="102" t="s">
        <v>2340</v>
      </c>
    </row>
    <row r="769" customFormat="false" ht="15.75" hidden="true" customHeight="true" outlineLevel="0" collapsed="false">
      <c r="A769" s="19" t="n">
        <v>762</v>
      </c>
      <c r="B769" s="67"/>
      <c r="C769" s="58" t="s">
        <v>2341</v>
      </c>
      <c r="D769" s="37" t="s">
        <v>2342</v>
      </c>
      <c r="E769" s="58" t="n">
        <v>4988607051099</v>
      </c>
      <c r="F769" s="38" t="str">
        <f aca="false">IF(D769="",,"http://mnsearch.com/item?kwd="&amp;D769)</f>
        <v>http://mnsearch.com/item?kwd=B000FIBLFK</v>
      </c>
      <c r="G769" s="60" t="n">
        <v>6700</v>
      </c>
      <c r="H769" s="39"/>
      <c r="I769" s="40" t="n">
        <v>200</v>
      </c>
      <c r="J769" s="41"/>
      <c r="K769" s="41"/>
      <c r="L769" s="41"/>
      <c r="M769" s="100" t="s">
        <v>2343</v>
      </c>
      <c r="N769" s="62" t="n">
        <v>95.49</v>
      </c>
      <c r="O769" s="77" t="n">
        <f aca="false">N769-0.5</f>
        <v>94.99</v>
      </c>
      <c r="P769" s="78" t="n">
        <f aca="false">IF(ISERROR($P$1*O769),"",($P$1*O769))</f>
        <v>10057.5412</v>
      </c>
      <c r="Q769" s="79" t="n">
        <f aca="false">P769-T769-X769-G769-H769-Z769</f>
        <v>658.5412</v>
      </c>
      <c r="R769" s="80" t="n">
        <f aca="false">P769-T769-Y769-G769-H769-Z769</f>
        <v>658.5412</v>
      </c>
      <c r="S769" s="81" t="n">
        <f aca="false">IF(ISERROR(Q769/P769),"",(Q769/P769))</f>
        <v>0.0654773554395183</v>
      </c>
      <c r="T769" s="78" t="n">
        <f aca="false">ROUND(IF(ISERROR(P769*$T$1),"",P769*$T$1),0)</f>
        <v>1509</v>
      </c>
      <c r="U769" s="82" t="n">
        <f aca="false">ROUNDUP(I769*1.2,0)</f>
        <v>240</v>
      </c>
      <c r="V769" s="83" t="n">
        <f aca="false">ROUNDUP(SUM(J769:L769)*1.1,0)</f>
        <v>0</v>
      </c>
      <c r="W769" s="84" t="s">
        <v>50</v>
      </c>
      <c r="X769" s="28" t="n">
        <f aca="false">IFERROR(IF($W769="eパケライト",VLOOKUP($U769,料金表!$B$3:$H$52,2,1),IF($W769="eパケ",VLOOKUP($U769,料金表!$B$3:$H$52,4,1),IF($W769="EMS",VLOOKUP($U769,料金表!$B$3:$H$52,6,1),""))),"")</f>
        <v>860</v>
      </c>
      <c r="Y769" s="28" t="n">
        <f aca="false">IFERROR(IF($W769="eパケライト",VLOOKUP($U769,料金表!$B$3:$H$52,3,1),IF($W769="eパケ",VLOOKUP($U769,料金表!$B$3:$H$52,5,1),IF($W769="EMS",VLOOKUP($U769,料金表!$B$3:$H$52,7,1),""))),"")</f>
        <v>860</v>
      </c>
      <c r="Z769" s="28" t="n">
        <f aca="false">$Z$1</f>
        <v>330</v>
      </c>
      <c r="AA769" s="64"/>
      <c r="AB769" s="65"/>
      <c r="AC769" s="66" t="s">
        <v>45</v>
      </c>
      <c r="AD769" s="65" t="n">
        <v>43969</v>
      </c>
      <c r="AE769" s="56"/>
      <c r="AF769" s="97"/>
    </row>
    <row r="770" customFormat="false" ht="15.75" hidden="true" customHeight="true" outlineLevel="0" collapsed="false">
      <c r="A770" s="19" t="n">
        <v>763</v>
      </c>
      <c r="B770" s="67"/>
      <c r="C770" s="58" t="s">
        <v>2344</v>
      </c>
      <c r="D770" s="37" t="s">
        <v>2345</v>
      </c>
      <c r="E770" s="58" t="n">
        <v>4560221911166</v>
      </c>
      <c r="F770" s="38" t="str">
        <f aca="false">IF(D770="",,"http://mnsearch.com/item?kwd="&amp;D770)</f>
        <v>http://mnsearch.com/item?kwd=B00KX0NQJY</v>
      </c>
      <c r="G770" s="60" t="n">
        <v>2511</v>
      </c>
      <c r="H770" s="39"/>
      <c r="I770" s="40" t="n">
        <v>200</v>
      </c>
      <c r="J770" s="41"/>
      <c r="K770" s="41"/>
      <c r="L770" s="41"/>
      <c r="M770" s="61" t="s">
        <v>2346</v>
      </c>
      <c r="N770" s="62" t="n">
        <v>50.98</v>
      </c>
      <c r="O770" s="77" t="n">
        <f aca="false">N770-0.5</f>
        <v>50.48</v>
      </c>
      <c r="P770" s="78" t="n">
        <f aca="false">IF(ISERROR($P$1*O770),"",($P$1*O770))</f>
        <v>5344.8224</v>
      </c>
      <c r="Q770" s="79" t="n">
        <f aca="false">P770-T770-X770-G770-H770-Z770</f>
        <v>841.822399999999</v>
      </c>
      <c r="R770" s="80" t="n">
        <f aca="false">P770-T770-Y770-G770-H770-Z770</f>
        <v>841.822399999999</v>
      </c>
      <c r="S770" s="81" t="n">
        <f aca="false">IF(ISERROR(Q770/P770),"",(Q770/P770))</f>
        <v>0.157502408312014</v>
      </c>
      <c r="T770" s="78" t="n">
        <f aca="false">ROUND(IF(ISERROR(P770*$T$1),"",P770*$T$1),0)</f>
        <v>802</v>
      </c>
      <c r="U770" s="82" t="n">
        <f aca="false">ROUNDUP(I770*1.2,0)</f>
        <v>240</v>
      </c>
      <c r="V770" s="83" t="n">
        <f aca="false">ROUNDUP(SUM(J770:L770)*1.1,0)</f>
        <v>0</v>
      </c>
      <c r="W770" s="84" t="s">
        <v>50</v>
      </c>
      <c r="X770" s="28" t="n">
        <f aca="false">IFERROR(IF($W770="eパケライト",VLOOKUP($U770,料金表!$B$3:$H$52,2,1),IF($W770="eパケ",VLOOKUP($U770,料金表!$B$3:$H$52,4,1),IF($W770="EMS",VLOOKUP($U770,料金表!$B$3:$H$52,6,1),""))),"")</f>
        <v>860</v>
      </c>
      <c r="Y770" s="28" t="n">
        <f aca="false">IFERROR(IF($W770="eパケライト",VLOOKUP($U770,料金表!$B$3:$H$52,3,1),IF($W770="eパケ",VLOOKUP($U770,料金表!$B$3:$H$52,5,1),IF($W770="EMS",VLOOKUP($U770,料金表!$B$3:$H$52,7,1),""))),"")</f>
        <v>860</v>
      </c>
      <c r="Z770" s="28" t="n">
        <f aca="false">$Z$1</f>
        <v>330</v>
      </c>
      <c r="AA770" s="64"/>
      <c r="AB770" s="65"/>
      <c r="AC770" s="66" t="s">
        <v>45</v>
      </c>
      <c r="AD770" s="65" t="n">
        <v>43969</v>
      </c>
      <c r="AE770" s="56"/>
      <c r="AF770" s="97"/>
    </row>
    <row r="771" customFormat="false" ht="15.75" hidden="true" customHeight="true" outlineLevel="0" collapsed="false">
      <c r="A771" s="19" t="n">
        <v>764</v>
      </c>
      <c r="B771" s="67"/>
      <c r="C771" s="58" t="s">
        <v>2347</v>
      </c>
      <c r="D771" s="37" t="s">
        <v>2348</v>
      </c>
      <c r="E771" s="58" t="n">
        <v>4562240236480</v>
      </c>
      <c r="F771" s="38" t="str">
        <f aca="false">IF(D771="",,"http://mnsearch.com/item?kwd="&amp;D771)</f>
        <v>http://mnsearch.com/item?kwd=B01MRTVKQ6</v>
      </c>
      <c r="G771" s="60" t="n">
        <v>1700</v>
      </c>
      <c r="H771" s="39"/>
      <c r="I771" s="40" t="n">
        <v>200</v>
      </c>
      <c r="J771" s="41"/>
      <c r="K771" s="41"/>
      <c r="L771" s="41"/>
      <c r="M771" s="100" t="s">
        <v>2349</v>
      </c>
      <c r="N771" s="62" t="n">
        <v>47.98</v>
      </c>
      <c r="O771" s="77" t="n">
        <f aca="false">N771-0.5</f>
        <v>47.48</v>
      </c>
      <c r="P771" s="78" t="n">
        <f aca="false">IF(ISERROR($P$1*O771),"",($P$1*O771))</f>
        <v>5027.1824</v>
      </c>
      <c r="Q771" s="79" t="n">
        <f aca="false">P771-T771-X771-G771-H771-Z771</f>
        <v>1383.1824</v>
      </c>
      <c r="R771" s="80" t="n">
        <f aca="false">P771-T771-Y771-G771-H771-Z771</f>
        <v>1383.1824</v>
      </c>
      <c r="S771" s="81" t="n">
        <f aca="false">IF(ISERROR(Q771/P771),"",(Q771/P771))</f>
        <v>0.275140683178713</v>
      </c>
      <c r="T771" s="78" t="n">
        <f aca="false">ROUND(IF(ISERROR(P771*$T$1),"",P771*$T$1),0)</f>
        <v>754</v>
      </c>
      <c r="U771" s="82" t="n">
        <f aca="false">ROUNDUP(I771*1.2,0)</f>
        <v>240</v>
      </c>
      <c r="V771" s="83" t="n">
        <f aca="false">ROUNDUP(SUM(J771:L771)*1.1,0)</f>
        <v>0</v>
      </c>
      <c r="W771" s="84" t="s">
        <v>50</v>
      </c>
      <c r="X771" s="28" t="n">
        <f aca="false">IFERROR(IF($W771="eパケライト",VLOOKUP($U771,料金表!$B$3:$H$52,2,1),IF($W771="eパケ",VLOOKUP($U771,料金表!$B$3:$H$52,4,1),IF($W771="EMS",VLOOKUP($U771,料金表!$B$3:$H$52,6,1),""))),"")</f>
        <v>860</v>
      </c>
      <c r="Y771" s="28" t="n">
        <f aca="false">IFERROR(IF($W771="eパケライト",VLOOKUP($U771,料金表!$B$3:$H$52,3,1),IF($W771="eパケ",VLOOKUP($U771,料金表!$B$3:$H$52,5,1),IF($W771="EMS",VLOOKUP($U771,料金表!$B$3:$H$52,7,1),""))),"")</f>
        <v>860</v>
      </c>
      <c r="Z771" s="28" t="n">
        <f aca="false">$Z$1</f>
        <v>330</v>
      </c>
      <c r="AA771" s="64"/>
      <c r="AB771" s="65"/>
      <c r="AC771" s="66" t="s">
        <v>45</v>
      </c>
      <c r="AD771" s="65" t="n">
        <v>43969</v>
      </c>
      <c r="AE771" s="56"/>
      <c r="AF771" s="97"/>
    </row>
    <row r="772" customFormat="false" ht="15.75" hidden="true" customHeight="true" outlineLevel="0" collapsed="false">
      <c r="A772" s="19" t="n">
        <v>765</v>
      </c>
      <c r="B772" s="67"/>
      <c r="C772" s="58" t="s">
        <v>2350</v>
      </c>
      <c r="D772" s="37" t="s">
        <v>2351</v>
      </c>
      <c r="E772" s="58" t="n">
        <v>4988611209233</v>
      </c>
      <c r="F772" s="38" t="str">
        <f aca="false">IF(D772="",,"http://mnsearch.com/item?kwd="&amp;D772)</f>
        <v>http://mnsearch.com/item?kwd=B002MZYERG</v>
      </c>
      <c r="G772" s="60" t="n">
        <v>4211</v>
      </c>
      <c r="H772" s="39"/>
      <c r="I772" s="40" t="n">
        <v>200</v>
      </c>
      <c r="J772" s="41"/>
      <c r="K772" s="41"/>
      <c r="L772" s="41"/>
      <c r="M772" s="61" t="s">
        <v>2352</v>
      </c>
      <c r="N772" s="62" t="n">
        <v>61.98</v>
      </c>
      <c r="O772" s="77" t="n">
        <f aca="false">N772-0.5</f>
        <v>61.48</v>
      </c>
      <c r="P772" s="78" t="n">
        <f aca="false">IF(ISERROR($P$1*O772),"",($P$1*O772))</f>
        <v>6509.5024</v>
      </c>
      <c r="Q772" s="79" t="n">
        <f aca="false">P772-T772-X772-G772-H772-Z772</f>
        <v>132.502399999999</v>
      </c>
      <c r="R772" s="80" t="n">
        <f aca="false">P772-T772-Y772-G772-H772-Z772</f>
        <v>132.502399999999</v>
      </c>
      <c r="S772" s="81" t="n">
        <f aca="false">IF(ISERROR(Q772/P772),"",(Q772/P772))</f>
        <v>0.020355227152232</v>
      </c>
      <c r="T772" s="78" t="n">
        <f aca="false">ROUND(IF(ISERROR(P772*$T$1),"",P772*$T$1),0)</f>
        <v>976</v>
      </c>
      <c r="U772" s="82" t="n">
        <f aca="false">ROUNDUP(I772*1.2,0)</f>
        <v>240</v>
      </c>
      <c r="V772" s="83" t="n">
        <f aca="false">ROUNDUP(SUM(J772:L772)*1.1,0)</f>
        <v>0</v>
      </c>
      <c r="W772" s="84" t="s">
        <v>50</v>
      </c>
      <c r="X772" s="28" t="n">
        <f aca="false">IFERROR(IF($W772="eパケライト",VLOOKUP($U772,料金表!$B$3:$H$52,2,1),IF($W772="eパケ",VLOOKUP($U772,料金表!$B$3:$H$52,4,1),IF($W772="EMS",VLOOKUP($U772,料金表!$B$3:$H$52,6,1),""))),"")</f>
        <v>860</v>
      </c>
      <c r="Y772" s="28" t="n">
        <f aca="false">IFERROR(IF($W772="eパケライト",VLOOKUP($U772,料金表!$B$3:$H$52,3,1),IF($W772="eパケ",VLOOKUP($U772,料金表!$B$3:$H$52,5,1),IF($W772="EMS",VLOOKUP($U772,料金表!$B$3:$H$52,7,1),""))),"")</f>
        <v>860</v>
      </c>
      <c r="Z772" s="28" t="n">
        <f aca="false">$Z$1</f>
        <v>330</v>
      </c>
      <c r="AA772" s="64"/>
      <c r="AB772" s="65"/>
      <c r="AC772" s="66" t="s">
        <v>45</v>
      </c>
      <c r="AD772" s="65" t="n">
        <v>43969</v>
      </c>
      <c r="AE772" s="56"/>
      <c r="AF772" s="97"/>
    </row>
    <row r="773" customFormat="false" ht="15.75" hidden="true" customHeight="true" outlineLevel="0" collapsed="false">
      <c r="A773" s="19" t="n">
        <v>766</v>
      </c>
      <c r="B773" s="67"/>
      <c r="C773" s="58" t="s">
        <v>2353</v>
      </c>
      <c r="D773" s="37" t="s">
        <v>2354</v>
      </c>
      <c r="E773" s="58" t="n">
        <v>4580302151106</v>
      </c>
      <c r="F773" s="38" t="str">
        <f aca="false">IF(D773="",,"http://mnsearch.com/item?kwd="&amp;D773)</f>
        <v>http://mnsearch.com/item?kwd=B00U78SO9E</v>
      </c>
      <c r="G773" s="60" t="n">
        <v>3000</v>
      </c>
      <c r="H773" s="39"/>
      <c r="I773" s="40" t="n">
        <v>200</v>
      </c>
      <c r="J773" s="41"/>
      <c r="K773" s="41"/>
      <c r="L773" s="41"/>
      <c r="M773" s="100" t="s">
        <v>2355</v>
      </c>
      <c r="N773" s="62" t="n">
        <v>57.98</v>
      </c>
      <c r="O773" s="77" t="n">
        <f aca="false">N773-0.5</f>
        <v>57.48</v>
      </c>
      <c r="P773" s="78" t="n">
        <f aca="false">IF(ISERROR($P$1*O773),"",($P$1*O773))</f>
        <v>6085.9824</v>
      </c>
      <c r="Q773" s="79" t="n">
        <f aca="false">P773-T773-X773-G773-H773-Z773</f>
        <v>982.982399999999</v>
      </c>
      <c r="R773" s="80" t="n">
        <f aca="false">P773-T773-Y773-G773-H773-Z773</f>
        <v>982.982399999999</v>
      </c>
      <c r="S773" s="81" t="n">
        <f aca="false">IF(ISERROR(Q773/P773),"",(Q773/P773))</f>
        <v>0.161515813782176</v>
      </c>
      <c r="T773" s="78" t="n">
        <f aca="false">ROUND(IF(ISERROR(P773*$T$1),"",P773*$T$1),0)</f>
        <v>913</v>
      </c>
      <c r="U773" s="82" t="n">
        <f aca="false">ROUNDUP(I773*1.2,0)</f>
        <v>240</v>
      </c>
      <c r="V773" s="83" t="n">
        <f aca="false">ROUNDUP(SUM(J773:L773)*1.1,0)</f>
        <v>0</v>
      </c>
      <c r="W773" s="84" t="s">
        <v>50</v>
      </c>
      <c r="X773" s="28" t="n">
        <f aca="false">IFERROR(IF($W773="eパケライト",VLOOKUP($U773,料金表!$B$3:$H$52,2,1),IF($W773="eパケ",VLOOKUP($U773,料金表!$B$3:$H$52,4,1),IF($W773="EMS",VLOOKUP($U773,料金表!$B$3:$H$52,6,1),""))),"")</f>
        <v>860</v>
      </c>
      <c r="Y773" s="28" t="n">
        <f aca="false">IFERROR(IF($W773="eパケライト",VLOOKUP($U773,料金表!$B$3:$H$52,3,1),IF($W773="eパケ",VLOOKUP($U773,料金表!$B$3:$H$52,5,1),IF($W773="EMS",VLOOKUP($U773,料金表!$B$3:$H$52,7,1),""))),"")</f>
        <v>860</v>
      </c>
      <c r="Z773" s="28" t="n">
        <f aca="false">$Z$1</f>
        <v>330</v>
      </c>
      <c r="AA773" s="64"/>
      <c r="AB773" s="65"/>
      <c r="AC773" s="66" t="s">
        <v>45</v>
      </c>
      <c r="AD773" s="65" t="n">
        <v>43969</v>
      </c>
      <c r="AE773" s="56"/>
      <c r="AF773" s="97"/>
    </row>
    <row r="774" customFormat="false" ht="15.75" hidden="true" customHeight="true" outlineLevel="0" collapsed="false">
      <c r="A774" s="19" t="n">
        <v>767</v>
      </c>
      <c r="B774" s="67"/>
      <c r="C774" s="58" t="s">
        <v>2356</v>
      </c>
      <c r="D774" s="37" t="s">
        <v>2357</v>
      </c>
      <c r="E774" s="58" t="n">
        <v>4560431860070</v>
      </c>
      <c r="F774" s="38" t="str">
        <f aca="false">IF(D774="",,"http://mnsearch.com/item?kwd="&amp;D774)</f>
        <v>http://mnsearch.com/item?kwd=B0713Q654X</v>
      </c>
      <c r="G774" s="60" t="n">
        <v>3311</v>
      </c>
      <c r="H774" s="39"/>
      <c r="I774" s="40" t="n">
        <v>200</v>
      </c>
      <c r="J774" s="41"/>
      <c r="K774" s="41"/>
      <c r="L774" s="41"/>
      <c r="M774" s="61" t="s">
        <v>2358</v>
      </c>
      <c r="N774" s="62" t="n">
        <v>55.98</v>
      </c>
      <c r="O774" s="77" t="n">
        <f aca="false">N774-0.5</f>
        <v>55.48</v>
      </c>
      <c r="P774" s="78" t="n">
        <f aca="false">IF(ISERROR($P$1*O774),"",($P$1*O774))</f>
        <v>5874.2224</v>
      </c>
      <c r="Q774" s="79" t="n">
        <f aca="false">P774-T774-X774-G774-H774-Z774</f>
        <v>492.2224</v>
      </c>
      <c r="R774" s="80" t="n">
        <f aca="false">P774-T774-Y774-G774-H774-Z774</f>
        <v>492.2224</v>
      </c>
      <c r="S774" s="81" t="n">
        <f aca="false">IF(ISERROR(Q774/P774),"",(Q774/P774))</f>
        <v>0.0837936268807255</v>
      </c>
      <c r="T774" s="78" t="n">
        <f aca="false">ROUND(IF(ISERROR(P774*$T$1),"",P774*$T$1),0)</f>
        <v>881</v>
      </c>
      <c r="U774" s="82" t="n">
        <f aca="false">ROUNDUP(I774*1.2,0)</f>
        <v>240</v>
      </c>
      <c r="V774" s="83" t="n">
        <f aca="false">ROUNDUP(SUM(J774:L774)*1.1,0)</f>
        <v>0</v>
      </c>
      <c r="W774" s="84" t="s">
        <v>50</v>
      </c>
      <c r="X774" s="28" t="n">
        <f aca="false">IFERROR(IF($W774="eパケライト",VLOOKUP($U774,料金表!$B$3:$H$52,2,1),IF($W774="eパケ",VLOOKUP($U774,料金表!$B$3:$H$52,4,1),IF($W774="EMS",VLOOKUP($U774,料金表!$B$3:$H$52,6,1),""))),"")</f>
        <v>860</v>
      </c>
      <c r="Y774" s="28" t="n">
        <f aca="false">IFERROR(IF($W774="eパケライト",VLOOKUP($U774,料金表!$B$3:$H$52,3,1),IF($W774="eパケ",VLOOKUP($U774,料金表!$B$3:$H$52,5,1),IF($W774="EMS",VLOOKUP($U774,料金表!$B$3:$H$52,7,1),""))),"")</f>
        <v>860</v>
      </c>
      <c r="Z774" s="28" t="n">
        <f aca="false">$Z$1</f>
        <v>330</v>
      </c>
      <c r="AA774" s="64"/>
      <c r="AB774" s="65"/>
      <c r="AC774" s="66" t="s">
        <v>45</v>
      </c>
      <c r="AD774" s="65" t="n">
        <v>43969</v>
      </c>
      <c r="AE774" s="56"/>
      <c r="AF774" s="97"/>
    </row>
    <row r="775" customFormat="false" ht="15.75" hidden="true" customHeight="true" outlineLevel="0" collapsed="false">
      <c r="A775" s="19" t="n">
        <v>768</v>
      </c>
      <c r="B775" s="67"/>
      <c r="C775" s="58" t="s">
        <v>2359</v>
      </c>
      <c r="D775" s="37" t="s">
        <v>2360</v>
      </c>
      <c r="E775" s="58" t="n">
        <v>4976219026840</v>
      </c>
      <c r="F775" s="38" t="str">
        <f aca="false">IF(D775="",,"http://mnsearch.com/item?kwd="&amp;D775)</f>
        <v>http://mnsearch.com/item?kwd=B001ET6GTA</v>
      </c>
      <c r="G775" s="60" t="n">
        <v>3411</v>
      </c>
      <c r="H775" s="39"/>
      <c r="I775" s="40" t="n">
        <v>200</v>
      </c>
      <c r="J775" s="41"/>
      <c r="K775" s="41"/>
      <c r="L775" s="41"/>
      <c r="M775" s="61" t="s">
        <v>2361</v>
      </c>
      <c r="N775" s="62" t="n">
        <v>56.49</v>
      </c>
      <c r="O775" s="77" t="n">
        <f aca="false">N775-0.5</f>
        <v>55.99</v>
      </c>
      <c r="P775" s="78" t="n">
        <f aca="false">IF(ISERROR($P$1*O775),"",($P$1*O775))</f>
        <v>5928.2212</v>
      </c>
      <c r="Q775" s="79" t="n">
        <f aca="false">P775-T775-X775-G775-H775-Z775</f>
        <v>438.2212</v>
      </c>
      <c r="R775" s="80" t="n">
        <f aca="false">P775-T775-Y775-G775-H775-Z775</f>
        <v>438.2212</v>
      </c>
      <c r="S775" s="81" t="n">
        <f aca="false">IF(ISERROR(Q775/P775),"",(Q775/P775))</f>
        <v>0.0739211957880384</v>
      </c>
      <c r="T775" s="78" t="n">
        <f aca="false">ROUND(IF(ISERROR(P775*$T$1),"",P775*$T$1),0)</f>
        <v>889</v>
      </c>
      <c r="U775" s="82" t="n">
        <f aca="false">ROUNDUP(I775*1.2,0)</f>
        <v>240</v>
      </c>
      <c r="V775" s="83" t="n">
        <f aca="false">ROUNDUP(SUM(J775:L775)*1.1,0)</f>
        <v>0</v>
      </c>
      <c r="W775" s="84" t="s">
        <v>50</v>
      </c>
      <c r="X775" s="28" t="n">
        <f aca="false">IFERROR(IF($W775="eパケライト",VLOOKUP($U775,料金表!$B$3:$H$52,2,1),IF($W775="eパケ",VLOOKUP($U775,料金表!$B$3:$H$52,4,1),IF($W775="EMS",VLOOKUP($U775,料金表!$B$3:$H$52,6,1),""))),"")</f>
        <v>860</v>
      </c>
      <c r="Y775" s="28" t="n">
        <f aca="false">IFERROR(IF($W775="eパケライト",VLOOKUP($U775,料金表!$B$3:$H$52,3,1),IF($W775="eパケ",VLOOKUP($U775,料金表!$B$3:$H$52,5,1),IF($W775="EMS",VLOOKUP($U775,料金表!$B$3:$H$52,7,1),""))),"")</f>
        <v>860</v>
      </c>
      <c r="Z775" s="28" t="n">
        <f aca="false">$Z$1</f>
        <v>330</v>
      </c>
      <c r="AA775" s="64"/>
      <c r="AB775" s="65"/>
      <c r="AC775" s="66" t="s">
        <v>45</v>
      </c>
      <c r="AD775" s="65" t="n">
        <v>43969</v>
      </c>
      <c r="AE775" s="56"/>
      <c r="AF775" s="97"/>
    </row>
    <row r="776" customFormat="false" ht="15.75" hidden="true" customHeight="true" outlineLevel="0" collapsed="false">
      <c r="A776" s="19" t="n">
        <v>769</v>
      </c>
      <c r="B776" s="67"/>
      <c r="C776" s="58" t="s">
        <v>2362</v>
      </c>
      <c r="D776" s="37" t="s">
        <v>2363</v>
      </c>
      <c r="E776" s="58" t="n">
        <v>4582350662108</v>
      </c>
      <c r="F776" s="38" t="str">
        <f aca="false">IF(D776="",,"http://mnsearch.com/item?kwd="&amp;D776)</f>
        <v>http://mnsearch.com/item?kwd=B003U2SE80</v>
      </c>
      <c r="G776" s="60" t="n">
        <v>4480</v>
      </c>
      <c r="H776" s="39"/>
      <c r="I776" s="40" t="n">
        <v>500</v>
      </c>
      <c r="J776" s="41"/>
      <c r="K776" s="41"/>
      <c r="L776" s="41"/>
      <c r="M776" s="100" t="s">
        <v>2364</v>
      </c>
      <c r="N776" s="62" t="n">
        <v>75.49</v>
      </c>
      <c r="O776" s="77" t="n">
        <f aca="false">N776-0.5</f>
        <v>74.99</v>
      </c>
      <c r="P776" s="78" t="n">
        <f aca="false">IF(ISERROR($P$1*O776),"",($P$1*O776))</f>
        <v>7939.9412</v>
      </c>
      <c r="Q776" s="79" t="n">
        <f aca="false">P776-T776-X776-G776-H776-Z776</f>
        <v>553.941199999999</v>
      </c>
      <c r="R776" s="80" t="n">
        <f aca="false">P776-T776-Y776-G776-H776-Z776</f>
        <v>553.941199999999</v>
      </c>
      <c r="S776" s="81" t="n">
        <f aca="false">IF(ISERROR(Q776/P776),"",(Q776/P776))</f>
        <v>0.0697664108646043</v>
      </c>
      <c r="T776" s="78" t="n">
        <f aca="false">ROUND(IF(ISERROR(P776*$T$1),"",P776*$T$1),0)</f>
        <v>1191</v>
      </c>
      <c r="U776" s="82" t="n">
        <f aca="false">ROUNDUP(I776*1.2,0)</f>
        <v>600</v>
      </c>
      <c r="V776" s="83" t="n">
        <f aca="false">ROUNDUP(SUM(J776:L776)*1.1,0)</f>
        <v>0</v>
      </c>
      <c r="W776" s="84" t="s">
        <v>50</v>
      </c>
      <c r="X776" s="28" t="n">
        <f aca="false">IFERROR(IF($W776="eパケライト",VLOOKUP($U776,料金表!$B$3:$H$52,2,1),IF($W776="eパケ",VLOOKUP($U776,料金表!$B$3:$H$52,4,1),IF($W776="EMS",VLOOKUP($U776,料金表!$B$3:$H$52,6,1),""))),"")</f>
        <v>1385</v>
      </c>
      <c r="Y776" s="28" t="n">
        <f aca="false">IFERROR(IF($W776="eパケライト",VLOOKUP($U776,料金表!$B$3:$H$52,3,1),IF($W776="eパケ",VLOOKUP($U776,料金表!$B$3:$H$52,5,1),IF($W776="EMS",VLOOKUP($U776,料金表!$B$3:$H$52,7,1),""))),"")</f>
        <v>1385</v>
      </c>
      <c r="Z776" s="28" t="n">
        <f aca="false">$Z$1</f>
        <v>330</v>
      </c>
      <c r="AA776" s="64"/>
      <c r="AB776" s="65"/>
      <c r="AC776" s="66" t="s">
        <v>45</v>
      </c>
      <c r="AD776" s="65" t="n">
        <v>43969</v>
      </c>
      <c r="AE776" s="56"/>
      <c r="AF776" s="97"/>
    </row>
    <row r="777" customFormat="false" ht="15.75" hidden="true" customHeight="true" outlineLevel="0" collapsed="false">
      <c r="A777" s="19" t="n">
        <v>770</v>
      </c>
      <c r="B777" s="67"/>
      <c r="C777" s="58" t="s">
        <v>2365</v>
      </c>
      <c r="D777" s="37" t="s">
        <v>2366</v>
      </c>
      <c r="E777" s="58" t="n">
        <v>4988615032462</v>
      </c>
      <c r="F777" s="38" t="str">
        <f aca="false">IF(D777="",,"http://mnsearch.com/item?kwd="&amp;D777)</f>
        <v>http://mnsearch.com/item?kwd=B002MZYU5W</v>
      </c>
      <c r="G777" s="60" t="n">
        <v>2000</v>
      </c>
      <c r="H777" s="39"/>
      <c r="I777" s="40" t="n">
        <v>200</v>
      </c>
      <c r="J777" s="41"/>
      <c r="K777" s="41"/>
      <c r="L777" s="41"/>
      <c r="M777" s="61" t="s">
        <v>2367</v>
      </c>
      <c r="N777" s="62" t="n">
        <v>46.98</v>
      </c>
      <c r="O777" s="77" t="n">
        <f aca="false">N777-0.5</f>
        <v>46.48</v>
      </c>
      <c r="P777" s="78" t="n">
        <f aca="false">IF(ISERROR($P$1*O777),"",($P$1*O777))</f>
        <v>4921.3024</v>
      </c>
      <c r="Q777" s="79" t="n">
        <f aca="false">P777-T777-X777-G777-H777-Z777</f>
        <v>993.3024</v>
      </c>
      <c r="R777" s="80" t="n">
        <f aca="false">P777-T777-Y777-G777-H777-Z777</f>
        <v>993.3024</v>
      </c>
      <c r="S777" s="81" t="n">
        <f aca="false">IF(ISERROR(Q777/P777),"",(Q777/P777))</f>
        <v>0.201837302255598</v>
      </c>
      <c r="T777" s="78" t="n">
        <f aca="false">ROUND(IF(ISERROR(P777*$T$1),"",P777*$T$1),0)</f>
        <v>738</v>
      </c>
      <c r="U777" s="82" t="n">
        <f aca="false">ROUNDUP(I777*1.2,0)</f>
        <v>240</v>
      </c>
      <c r="V777" s="83" t="n">
        <f aca="false">ROUNDUP(SUM(J777:L777)*1.1,0)</f>
        <v>0</v>
      </c>
      <c r="W777" s="84" t="s">
        <v>50</v>
      </c>
      <c r="X777" s="28" t="n">
        <f aca="false">IFERROR(IF($W777="eパケライト",VLOOKUP($U777,料金表!$B$3:$H$52,2,1),IF($W777="eパケ",VLOOKUP($U777,料金表!$B$3:$H$52,4,1),IF($W777="EMS",VLOOKUP($U777,料金表!$B$3:$H$52,6,1),""))),"")</f>
        <v>860</v>
      </c>
      <c r="Y777" s="28" t="n">
        <f aca="false">IFERROR(IF($W777="eパケライト",VLOOKUP($U777,料金表!$B$3:$H$52,3,1),IF($W777="eパケ",VLOOKUP($U777,料金表!$B$3:$H$52,5,1),IF($W777="EMS",VLOOKUP($U777,料金表!$B$3:$H$52,7,1),""))),"")</f>
        <v>860</v>
      </c>
      <c r="Z777" s="28" t="n">
        <f aca="false">$Z$1</f>
        <v>330</v>
      </c>
      <c r="AA777" s="64"/>
      <c r="AB777" s="65"/>
      <c r="AC777" s="66" t="s">
        <v>45</v>
      </c>
      <c r="AD777" s="65" t="n">
        <v>43969</v>
      </c>
      <c r="AE777" s="56"/>
      <c r="AF777" s="97"/>
    </row>
    <row r="778" customFormat="false" ht="17.25" hidden="true" customHeight="true" outlineLevel="0" collapsed="false">
      <c r="A778" s="19" t="n">
        <v>771</v>
      </c>
      <c r="B778" s="67"/>
      <c r="C778" s="58" t="s">
        <v>2368</v>
      </c>
      <c r="D778" s="37" t="s">
        <v>2369</v>
      </c>
      <c r="E778" s="58" t="n">
        <v>4536592000501</v>
      </c>
      <c r="F778" s="38" t="str">
        <f aca="false">IF(D778="",,"http://mnsearch.com/item?kwd="&amp;D778)</f>
        <v>http://mnsearch.com/item?kwd=B000RP7N62</v>
      </c>
      <c r="G778" s="60" t="n">
        <v>4211</v>
      </c>
      <c r="H778" s="39"/>
      <c r="I778" s="40" t="n">
        <v>200</v>
      </c>
      <c r="J778" s="41"/>
      <c r="K778" s="41"/>
      <c r="L778" s="41"/>
      <c r="M778" s="100" t="s">
        <v>2370</v>
      </c>
      <c r="N778" s="62" t="n">
        <v>65.49</v>
      </c>
      <c r="O778" s="77" t="n">
        <f aca="false">N778-0.5</f>
        <v>64.99</v>
      </c>
      <c r="P778" s="78" t="n">
        <f aca="false">IF(ISERROR($P$1*O778),"",($P$1*O778))</f>
        <v>6881.1412</v>
      </c>
      <c r="Q778" s="79" t="n">
        <f aca="false">P778-T778-X778-G778-H778-Z778</f>
        <v>448.141199999999</v>
      </c>
      <c r="R778" s="80" t="n">
        <f aca="false">P778-T778-Y778-G778-H778-Z778</f>
        <v>448.141199999999</v>
      </c>
      <c r="S778" s="81" t="n">
        <f aca="false">IF(ISERROR(Q778/P778),"",(Q778/P778))</f>
        <v>0.0651259997396942</v>
      </c>
      <c r="T778" s="78" t="n">
        <f aca="false">ROUND(IF(ISERROR(P778*$T$1),"",P778*$T$1),0)</f>
        <v>1032</v>
      </c>
      <c r="U778" s="82" t="n">
        <f aca="false">ROUNDUP(I778*1.2,0)</f>
        <v>240</v>
      </c>
      <c r="V778" s="83" t="n">
        <f aca="false">ROUNDUP(SUM(J778:L778)*1.1,0)</f>
        <v>0</v>
      </c>
      <c r="W778" s="84" t="s">
        <v>50</v>
      </c>
      <c r="X778" s="28" t="n">
        <f aca="false">IFERROR(IF($W778="eパケライト",VLOOKUP($U778,料金表!$B$3:$H$52,2,1),IF($W778="eパケ",VLOOKUP($U778,料金表!$B$3:$H$52,4,1),IF($W778="EMS",VLOOKUP($U778,料金表!$B$3:$H$52,6,1),""))),"")</f>
        <v>860</v>
      </c>
      <c r="Y778" s="28" t="n">
        <f aca="false">IFERROR(IF($W778="eパケライト",VLOOKUP($U778,料金表!$B$3:$H$52,3,1),IF($W778="eパケ",VLOOKUP($U778,料金表!$B$3:$H$52,5,1),IF($W778="EMS",VLOOKUP($U778,料金表!$B$3:$H$52,7,1),""))),"")</f>
        <v>860</v>
      </c>
      <c r="Z778" s="28" t="n">
        <f aca="false">$Z$1</f>
        <v>330</v>
      </c>
      <c r="AA778" s="64"/>
      <c r="AB778" s="65"/>
      <c r="AC778" s="66" t="s">
        <v>89</v>
      </c>
      <c r="AD778" s="65" t="n">
        <v>43970</v>
      </c>
      <c r="AE778" s="56"/>
      <c r="AF778" s="97"/>
    </row>
    <row r="779" customFormat="false" ht="17.25" hidden="true" customHeight="true" outlineLevel="0" collapsed="false">
      <c r="A779" s="19" t="n">
        <v>772</v>
      </c>
      <c r="B779" s="67"/>
      <c r="C779" s="58" t="s">
        <v>2371</v>
      </c>
      <c r="D779" s="37" t="s">
        <v>2372</v>
      </c>
      <c r="E779" s="58" t="n">
        <v>4521923200064</v>
      </c>
      <c r="F779" s="38" t="str">
        <f aca="false">IF(D779="",,"http://mnsearch.com/item?kwd="&amp;D779)</f>
        <v>http://mnsearch.com/item?kwd=B001C6Q01O</v>
      </c>
      <c r="G779" s="60" t="n">
        <v>2300</v>
      </c>
      <c r="H779" s="39"/>
      <c r="I779" s="40" t="n">
        <v>200</v>
      </c>
      <c r="J779" s="41"/>
      <c r="K779" s="41"/>
      <c r="L779" s="41"/>
      <c r="M779" s="61" t="s">
        <v>2373</v>
      </c>
      <c r="N779" s="62" t="n">
        <v>47.98</v>
      </c>
      <c r="O779" s="77" t="n">
        <f aca="false">N779-0.5</f>
        <v>47.48</v>
      </c>
      <c r="P779" s="78" t="n">
        <f aca="false">IF(ISERROR($P$1*O779),"",($P$1*O779))</f>
        <v>5027.1824</v>
      </c>
      <c r="Q779" s="79" t="n">
        <f aca="false">P779-T779-X779-G779-H779-Z779</f>
        <v>783.1824</v>
      </c>
      <c r="R779" s="80" t="n">
        <f aca="false">P779-T779-Y779-G779-H779-Z779</f>
        <v>783.1824</v>
      </c>
      <c r="S779" s="81" t="n">
        <f aca="false">IF(ISERROR(Q779/P779),"",(Q779/P779))</f>
        <v>0.155789533317908</v>
      </c>
      <c r="T779" s="78" t="n">
        <f aca="false">ROUND(IF(ISERROR(P779*$T$1),"",P779*$T$1),0)</f>
        <v>754</v>
      </c>
      <c r="U779" s="82" t="n">
        <f aca="false">ROUNDUP(I779*1.2,0)</f>
        <v>240</v>
      </c>
      <c r="V779" s="83" t="n">
        <f aca="false">ROUNDUP(SUM(J779:L779)*1.1,0)</f>
        <v>0</v>
      </c>
      <c r="W779" s="84" t="s">
        <v>50</v>
      </c>
      <c r="X779" s="28" t="n">
        <f aca="false">IFERROR(IF($W779="eパケライト",VLOOKUP($U779,料金表!$B$3:$H$52,2,1),IF($W779="eパケ",VLOOKUP($U779,料金表!$B$3:$H$52,4,1),IF($W779="EMS",VLOOKUP($U779,料金表!$B$3:$H$52,6,1),""))),"")</f>
        <v>860</v>
      </c>
      <c r="Y779" s="28" t="n">
        <f aca="false">IFERROR(IF($W779="eパケライト",VLOOKUP($U779,料金表!$B$3:$H$52,3,1),IF($W779="eパケ",VLOOKUP($U779,料金表!$B$3:$H$52,5,1),IF($W779="EMS",VLOOKUP($U779,料金表!$B$3:$H$52,7,1),""))),"")</f>
        <v>860</v>
      </c>
      <c r="Z779" s="28" t="n">
        <f aca="false">$Z$1</f>
        <v>330</v>
      </c>
      <c r="AA779" s="64"/>
      <c r="AB779" s="65"/>
      <c r="AC779" s="66" t="s">
        <v>89</v>
      </c>
      <c r="AD779" s="65" t="n">
        <v>43970</v>
      </c>
      <c r="AE779" s="56"/>
      <c r="AF779" s="97"/>
    </row>
    <row r="780" customFormat="false" ht="17.25" hidden="true" customHeight="true" outlineLevel="0" collapsed="false">
      <c r="A780" s="19" t="n">
        <v>773</v>
      </c>
      <c r="B780" s="67"/>
      <c r="C780" s="58" t="s">
        <v>2374</v>
      </c>
      <c r="D780" s="37" t="s">
        <v>2375</v>
      </c>
      <c r="E780" s="58" t="n">
        <v>4988611205457</v>
      </c>
      <c r="F780" s="38" t="str">
        <f aca="false">IF(D780="",,"http://mnsearch.com/item?kwd="&amp;D780)</f>
        <v>http://mnsearch.com/item?kwd=B000BV44RI</v>
      </c>
      <c r="G780" s="60" t="n">
        <v>5500</v>
      </c>
      <c r="H780" s="39"/>
      <c r="I780" s="40" t="n">
        <v>200</v>
      </c>
      <c r="J780" s="41"/>
      <c r="K780" s="41"/>
      <c r="L780" s="41"/>
      <c r="M780" s="100" t="s">
        <v>2376</v>
      </c>
      <c r="N780" s="62" t="n">
        <v>80.49</v>
      </c>
      <c r="O780" s="77" t="n">
        <f aca="false">N780-0.5</f>
        <v>79.99</v>
      </c>
      <c r="P780" s="78" t="n">
        <f aca="false">IF(ISERROR($P$1*O780),"",($P$1*O780))</f>
        <v>8469.3412</v>
      </c>
      <c r="Q780" s="79" t="n">
        <f aca="false">P780-T780-X780-G780-H780-Z780</f>
        <v>509.341199999999</v>
      </c>
      <c r="R780" s="80" t="n">
        <f aca="false">P780-T780-Y780-G780-H780-Z780</f>
        <v>509.341199999999</v>
      </c>
      <c r="S780" s="81" t="n">
        <f aca="false">IF(ISERROR(Q780/P780),"",(Q780/P780))</f>
        <v>0.0601394120241606</v>
      </c>
      <c r="T780" s="78" t="n">
        <f aca="false">ROUND(IF(ISERROR(P780*$T$1),"",P780*$T$1),0)</f>
        <v>1270</v>
      </c>
      <c r="U780" s="82" t="n">
        <f aca="false">ROUNDUP(I780*1.2,0)</f>
        <v>240</v>
      </c>
      <c r="V780" s="83" t="n">
        <f aca="false">ROUNDUP(SUM(J780:L780)*1.1,0)</f>
        <v>0</v>
      </c>
      <c r="W780" s="84" t="s">
        <v>50</v>
      </c>
      <c r="X780" s="28" t="n">
        <f aca="false">IFERROR(IF($W780="eパケライト",VLOOKUP($U780,料金表!$B$3:$H$52,2,1),IF($W780="eパケ",VLOOKUP($U780,料金表!$B$3:$H$52,4,1),IF($W780="EMS",VLOOKUP($U780,料金表!$B$3:$H$52,6,1),""))),"")</f>
        <v>860</v>
      </c>
      <c r="Y780" s="28" t="n">
        <f aca="false">IFERROR(IF($W780="eパケライト",VLOOKUP($U780,料金表!$B$3:$H$52,3,1),IF($W780="eパケ",VLOOKUP($U780,料金表!$B$3:$H$52,5,1),IF($W780="EMS",VLOOKUP($U780,料金表!$B$3:$H$52,7,1),""))),"")</f>
        <v>860</v>
      </c>
      <c r="Z780" s="28" t="n">
        <f aca="false">$Z$1</f>
        <v>330</v>
      </c>
      <c r="AA780" s="64"/>
      <c r="AB780" s="65"/>
      <c r="AC780" s="66" t="s">
        <v>89</v>
      </c>
      <c r="AD780" s="65" t="n">
        <v>43970</v>
      </c>
      <c r="AE780" s="56"/>
      <c r="AF780" s="97"/>
    </row>
    <row r="781" customFormat="false" ht="17.25" hidden="true" customHeight="true" outlineLevel="0" collapsed="false">
      <c r="A781" s="19" t="n">
        <v>774</v>
      </c>
      <c r="B781" s="67"/>
      <c r="C781" s="58" t="s">
        <v>2377</v>
      </c>
      <c r="D781" s="37" t="s">
        <v>2378</v>
      </c>
      <c r="E781" s="58" t="n">
        <v>4536592000556</v>
      </c>
      <c r="F781" s="38" t="str">
        <f aca="false">IF(D781="",,"http://mnsearch.com/item?kwd="&amp;D781)</f>
        <v>http://mnsearch.com/item?kwd=B0015454Y2</v>
      </c>
      <c r="G781" s="60" t="n">
        <v>2500</v>
      </c>
      <c r="H781" s="39"/>
      <c r="I781" s="40" t="n">
        <v>200</v>
      </c>
      <c r="J781" s="41"/>
      <c r="K781" s="41"/>
      <c r="L781" s="41"/>
      <c r="M781" s="100" t="s">
        <v>2379</v>
      </c>
      <c r="N781" s="62" t="n">
        <v>47.98</v>
      </c>
      <c r="O781" s="77" t="n">
        <f aca="false">N781-0.5</f>
        <v>47.48</v>
      </c>
      <c r="P781" s="78" t="n">
        <f aca="false">IF(ISERROR($P$1*O781),"",($P$1*O781))</f>
        <v>5027.1824</v>
      </c>
      <c r="Q781" s="79" t="n">
        <f aca="false">P781-T781-X781-G781-H781-Z781</f>
        <v>583.1824</v>
      </c>
      <c r="R781" s="80" t="n">
        <f aca="false">P781-T781-Y781-G781-H781-Z781</f>
        <v>583.1824</v>
      </c>
      <c r="S781" s="81" t="n">
        <f aca="false">IF(ISERROR(Q781/P781),"",(Q781/P781))</f>
        <v>0.11600581669764</v>
      </c>
      <c r="T781" s="78" t="n">
        <f aca="false">ROUND(IF(ISERROR(P781*$T$1),"",P781*$T$1),0)</f>
        <v>754</v>
      </c>
      <c r="U781" s="82" t="n">
        <f aca="false">ROUNDUP(I781*1.2,0)</f>
        <v>240</v>
      </c>
      <c r="V781" s="83" t="n">
        <f aca="false">ROUNDUP(SUM(J781:L781)*1.1,0)</f>
        <v>0</v>
      </c>
      <c r="W781" s="84" t="s">
        <v>50</v>
      </c>
      <c r="X781" s="28" t="n">
        <f aca="false">IFERROR(IF($W781="eパケライト",VLOOKUP($U781,料金表!$B$3:$H$52,2,1),IF($W781="eパケ",VLOOKUP($U781,料金表!$B$3:$H$52,4,1),IF($W781="EMS",VLOOKUP($U781,料金表!$B$3:$H$52,6,1),""))),"")</f>
        <v>860</v>
      </c>
      <c r="Y781" s="28" t="n">
        <f aca="false">IFERROR(IF($W781="eパケライト",VLOOKUP($U781,料金表!$B$3:$H$52,3,1),IF($W781="eパケ",VLOOKUP($U781,料金表!$B$3:$H$52,5,1),IF($W781="EMS",VLOOKUP($U781,料金表!$B$3:$H$52,7,1),""))),"")</f>
        <v>860</v>
      </c>
      <c r="Z781" s="28" t="n">
        <f aca="false">$Z$1</f>
        <v>330</v>
      </c>
      <c r="AA781" s="64"/>
      <c r="AB781" s="65"/>
      <c r="AC781" s="66" t="s">
        <v>89</v>
      </c>
      <c r="AD781" s="65" t="n">
        <v>43970</v>
      </c>
      <c r="AE781" s="56"/>
      <c r="AF781" s="97"/>
    </row>
    <row r="782" customFormat="false" ht="17.25" hidden="true" customHeight="true" outlineLevel="0" collapsed="false">
      <c r="A782" s="19" t="n">
        <v>775</v>
      </c>
      <c r="B782" s="67"/>
      <c r="C782" s="58" t="s">
        <v>2380</v>
      </c>
      <c r="D782" s="37" t="s">
        <v>2381</v>
      </c>
      <c r="E782" s="58" t="n">
        <v>4560221911036</v>
      </c>
      <c r="F782" s="38" t="str">
        <f aca="false">IF(D782="",,"http://mnsearch.com/item?kwd="&amp;D782)</f>
        <v>http://mnsearch.com/item?kwd=B003YDYZR4</v>
      </c>
      <c r="G782" s="60" t="n">
        <v>1700</v>
      </c>
      <c r="H782" s="39"/>
      <c r="I782" s="40" t="n">
        <v>200</v>
      </c>
      <c r="J782" s="41"/>
      <c r="K782" s="41"/>
      <c r="L782" s="41"/>
      <c r="M782" s="61" t="s">
        <v>2382</v>
      </c>
      <c r="N782" s="62" t="n">
        <v>50.49</v>
      </c>
      <c r="O782" s="77" t="n">
        <f aca="false">N782-0.5</f>
        <v>49.99</v>
      </c>
      <c r="P782" s="78" t="n">
        <f aca="false">IF(ISERROR($P$1*O782),"",($P$1*O782))</f>
        <v>5292.9412</v>
      </c>
      <c r="Q782" s="79" t="n">
        <f aca="false">P782-T782-X782-G782-H782-Z782</f>
        <v>1608.9412</v>
      </c>
      <c r="R782" s="80" t="n">
        <f aca="false">P782-T782-Y782-G782-H782-Z782</f>
        <v>1608.9412</v>
      </c>
      <c r="S782" s="81" t="n">
        <f aca="false">IF(ISERROR(Q782/P782),"",(Q782/P782))</f>
        <v>0.303978665018988</v>
      </c>
      <c r="T782" s="78" t="n">
        <f aca="false">ROUND(IF(ISERROR(P782*$T$1),"",P782*$T$1),0)</f>
        <v>794</v>
      </c>
      <c r="U782" s="82" t="n">
        <f aca="false">ROUNDUP(I782*1.2,0)</f>
        <v>240</v>
      </c>
      <c r="V782" s="83" t="n">
        <f aca="false">ROUNDUP(SUM(J782:L782)*1.1,0)</f>
        <v>0</v>
      </c>
      <c r="W782" s="84" t="s">
        <v>50</v>
      </c>
      <c r="X782" s="28" t="n">
        <f aca="false">IFERROR(IF($W782="eパケライト",VLOOKUP($U782,料金表!$B$3:$H$52,2,1),IF($W782="eパケ",VLOOKUP($U782,料金表!$B$3:$H$52,4,1),IF($W782="EMS",VLOOKUP($U782,料金表!$B$3:$H$52,6,1),""))),"")</f>
        <v>860</v>
      </c>
      <c r="Y782" s="28" t="n">
        <f aca="false">IFERROR(IF($W782="eパケライト",VLOOKUP($U782,料金表!$B$3:$H$52,3,1),IF($W782="eパケ",VLOOKUP($U782,料金表!$B$3:$H$52,5,1),IF($W782="EMS",VLOOKUP($U782,料金表!$B$3:$H$52,7,1),""))),"")</f>
        <v>860</v>
      </c>
      <c r="Z782" s="28" t="n">
        <f aca="false">$Z$1</f>
        <v>330</v>
      </c>
      <c r="AA782" s="64"/>
      <c r="AB782" s="65"/>
      <c r="AC782" s="66" t="s">
        <v>89</v>
      </c>
      <c r="AD782" s="65" t="n">
        <v>43970</v>
      </c>
      <c r="AE782" s="56"/>
      <c r="AF782" s="97"/>
    </row>
    <row r="783" customFormat="false" ht="15.75" hidden="true" customHeight="true" outlineLevel="0" collapsed="false">
      <c r="A783" s="19" t="n">
        <v>776</v>
      </c>
      <c r="B783" s="67"/>
      <c r="C783" s="58" t="s">
        <v>2383</v>
      </c>
      <c r="D783" s="37" t="s">
        <v>2384</v>
      </c>
      <c r="E783" s="58" t="n">
        <v>4582494260291</v>
      </c>
      <c r="F783" s="38" t="str">
        <f aca="false">IF(D783="",,"http://mnsearch.com/item?kwd="&amp;D783)</f>
        <v>http://mnsearch.com/item?kwd=B01MA534Y3</v>
      </c>
      <c r="G783" s="60" t="n">
        <v>4600</v>
      </c>
      <c r="H783" s="39"/>
      <c r="I783" s="40" t="n">
        <v>200</v>
      </c>
      <c r="J783" s="41"/>
      <c r="K783" s="41"/>
      <c r="L783" s="41"/>
      <c r="M783" s="61" t="s">
        <v>2385</v>
      </c>
      <c r="N783" s="62" t="n">
        <v>67.99</v>
      </c>
      <c r="O783" s="77" t="n">
        <f aca="false">N783-0.5</f>
        <v>67.49</v>
      </c>
      <c r="P783" s="78" t="n">
        <f aca="false">IF(ISERROR($P$1*O783),"",($P$1*O783))</f>
        <v>7145.8412</v>
      </c>
      <c r="Q783" s="79" t="n">
        <f aca="false">P783-T783-X783-G783-H783-Z783</f>
        <v>283.841199999999</v>
      </c>
      <c r="R783" s="80" t="n">
        <f aca="false">P783-T783-Y783-G783-H783-Z783</f>
        <v>283.841199999999</v>
      </c>
      <c r="S783" s="81" t="n">
        <f aca="false">IF(ISERROR(Q783/P783),"",(Q783/P783))</f>
        <v>0.0397211737646785</v>
      </c>
      <c r="T783" s="78" t="n">
        <f aca="false">ROUND(IF(ISERROR(P783*$T$1),"",P783*$T$1),0)</f>
        <v>1072</v>
      </c>
      <c r="U783" s="82" t="n">
        <f aca="false">ROUNDUP(I783*1.2,0)</f>
        <v>240</v>
      </c>
      <c r="V783" s="83" t="n">
        <f aca="false">ROUNDUP(SUM(J783:L783)*1.1,0)</f>
        <v>0</v>
      </c>
      <c r="W783" s="84" t="s">
        <v>50</v>
      </c>
      <c r="X783" s="28" t="n">
        <f aca="false">IFERROR(IF($W783="eパケライト",VLOOKUP($U783,料金表!$B$3:$H$52,2,1),IF($W783="eパケ",VLOOKUP($U783,料金表!$B$3:$H$52,4,1),IF($W783="EMS",VLOOKUP($U783,料金表!$B$3:$H$52,6,1),""))),"")</f>
        <v>860</v>
      </c>
      <c r="Y783" s="28" t="n">
        <f aca="false">IFERROR(IF($W783="eパケライト",VLOOKUP($U783,料金表!$B$3:$H$52,3,1),IF($W783="eパケ",VLOOKUP($U783,料金表!$B$3:$H$52,5,1),IF($W783="EMS",VLOOKUP($U783,料金表!$B$3:$H$52,7,1),""))),"")</f>
        <v>860</v>
      </c>
      <c r="Z783" s="28" t="n">
        <f aca="false">$Z$1</f>
        <v>330</v>
      </c>
      <c r="AA783" s="64"/>
      <c r="AB783" s="65"/>
      <c r="AC783" s="66" t="s">
        <v>45</v>
      </c>
      <c r="AD783" s="65" t="n">
        <v>43970</v>
      </c>
      <c r="AE783" s="56"/>
      <c r="AF783" s="97"/>
    </row>
    <row r="784" customFormat="false" ht="15.75" hidden="true" customHeight="true" outlineLevel="0" collapsed="false">
      <c r="A784" s="19" t="n">
        <v>777</v>
      </c>
      <c r="B784" s="67"/>
      <c r="C784" s="58" t="s">
        <v>2386</v>
      </c>
      <c r="D784" s="37" t="s">
        <v>2387</v>
      </c>
      <c r="E784" s="58" t="n">
        <v>4582350660319</v>
      </c>
      <c r="F784" s="38" t="str">
        <f aca="false">IF(D784="",,"http://mnsearch.com/item?kwd="&amp;D784)</f>
        <v>http://mnsearch.com/item?kwd=B078JDV83R</v>
      </c>
      <c r="G784" s="60" t="n">
        <v>1500</v>
      </c>
      <c r="H784" s="39"/>
      <c r="I784" s="40" t="n">
        <v>200</v>
      </c>
      <c r="J784" s="41"/>
      <c r="K784" s="41"/>
      <c r="L784" s="41"/>
      <c r="M784" s="61" t="s">
        <v>2388</v>
      </c>
      <c r="N784" s="62" t="n">
        <v>35.49</v>
      </c>
      <c r="O784" s="77" t="n">
        <f aca="false">N784-0.5</f>
        <v>34.99</v>
      </c>
      <c r="P784" s="78" t="n">
        <f aca="false">IF(ISERROR($P$1*O784),"",($P$1*O784))</f>
        <v>3704.7412</v>
      </c>
      <c r="Q784" s="79" t="n">
        <f aca="false">P784-T784-X784-G784-H784-Z784</f>
        <v>458.7412</v>
      </c>
      <c r="R784" s="80" t="n">
        <f aca="false">P784-T784-Y784-G784-H784-Z784</f>
        <v>458.7412</v>
      </c>
      <c r="S784" s="81" t="n">
        <f aca="false">IF(ISERROR(Q784/P784),"",(Q784/P784))</f>
        <v>0.123825437523139</v>
      </c>
      <c r="T784" s="78" t="n">
        <f aca="false">ROUND(IF(ISERROR(P784*$T$1),"",P784*$T$1),0)</f>
        <v>556</v>
      </c>
      <c r="U784" s="82" t="n">
        <f aca="false">ROUNDUP(I784*1.2,0)</f>
        <v>240</v>
      </c>
      <c r="V784" s="83" t="n">
        <f aca="false">ROUNDUP(SUM(J784:L784)*1.1,0)</f>
        <v>0</v>
      </c>
      <c r="W784" s="84" t="s">
        <v>50</v>
      </c>
      <c r="X784" s="28" t="n">
        <f aca="false">IFERROR(IF($W784="eパケライト",VLOOKUP($U784,料金表!$B$3:$H$52,2,1),IF($W784="eパケ",VLOOKUP($U784,料金表!$B$3:$H$52,4,1),IF($W784="EMS",VLOOKUP($U784,料金表!$B$3:$H$52,6,1),""))),"")</f>
        <v>860</v>
      </c>
      <c r="Y784" s="28" t="n">
        <f aca="false">IFERROR(IF($W784="eパケライト",VLOOKUP($U784,料金表!$B$3:$H$52,3,1),IF($W784="eパケ",VLOOKUP($U784,料金表!$B$3:$H$52,5,1),IF($W784="EMS",VLOOKUP($U784,料金表!$B$3:$H$52,7,1),""))),"")</f>
        <v>860</v>
      </c>
      <c r="Z784" s="28" t="n">
        <f aca="false">$Z$1</f>
        <v>330</v>
      </c>
      <c r="AA784" s="64"/>
      <c r="AB784" s="65"/>
      <c r="AC784" s="66" t="s">
        <v>45</v>
      </c>
      <c r="AD784" s="65" t="n">
        <v>43970</v>
      </c>
      <c r="AE784" s="56"/>
      <c r="AF784" s="97"/>
    </row>
    <row r="785" customFormat="false" ht="15.75" hidden="true" customHeight="true" outlineLevel="0" collapsed="false">
      <c r="A785" s="19" t="n">
        <v>778</v>
      </c>
      <c r="B785" s="67"/>
      <c r="C785" s="58" t="s">
        <v>2389</v>
      </c>
      <c r="D785" s="37" t="s">
        <v>2390</v>
      </c>
      <c r="E785" s="58" t="n">
        <v>4939814200220</v>
      </c>
      <c r="F785" s="38" t="str">
        <f aca="false">IF(D785="",,"http://mnsearch.com/item?kwd="&amp;D785)</f>
        <v>http://mnsearch.com/item?kwd=B000VK5A54</v>
      </c>
      <c r="G785" s="60" t="n">
        <v>1520</v>
      </c>
      <c r="H785" s="39"/>
      <c r="I785" s="40" t="n">
        <v>200</v>
      </c>
      <c r="J785" s="41"/>
      <c r="K785" s="41"/>
      <c r="L785" s="41"/>
      <c r="M785" s="61" t="s">
        <v>2391</v>
      </c>
      <c r="N785" s="62" t="n">
        <v>39.99</v>
      </c>
      <c r="O785" s="77" t="n">
        <f aca="false">N785-0.5</f>
        <v>39.49</v>
      </c>
      <c r="P785" s="78" t="n">
        <f aca="false">IF(ISERROR($P$1*O785),"",($P$1*O785))</f>
        <v>4181.2012</v>
      </c>
      <c r="Q785" s="79" t="n">
        <f aca="false">P785-T785-X785-G785-H785-Z785</f>
        <v>844.2012</v>
      </c>
      <c r="R785" s="80" t="n">
        <f aca="false">P785-T785-Y785-G785-H785-Z785</f>
        <v>844.2012</v>
      </c>
      <c r="S785" s="81" t="n">
        <f aca="false">IF(ISERROR(Q785/P785),"",(Q785/P785))</f>
        <v>0.20190398873893</v>
      </c>
      <c r="T785" s="78" t="n">
        <f aca="false">ROUND(IF(ISERROR(P785*$T$1),"",P785*$T$1),0)</f>
        <v>627</v>
      </c>
      <c r="U785" s="82" t="n">
        <f aca="false">ROUNDUP(I785*1.2,0)</f>
        <v>240</v>
      </c>
      <c r="V785" s="83" t="n">
        <f aca="false">ROUNDUP(SUM(J785:L785)*1.1,0)</f>
        <v>0</v>
      </c>
      <c r="W785" s="84" t="s">
        <v>50</v>
      </c>
      <c r="X785" s="28" t="n">
        <f aca="false">IFERROR(IF($W785="eパケライト",VLOOKUP($U785,料金表!$B$3:$H$52,2,1),IF($W785="eパケ",VLOOKUP($U785,料金表!$B$3:$H$52,4,1),IF($W785="EMS",VLOOKUP($U785,料金表!$B$3:$H$52,6,1),""))),"")</f>
        <v>860</v>
      </c>
      <c r="Y785" s="28" t="n">
        <f aca="false">IFERROR(IF($W785="eパケライト",VLOOKUP($U785,料金表!$B$3:$H$52,3,1),IF($W785="eパケ",VLOOKUP($U785,料金表!$B$3:$H$52,5,1),IF($W785="EMS",VLOOKUP($U785,料金表!$B$3:$H$52,7,1),""))),"")</f>
        <v>860</v>
      </c>
      <c r="Z785" s="28" t="n">
        <f aca="false">$Z$1</f>
        <v>330</v>
      </c>
      <c r="AA785" s="64"/>
      <c r="AB785" s="65"/>
      <c r="AC785" s="66" t="s">
        <v>45</v>
      </c>
      <c r="AD785" s="65" t="n">
        <v>43970</v>
      </c>
      <c r="AE785" s="56"/>
      <c r="AF785" s="97"/>
    </row>
    <row r="786" customFormat="false" ht="15.75" hidden="true" customHeight="true" outlineLevel="0" collapsed="false">
      <c r="A786" s="19" t="n">
        <v>779</v>
      </c>
      <c r="B786" s="67"/>
      <c r="C786" s="58" t="s">
        <v>2392</v>
      </c>
      <c r="D786" s="37" t="s">
        <v>2393</v>
      </c>
      <c r="E786" s="58" t="n">
        <v>4510417032281</v>
      </c>
      <c r="F786" s="38" t="str">
        <f aca="false">IF(D786="",,"http://mnsearch.com/item?kwd="&amp;D786)</f>
        <v>http://mnsearch.com/item?kwd=B01HGHZB6W</v>
      </c>
      <c r="G786" s="60" t="n">
        <v>1536</v>
      </c>
      <c r="H786" s="60" t="n">
        <v>400</v>
      </c>
      <c r="I786" s="40" t="n">
        <v>200</v>
      </c>
      <c r="J786" s="41"/>
      <c r="K786" s="41"/>
      <c r="L786" s="41"/>
      <c r="M786" s="61" t="s">
        <v>2394</v>
      </c>
      <c r="N786" s="62" t="n">
        <v>40.49</v>
      </c>
      <c r="O786" s="77" t="n">
        <f aca="false">N786-0.5</f>
        <v>39.99</v>
      </c>
      <c r="P786" s="78" t="n">
        <f aca="false">IF(ISERROR($P$1*O786),"",($P$1*O786))</f>
        <v>4234.1412</v>
      </c>
      <c r="Q786" s="79" t="n">
        <f aca="false">P786-T786-X786-G786-H786-Z786</f>
        <v>473.1412</v>
      </c>
      <c r="R786" s="80" t="n">
        <f aca="false">P786-T786-Y786-G786-H786-Z786</f>
        <v>473.1412</v>
      </c>
      <c r="S786" s="81" t="n">
        <f aca="false">IF(ISERROR(Q786/P786),"",(Q786/P786))</f>
        <v>0.111744313108878</v>
      </c>
      <c r="T786" s="78" t="n">
        <f aca="false">ROUND(IF(ISERROR(P786*$T$1),"",P786*$T$1),0)</f>
        <v>635</v>
      </c>
      <c r="U786" s="82" t="n">
        <f aca="false">ROUNDUP(I786*1.2,0)</f>
        <v>240</v>
      </c>
      <c r="V786" s="83" t="n">
        <f aca="false">ROUNDUP(SUM(J786:L786)*1.1,0)</f>
        <v>0</v>
      </c>
      <c r="W786" s="84" t="s">
        <v>50</v>
      </c>
      <c r="X786" s="28" t="n">
        <f aca="false">IFERROR(IF($W786="eパケライト",VLOOKUP($U786,料金表!$B$3:$H$52,2,1),IF($W786="eパケ",VLOOKUP($U786,料金表!$B$3:$H$52,4,1),IF($W786="EMS",VLOOKUP($U786,料金表!$B$3:$H$52,6,1),""))),"")</f>
        <v>860</v>
      </c>
      <c r="Y786" s="28" t="n">
        <f aca="false">IFERROR(IF($W786="eパケライト",VLOOKUP($U786,料金表!$B$3:$H$52,3,1),IF($W786="eパケ",VLOOKUP($U786,料金表!$B$3:$H$52,5,1),IF($W786="EMS",VLOOKUP($U786,料金表!$B$3:$H$52,7,1),""))),"")</f>
        <v>860</v>
      </c>
      <c r="Z786" s="28" t="n">
        <f aca="false">$Z$1</f>
        <v>330</v>
      </c>
      <c r="AA786" s="64"/>
      <c r="AB786" s="65"/>
      <c r="AC786" s="66" t="s">
        <v>45</v>
      </c>
      <c r="AD786" s="65" t="n">
        <v>43970</v>
      </c>
      <c r="AE786" s="56"/>
      <c r="AF786" s="97"/>
    </row>
    <row r="787" customFormat="false" ht="15.75" hidden="true" customHeight="true" outlineLevel="0" collapsed="false">
      <c r="A787" s="19" t="n">
        <v>780</v>
      </c>
      <c r="B787" s="67"/>
      <c r="C787" s="58" t="s">
        <v>2395</v>
      </c>
      <c r="D787" s="37" t="s">
        <v>2396</v>
      </c>
      <c r="E787" s="58" t="n">
        <v>4535506302779</v>
      </c>
      <c r="F787" s="38" t="str">
        <f aca="false">IF(D787="",,"http://mnsearch.com/item?kwd="&amp;D787)</f>
        <v>http://mnsearch.com/item?kwd=B078KHK41B</v>
      </c>
      <c r="G787" s="60" t="n">
        <v>2511</v>
      </c>
      <c r="H787" s="39"/>
      <c r="I787" s="40" t="n">
        <v>200</v>
      </c>
      <c r="J787" s="41"/>
      <c r="K787" s="41"/>
      <c r="L787" s="41"/>
      <c r="M787" s="61" t="s">
        <v>2397</v>
      </c>
      <c r="N787" s="62" t="n">
        <v>40.98</v>
      </c>
      <c r="O787" s="77" t="n">
        <f aca="false">N787-0.5</f>
        <v>40.48</v>
      </c>
      <c r="P787" s="78" t="n">
        <f aca="false">IF(ISERROR($P$1*O787),"",($P$1*O787))</f>
        <v>4286.0224</v>
      </c>
      <c r="Q787" s="79" t="n">
        <f aca="false">P787-T787-X787-G787-H787-Z787</f>
        <v>-57.9776000000002</v>
      </c>
      <c r="R787" s="80" t="n">
        <f aca="false">P787-T787-Y787-G787-H787-Z787</f>
        <v>-57.9776000000002</v>
      </c>
      <c r="S787" s="81" t="n">
        <f aca="false">IF(ISERROR(Q787/P787),"",(Q787/P787))</f>
        <v>-0.0135271341559018</v>
      </c>
      <c r="T787" s="78" t="n">
        <f aca="false">ROUND(IF(ISERROR(P787*$T$1),"",P787*$T$1),0)</f>
        <v>643</v>
      </c>
      <c r="U787" s="82" t="n">
        <f aca="false">ROUNDUP(I787*1.2,0)</f>
        <v>240</v>
      </c>
      <c r="V787" s="83" t="n">
        <f aca="false">ROUNDUP(SUM(J787:L787)*1.1,0)</f>
        <v>0</v>
      </c>
      <c r="W787" s="84" t="s">
        <v>50</v>
      </c>
      <c r="X787" s="28" t="n">
        <f aca="false">IFERROR(IF($W787="eパケライト",VLOOKUP($U787,料金表!$B$3:$H$52,2,1),IF($W787="eパケ",VLOOKUP($U787,料金表!$B$3:$H$52,4,1),IF($W787="EMS",VLOOKUP($U787,料金表!$B$3:$H$52,6,1),""))),"")</f>
        <v>860</v>
      </c>
      <c r="Y787" s="28" t="n">
        <f aca="false">IFERROR(IF($W787="eパケライト",VLOOKUP($U787,料金表!$B$3:$H$52,3,1),IF($W787="eパケ",VLOOKUP($U787,料金表!$B$3:$H$52,5,1),IF($W787="EMS",VLOOKUP($U787,料金表!$B$3:$H$52,7,1),""))),"")</f>
        <v>860</v>
      </c>
      <c r="Z787" s="28" t="n">
        <f aca="false">$Z$1</f>
        <v>330</v>
      </c>
      <c r="AA787" s="64"/>
      <c r="AB787" s="65"/>
      <c r="AC787" s="66" t="s">
        <v>45</v>
      </c>
      <c r="AD787" s="65" t="n">
        <v>43970</v>
      </c>
      <c r="AE787" s="56"/>
      <c r="AF787" s="97"/>
    </row>
    <row r="788" customFormat="false" ht="18" hidden="true" customHeight="true" outlineLevel="0" collapsed="false">
      <c r="A788" s="19" t="n">
        <v>781</v>
      </c>
      <c r="B788" s="67"/>
      <c r="C788" s="58" t="s">
        <v>2398</v>
      </c>
      <c r="D788" s="37" t="s">
        <v>2399</v>
      </c>
      <c r="E788" s="58" t="n">
        <v>4573173322256</v>
      </c>
      <c r="F788" s="38" t="str">
        <f aca="false">IF(D788="",,"http://mnsearch.com/item?kwd="&amp;D788)</f>
        <v>http://mnsearch.com/item?kwd=B074N6WM1Q</v>
      </c>
      <c r="G788" s="60" t="n">
        <v>1800</v>
      </c>
      <c r="H788" s="39"/>
      <c r="I788" s="40" t="n">
        <v>200</v>
      </c>
      <c r="J788" s="41"/>
      <c r="K788" s="41"/>
      <c r="L788" s="41"/>
      <c r="M788" s="61" t="s">
        <v>2400</v>
      </c>
      <c r="N788" s="62" t="n">
        <v>50.49</v>
      </c>
      <c r="O788" s="77" t="n">
        <f aca="false">N788-0.5</f>
        <v>49.99</v>
      </c>
      <c r="P788" s="78" t="n">
        <f aca="false">IF(ISERROR($P$1*O788),"",($P$1*O788))</f>
        <v>5292.9412</v>
      </c>
      <c r="Q788" s="79" t="n">
        <f aca="false">P788-T788-X788-G788-H788-Z788</f>
        <v>1508.9412</v>
      </c>
      <c r="R788" s="80" t="n">
        <f aca="false">P788-T788-Y788-G788-H788-Z788</f>
        <v>1508.9412</v>
      </c>
      <c r="S788" s="81" t="n">
        <f aca="false">IF(ISERROR(Q788/P788),"",(Q788/P788))</f>
        <v>0.285085577750231</v>
      </c>
      <c r="T788" s="78" t="n">
        <f aca="false">ROUND(IF(ISERROR(P788*$T$1),"",P788*$T$1),0)</f>
        <v>794</v>
      </c>
      <c r="U788" s="82" t="n">
        <f aca="false">ROUNDUP(I788*1.2,0)</f>
        <v>240</v>
      </c>
      <c r="V788" s="83" t="n">
        <f aca="false">ROUNDUP(SUM(J788:L788)*1.1,0)</f>
        <v>0</v>
      </c>
      <c r="W788" s="84" t="s">
        <v>50</v>
      </c>
      <c r="X788" s="28" t="n">
        <f aca="false">IFERROR(IF($W788="eパケライト",VLOOKUP($U788,料金表!$B$3:$H$52,2,1),IF($W788="eパケ",VLOOKUP($U788,料金表!$B$3:$H$52,4,1),IF($W788="EMS",VLOOKUP($U788,料金表!$B$3:$H$52,6,1),""))),"")</f>
        <v>860</v>
      </c>
      <c r="Y788" s="28" t="n">
        <f aca="false">IFERROR(IF($W788="eパケライト",VLOOKUP($U788,料金表!$B$3:$H$52,3,1),IF($W788="eパケ",VLOOKUP($U788,料金表!$B$3:$H$52,5,1),IF($W788="EMS",VLOOKUP($U788,料金表!$B$3:$H$52,7,1),""))),"")</f>
        <v>860</v>
      </c>
      <c r="Z788" s="28" t="n">
        <f aca="false">$Z$1</f>
        <v>330</v>
      </c>
      <c r="AA788" s="64"/>
      <c r="AB788" s="65"/>
      <c r="AC788" s="66" t="s">
        <v>89</v>
      </c>
      <c r="AD788" s="65" t="n">
        <v>43971</v>
      </c>
      <c r="AE788" s="56"/>
      <c r="AF788" s="97"/>
    </row>
    <row r="789" customFormat="false" ht="18" hidden="true" customHeight="true" outlineLevel="0" collapsed="false">
      <c r="A789" s="19" t="n">
        <v>782</v>
      </c>
      <c r="B789" s="67"/>
      <c r="C789" s="58" t="s">
        <v>2401</v>
      </c>
      <c r="D789" s="37" t="s">
        <v>2402</v>
      </c>
      <c r="E789" s="58" t="n">
        <v>4995857095339</v>
      </c>
      <c r="F789" s="38" t="str">
        <f aca="false">IF(D789="",,"http://mnsearch.com/item?kwd="&amp;D789)</f>
        <v>http://mnsearch.com/item?kwd=B0756B6KYN</v>
      </c>
      <c r="G789" s="60" t="n">
        <v>1611</v>
      </c>
      <c r="H789" s="39"/>
      <c r="I789" s="40" t="n">
        <v>200</v>
      </c>
      <c r="J789" s="41"/>
      <c r="K789" s="41"/>
      <c r="L789" s="41"/>
      <c r="M789" s="61" t="s">
        <v>2403</v>
      </c>
      <c r="N789" s="62" t="n">
        <v>42.98</v>
      </c>
      <c r="O789" s="77" t="n">
        <f aca="false">N789-0.5</f>
        <v>42.48</v>
      </c>
      <c r="P789" s="78" t="n">
        <f aca="false">IF(ISERROR($P$1*O789),"",($P$1*O789))</f>
        <v>4497.7824</v>
      </c>
      <c r="Q789" s="79" t="n">
        <f aca="false">P789-T789-X789-G789-H789-Z789</f>
        <v>1021.7824</v>
      </c>
      <c r="R789" s="80" t="n">
        <f aca="false">P789-T789-Y789-G789-H789-Z789</f>
        <v>1021.7824</v>
      </c>
      <c r="S789" s="81" t="n">
        <f aca="false">IF(ISERROR(Q789/P789),"",(Q789/P789))</f>
        <v>0.227174707251289</v>
      </c>
      <c r="T789" s="78" t="n">
        <f aca="false">ROUND(IF(ISERROR(P789*$T$1),"",P789*$T$1),0)</f>
        <v>675</v>
      </c>
      <c r="U789" s="82" t="n">
        <f aca="false">ROUNDUP(I789*1.2,0)</f>
        <v>240</v>
      </c>
      <c r="V789" s="83" t="n">
        <f aca="false">ROUNDUP(SUM(J789:L789)*1.1,0)</f>
        <v>0</v>
      </c>
      <c r="W789" s="84" t="s">
        <v>50</v>
      </c>
      <c r="X789" s="28" t="n">
        <f aca="false">IFERROR(IF($W789="eパケライト",VLOOKUP($U789,料金表!$B$3:$H$52,2,1),IF($W789="eパケ",VLOOKUP($U789,料金表!$B$3:$H$52,4,1),IF($W789="EMS",VLOOKUP($U789,料金表!$B$3:$H$52,6,1),""))),"")</f>
        <v>860</v>
      </c>
      <c r="Y789" s="28" t="n">
        <f aca="false">IFERROR(IF($W789="eパケライト",VLOOKUP($U789,料金表!$B$3:$H$52,3,1),IF($W789="eパケ",VLOOKUP($U789,料金表!$B$3:$H$52,5,1),IF($W789="EMS",VLOOKUP($U789,料金表!$B$3:$H$52,7,1),""))),"")</f>
        <v>860</v>
      </c>
      <c r="Z789" s="28" t="n">
        <f aca="false">$Z$1</f>
        <v>330</v>
      </c>
      <c r="AA789" s="64"/>
      <c r="AB789" s="65"/>
      <c r="AC789" s="66" t="s">
        <v>89</v>
      </c>
      <c r="AD789" s="65" t="n">
        <v>43971</v>
      </c>
      <c r="AE789" s="56"/>
      <c r="AF789" s="97"/>
    </row>
    <row r="790" customFormat="false" ht="18" hidden="true" customHeight="true" outlineLevel="0" collapsed="false">
      <c r="A790" s="19" t="n">
        <v>783</v>
      </c>
      <c r="B790" s="67"/>
      <c r="C790" s="58" t="s">
        <v>2404</v>
      </c>
      <c r="D790" s="37" t="s">
        <v>2405</v>
      </c>
      <c r="E790" s="58" t="n">
        <v>4940261512910</v>
      </c>
      <c r="F790" s="38" t="str">
        <f aca="false">IF(D790="",,"http://mnsearch.com/item?kwd="&amp;D790)</f>
        <v>http://mnsearch.com/item?kwd=B01EKPBANQ</v>
      </c>
      <c r="G790" s="60" t="n">
        <v>4400</v>
      </c>
      <c r="H790" s="39"/>
      <c r="I790" s="40" t="n">
        <v>200</v>
      </c>
      <c r="J790" s="41"/>
      <c r="K790" s="41"/>
      <c r="L790" s="41"/>
      <c r="M790" s="100" t="s">
        <v>2406</v>
      </c>
      <c r="N790" s="62" t="n">
        <v>68.98</v>
      </c>
      <c r="O790" s="77" t="n">
        <f aca="false">N790-0.5</f>
        <v>68.48</v>
      </c>
      <c r="P790" s="78" t="n">
        <f aca="false">IF(ISERROR($P$1*O790),"",($P$1*O790))</f>
        <v>7250.6624</v>
      </c>
      <c r="Q790" s="79" t="n">
        <f aca="false">P790-T790-X790-G790-H790-Z790</f>
        <v>572.6624</v>
      </c>
      <c r="R790" s="80" t="n">
        <f aca="false">P790-T790-Y790-G790-H790-Z790</f>
        <v>572.6624</v>
      </c>
      <c r="S790" s="81" t="n">
        <f aca="false">IF(ISERROR(Q790/P790),"",(Q790/P790))</f>
        <v>0.0789807011287686</v>
      </c>
      <c r="T790" s="78" t="n">
        <f aca="false">ROUND(IF(ISERROR(P790*$T$1),"",P790*$T$1),0)</f>
        <v>1088</v>
      </c>
      <c r="U790" s="82" t="n">
        <f aca="false">ROUNDUP(I790*1.2,0)</f>
        <v>240</v>
      </c>
      <c r="V790" s="83" t="n">
        <f aca="false">ROUNDUP(SUM(J790:L790)*1.1,0)</f>
        <v>0</v>
      </c>
      <c r="W790" s="84" t="s">
        <v>50</v>
      </c>
      <c r="X790" s="28" t="n">
        <f aca="false">IFERROR(IF($W790="eパケライト",VLOOKUP($U790,料金表!$B$3:$H$52,2,1),IF($W790="eパケ",VLOOKUP($U790,料金表!$B$3:$H$52,4,1),IF($W790="EMS",VLOOKUP($U790,料金表!$B$3:$H$52,6,1),""))),"")</f>
        <v>860</v>
      </c>
      <c r="Y790" s="28" t="n">
        <f aca="false">IFERROR(IF($W790="eパケライト",VLOOKUP($U790,料金表!$B$3:$H$52,3,1),IF($W790="eパケ",VLOOKUP($U790,料金表!$B$3:$H$52,5,1),IF($W790="EMS",VLOOKUP($U790,料金表!$B$3:$H$52,7,1),""))),"")</f>
        <v>860</v>
      </c>
      <c r="Z790" s="28" t="n">
        <f aca="false">$Z$1</f>
        <v>330</v>
      </c>
      <c r="AA790" s="64"/>
      <c r="AB790" s="65"/>
      <c r="AC790" s="66" t="s">
        <v>89</v>
      </c>
      <c r="AD790" s="65" t="n">
        <v>43971</v>
      </c>
      <c r="AE790" s="56"/>
      <c r="AF790" s="97"/>
    </row>
    <row r="791" customFormat="false" ht="18" hidden="true" customHeight="true" outlineLevel="0" collapsed="false">
      <c r="A791" s="19" t="n">
        <v>784</v>
      </c>
      <c r="B791" s="67"/>
      <c r="C791" s="58" t="s">
        <v>2407</v>
      </c>
      <c r="D791" s="37" t="s">
        <v>2408</v>
      </c>
      <c r="E791" s="58" t="n">
        <v>4510417032243</v>
      </c>
      <c r="F791" s="38" t="str">
        <f aca="false">IF(D791="",,"http://mnsearch.com/item?kwd="&amp;D791)</f>
        <v>http://mnsearch.com/item?kwd=B01EJ6N2CS</v>
      </c>
      <c r="G791" s="60" t="n">
        <v>2411</v>
      </c>
      <c r="H791" s="39"/>
      <c r="I791" s="40" t="n">
        <v>200</v>
      </c>
      <c r="J791" s="41"/>
      <c r="K791" s="41"/>
      <c r="L791" s="41"/>
      <c r="M791" s="100" t="s">
        <v>2409</v>
      </c>
      <c r="N791" s="62" t="n">
        <v>50.49</v>
      </c>
      <c r="O791" s="77" t="n">
        <f aca="false">N791-0.5</f>
        <v>49.99</v>
      </c>
      <c r="P791" s="78" t="n">
        <f aca="false">IF(ISERROR($P$1*O791),"",($P$1*O791))</f>
        <v>5292.9412</v>
      </c>
      <c r="Q791" s="79" t="n">
        <f aca="false">P791-T791-X791-G791-H791-Z791</f>
        <v>897.9412</v>
      </c>
      <c r="R791" s="80" t="n">
        <f aca="false">P791-T791-Y791-G791-H791-Z791</f>
        <v>897.9412</v>
      </c>
      <c r="S791" s="81" t="n">
        <f aca="false">IF(ISERROR(Q791/P791),"",(Q791/P791))</f>
        <v>0.169648814538125</v>
      </c>
      <c r="T791" s="78" t="n">
        <f aca="false">ROUND(IF(ISERROR(P791*$T$1),"",P791*$T$1),0)</f>
        <v>794</v>
      </c>
      <c r="U791" s="82" t="n">
        <f aca="false">ROUNDUP(I791*1.2,0)</f>
        <v>240</v>
      </c>
      <c r="V791" s="83" t="n">
        <f aca="false">ROUNDUP(SUM(J791:L791)*1.1,0)</f>
        <v>0</v>
      </c>
      <c r="W791" s="84" t="s">
        <v>50</v>
      </c>
      <c r="X791" s="28" t="n">
        <f aca="false">IFERROR(IF($W791="eパケライト",VLOOKUP($U791,料金表!$B$3:$H$52,2,1),IF($W791="eパケ",VLOOKUP($U791,料金表!$B$3:$H$52,4,1),IF($W791="EMS",VLOOKUP($U791,料金表!$B$3:$H$52,6,1),""))),"")</f>
        <v>860</v>
      </c>
      <c r="Y791" s="28" t="n">
        <f aca="false">IFERROR(IF($W791="eパケライト",VLOOKUP($U791,料金表!$B$3:$H$52,3,1),IF($W791="eパケ",VLOOKUP($U791,料金表!$B$3:$H$52,5,1),IF($W791="EMS",VLOOKUP($U791,料金表!$B$3:$H$52,7,1),""))),"")</f>
        <v>860</v>
      </c>
      <c r="Z791" s="28" t="n">
        <f aca="false">$Z$1</f>
        <v>330</v>
      </c>
      <c r="AA791" s="64"/>
      <c r="AB791" s="65"/>
      <c r="AC791" s="66" t="s">
        <v>89</v>
      </c>
      <c r="AD791" s="65" t="n">
        <v>43971</v>
      </c>
      <c r="AE791" s="56"/>
      <c r="AF791" s="97"/>
    </row>
    <row r="792" customFormat="false" ht="18" hidden="true" customHeight="true" outlineLevel="0" collapsed="false">
      <c r="A792" s="19" t="n">
        <v>785</v>
      </c>
      <c r="B792" s="67"/>
      <c r="C792" s="58" t="s">
        <v>2410</v>
      </c>
      <c r="D792" s="37" t="s">
        <v>2411</v>
      </c>
      <c r="E792" s="58" t="n">
        <v>4988601009508</v>
      </c>
      <c r="F792" s="38" t="str">
        <f aca="false">IF(D792="",,"http://mnsearch.com/item?kwd="&amp;D792)</f>
        <v>http://mnsearch.com/item?kwd=B01DN9WFGG</v>
      </c>
      <c r="G792" s="60" t="n">
        <v>2400</v>
      </c>
      <c r="H792" s="39"/>
      <c r="I792" s="40" t="n">
        <v>300</v>
      </c>
      <c r="J792" s="41"/>
      <c r="K792" s="41"/>
      <c r="L792" s="41"/>
      <c r="M792" s="61" t="s">
        <v>2412</v>
      </c>
      <c r="N792" s="62" t="n">
        <v>56.49</v>
      </c>
      <c r="O792" s="77" t="n">
        <f aca="false">N792-0.5</f>
        <v>55.99</v>
      </c>
      <c r="P792" s="78" t="n">
        <f aca="false">IF(ISERROR($P$1*O792),"",($P$1*O792))</f>
        <v>5928.2212</v>
      </c>
      <c r="Q792" s="79" t="n">
        <f aca="false">P792-T792-X792-G792-H792-Z792</f>
        <v>1224.2212</v>
      </c>
      <c r="R792" s="80" t="n">
        <f aca="false">P792-T792-Y792-G792-H792-Z792</f>
        <v>1224.2212</v>
      </c>
      <c r="S792" s="81" t="n">
        <f aca="false">IF(ISERROR(Q792/P792),"",(Q792/P792))</f>
        <v>0.206507341527674</v>
      </c>
      <c r="T792" s="78" t="n">
        <f aca="false">ROUND(IF(ISERROR(P792*$T$1),"",P792*$T$1),0)</f>
        <v>889</v>
      </c>
      <c r="U792" s="82" t="n">
        <f aca="false">ROUNDUP(I792*1.2,0)</f>
        <v>360</v>
      </c>
      <c r="V792" s="83" t="n">
        <f aca="false">ROUNDUP(SUM(J792:L792)*1.1,0)</f>
        <v>0</v>
      </c>
      <c r="W792" s="84" t="s">
        <v>50</v>
      </c>
      <c r="X792" s="28" t="n">
        <f aca="false">IFERROR(IF($W792="eパケライト",VLOOKUP($U792,料金表!$B$3:$H$52,2,1),IF($W792="eパケ",VLOOKUP($U792,料金表!$B$3:$H$52,4,1),IF($W792="EMS",VLOOKUP($U792,料金表!$B$3:$H$52,6,1),""))),"")</f>
        <v>1085</v>
      </c>
      <c r="Y792" s="28" t="n">
        <f aca="false">IFERROR(IF($W792="eパケライト",VLOOKUP($U792,料金表!$B$3:$H$52,3,1),IF($W792="eパケ",VLOOKUP($U792,料金表!$B$3:$H$52,5,1),IF($W792="EMS",VLOOKUP($U792,料金表!$B$3:$H$52,7,1),""))),"")</f>
        <v>1085</v>
      </c>
      <c r="Z792" s="28" t="n">
        <f aca="false">$Z$1</f>
        <v>330</v>
      </c>
      <c r="AA792" s="64"/>
      <c r="AB792" s="65"/>
      <c r="AC792" s="66" t="s">
        <v>89</v>
      </c>
      <c r="AD792" s="65" t="n">
        <v>43971</v>
      </c>
      <c r="AE792" s="56"/>
      <c r="AF792" s="97"/>
    </row>
    <row r="793" customFormat="false" ht="15.75" hidden="true" customHeight="true" outlineLevel="0" collapsed="false">
      <c r="A793" s="19" t="n">
        <v>786</v>
      </c>
      <c r="B793" s="67"/>
      <c r="C793" s="58" t="s">
        <v>2413</v>
      </c>
      <c r="D793" s="37" t="s">
        <v>2414</v>
      </c>
      <c r="E793" s="58" t="n">
        <v>4582350661316</v>
      </c>
      <c r="F793" s="38" t="str">
        <f aca="false">IF(D793="",,"http://mnsearch.com/item?kwd="&amp;D793)</f>
        <v>http://mnsearch.com/item?kwd=B076CCFFQ1</v>
      </c>
      <c r="G793" s="60" t="n">
        <v>2211</v>
      </c>
      <c r="H793" s="39"/>
      <c r="I793" s="40" t="n">
        <v>200</v>
      </c>
      <c r="J793" s="41"/>
      <c r="K793" s="41"/>
      <c r="L793" s="41"/>
      <c r="M793" s="100" t="s">
        <v>2415</v>
      </c>
      <c r="N793" s="62" t="n">
        <v>50.49</v>
      </c>
      <c r="O793" s="77" t="n">
        <f aca="false">N793-0.5</f>
        <v>49.99</v>
      </c>
      <c r="P793" s="78" t="n">
        <f aca="false">IF(ISERROR($P$1*O793),"",($P$1*O793))</f>
        <v>5292.9412</v>
      </c>
      <c r="Q793" s="79" t="n">
        <f aca="false">P793-T793-X793-G793-H793-Z793</f>
        <v>1097.9412</v>
      </c>
      <c r="R793" s="80" t="n">
        <f aca="false">P793-T793-Y793-G793-H793-Z793</f>
        <v>1097.9412</v>
      </c>
      <c r="S793" s="81" t="n">
        <f aca="false">IF(ISERROR(Q793/P793),"",(Q793/P793))</f>
        <v>0.207434989075639</v>
      </c>
      <c r="T793" s="78" t="n">
        <f aca="false">ROUND(IF(ISERROR(P793*$T$1),"",P793*$T$1),0)</f>
        <v>794</v>
      </c>
      <c r="U793" s="82" t="n">
        <f aca="false">ROUNDUP(I793*1.2,0)</f>
        <v>240</v>
      </c>
      <c r="V793" s="83" t="n">
        <f aca="false">ROUNDUP(SUM(J793:L793)*1.1,0)</f>
        <v>0</v>
      </c>
      <c r="W793" s="84" t="s">
        <v>50</v>
      </c>
      <c r="X793" s="28" t="n">
        <f aca="false">IFERROR(IF($W793="eパケライト",VLOOKUP($U793,料金表!$B$3:$H$52,2,1),IF($W793="eパケ",VLOOKUP($U793,料金表!$B$3:$H$52,4,1),IF($W793="EMS",VLOOKUP($U793,料金表!$B$3:$H$52,6,1),""))),"")</f>
        <v>860</v>
      </c>
      <c r="Y793" s="28" t="n">
        <f aca="false">IFERROR(IF($W793="eパケライト",VLOOKUP($U793,料金表!$B$3:$H$52,3,1),IF($W793="eパケ",VLOOKUP($U793,料金表!$B$3:$H$52,5,1),IF($W793="EMS",VLOOKUP($U793,料金表!$B$3:$H$52,7,1),""))),"")</f>
        <v>860</v>
      </c>
      <c r="Z793" s="28" t="n">
        <f aca="false">$Z$1</f>
        <v>330</v>
      </c>
      <c r="AA793" s="64"/>
      <c r="AB793" s="65"/>
      <c r="AC793" s="66" t="s">
        <v>45</v>
      </c>
      <c r="AD793" s="65" t="n">
        <v>43971</v>
      </c>
      <c r="AE793" s="56"/>
      <c r="AF793" s="97"/>
    </row>
    <row r="794" customFormat="false" ht="15.75" hidden="true" customHeight="true" outlineLevel="0" collapsed="false">
      <c r="A794" s="19" t="n">
        <v>787</v>
      </c>
      <c r="B794" s="67"/>
      <c r="C794" s="58" t="s">
        <v>2416</v>
      </c>
      <c r="D794" s="37" t="s">
        <v>2417</v>
      </c>
      <c r="E794" s="58" t="n">
        <v>4935066600702</v>
      </c>
      <c r="F794" s="38" t="str">
        <f aca="false">IF(D794="",,"http://mnsearch.com/item?kwd="&amp;D794)</f>
        <v>http://mnsearch.com/item?kwd=B06XGYJGMJ</v>
      </c>
      <c r="G794" s="60" t="n">
        <v>2011</v>
      </c>
      <c r="H794" s="39"/>
      <c r="I794" s="40" t="n">
        <v>200</v>
      </c>
      <c r="J794" s="41"/>
      <c r="K794" s="41"/>
      <c r="L794" s="41"/>
      <c r="M794" s="100" t="s">
        <v>2418</v>
      </c>
      <c r="N794" s="62" t="n">
        <v>46.98</v>
      </c>
      <c r="O794" s="77" t="n">
        <f aca="false">N794-0.5</f>
        <v>46.48</v>
      </c>
      <c r="P794" s="78" t="n">
        <f aca="false">IF(ISERROR($P$1*O794),"",($P$1*O794))</f>
        <v>4921.3024</v>
      </c>
      <c r="Q794" s="79" t="n">
        <f aca="false">P794-T794-X794-G794-H794-Z794</f>
        <v>982.3024</v>
      </c>
      <c r="R794" s="80" t="n">
        <f aca="false">P794-T794-Y794-G794-H794-Z794</f>
        <v>982.3024</v>
      </c>
      <c r="S794" s="81" t="n">
        <f aca="false">IF(ISERROR(Q794/P794),"",(Q794/P794))</f>
        <v>0.199602121584725</v>
      </c>
      <c r="T794" s="78" t="n">
        <f aca="false">ROUND(IF(ISERROR(P794*$T$1),"",P794*$T$1),0)</f>
        <v>738</v>
      </c>
      <c r="U794" s="82" t="n">
        <f aca="false">ROUNDUP(I794*1.2,0)</f>
        <v>240</v>
      </c>
      <c r="V794" s="83" t="n">
        <f aca="false">ROUNDUP(SUM(J794:L794)*1.1,0)</f>
        <v>0</v>
      </c>
      <c r="W794" s="84" t="s">
        <v>50</v>
      </c>
      <c r="X794" s="28" t="n">
        <f aca="false">IFERROR(IF($W794="eパケライト",VLOOKUP($U794,料金表!$B$3:$H$52,2,1),IF($W794="eパケ",VLOOKUP($U794,料金表!$B$3:$H$52,4,1),IF($W794="EMS",VLOOKUP($U794,料金表!$B$3:$H$52,6,1),""))),"")</f>
        <v>860</v>
      </c>
      <c r="Y794" s="28" t="n">
        <f aca="false">IFERROR(IF($W794="eパケライト",VLOOKUP($U794,料金表!$B$3:$H$52,3,1),IF($W794="eパケ",VLOOKUP($U794,料金表!$B$3:$H$52,5,1),IF($W794="EMS",VLOOKUP($U794,料金表!$B$3:$H$52,7,1),""))),"")</f>
        <v>860</v>
      </c>
      <c r="Z794" s="28" t="n">
        <f aca="false">$Z$1</f>
        <v>330</v>
      </c>
      <c r="AA794" s="64"/>
      <c r="AB794" s="65"/>
      <c r="AC794" s="66" t="s">
        <v>45</v>
      </c>
      <c r="AD794" s="65" t="n">
        <v>43971</v>
      </c>
      <c r="AE794" s="56"/>
      <c r="AF794" s="97"/>
    </row>
    <row r="795" customFormat="false" ht="15.75" hidden="true" customHeight="true" outlineLevel="0" collapsed="false">
      <c r="A795" s="19" t="n">
        <v>788</v>
      </c>
      <c r="B795" s="67"/>
      <c r="C795" s="58" t="s">
        <v>2419</v>
      </c>
      <c r="D795" s="37" t="s">
        <v>2420</v>
      </c>
      <c r="E795" s="58" t="n">
        <v>4897010554830</v>
      </c>
      <c r="F795" s="38" t="str">
        <f aca="false">IF(D795="",,"http://mnsearch.com/item?kwd="&amp;D795)</f>
        <v>http://mnsearch.com/item?kwd=B005MNMGFW</v>
      </c>
      <c r="G795" s="60" t="n">
        <v>2500</v>
      </c>
      <c r="H795" s="39"/>
      <c r="I795" s="40" t="n">
        <v>200</v>
      </c>
      <c r="J795" s="41"/>
      <c r="K795" s="41"/>
      <c r="L795" s="41"/>
      <c r="M795" s="61" t="s">
        <v>2421</v>
      </c>
      <c r="N795" s="62" t="n">
        <v>50.49</v>
      </c>
      <c r="O795" s="77" t="n">
        <f aca="false">N795-0.5</f>
        <v>49.99</v>
      </c>
      <c r="P795" s="78" t="n">
        <f aca="false">IF(ISERROR($P$1*O795),"",($P$1*O795))</f>
        <v>5292.9412</v>
      </c>
      <c r="Q795" s="79" t="n">
        <f aca="false">P795-T795-X795-G795-H795-Z795</f>
        <v>808.9412</v>
      </c>
      <c r="R795" s="80" t="n">
        <f aca="false">P795-T795-Y795-G795-H795-Z795</f>
        <v>808.9412</v>
      </c>
      <c r="S795" s="81" t="n">
        <f aca="false">IF(ISERROR(Q795/P795),"",(Q795/P795))</f>
        <v>0.152833966868931</v>
      </c>
      <c r="T795" s="78" t="n">
        <f aca="false">ROUND(IF(ISERROR(P795*$T$1),"",P795*$T$1),0)</f>
        <v>794</v>
      </c>
      <c r="U795" s="82" t="n">
        <f aca="false">ROUNDUP(I795*1.2,0)</f>
        <v>240</v>
      </c>
      <c r="V795" s="83" t="n">
        <f aca="false">ROUNDUP(SUM(J795:L795)*1.1,0)</f>
        <v>0</v>
      </c>
      <c r="W795" s="84" t="s">
        <v>50</v>
      </c>
      <c r="X795" s="28" t="n">
        <f aca="false">IFERROR(IF($W795="eパケライト",VLOOKUP($U795,料金表!$B$3:$H$52,2,1),IF($W795="eパケ",VLOOKUP($U795,料金表!$B$3:$H$52,4,1),IF($W795="EMS",VLOOKUP($U795,料金表!$B$3:$H$52,6,1),""))),"")</f>
        <v>860</v>
      </c>
      <c r="Y795" s="28" t="n">
        <f aca="false">IFERROR(IF($W795="eパケライト",VLOOKUP($U795,料金表!$B$3:$H$52,3,1),IF($W795="eパケ",VLOOKUP($U795,料金表!$B$3:$H$52,5,1),IF($W795="EMS",VLOOKUP($U795,料金表!$B$3:$H$52,7,1),""))),"")</f>
        <v>860</v>
      </c>
      <c r="Z795" s="28" t="n">
        <f aca="false">$Z$1</f>
        <v>330</v>
      </c>
      <c r="AA795" s="64"/>
      <c r="AB795" s="65"/>
      <c r="AC795" s="66" t="s">
        <v>45</v>
      </c>
      <c r="AD795" s="65" t="n">
        <v>43971</v>
      </c>
      <c r="AE795" s="56"/>
      <c r="AF795" s="97"/>
    </row>
    <row r="796" customFormat="false" ht="15.75" hidden="true" customHeight="true" outlineLevel="0" collapsed="false">
      <c r="A796" s="19" t="n">
        <v>789</v>
      </c>
      <c r="B796" s="67"/>
      <c r="C796" s="58" t="s">
        <v>2422</v>
      </c>
      <c r="D796" s="37" t="s">
        <v>2423</v>
      </c>
      <c r="E796" s="58" t="n">
        <v>4988615074271</v>
      </c>
      <c r="F796" s="38" t="str">
        <f aca="false">IF(D796="",,"http://mnsearch.com/item?kwd="&amp;D796)</f>
        <v>http://mnsearch.com/item?kwd=B00YBOSX78</v>
      </c>
      <c r="G796" s="60" t="n">
        <v>2211</v>
      </c>
      <c r="H796" s="39"/>
      <c r="I796" s="40" t="n">
        <v>200</v>
      </c>
      <c r="J796" s="41"/>
      <c r="K796" s="41"/>
      <c r="L796" s="41"/>
      <c r="M796" s="61" t="s">
        <v>2424</v>
      </c>
      <c r="N796" s="62" t="n">
        <v>50.49</v>
      </c>
      <c r="O796" s="77" t="n">
        <f aca="false">N796-0.5</f>
        <v>49.99</v>
      </c>
      <c r="P796" s="78" t="n">
        <f aca="false">IF(ISERROR($P$1*O796),"",($P$1*O796))</f>
        <v>5292.9412</v>
      </c>
      <c r="Q796" s="79" t="n">
        <f aca="false">P796-T796-X796-G796-H796-Z796</f>
        <v>1097.9412</v>
      </c>
      <c r="R796" s="80" t="n">
        <f aca="false">P796-T796-Y796-G796-H796-Z796</f>
        <v>1097.9412</v>
      </c>
      <c r="S796" s="81" t="n">
        <f aca="false">IF(ISERROR(Q796/P796),"",(Q796/P796))</f>
        <v>0.207434989075639</v>
      </c>
      <c r="T796" s="78" t="n">
        <f aca="false">ROUND(IF(ISERROR(P796*$T$1),"",P796*$T$1),0)</f>
        <v>794</v>
      </c>
      <c r="U796" s="82" t="n">
        <f aca="false">ROUNDUP(I796*1.2,0)</f>
        <v>240</v>
      </c>
      <c r="V796" s="83" t="n">
        <f aca="false">ROUNDUP(SUM(J796:L796)*1.1,0)</f>
        <v>0</v>
      </c>
      <c r="W796" s="84" t="s">
        <v>50</v>
      </c>
      <c r="X796" s="28" t="n">
        <f aca="false">IFERROR(IF($W796="eパケライト",VLOOKUP($U796,料金表!$B$3:$H$52,2,1),IF($W796="eパケ",VLOOKUP($U796,料金表!$B$3:$H$52,4,1),IF($W796="EMS",VLOOKUP($U796,料金表!$B$3:$H$52,6,1),""))),"")</f>
        <v>860</v>
      </c>
      <c r="Y796" s="28" t="n">
        <f aca="false">IFERROR(IF($W796="eパケライト",VLOOKUP($U796,料金表!$B$3:$H$52,3,1),IF($W796="eパケ",VLOOKUP($U796,料金表!$B$3:$H$52,5,1),IF($W796="EMS",VLOOKUP($U796,料金表!$B$3:$H$52,7,1),""))),"")</f>
        <v>860</v>
      </c>
      <c r="Z796" s="28" t="n">
        <f aca="false">$Z$1</f>
        <v>330</v>
      </c>
      <c r="AA796" s="64"/>
      <c r="AB796" s="65"/>
      <c r="AC796" s="66" t="s">
        <v>45</v>
      </c>
      <c r="AD796" s="65" t="n">
        <v>43971</v>
      </c>
      <c r="AE796" s="56"/>
      <c r="AF796" s="97"/>
    </row>
    <row r="797" customFormat="false" ht="15.75" hidden="true" customHeight="true" outlineLevel="0" collapsed="false">
      <c r="A797" s="19" t="n">
        <v>790</v>
      </c>
      <c r="B797" s="67"/>
      <c r="C797" s="58" t="s">
        <v>2425</v>
      </c>
      <c r="D797" s="37" t="s">
        <v>2426</v>
      </c>
      <c r="E797" s="58" t="n">
        <v>4580302151311</v>
      </c>
      <c r="F797" s="38" t="str">
        <f aca="false">IF(D797="",,"http://mnsearch.com/item?kwd="&amp;D797)</f>
        <v>http://mnsearch.com/item?kwd=B07435WHWD</v>
      </c>
      <c r="G797" s="60" t="n">
        <v>1280</v>
      </c>
      <c r="H797" s="39"/>
      <c r="I797" s="40" t="n">
        <v>200</v>
      </c>
      <c r="J797" s="41"/>
      <c r="K797" s="41"/>
      <c r="L797" s="41"/>
      <c r="M797" s="100" t="s">
        <v>2427</v>
      </c>
      <c r="N797" s="62" t="n">
        <v>45.99</v>
      </c>
      <c r="O797" s="77" t="n">
        <f aca="false">N797-0.5</f>
        <v>45.49</v>
      </c>
      <c r="P797" s="78" t="n">
        <f aca="false">IF(ISERROR($P$1*O797),"",($P$1*O797))</f>
        <v>4816.4812</v>
      </c>
      <c r="Q797" s="79" t="n">
        <f aca="false">P797-T797-X797-G797-H797-Z797</f>
        <v>1624.4812</v>
      </c>
      <c r="R797" s="80" t="n">
        <f aca="false">P797-T797-Y797-G797-H797-Z797</f>
        <v>1624.4812</v>
      </c>
      <c r="S797" s="81" t="n">
        <f aca="false">IF(ISERROR(Q797/P797),"",(Q797/P797))</f>
        <v>0.337275519730047</v>
      </c>
      <c r="T797" s="78" t="n">
        <f aca="false">ROUND(IF(ISERROR(P797*$T$1),"",P797*$T$1),0)</f>
        <v>722</v>
      </c>
      <c r="U797" s="82" t="n">
        <f aca="false">ROUNDUP(I797*1.2,0)</f>
        <v>240</v>
      </c>
      <c r="V797" s="83" t="n">
        <f aca="false">ROUNDUP(SUM(J797:L797)*1.1,0)</f>
        <v>0</v>
      </c>
      <c r="W797" s="84" t="s">
        <v>50</v>
      </c>
      <c r="X797" s="28" t="n">
        <f aca="false">IFERROR(IF($W797="eパケライト",VLOOKUP($U797,料金表!$B$3:$H$52,2,1),IF($W797="eパケ",VLOOKUP($U797,料金表!$B$3:$H$52,4,1),IF($W797="EMS",VLOOKUP($U797,料金表!$B$3:$H$52,6,1),""))),"")</f>
        <v>860</v>
      </c>
      <c r="Y797" s="28" t="n">
        <f aca="false">IFERROR(IF($W797="eパケライト",VLOOKUP($U797,料金表!$B$3:$H$52,3,1),IF($W797="eパケ",VLOOKUP($U797,料金表!$B$3:$H$52,5,1),IF($W797="EMS",VLOOKUP($U797,料金表!$B$3:$H$52,7,1),""))),"")</f>
        <v>860</v>
      </c>
      <c r="Z797" s="28" t="n">
        <f aca="false">$Z$1</f>
        <v>330</v>
      </c>
      <c r="AA797" s="64"/>
      <c r="AB797" s="65"/>
      <c r="AC797" s="66" t="s">
        <v>45</v>
      </c>
      <c r="AD797" s="65" t="n">
        <v>43971</v>
      </c>
      <c r="AE797" s="56"/>
      <c r="AF797" s="97"/>
    </row>
    <row r="798" customFormat="false" ht="15" hidden="true" customHeight="true" outlineLevel="0" collapsed="false">
      <c r="A798" s="19" t="n">
        <v>791</v>
      </c>
      <c r="B798" s="67"/>
      <c r="C798" s="58" t="s">
        <v>2428</v>
      </c>
      <c r="D798" s="37" t="s">
        <v>2429</v>
      </c>
      <c r="E798" s="58" t="n">
        <v>4582325379321</v>
      </c>
      <c r="F798" s="38" t="str">
        <f aca="false">IF(D798="",,"http://mnsearch.com/item?kwd="&amp;D798)</f>
        <v>http://mnsearch.com/item?kwd=B00TF3TK1S</v>
      </c>
      <c r="G798" s="60" t="n">
        <v>2311</v>
      </c>
      <c r="H798" s="39"/>
      <c r="I798" s="40" t="n">
        <v>200</v>
      </c>
      <c r="J798" s="41"/>
      <c r="K798" s="41"/>
      <c r="L798" s="41"/>
      <c r="M798" s="61" t="s">
        <v>2430</v>
      </c>
      <c r="N798" s="62" t="n">
        <v>55.98</v>
      </c>
      <c r="O798" s="77" t="n">
        <f aca="false">N798-0.5</f>
        <v>55.48</v>
      </c>
      <c r="P798" s="78" t="n">
        <f aca="false">IF(ISERROR($P$1*O798),"",($P$1*O798))</f>
        <v>5874.2224</v>
      </c>
      <c r="Q798" s="79" t="n">
        <f aca="false">P798-T798-X798-G798-H798-Z798</f>
        <v>1492.2224</v>
      </c>
      <c r="R798" s="80" t="n">
        <f aca="false">P798-T798-Y798-G798-H798-Z798</f>
        <v>1492.2224</v>
      </c>
      <c r="S798" s="81" t="n">
        <f aca="false">IF(ISERROR(Q798/P798),"",(Q798/P798))</f>
        <v>0.254028924747555</v>
      </c>
      <c r="T798" s="78" t="n">
        <f aca="false">ROUND(IF(ISERROR(P798*$T$1),"",P798*$T$1),0)</f>
        <v>881</v>
      </c>
      <c r="U798" s="82" t="n">
        <f aca="false">ROUNDUP(I798*1.2,0)</f>
        <v>240</v>
      </c>
      <c r="V798" s="83" t="n">
        <f aca="false">ROUNDUP(SUM(J798:L798)*1.1,0)</f>
        <v>0</v>
      </c>
      <c r="W798" s="84" t="s">
        <v>50</v>
      </c>
      <c r="X798" s="28" t="n">
        <f aca="false">IFERROR(IF($W798="eパケライト",VLOOKUP($U798,料金表!$B$3:$H$52,2,1),IF($W798="eパケ",VLOOKUP($U798,料金表!$B$3:$H$52,4,1),IF($W798="EMS",VLOOKUP($U798,料金表!$B$3:$H$52,6,1),""))),"")</f>
        <v>860</v>
      </c>
      <c r="Y798" s="28" t="n">
        <f aca="false">IFERROR(IF($W798="eパケライト",VLOOKUP($U798,料金表!$B$3:$H$52,3,1),IF($W798="eパケ",VLOOKUP($U798,料金表!$B$3:$H$52,5,1),IF($W798="EMS",VLOOKUP($U798,料金表!$B$3:$H$52,7,1),""))),"")</f>
        <v>860</v>
      </c>
      <c r="Z798" s="28" t="n">
        <f aca="false">$Z$1</f>
        <v>330</v>
      </c>
      <c r="AA798" s="64"/>
      <c r="AB798" s="65"/>
      <c r="AC798" s="66" t="s">
        <v>89</v>
      </c>
      <c r="AD798" s="65" t="n">
        <v>43972</v>
      </c>
      <c r="AE798" s="56"/>
      <c r="AF798" s="97"/>
    </row>
    <row r="799" customFormat="false" ht="15" hidden="true" customHeight="true" outlineLevel="0" collapsed="false">
      <c r="A799" s="19" t="n">
        <v>792</v>
      </c>
      <c r="B799" s="67"/>
      <c r="C799" s="58" t="s">
        <v>2431</v>
      </c>
      <c r="D799" s="37" t="s">
        <v>2432</v>
      </c>
      <c r="E799" s="58" t="n">
        <v>4546907452291</v>
      </c>
      <c r="F799" s="38" t="str">
        <f aca="false">IF(D799="",,"http://mnsearch.com/item?kwd="&amp;D799)</f>
        <v>http://mnsearch.com/item?kwd=B00E3LIUFO</v>
      </c>
      <c r="G799" s="60" t="n">
        <v>2695</v>
      </c>
      <c r="H799" s="39"/>
      <c r="I799" s="40" t="n">
        <v>200</v>
      </c>
      <c r="J799" s="41"/>
      <c r="K799" s="41"/>
      <c r="L799" s="41"/>
      <c r="M799" s="61" t="s">
        <v>2433</v>
      </c>
      <c r="N799" s="62" t="n">
        <v>46.98</v>
      </c>
      <c r="O799" s="77" t="n">
        <f aca="false">N799-0.5</f>
        <v>46.48</v>
      </c>
      <c r="P799" s="78" t="n">
        <f aca="false">IF(ISERROR($P$1*O799),"",($P$1*O799))</f>
        <v>4921.3024</v>
      </c>
      <c r="Q799" s="79" t="n">
        <f aca="false">P799-T799-X799-G799-H799-Z799</f>
        <v>298.3024</v>
      </c>
      <c r="R799" s="80" t="n">
        <f aca="false">P799-T799-Y799-G799-H799-Z799</f>
        <v>298.3024</v>
      </c>
      <c r="S799" s="81" t="n">
        <f aca="false">IF(ISERROR(Q799/P799),"",(Q799/P799))</f>
        <v>0.0606145235049973</v>
      </c>
      <c r="T799" s="78" t="n">
        <f aca="false">ROUND(IF(ISERROR(P799*$T$1),"",P799*$T$1),0)</f>
        <v>738</v>
      </c>
      <c r="U799" s="82" t="n">
        <f aca="false">ROUNDUP(I799*1.2,0)</f>
        <v>240</v>
      </c>
      <c r="V799" s="83" t="n">
        <f aca="false">ROUNDUP(SUM(J799:L799)*1.1,0)</f>
        <v>0</v>
      </c>
      <c r="W799" s="84" t="s">
        <v>50</v>
      </c>
      <c r="X799" s="28" t="n">
        <f aca="false">IFERROR(IF($W799="eパケライト",VLOOKUP($U799,料金表!$B$3:$H$52,2,1),IF($W799="eパケ",VLOOKUP($U799,料金表!$B$3:$H$52,4,1),IF($W799="EMS",VLOOKUP($U799,料金表!$B$3:$H$52,6,1),""))),"")</f>
        <v>860</v>
      </c>
      <c r="Y799" s="28" t="n">
        <f aca="false">IFERROR(IF($W799="eパケライト",VLOOKUP($U799,料金表!$B$3:$H$52,3,1),IF($W799="eパケ",VLOOKUP($U799,料金表!$B$3:$H$52,5,1),IF($W799="EMS",VLOOKUP($U799,料金表!$B$3:$H$52,7,1),""))),"")</f>
        <v>860</v>
      </c>
      <c r="Z799" s="28" t="n">
        <f aca="false">$Z$1</f>
        <v>330</v>
      </c>
      <c r="AA799" s="64"/>
      <c r="AB799" s="65"/>
      <c r="AC799" s="66" t="s">
        <v>89</v>
      </c>
      <c r="AD799" s="65" t="n">
        <v>43972</v>
      </c>
      <c r="AE799" s="56"/>
      <c r="AF799" s="97"/>
    </row>
    <row r="800" customFormat="false" ht="15" hidden="true" customHeight="true" outlineLevel="0" collapsed="false">
      <c r="A800" s="19" t="n">
        <v>793</v>
      </c>
      <c r="B800" s="67"/>
      <c r="C800" s="58" t="s">
        <v>2434</v>
      </c>
      <c r="D800" s="37" t="s">
        <v>2435</v>
      </c>
      <c r="E800" s="58" t="n">
        <v>4510772130165</v>
      </c>
      <c r="F800" s="38" t="str">
        <f aca="false">IF(D800="",,"http://mnsearch.com/item?kwd="&amp;D800)</f>
        <v>http://mnsearch.com/item?kwd=B00EU70MQ6</v>
      </c>
      <c r="G800" s="60" t="n">
        <v>6000</v>
      </c>
      <c r="H800" s="39"/>
      <c r="I800" s="40" t="n">
        <v>200</v>
      </c>
      <c r="J800" s="41"/>
      <c r="K800" s="41"/>
      <c r="L800" s="41"/>
      <c r="M800" s="61" t="s">
        <v>2436</v>
      </c>
      <c r="N800" s="62" t="n">
        <v>80.49</v>
      </c>
      <c r="O800" s="77" t="n">
        <f aca="false">N800-0.5</f>
        <v>79.99</v>
      </c>
      <c r="P800" s="78" t="n">
        <f aca="false">IF(ISERROR($P$1*O800),"",($P$1*O800))</f>
        <v>8469.3412</v>
      </c>
      <c r="Q800" s="79" t="n">
        <f aca="false">P800-T800-X800-G800-H800-Z800</f>
        <v>9.34119999999894</v>
      </c>
      <c r="R800" s="80" t="n">
        <f aca="false">P800-T800-Y800-G800-H800-Z800</f>
        <v>9.34119999999894</v>
      </c>
      <c r="S800" s="81" t="n">
        <f aca="false">IF(ISERROR(Q800/P800),"",(Q800/P800))</f>
        <v>0.00110294293020087</v>
      </c>
      <c r="T800" s="78" t="n">
        <f aca="false">ROUND(IF(ISERROR(P800*$T$1),"",P800*$T$1),0)</f>
        <v>1270</v>
      </c>
      <c r="U800" s="82" t="n">
        <f aca="false">ROUNDUP(I800*1.2,0)</f>
        <v>240</v>
      </c>
      <c r="V800" s="83" t="n">
        <f aca="false">ROUNDUP(SUM(J800:L800)*1.1,0)</f>
        <v>0</v>
      </c>
      <c r="W800" s="84" t="s">
        <v>50</v>
      </c>
      <c r="X800" s="28" t="n">
        <f aca="false">IFERROR(IF($W800="eパケライト",VLOOKUP($U800,料金表!$B$3:$H$52,2,1),IF($W800="eパケ",VLOOKUP($U800,料金表!$B$3:$H$52,4,1),IF($W800="EMS",VLOOKUP($U800,料金表!$B$3:$H$52,6,1),""))),"")</f>
        <v>860</v>
      </c>
      <c r="Y800" s="28" t="n">
        <f aca="false">IFERROR(IF($W800="eパケライト",VLOOKUP($U800,料金表!$B$3:$H$52,3,1),IF($W800="eパケ",VLOOKUP($U800,料金表!$B$3:$H$52,5,1),IF($W800="EMS",VLOOKUP($U800,料金表!$B$3:$H$52,7,1),""))),"")</f>
        <v>860</v>
      </c>
      <c r="Z800" s="28" t="n">
        <f aca="false">$Z$1</f>
        <v>330</v>
      </c>
      <c r="AA800" s="64"/>
      <c r="AB800" s="65"/>
      <c r="AC800" s="66" t="s">
        <v>89</v>
      </c>
      <c r="AD800" s="65" t="n">
        <v>43972</v>
      </c>
      <c r="AE800" s="56"/>
      <c r="AF800" s="97"/>
    </row>
    <row r="801" customFormat="false" ht="15" hidden="true" customHeight="true" outlineLevel="0" collapsed="false">
      <c r="A801" s="19" t="n">
        <v>794</v>
      </c>
      <c r="B801" s="67"/>
      <c r="C801" s="58" t="s">
        <v>2437</v>
      </c>
      <c r="D801" s="37" t="s">
        <v>2438</v>
      </c>
      <c r="E801" s="58" t="n">
        <v>4580302151328</v>
      </c>
      <c r="F801" s="38" t="str">
        <f aca="false">IF(D801="",,"http://mnsearch.com/item?kwd="&amp;D801)</f>
        <v>http://mnsearch.com/item?kwd=B073P1BKKB</v>
      </c>
      <c r="G801" s="60" t="n">
        <v>3911</v>
      </c>
      <c r="H801" s="39"/>
      <c r="I801" s="40" t="n">
        <v>200</v>
      </c>
      <c r="J801" s="41"/>
      <c r="K801" s="41"/>
      <c r="L801" s="41"/>
      <c r="M801" s="61" t="s">
        <v>2439</v>
      </c>
      <c r="N801" s="62" t="n">
        <v>67.98</v>
      </c>
      <c r="O801" s="77" t="n">
        <f aca="false">N801-0.5</f>
        <v>67.48</v>
      </c>
      <c r="P801" s="78" t="n">
        <f aca="false">IF(ISERROR($P$1*O801),"",($P$1*O801))</f>
        <v>7144.7824</v>
      </c>
      <c r="Q801" s="79" t="n">
        <f aca="false">P801-T801-X801-G801-H801-Z801</f>
        <v>971.7824</v>
      </c>
      <c r="R801" s="80" t="n">
        <f aca="false">P801-T801-Y801-G801-H801-Z801</f>
        <v>971.7824</v>
      </c>
      <c r="S801" s="81" t="n">
        <f aca="false">IF(ISERROR(Q801/P801),"",(Q801/P801))</f>
        <v>0.136012875633553</v>
      </c>
      <c r="T801" s="78" t="n">
        <f aca="false">ROUND(IF(ISERROR(P801*$T$1),"",P801*$T$1),0)</f>
        <v>1072</v>
      </c>
      <c r="U801" s="82" t="n">
        <f aca="false">ROUNDUP(I801*1.2,0)</f>
        <v>240</v>
      </c>
      <c r="V801" s="83" t="n">
        <f aca="false">ROUNDUP(SUM(J801:L801)*1.1,0)</f>
        <v>0</v>
      </c>
      <c r="W801" s="84" t="s">
        <v>50</v>
      </c>
      <c r="X801" s="28" t="n">
        <f aca="false">IFERROR(IF($W801="eパケライト",VLOOKUP($U801,料金表!$B$3:$H$52,2,1),IF($W801="eパケ",VLOOKUP($U801,料金表!$B$3:$H$52,4,1),IF($W801="EMS",VLOOKUP($U801,料金表!$B$3:$H$52,6,1),""))),"")</f>
        <v>860</v>
      </c>
      <c r="Y801" s="28" t="n">
        <f aca="false">IFERROR(IF($W801="eパケライト",VLOOKUP($U801,料金表!$B$3:$H$52,3,1),IF($W801="eパケ",VLOOKUP($U801,料金表!$B$3:$H$52,5,1),IF($W801="EMS",VLOOKUP($U801,料金表!$B$3:$H$52,7,1),""))),"")</f>
        <v>860</v>
      </c>
      <c r="Z801" s="28" t="n">
        <f aca="false">$Z$1</f>
        <v>330</v>
      </c>
      <c r="AA801" s="64"/>
      <c r="AB801" s="65"/>
      <c r="AC801" s="66" t="s">
        <v>89</v>
      </c>
      <c r="AD801" s="65" t="n">
        <v>43972</v>
      </c>
      <c r="AE801" s="56"/>
      <c r="AF801" s="97"/>
    </row>
    <row r="802" customFormat="false" ht="15" hidden="true" customHeight="true" outlineLevel="0" collapsed="false">
      <c r="A802" s="19" t="n">
        <v>795</v>
      </c>
      <c r="B802" s="67"/>
      <c r="C802" s="58" t="s">
        <v>2440</v>
      </c>
      <c r="D802" s="37" t="s">
        <v>2441</v>
      </c>
      <c r="E802" s="58" t="n">
        <v>4535506301215</v>
      </c>
      <c r="F802" s="38" t="str">
        <f aca="false">IF(D802="",,"http://mnsearch.com/item?kwd="&amp;D802)</f>
        <v>http://mnsearch.com/item?kwd=B002QXMV4W</v>
      </c>
      <c r="G802" s="60" t="n">
        <v>1511</v>
      </c>
      <c r="H802" s="39"/>
      <c r="I802" s="40" t="n">
        <v>200</v>
      </c>
      <c r="J802" s="41"/>
      <c r="K802" s="41"/>
      <c r="L802" s="41"/>
      <c r="M802" s="61" t="s">
        <v>2442</v>
      </c>
      <c r="N802" s="62" t="n">
        <v>52.49</v>
      </c>
      <c r="O802" s="77" t="n">
        <f aca="false">N802-0.5</f>
        <v>51.99</v>
      </c>
      <c r="P802" s="78" t="n">
        <f aca="false">IF(ISERROR($P$1*O802),"",($P$1*O802))</f>
        <v>5504.7012</v>
      </c>
      <c r="Q802" s="79" t="n">
        <f aca="false">P802-T802-X802-G802-H802-Z802</f>
        <v>1977.7012</v>
      </c>
      <c r="R802" s="80" t="n">
        <f aca="false">P802-T802-Y802-G802-H802-Z802</f>
        <v>1977.7012</v>
      </c>
      <c r="S802" s="81" t="n">
        <f aca="false">IF(ISERROR(Q802/P802),"",(Q802/P802))</f>
        <v>0.359274941208435</v>
      </c>
      <c r="T802" s="78" t="n">
        <f aca="false">ROUND(IF(ISERROR(P802*$T$1),"",P802*$T$1),0)</f>
        <v>826</v>
      </c>
      <c r="U802" s="82" t="n">
        <f aca="false">ROUNDUP(I802*1.2,0)</f>
        <v>240</v>
      </c>
      <c r="V802" s="83" t="n">
        <f aca="false">ROUNDUP(SUM(J802:L802)*1.1,0)</f>
        <v>0</v>
      </c>
      <c r="W802" s="84" t="s">
        <v>50</v>
      </c>
      <c r="X802" s="28" t="n">
        <f aca="false">IFERROR(IF($W802="eパケライト",VLOOKUP($U802,料金表!$B$3:$H$52,2,1),IF($W802="eパケ",VLOOKUP($U802,料金表!$B$3:$H$52,4,1),IF($W802="EMS",VLOOKUP($U802,料金表!$B$3:$H$52,6,1),""))),"")</f>
        <v>860</v>
      </c>
      <c r="Y802" s="28" t="n">
        <f aca="false">IFERROR(IF($W802="eパケライト",VLOOKUP($U802,料金表!$B$3:$H$52,3,1),IF($W802="eパケ",VLOOKUP($U802,料金表!$B$3:$H$52,5,1),IF($W802="EMS",VLOOKUP($U802,料金表!$B$3:$H$52,7,1),""))),"")</f>
        <v>860</v>
      </c>
      <c r="Z802" s="28" t="n">
        <f aca="false">$Z$1</f>
        <v>330</v>
      </c>
      <c r="AA802" s="64"/>
      <c r="AB802" s="65"/>
      <c r="AC802" s="66" t="s">
        <v>89</v>
      </c>
      <c r="AD802" s="65" t="n">
        <v>43972</v>
      </c>
      <c r="AE802" s="56"/>
      <c r="AF802" s="97"/>
    </row>
    <row r="803" customFormat="false" ht="15" hidden="true" customHeight="true" outlineLevel="0" collapsed="false">
      <c r="A803" s="19" t="n">
        <v>796</v>
      </c>
      <c r="B803" s="67"/>
      <c r="C803" s="58" t="s">
        <v>2443</v>
      </c>
      <c r="D803" s="37" t="s">
        <v>2444</v>
      </c>
      <c r="E803" s="58" t="n">
        <v>4580337519377</v>
      </c>
      <c r="F803" s="38" t="str">
        <f aca="false">IF(D803="",,"http://mnsearch.com/item?kwd="&amp;D803)</f>
        <v>http://mnsearch.com/item?kwd=B0772WVJTY</v>
      </c>
      <c r="G803" s="60" t="n">
        <v>3011</v>
      </c>
      <c r="H803" s="39"/>
      <c r="I803" s="40" t="n">
        <v>200</v>
      </c>
      <c r="J803" s="41"/>
      <c r="K803" s="41"/>
      <c r="L803" s="41"/>
      <c r="M803" s="100" t="s">
        <v>2445</v>
      </c>
      <c r="N803" s="62" t="n">
        <v>48.98</v>
      </c>
      <c r="O803" s="77" t="n">
        <f aca="false">N803-0.5</f>
        <v>48.48</v>
      </c>
      <c r="P803" s="78" t="n">
        <f aca="false">IF(ISERROR($P$1*O803),"",($P$1*O803))</f>
        <v>5133.0624</v>
      </c>
      <c r="Q803" s="79" t="n">
        <f aca="false">P803-T803-X803-G803-H803-Z803</f>
        <v>162.0624</v>
      </c>
      <c r="R803" s="80" t="n">
        <f aca="false">P803-T803-Y803-G803-H803-Z803</f>
        <v>162.0624</v>
      </c>
      <c r="S803" s="81" t="n">
        <f aca="false">IF(ISERROR(Q803/P803),"",(Q803/P803))</f>
        <v>0.031572263762077</v>
      </c>
      <c r="T803" s="78" t="n">
        <f aca="false">ROUND(IF(ISERROR(P803*$T$1),"",P803*$T$1),0)</f>
        <v>770</v>
      </c>
      <c r="U803" s="82" t="n">
        <f aca="false">ROUNDUP(I803*1.2,0)</f>
        <v>240</v>
      </c>
      <c r="V803" s="83" t="n">
        <f aca="false">ROUNDUP(SUM(J803:L803)*1.1,0)</f>
        <v>0</v>
      </c>
      <c r="W803" s="84" t="s">
        <v>50</v>
      </c>
      <c r="X803" s="28" t="n">
        <f aca="false">IFERROR(IF($W803="eパケライト",VLOOKUP($U803,料金表!$B$3:$H$52,2,1),IF($W803="eパケ",VLOOKUP($U803,料金表!$B$3:$H$52,4,1),IF($W803="EMS",VLOOKUP($U803,料金表!$B$3:$H$52,6,1),""))),"")</f>
        <v>860</v>
      </c>
      <c r="Y803" s="28" t="n">
        <f aca="false">IFERROR(IF($W803="eパケライト",VLOOKUP($U803,料金表!$B$3:$H$52,3,1),IF($W803="eパケ",VLOOKUP($U803,料金表!$B$3:$H$52,5,1),IF($W803="EMS",VLOOKUP($U803,料金表!$B$3:$H$52,7,1),""))),"")</f>
        <v>860</v>
      </c>
      <c r="Z803" s="28" t="n">
        <f aca="false">$Z$1</f>
        <v>330</v>
      </c>
      <c r="AA803" s="64"/>
      <c r="AB803" s="65"/>
      <c r="AC803" s="66" t="s">
        <v>89</v>
      </c>
      <c r="AD803" s="65" t="n">
        <v>43972</v>
      </c>
      <c r="AE803" s="56"/>
      <c r="AF803" s="97"/>
    </row>
    <row r="804" customFormat="false" ht="15" hidden="true" customHeight="true" outlineLevel="0" collapsed="false">
      <c r="A804" s="19" t="n">
        <v>797</v>
      </c>
      <c r="B804" s="67"/>
      <c r="C804" s="58" t="s">
        <v>2446</v>
      </c>
      <c r="D804" s="37" t="s">
        <v>2447</v>
      </c>
      <c r="E804" s="58" t="n">
        <v>4542058000626</v>
      </c>
      <c r="F804" s="38" t="str">
        <f aca="false">IF(D804="",,"http://mnsearch.com/item?kwd="&amp;D804)</f>
        <v>http://mnsearch.com/item?kwd=B005ZA34NA</v>
      </c>
      <c r="G804" s="60" t="n">
        <v>4000</v>
      </c>
      <c r="H804" s="39"/>
      <c r="I804" s="40" t="n">
        <v>200</v>
      </c>
      <c r="J804" s="41"/>
      <c r="K804" s="41"/>
      <c r="L804" s="41"/>
      <c r="M804" s="61" t="s">
        <v>2448</v>
      </c>
      <c r="N804" s="62" t="n">
        <v>65.98</v>
      </c>
      <c r="O804" s="77" t="n">
        <f aca="false">N804-0.5</f>
        <v>65.48</v>
      </c>
      <c r="P804" s="78" t="n">
        <f aca="false">IF(ISERROR($P$1*O804),"",($P$1*O804))</f>
        <v>6933.0224</v>
      </c>
      <c r="Q804" s="79" t="n">
        <f aca="false">P804-T804-X804-G804-H804-Z804</f>
        <v>703.0224</v>
      </c>
      <c r="R804" s="80" t="n">
        <f aca="false">P804-T804-Y804-G804-H804-Z804</f>
        <v>703.0224</v>
      </c>
      <c r="S804" s="81" t="n">
        <f aca="false">IF(ISERROR(Q804/P804),"",(Q804/P804))</f>
        <v>0.101402009028559</v>
      </c>
      <c r="T804" s="78" t="n">
        <f aca="false">ROUND(IF(ISERROR(P804*$T$1),"",P804*$T$1),0)</f>
        <v>1040</v>
      </c>
      <c r="U804" s="82" t="n">
        <f aca="false">ROUNDUP(I804*1.2,0)</f>
        <v>240</v>
      </c>
      <c r="V804" s="83" t="n">
        <f aca="false">ROUNDUP(SUM(J804:L804)*1.1,0)</f>
        <v>0</v>
      </c>
      <c r="W804" s="84" t="s">
        <v>50</v>
      </c>
      <c r="X804" s="28" t="n">
        <f aca="false">IFERROR(IF($W804="eパケライト",VLOOKUP($U804,料金表!$B$3:$H$52,2,1),IF($W804="eパケ",VLOOKUP($U804,料金表!$B$3:$H$52,4,1),IF($W804="EMS",VLOOKUP($U804,料金表!$B$3:$H$52,6,1),""))),"")</f>
        <v>860</v>
      </c>
      <c r="Y804" s="28" t="n">
        <f aca="false">IFERROR(IF($W804="eパケライト",VLOOKUP($U804,料金表!$B$3:$H$52,3,1),IF($W804="eパケ",VLOOKUP($U804,料金表!$B$3:$H$52,5,1),IF($W804="EMS",VLOOKUP($U804,料金表!$B$3:$H$52,7,1),""))),"")</f>
        <v>860</v>
      </c>
      <c r="Z804" s="28" t="n">
        <f aca="false">$Z$1</f>
        <v>330</v>
      </c>
      <c r="AA804" s="64"/>
      <c r="AB804" s="65"/>
      <c r="AC804" s="66" t="s">
        <v>89</v>
      </c>
      <c r="AD804" s="65" t="n">
        <v>43972</v>
      </c>
      <c r="AE804" s="56"/>
      <c r="AF804" s="97"/>
    </row>
    <row r="805" customFormat="false" ht="15" hidden="true" customHeight="true" outlineLevel="0" collapsed="false">
      <c r="A805" s="19" t="n">
        <v>798</v>
      </c>
      <c r="B805" s="67"/>
      <c r="C805" s="58" t="s">
        <v>2449</v>
      </c>
      <c r="D805" s="37" t="s">
        <v>2450</v>
      </c>
      <c r="E805" s="58" t="n">
        <v>4536592000747</v>
      </c>
      <c r="F805" s="38" t="str">
        <f aca="false">IF(D805="",,"http://mnsearch.com/item?kwd="&amp;D805)</f>
        <v>http://mnsearch.com/item?kwd=B008KX9I0C</v>
      </c>
      <c r="G805" s="60" t="n">
        <v>5711</v>
      </c>
      <c r="H805" s="39"/>
      <c r="I805" s="40" t="n">
        <v>200</v>
      </c>
      <c r="J805" s="41"/>
      <c r="K805" s="41"/>
      <c r="L805" s="41"/>
      <c r="M805" s="61" t="s">
        <v>2451</v>
      </c>
      <c r="N805" s="62" t="n">
        <v>82.49</v>
      </c>
      <c r="O805" s="77" t="n">
        <f aca="false">N805-0.5</f>
        <v>81.99</v>
      </c>
      <c r="P805" s="78" t="n">
        <f aca="false">IF(ISERROR($P$1*O805),"",($P$1*O805))</f>
        <v>8681.1012</v>
      </c>
      <c r="Q805" s="79" t="n">
        <f aca="false">P805-T805-X805-G805-H805-Z805</f>
        <v>478.101199999999</v>
      </c>
      <c r="R805" s="80" t="n">
        <f aca="false">P805-T805-Y805-G805-H805-Z805</f>
        <v>478.101199999999</v>
      </c>
      <c r="S805" s="81" t="n">
        <f aca="false">IF(ISERROR(Q805/P805),"",(Q805/P805))</f>
        <v>0.0550737963980882</v>
      </c>
      <c r="T805" s="78" t="n">
        <f aca="false">ROUND(IF(ISERROR(P805*$T$1),"",P805*$T$1),0)</f>
        <v>1302</v>
      </c>
      <c r="U805" s="82" t="n">
        <f aca="false">ROUNDUP(I805*1.2,0)</f>
        <v>240</v>
      </c>
      <c r="V805" s="83" t="n">
        <f aca="false">ROUNDUP(SUM(J805:L805)*1.1,0)</f>
        <v>0</v>
      </c>
      <c r="W805" s="84" t="s">
        <v>50</v>
      </c>
      <c r="X805" s="28" t="n">
        <f aca="false">IFERROR(IF($W805="eパケライト",VLOOKUP($U805,料金表!$B$3:$H$52,2,1),IF($W805="eパケ",VLOOKUP($U805,料金表!$B$3:$H$52,4,1),IF($W805="EMS",VLOOKUP($U805,料金表!$B$3:$H$52,6,1),""))),"")</f>
        <v>860</v>
      </c>
      <c r="Y805" s="28" t="n">
        <f aca="false">IFERROR(IF($W805="eパケライト",VLOOKUP($U805,料金表!$B$3:$H$52,3,1),IF($W805="eパケ",VLOOKUP($U805,料金表!$B$3:$H$52,5,1),IF($W805="EMS",VLOOKUP($U805,料金表!$B$3:$H$52,7,1),""))),"")</f>
        <v>860</v>
      </c>
      <c r="Z805" s="28" t="n">
        <f aca="false">$Z$1</f>
        <v>330</v>
      </c>
      <c r="AA805" s="64"/>
      <c r="AB805" s="65"/>
      <c r="AC805" s="66" t="s">
        <v>89</v>
      </c>
      <c r="AD805" s="65" t="n">
        <v>43972</v>
      </c>
      <c r="AE805" s="56"/>
      <c r="AF805" s="97"/>
    </row>
    <row r="806" customFormat="false" ht="15" hidden="true" customHeight="true" outlineLevel="0" collapsed="false">
      <c r="A806" s="19" t="n">
        <v>799</v>
      </c>
      <c r="B806" s="67"/>
      <c r="C806" s="58" t="s">
        <v>2452</v>
      </c>
      <c r="D806" s="37" t="s">
        <v>2453</v>
      </c>
      <c r="E806" s="58" t="n">
        <v>4988615104213</v>
      </c>
      <c r="F806" s="38" t="str">
        <f aca="false">IF(D806="",,"http://mnsearch.com/item?kwd="&amp;D806)</f>
        <v>http://mnsearch.com/item?kwd=B07546NHMC</v>
      </c>
      <c r="G806" s="60" t="n">
        <v>4200</v>
      </c>
      <c r="H806" s="39"/>
      <c r="I806" s="40" t="n">
        <v>200</v>
      </c>
      <c r="J806" s="41"/>
      <c r="K806" s="41"/>
      <c r="L806" s="41"/>
      <c r="M806" s="100" t="s">
        <v>2454</v>
      </c>
      <c r="N806" s="62" t="n">
        <v>61.98</v>
      </c>
      <c r="O806" s="77" t="n">
        <f aca="false">N806-0.5</f>
        <v>61.48</v>
      </c>
      <c r="P806" s="78" t="n">
        <f aca="false">IF(ISERROR($P$1*O806),"",($P$1*O806))</f>
        <v>6509.5024</v>
      </c>
      <c r="Q806" s="79" t="n">
        <f aca="false">P806-T806-X806-G806-H806-Z806</f>
        <v>143.502399999999</v>
      </c>
      <c r="R806" s="80" t="n">
        <f aca="false">P806-T806-Y806-G806-H806-Z806</f>
        <v>143.502399999999</v>
      </c>
      <c r="S806" s="81" t="n">
        <f aca="false">IF(ISERROR(Q806/P806),"",(Q806/P806))</f>
        <v>0.0220450644583831</v>
      </c>
      <c r="T806" s="78" t="n">
        <f aca="false">ROUND(IF(ISERROR(P806*$T$1),"",P806*$T$1),0)</f>
        <v>976</v>
      </c>
      <c r="U806" s="82" t="n">
        <f aca="false">ROUNDUP(I806*1.2,0)</f>
        <v>240</v>
      </c>
      <c r="V806" s="83" t="n">
        <f aca="false">ROUNDUP(SUM(J806:L806)*1.1,0)</f>
        <v>0</v>
      </c>
      <c r="W806" s="84" t="s">
        <v>50</v>
      </c>
      <c r="X806" s="28" t="n">
        <f aca="false">IFERROR(IF($W806="eパケライト",VLOOKUP($U806,料金表!$B$3:$H$52,2,1),IF($W806="eパケ",VLOOKUP($U806,料金表!$B$3:$H$52,4,1),IF($W806="EMS",VLOOKUP($U806,料金表!$B$3:$H$52,6,1),""))),"")</f>
        <v>860</v>
      </c>
      <c r="Y806" s="28" t="n">
        <f aca="false">IFERROR(IF($W806="eパケライト",VLOOKUP($U806,料金表!$B$3:$H$52,3,1),IF($W806="eパケ",VLOOKUP($U806,料金表!$B$3:$H$52,5,1),IF($W806="EMS",VLOOKUP($U806,料金表!$B$3:$H$52,7,1),""))),"")</f>
        <v>860</v>
      </c>
      <c r="Z806" s="28" t="n">
        <f aca="false">$Z$1</f>
        <v>330</v>
      </c>
      <c r="AA806" s="64"/>
      <c r="AB806" s="65"/>
      <c r="AC806" s="66" t="s">
        <v>89</v>
      </c>
      <c r="AD806" s="65" t="n">
        <v>43972</v>
      </c>
      <c r="AE806" s="56"/>
      <c r="AF806" s="97"/>
    </row>
    <row r="807" customFormat="false" ht="15" hidden="true" customHeight="true" outlineLevel="0" collapsed="false">
      <c r="A807" s="19" t="n">
        <v>800</v>
      </c>
      <c r="B807" s="67"/>
      <c r="C807" s="58" t="s">
        <v>2455</v>
      </c>
      <c r="D807" s="37" t="s">
        <v>2456</v>
      </c>
      <c r="E807" s="58" t="n">
        <v>4510772180108</v>
      </c>
      <c r="F807" s="38" t="str">
        <f aca="false">IF(D807="",,"http://mnsearch.com/item?kwd="&amp;D807)</f>
        <v>http://mnsearch.com/item?kwd=B079M66WB9</v>
      </c>
      <c r="G807" s="60" t="n">
        <v>2411</v>
      </c>
      <c r="H807" s="39"/>
      <c r="I807" s="40" t="n">
        <v>200</v>
      </c>
      <c r="J807" s="41"/>
      <c r="K807" s="41"/>
      <c r="L807" s="41"/>
      <c r="M807" s="61" t="s">
        <v>2457</v>
      </c>
      <c r="N807" s="62" t="n">
        <v>49.25</v>
      </c>
      <c r="O807" s="77" t="n">
        <f aca="false">N807-0.5</f>
        <v>48.75</v>
      </c>
      <c r="P807" s="78" t="n">
        <f aca="false">IF(ISERROR($P$1*O807),"",($P$1*O807))</f>
        <v>5161.65</v>
      </c>
      <c r="Q807" s="79" t="n">
        <f aca="false">P807-T807-X807-G807-H807-Z807</f>
        <v>786.65</v>
      </c>
      <c r="R807" s="80" t="n">
        <f aca="false">P807-T807-Y807-G807-H807-Z807</f>
        <v>786.65</v>
      </c>
      <c r="S807" s="81" t="n">
        <f aca="false">IF(ISERROR(Q807/P807),"",(Q807/P807))</f>
        <v>0.152402816928695</v>
      </c>
      <c r="T807" s="78" t="n">
        <f aca="false">ROUND(IF(ISERROR(P807*$T$1),"",P807*$T$1),0)</f>
        <v>774</v>
      </c>
      <c r="U807" s="82" t="n">
        <f aca="false">ROUNDUP(I807*1.2,0)</f>
        <v>240</v>
      </c>
      <c r="V807" s="83" t="n">
        <f aca="false">ROUNDUP(SUM(J807:L807)*1.1,0)</f>
        <v>0</v>
      </c>
      <c r="W807" s="84" t="s">
        <v>50</v>
      </c>
      <c r="X807" s="28" t="n">
        <f aca="false">IFERROR(IF($W807="eパケライト",VLOOKUP($U807,料金表!$B$3:$H$52,2,1),IF($W807="eパケ",VLOOKUP($U807,料金表!$B$3:$H$52,4,1),IF($W807="EMS",VLOOKUP($U807,料金表!$B$3:$H$52,6,1),""))),"")</f>
        <v>860</v>
      </c>
      <c r="Y807" s="28" t="n">
        <f aca="false">IFERROR(IF($W807="eパケライト",VLOOKUP($U807,料金表!$B$3:$H$52,3,1),IF($W807="eパケ",VLOOKUP($U807,料金表!$B$3:$H$52,5,1),IF($W807="EMS",VLOOKUP($U807,料金表!$B$3:$H$52,7,1),""))),"")</f>
        <v>860</v>
      </c>
      <c r="Z807" s="28" t="n">
        <f aca="false">$Z$1</f>
        <v>330</v>
      </c>
      <c r="AA807" s="64"/>
      <c r="AB807" s="65"/>
      <c r="AC807" s="66" t="s">
        <v>89</v>
      </c>
      <c r="AD807" s="65" t="n">
        <v>43972</v>
      </c>
      <c r="AE807" s="56"/>
      <c r="AF807" s="97"/>
    </row>
    <row r="808" customFormat="false" ht="15.75" hidden="true" customHeight="true" outlineLevel="0" collapsed="false">
      <c r="A808" s="19" t="n">
        <v>801</v>
      </c>
      <c r="B808" s="67"/>
      <c r="C808" s="58" t="s">
        <v>2458</v>
      </c>
      <c r="D808" s="37" t="s">
        <v>2459</v>
      </c>
      <c r="E808" s="58" t="n">
        <v>4573173331845</v>
      </c>
      <c r="F808" s="38" t="str">
        <f aca="false">IF(D808="",,"http://mnsearch.com/item?kwd="&amp;D808)</f>
        <v>http://mnsearch.com/item?kwd=B07D2L6Z8T</v>
      </c>
      <c r="G808" s="60" t="n">
        <v>5200</v>
      </c>
      <c r="H808" s="39"/>
      <c r="I808" s="40" t="n">
        <v>200</v>
      </c>
      <c r="J808" s="41"/>
      <c r="K808" s="41"/>
      <c r="L808" s="41"/>
      <c r="M808" s="61" t="s">
        <v>2460</v>
      </c>
      <c r="N808" s="62" t="n">
        <v>75.99</v>
      </c>
      <c r="O808" s="77" t="n">
        <f aca="false">N808-0.5</f>
        <v>75.49</v>
      </c>
      <c r="P808" s="78" t="n">
        <f aca="false">IF(ISERROR($P$1*O808),"",($P$1*O808))</f>
        <v>7992.8812</v>
      </c>
      <c r="Q808" s="79" t="n">
        <f aca="false">P808-T808-X808-G808-H808-Z808</f>
        <v>403.881199999999</v>
      </c>
      <c r="R808" s="80" t="n">
        <f aca="false">P808-T808-Y808-G808-H808-Z808</f>
        <v>403.881199999999</v>
      </c>
      <c r="S808" s="81" t="n">
        <f aca="false">IF(ISERROR(Q808/P808),"",(Q808/P808))</f>
        <v>0.0505301142221404</v>
      </c>
      <c r="T808" s="78" t="n">
        <f aca="false">ROUND(IF(ISERROR(P808*$T$1),"",P808*$T$1),0)</f>
        <v>1199</v>
      </c>
      <c r="U808" s="82" t="n">
        <f aca="false">ROUNDUP(I808*1.2,0)</f>
        <v>240</v>
      </c>
      <c r="V808" s="83" t="n">
        <f aca="false">ROUNDUP(SUM(J808:L808)*1.1,0)</f>
        <v>0</v>
      </c>
      <c r="W808" s="84" t="s">
        <v>50</v>
      </c>
      <c r="X808" s="28" t="n">
        <f aca="false">IFERROR(IF($W808="eパケライト",VLOOKUP($U808,料金表!$B$3:$H$52,2,1),IF($W808="eパケ",VLOOKUP($U808,料金表!$B$3:$H$52,4,1),IF($W808="EMS",VLOOKUP($U808,料金表!$B$3:$H$52,6,1),""))),"")</f>
        <v>860</v>
      </c>
      <c r="Y808" s="28" t="n">
        <f aca="false">IFERROR(IF($W808="eパケライト",VLOOKUP($U808,料金表!$B$3:$H$52,3,1),IF($W808="eパケ",VLOOKUP($U808,料金表!$B$3:$H$52,5,1),IF($W808="EMS",VLOOKUP($U808,料金表!$B$3:$H$52,7,1),""))),"")</f>
        <v>860</v>
      </c>
      <c r="Z808" s="28" t="n">
        <f aca="false">$Z$1</f>
        <v>330</v>
      </c>
      <c r="AA808" s="64"/>
      <c r="AB808" s="65"/>
      <c r="AC808" s="66" t="s">
        <v>45</v>
      </c>
      <c r="AD808" s="65" t="n">
        <v>43972</v>
      </c>
      <c r="AE808" s="56"/>
      <c r="AF808" s="97"/>
    </row>
    <row r="809" customFormat="false" ht="15.75" hidden="true" customHeight="true" outlineLevel="0" collapsed="false">
      <c r="A809" s="19" t="n">
        <v>802</v>
      </c>
      <c r="B809" s="67"/>
      <c r="C809" s="58" t="s">
        <v>2461</v>
      </c>
      <c r="D809" s="37" t="s">
        <v>2462</v>
      </c>
      <c r="E809" s="58" t="n">
        <v>4984995902807</v>
      </c>
      <c r="F809" s="38" t="str">
        <f aca="false">IF(D809="",,"http://mnsearch.com/item?kwd="&amp;D809)</f>
        <v>http://mnsearch.com/item?kwd=B07H8H61ZL</v>
      </c>
      <c r="G809" s="60" t="n">
        <v>3860</v>
      </c>
      <c r="H809" s="39"/>
      <c r="I809" s="40" t="n">
        <v>200</v>
      </c>
      <c r="J809" s="41"/>
      <c r="K809" s="41"/>
      <c r="L809" s="41"/>
      <c r="M809" s="100" t="s">
        <v>2463</v>
      </c>
      <c r="N809" s="62" t="n">
        <v>63.98</v>
      </c>
      <c r="O809" s="77" t="n">
        <f aca="false">N809-0.5</f>
        <v>63.48</v>
      </c>
      <c r="P809" s="78" t="n">
        <f aca="false">IF(ISERROR($P$1*O809),"",($P$1*O809))</f>
        <v>6721.2624</v>
      </c>
      <c r="Q809" s="79" t="n">
        <f aca="false">P809-T809-X809-G809-H809-Z809</f>
        <v>663.2624</v>
      </c>
      <c r="R809" s="80" t="n">
        <f aca="false">P809-T809-Y809-G809-H809-Z809</f>
        <v>663.2624</v>
      </c>
      <c r="S809" s="81" t="n">
        <f aca="false">IF(ISERROR(Q809/P809),"",(Q809/P809))</f>
        <v>0.0986812239319803</v>
      </c>
      <c r="T809" s="78" t="n">
        <f aca="false">ROUND(IF(ISERROR(P809*$T$1),"",P809*$T$1),0)</f>
        <v>1008</v>
      </c>
      <c r="U809" s="82" t="n">
        <f aca="false">ROUNDUP(I809*1.2,0)</f>
        <v>240</v>
      </c>
      <c r="V809" s="83" t="n">
        <f aca="false">ROUNDUP(SUM(J809:L809)*1.1,0)</f>
        <v>0</v>
      </c>
      <c r="W809" s="84" t="s">
        <v>50</v>
      </c>
      <c r="X809" s="28" t="n">
        <f aca="false">IFERROR(IF($W809="eパケライト",VLOOKUP($U809,料金表!$B$3:$H$52,2,1),IF($W809="eパケ",VLOOKUP($U809,料金表!$B$3:$H$52,4,1),IF($W809="EMS",VLOOKUP($U809,料金表!$B$3:$H$52,6,1),""))),"")</f>
        <v>860</v>
      </c>
      <c r="Y809" s="28" t="n">
        <f aca="false">IFERROR(IF($W809="eパケライト",VLOOKUP($U809,料金表!$B$3:$H$52,3,1),IF($W809="eパケ",VLOOKUP($U809,料金表!$B$3:$H$52,5,1),IF($W809="EMS",VLOOKUP($U809,料金表!$B$3:$H$52,7,1),""))),"")</f>
        <v>860</v>
      </c>
      <c r="Z809" s="28" t="n">
        <f aca="false">$Z$1</f>
        <v>330</v>
      </c>
      <c r="AA809" s="64"/>
      <c r="AB809" s="65"/>
      <c r="AC809" s="66" t="s">
        <v>45</v>
      </c>
      <c r="AD809" s="65" t="n">
        <v>43972</v>
      </c>
      <c r="AE809" s="56"/>
      <c r="AF809" s="97"/>
    </row>
    <row r="810" customFormat="false" ht="15.75" hidden="true" customHeight="true" outlineLevel="0" collapsed="false">
      <c r="A810" s="19" t="n">
        <v>803</v>
      </c>
      <c r="B810" s="67"/>
      <c r="C810" s="58" t="s">
        <v>2464</v>
      </c>
      <c r="D810" s="37" t="s">
        <v>2465</v>
      </c>
      <c r="E810" s="58" t="n">
        <v>4976219098427</v>
      </c>
      <c r="F810" s="38" t="str">
        <f aca="false">IF(D810="",,"http://mnsearch.com/item?kwd="&amp;D810)</f>
        <v>http://mnsearch.com/item?kwd=B07G8ZBY56</v>
      </c>
      <c r="G810" s="60" t="n">
        <v>3580</v>
      </c>
      <c r="H810" s="60" t="n">
        <v>340</v>
      </c>
      <c r="I810" s="40" t="n">
        <v>200</v>
      </c>
      <c r="J810" s="41"/>
      <c r="K810" s="41"/>
      <c r="L810" s="41"/>
      <c r="M810" s="61" t="s">
        <v>2466</v>
      </c>
      <c r="N810" s="62" t="n">
        <v>72.98</v>
      </c>
      <c r="O810" s="77" t="n">
        <f aca="false">N810-0.5</f>
        <v>72.48</v>
      </c>
      <c r="P810" s="78" t="n">
        <f aca="false">IF(ISERROR($P$1*O810),"",($P$1*O810))</f>
        <v>7674.1824</v>
      </c>
      <c r="Q810" s="79" t="n">
        <f aca="false">P810-T810-X810-G810-H810-Z810</f>
        <v>1413.1824</v>
      </c>
      <c r="R810" s="80" t="n">
        <f aca="false">P810-T810-Y810-G810-H810-Z810</f>
        <v>1413.1824</v>
      </c>
      <c r="S810" s="81" t="n">
        <f aca="false">IF(ISERROR(Q810/P810),"",(Q810/P810))</f>
        <v>0.184147616819741</v>
      </c>
      <c r="T810" s="78" t="n">
        <f aca="false">ROUND(IF(ISERROR(P810*$T$1),"",P810*$T$1),0)</f>
        <v>1151</v>
      </c>
      <c r="U810" s="82" t="n">
        <f aca="false">ROUNDUP(I810*1.2,0)</f>
        <v>240</v>
      </c>
      <c r="V810" s="83" t="n">
        <f aca="false">ROUNDUP(SUM(J810:L810)*1.1,0)</f>
        <v>0</v>
      </c>
      <c r="W810" s="84" t="s">
        <v>50</v>
      </c>
      <c r="X810" s="28" t="n">
        <f aca="false">IFERROR(IF($W810="eパケライト",VLOOKUP($U810,料金表!$B$3:$H$52,2,1),IF($W810="eパケ",VLOOKUP($U810,料金表!$B$3:$H$52,4,1),IF($W810="EMS",VLOOKUP($U810,料金表!$B$3:$H$52,6,1),""))),"")</f>
        <v>860</v>
      </c>
      <c r="Y810" s="28" t="n">
        <f aca="false">IFERROR(IF($W810="eパケライト",VLOOKUP($U810,料金表!$B$3:$H$52,3,1),IF($W810="eパケ",VLOOKUP($U810,料金表!$B$3:$H$52,5,1),IF($W810="EMS",VLOOKUP($U810,料金表!$B$3:$H$52,7,1),""))),"")</f>
        <v>860</v>
      </c>
      <c r="Z810" s="28" t="n">
        <f aca="false">$Z$1</f>
        <v>330</v>
      </c>
      <c r="AA810" s="64"/>
      <c r="AB810" s="65"/>
      <c r="AC810" s="66" t="s">
        <v>45</v>
      </c>
      <c r="AD810" s="65" t="n">
        <v>43972</v>
      </c>
      <c r="AE810" s="56"/>
      <c r="AF810" s="97"/>
    </row>
    <row r="811" customFormat="false" ht="15.75" hidden="true" customHeight="true" outlineLevel="0" collapsed="false">
      <c r="A811" s="19" t="n">
        <v>804</v>
      </c>
      <c r="B811" s="67"/>
      <c r="C811" s="58" t="s">
        <v>2467</v>
      </c>
      <c r="D811" s="37" t="s">
        <v>2468</v>
      </c>
      <c r="E811" s="58" t="n">
        <v>4988615059933</v>
      </c>
      <c r="F811" s="38" t="str">
        <f aca="false">IF(D811="",,"http://mnsearch.com/item?kwd="&amp;D811)</f>
        <v>http://mnsearch.com/item?kwd=B00J88WC8I</v>
      </c>
      <c r="G811" s="60" t="n">
        <v>4611</v>
      </c>
      <c r="H811" s="39"/>
      <c r="I811" s="40" t="n">
        <v>200</v>
      </c>
      <c r="J811" s="41"/>
      <c r="K811" s="41"/>
      <c r="L811" s="41"/>
      <c r="M811" s="61" t="s">
        <v>2469</v>
      </c>
      <c r="N811" s="62" t="n">
        <v>65.98</v>
      </c>
      <c r="O811" s="77" t="n">
        <f aca="false">N811-0.5</f>
        <v>65.48</v>
      </c>
      <c r="P811" s="78" t="n">
        <f aca="false">IF(ISERROR($P$1*O811),"",($P$1*O811))</f>
        <v>6933.0224</v>
      </c>
      <c r="Q811" s="79" t="n">
        <f aca="false">P811-T811-X811-G811-H811-Z811</f>
        <v>92.0223999999998</v>
      </c>
      <c r="R811" s="80" t="n">
        <f aca="false">P811-T811-Y811-G811-H811-Z811</f>
        <v>92.0223999999998</v>
      </c>
      <c r="S811" s="81" t="n">
        <f aca="false">IF(ISERROR(Q811/P811),"",(Q811/P811))</f>
        <v>0.0132730567840081</v>
      </c>
      <c r="T811" s="78" t="n">
        <f aca="false">ROUND(IF(ISERROR(P811*$T$1),"",P811*$T$1),0)</f>
        <v>1040</v>
      </c>
      <c r="U811" s="82" t="n">
        <f aca="false">ROUNDUP(I811*1.2,0)</f>
        <v>240</v>
      </c>
      <c r="V811" s="83" t="n">
        <f aca="false">ROUNDUP(SUM(J811:L811)*1.1,0)</f>
        <v>0</v>
      </c>
      <c r="W811" s="84" t="s">
        <v>50</v>
      </c>
      <c r="X811" s="28" t="n">
        <f aca="false">IFERROR(IF($W811="eパケライト",VLOOKUP($U811,料金表!$B$3:$H$52,2,1),IF($W811="eパケ",VLOOKUP($U811,料金表!$B$3:$H$52,4,1),IF($W811="EMS",VLOOKUP($U811,料金表!$B$3:$H$52,6,1),""))),"")</f>
        <v>860</v>
      </c>
      <c r="Y811" s="28" t="n">
        <f aca="false">IFERROR(IF($W811="eパケライト",VLOOKUP($U811,料金表!$B$3:$H$52,3,1),IF($W811="eパケ",VLOOKUP($U811,料金表!$B$3:$H$52,5,1),IF($W811="EMS",VLOOKUP($U811,料金表!$B$3:$H$52,7,1),""))),"")</f>
        <v>860</v>
      </c>
      <c r="Z811" s="28" t="n">
        <f aca="false">$Z$1</f>
        <v>330</v>
      </c>
      <c r="AA811" s="64"/>
      <c r="AB811" s="65"/>
      <c r="AC811" s="66" t="s">
        <v>45</v>
      </c>
      <c r="AD811" s="65" t="n">
        <v>43972</v>
      </c>
      <c r="AE811" s="56"/>
      <c r="AF811" s="97"/>
    </row>
    <row r="812" customFormat="false" ht="15.75" hidden="true" customHeight="true" outlineLevel="0" collapsed="false">
      <c r="A812" s="19" t="n">
        <v>805</v>
      </c>
      <c r="B812" s="67"/>
      <c r="C812" s="58" t="s">
        <v>2470</v>
      </c>
      <c r="D812" s="37" t="s">
        <v>2471</v>
      </c>
      <c r="E812" s="58" t="n">
        <v>4988615104497</v>
      </c>
      <c r="F812" s="38" t="str">
        <f aca="false">IF(D812="",,"http://mnsearch.com/item?kwd="&amp;D812)</f>
        <v>http://mnsearch.com/item?kwd=B07DPT92NN</v>
      </c>
      <c r="G812" s="60" t="n">
        <v>2011</v>
      </c>
      <c r="H812" s="39"/>
      <c r="I812" s="40" t="n">
        <v>200</v>
      </c>
      <c r="J812" s="41"/>
      <c r="K812" s="41"/>
      <c r="L812" s="41"/>
      <c r="M812" s="61" t="s">
        <v>2472</v>
      </c>
      <c r="N812" s="62" t="n">
        <v>46.98</v>
      </c>
      <c r="O812" s="77" t="n">
        <f aca="false">N812-0.5</f>
        <v>46.48</v>
      </c>
      <c r="P812" s="78" t="n">
        <f aca="false">IF(ISERROR($P$1*O812),"",($P$1*O812))</f>
        <v>4921.3024</v>
      </c>
      <c r="Q812" s="79" t="n">
        <f aca="false">P812-T812-X812-G812-H812-Z812</f>
        <v>982.3024</v>
      </c>
      <c r="R812" s="80" t="n">
        <f aca="false">P812-T812-Y812-G812-H812-Z812</f>
        <v>982.3024</v>
      </c>
      <c r="S812" s="81" t="n">
        <f aca="false">IF(ISERROR(Q812/P812),"",(Q812/P812))</f>
        <v>0.199602121584725</v>
      </c>
      <c r="T812" s="78" t="n">
        <f aca="false">ROUND(IF(ISERROR(P812*$T$1),"",P812*$T$1),0)</f>
        <v>738</v>
      </c>
      <c r="U812" s="82" t="n">
        <f aca="false">ROUNDUP(I812*1.2,0)</f>
        <v>240</v>
      </c>
      <c r="V812" s="83" t="n">
        <f aca="false">ROUNDUP(SUM(J812:L812)*1.1,0)</f>
        <v>0</v>
      </c>
      <c r="W812" s="84" t="s">
        <v>50</v>
      </c>
      <c r="X812" s="28" t="n">
        <f aca="false">IFERROR(IF($W812="eパケライト",VLOOKUP($U812,料金表!$B$3:$H$52,2,1),IF($W812="eパケ",VLOOKUP($U812,料金表!$B$3:$H$52,4,1),IF($W812="EMS",VLOOKUP($U812,料金表!$B$3:$H$52,6,1),""))),"")</f>
        <v>860</v>
      </c>
      <c r="Y812" s="28" t="n">
        <f aca="false">IFERROR(IF($W812="eパケライト",VLOOKUP($U812,料金表!$B$3:$H$52,3,1),IF($W812="eパケ",VLOOKUP($U812,料金表!$B$3:$H$52,5,1),IF($W812="EMS",VLOOKUP($U812,料金表!$B$3:$H$52,7,1),""))),"")</f>
        <v>860</v>
      </c>
      <c r="Z812" s="28" t="n">
        <f aca="false">$Z$1</f>
        <v>330</v>
      </c>
      <c r="AA812" s="64"/>
      <c r="AB812" s="65"/>
      <c r="AC812" s="66" t="s">
        <v>45</v>
      </c>
      <c r="AD812" s="65" t="n">
        <v>43972</v>
      </c>
      <c r="AE812" s="56"/>
      <c r="AF812" s="97"/>
    </row>
    <row r="813" customFormat="false" ht="15.75" hidden="true" customHeight="true" outlineLevel="0" collapsed="false">
      <c r="A813" s="19" t="n">
        <v>806</v>
      </c>
      <c r="B813" s="67"/>
      <c r="C813" s="58" t="s">
        <v>2473</v>
      </c>
      <c r="D813" s="37" t="s">
        <v>2474</v>
      </c>
      <c r="E813" s="58" t="n">
        <v>4984995902814</v>
      </c>
      <c r="F813" s="38" t="str">
        <f aca="false">IF(D813="",,"http://mnsearch.com/item?kwd="&amp;D813)</f>
        <v>http://mnsearch.com/item?kwd=B07H8H6SZW</v>
      </c>
      <c r="G813" s="60" t="n">
        <v>4711</v>
      </c>
      <c r="H813" s="39"/>
      <c r="I813" s="40" t="n">
        <v>500</v>
      </c>
      <c r="J813" s="41"/>
      <c r="K813" s="41"/>
      <c r="L813" s="41"/>
      <c r="M813" s="61" t="s">
        <v>2475</v>
      </c>
      <c r="N813" s="62" t="n">
        <v>89.49</v>
      </c>
      <c r="O813" s="77" t="n">
        <f aca="false">N813-0.5</f>
        <v>88.99</v>
      </c>
      <c r="P813" s="78" t="n">
        <f aca="false">IF(ISERROR($P$1*O813),"",($P$1*O813))</f>
        <v>9422.2612</v>
      </c>
      <c r="Q813" s="79" t="n">
        <f aca="false">P813-T813-X813-G813-H813-Z813</f>
        <v>1583.2612</v>
      </c>
      <c r="R813" s="80" t="n">
        <f aca="false">P813-T813-Y813-G813-H813-Z813</f>
        <v>1583.2612</v>
      </c>
      <c r="S813" s="81" t="n">
        <f aca="false">IF(ISERROR(Q813/P813),"",(Q813/P813))</f>
        <v>0.168034102047606</v>
      </c>
      <c r="T813" s="78" t="n">
        <f aca="false">ROUND(IF(ISERROR(P813*$T$1),"",P813*$T$1),0)</f>
        <v>1413</v>
      </c>
      <c r="U813" s="82" t="n">
        <f aca="false">ROUNDUP(I813*1.2,0)</f>
        <v>600</v>
      </c>
      <c r="V813" s="83" t="n">
        <f aca="false">ROUNDUP(SUM(J813:L813)*1.1,0)</f>
        <v>0</v>
      </c>
      <c r="W813" s="84" t="s">
        <v>50</v>
      </c>
      <c r="X813" s="28" t="n">
        <f aca="false">IFERROR(IF($W813="eパケライト",VLOOKUP($U813,料金表!$B$3:$H$52,2,1),IF($W813="eパケ",VLOOKUP($U813,料金表!$B$3:$H$52,4,1),IF($W813="EMS",VLOOKUP($U813,料金表!$B$3:$H$52,6,1),""))),"")</f>
        <v>1385</v>
      </c>
      <c r="Y813" s="28" t="n">
        <f aca="false">IFERROR(IF($W813="eパケライト",VLOOKUP($U813,料金表!$B$3:$H$52,3,1),IF($W813="eパケ",VLOOKUP($U813,料金表!$B$3:$H$52,5,1),IF($W813="EMS",VLOOKUP($U813,料金表!$B$3:$H$52,7,1),""))),"")</f>
        <v>1385</v>
      </c>
      <c r="Z813" s="28" t="n">
        <f aca="false">$Z$1</f>
        <v>330</v>
      </c>
      <c r="AA813" s="64"/>
      <c r="AB813" s="65"/>
      <c r="AC813" s="66" t="s">
        <v>45</v>
      </c>
      <c r="AD813" s="65" t="n">
        <v>43972</v>
      </c>
      <c r="AE813" s="56"/>
      <c r="AF813" s="97"/>
    </row>
    <row r="814" customFormat="false" ht="15.75" hidden="true" customHeight="true" outlineLevel="0" collapsed="false">
      <c r="A814" s="19" t="n">
        <v>807</v>
      </c>
      <c r="B814" s="67"/>
      <c r="C814" s="58" t="s">
        <v>2476</v>
      </c>
      <c r="D814" s="37" t="s">
        <v>2477</v>
      </c>
      <c r="E814" s="58" t="n">
        <v>4976219109444</v>
      </c>
      <c r="F814" s="38" t="str">
        <f aca="false">IF(D814="",,"http://mnsearch.com/item?kwd="&amp;D814)</f>
        <v>http://mnsearch.com/item?kwd=B082M9T77B</v>
      </c>
      <c r="G814" s="60" t="n">
        <v>21000</v>
      </c>
      <c r="H814" s="39"/>
      <c r="I814" s="40" t="n">
        <v>2900</v>
      </c>
      <c r="J814" s="41"/>
      <c r="K814" s="41"/>
      <c r="L814" s="41"/>
      <c r="M814" s="100" t="s">
        <v>2478</v>
      </c>
      <c r="N814" s="62" t="n">
        <v>359</v>
      </c>
      <c r="O814" s="77" t="n">
        <f aca="false">N814-0.5</f>
        <v>358.5</v>
      </c>
      <c r="P814" s="78" t="n">
        <f aca="false">IF(ISERROR($P$1*O814),"",($P$1*O814))</f>
        <v>37957.98</v>
      </c>
      <c r="Q814" s="79" t="n">
        <f aca="false">P814-T814-X814-G814-H814-Z814</f>
        <v>4333.98</v>
      </c>
      <c r="R814" s="80" t="n">
        <f aca="false">P814-T814-Y814-G814-H814-Z814</f>
        <v>3533.98</v>
      </c>
      <c r="S814" s="81" t="n">
        <f aca="false">IF(ISERROR(Q814/P814),"",(Q814/P814))</f>
        <v>0.114178362494527</v>
      </c>
      <c r="T814" s="78" t="n">
        <f aca="false">ROUND(IF(ISERROR(P814*$T$1),"",P814*$T$1),0)</f>
        <v>5694</v>
      </c>
      <c r="U814" s="82" t="n">
        <f aca="false">ROUNDUP(I814*1.2,0)</f>
        <v>3480</v>
      </c>
      <c r="V814" s="83" t="n">
        <f aca="false">ROUNDUP(SUM(J814:L814)*1.1,0)</f>
        <v>0</v>
      </c>
      <c r="W814" s="84" t="s">
        <v>178</v>
      </c>
      <c r="X814" s="28" t="n">
        <f aca="false">IFERROR(IF($W814="eパケライト",VLOOKUP($U814,料金表!$B$3:$H$52,2,1),IF($W814="eパケ",VLOOKUP($U814,料金表!$B$3:$H$52,4,1),IF($W814="EMS",VLOOKUP($U814,料金表!$B$3:$H$52,6,1),""))),"")</f>
        <v>6600</v>
      </c>
      <c r="Y814" s="28" t="n">
        <f aca="false">IFERROR(IF($W814="eパケライト",VLOOKUP($U814,料金表!$B$3:$H$52,3,1),IF($W814="eパケ",VLOOKUP($U814,料金表!$B$3:$H$52,5,1),IF($W814="EMS",VLOOKUP($U814,料金表!$B$3:$H$52,7,1),""))),"")</f>
        <v>7400</v>
      </c>
      <c r="Z814" s="28" t="n">
        <f aca="false">$Z$1</f>
        <v>330</v>
      </c>
      <c r="AA814" s="64"/>
      <c r="AB814" s="65"/>
      <c r="AC814" s="66" t="s">
        <v>45</v>
      </c>
      <c r="AD814" s="65" t="n">
        <v>43972</v>
      </c>
      <c r="AE814" s="56"/>
      <c r="AF814" s="97"/>
    </row>
    <row r="815" customFormat="false" ht="15.75" hidden="true" customHeight="true" outlineLevel="0" collapsed="false">
      <c r="A815" s="19" t="n">
        <v>808</v>
      </c>
      <c r="B815" s="67"/>
      <c r="C815" s="58" t="s">
        <v>2479</v>
      </c>
      <c r="D815" s="37" t="s">
        <v>170</v>
      </c>
      <c r="E815" s="20"/>
      <c r="F815" s="38" t="str">
        <f aca="false">IF(D815="",,"http://mnsearch.com/item?kwd="&amp;D815)</f>
        <v>http://mnsearch.com/item?kwd=Hand-ON</v>
      </c>
      <c r="G815" s="60" t="n">
        <v>4311</v>
      </c>
      <c r="H815" s="39"/>
      <c r="I815" s="40" t="n">
        <v>1000</v>
      </c>
      <c r="J815" s="41"/>
      <c r="K815" s="41"/>
      <c r="L815" s="41"/>
      <c r="M815" s="100" t="s">
        <v>2480</v>
      </c>
      <c r="N815" s="62" t="n">
        <v>83.76</v>
      </c>
      <c r="O815" s="77" t="n">
        <f aca="false">N815-0.5</f>
        <v>83.26</v>
      </c>
      <c r="P815" s="78" t="n">
        <f aca="false">IF(ISERROR($P$1*O815),"",($P$1*O815))</f>
        <v>8815.5688</v>
      </c>
      <c r="Q815" s="79" t="n">
        <f aca="false">P815-T815-X815-G815-H815-Z815</f>
        <v>597.568800000001</v>
      </c>
      <c r="R815" s="80" t="n">
        <f aca="false">P815-T815-Y815-G815-H815-Z815</f>
        <v>597.568800000001</v>
      </c>
      <c r="S815" s="81" t="n">
        <f aca="false">IF(ISERROR(Q815/P815),"",(Q815/P815))</f>
        <v>0.0677856203674573</v>
      </c>
      <c r="T815" s="78" t="n">
        <f aca="false">ROUND(IF(ISERROR(P815*$T$1),"",P815*$T$1),0)</f>
        <v>1322</v>
      </c>
      <c r="U815" s="82" t="n">
        <f aca="false">ROUNDUP(I815*1.2,0)</f>
        <v>1200</v>
      </c>
      <c r="V815" s="83" t="n">
        <f aca="false">ROUNDUP(SUM(J815:L815)*1.1,0)</f>
        <v>0</v>
      </c>
      <c r="W815" s="84" t="s">
        <v>50</v>
      </c>
      <c r="X815" s="28" t="n">
        <f aca="false">IFERROR(IF($W815="eパケライト",VLOOKUP($U815,料金表!$B$3:$H$52,2,1),IF($W815="eパケ",VLOOKUP($U815,料金表!$B$3:$H$52,4,1),IF($W815="EMS",VLOOKUP($U815,料金表!$B$3:$H$52,6,1),""))),"")</f>
        <v>2255</v>
      </c>
      <c r="Y815" s="28" t="n">
        <f aca="false">IFERROR(IF($W815="eパケライト",VLOOKUP($U815,料金表!$B$3:$H$52,3,1),IF($W815="eパケ",VLOOKUP($U815,料金表!$B$3:$H$52,5,1),IF($W815="EMS",VLOOKUP($U815,料金表!$B$3:$H$52,7,1),""))),"")</f>
        <v>2255</v>
      </c>
      <c r="Z815" s="28" t="n">
        <f aca="false">$Z$1</f>
        <v>330</v>
      </c>
      <c r="AA815" s="64"/>
      <c r="AB815" s="65"/>
      <c r="AC815" s="66" t="s">
        <v>45</v>
      </c>
      <c r="AD815" s="65" t="n">
        <v>43972</v>
      </c>
      <c r="AE815" s="56"/>
      <c r="AF815" s="97"/>
    </row>
    <row r="816" customFormat="false" ht="15.75" hidden="true" customHeight="true" outlineLevel="0" collapsed="false">
      <c r="A816" s="19" t="n">
        <v>809</v>
      </c>
      <c r="B816" s="67"/>
      <c r="C816" s="58" t="s">
        <v>2481</v>
      </c>
      <c r="D816" s="37" t="s">
        <v>2482</v>
      </c>
      <c r="E816" s="58" t="n">
        <v>4573173316002</v>
      </c>
      <c r="F816" s="38" t="str">
        <f aca="false">IF(D816="",,"http://mnsearch.com/item?kwd="&amp;D816)</f>
        <v>http://mnsearch.com/item?kwd=B06XP9KM594573173316002</v>
      </c>
      <c r="G816" s="60" t="n">
        <v>2711</v>
      </c>
      <c r="H816" s="39"/>
      <c r="I816" s="40" t="n">
        <v>200</v>
      </c>
      <c r="J816" s="41"/>
      <c r="K816" s="41"/>
      <c r="L816" s="41"/>
      <c r="M816" s="61" t="s">
        <v>2483</v>
      </c>
      <c r="N816" s="62" t="n">
        <v>47.98</v>
      </c>
      <c r="O816" s="77" t="n">
        <f aca="false">N816-0.5</f>
        <v>47.48</v>
      </c>
      <c r="P816" s="78" t="n">
        <f aca="false">IF(ISERROR($P$1*O816),"",($P$1*O816))</f>
        <v>5027.1824</v>
      </c>
      <c r="Q816" s="79" t="n">
        <f aca="false">P816-T816-X816-G816-H816-Z816</f>
        <v>372.1824</v>
      </c>
      <c r="R816" s="80" t="n">
        <f aca="false">P816-T816-Y816-G816-H816-Z816</f>
        <v>372.1824</v>
      </c>
      <c r="S816" s="81" t="n">
        <f aca="false">IF(ISERROR(Q816/P816),"",(Q816/P816))</f>
        <v>0.0740339956632566</v>
      </c>
      <c r="T816" s="78" t="n">
        <f aca="false">ROUND(IF(ISERROR(P816*$T$1),"",P816*$T$1),0)</f>
        <v>754</v>
      </c>
      <c r="U816" s="82" t="n">
        <f aca="false">ROUNDUP(I816*1.2,0)</f>
        <v>240</v>
      </c>
      <c r="V816" s="83" t="n">
        <f aca="false">ROUNDUP(SUM(J816:L816)*1.1,0)</f>
        <v>0</v>
      </c>
      <c r="W816" s="84" t="s">
        <v>50</v>
      </c>
      <c r="X816" s="28" t="n">
        <f aca="false">IFERROR(IF($W816="eパケライト",VLOOKUP($U816,料金表!$B$3:$H$52,2,1),IF($W816="eパケ",VLOOKUP($U816,料金表!$B$3:$H$52,4,1),IF($W816="EMS",VLOOKUP($U816,料金表!$B$3:$H$52,6,1),""))),"")</f>
        <v>860</v>
      </c>
      <c r="Y816" s="28" t="n">
        <f aca="false">IFERROR(IF($W816="eパケライト",VLOOKUP($U816,料金表!$B$3:$H$52,3,1),IF($W816="eパケ",VLOOKUP($U816,料金表!$B$3:$H$52,5,1),IF($W816="EMS",VLOOKUP($U816,料金表!$B$3:$H$52,7,1),""))),"")</f>
        <v>860</v>
      </c>
      <c r="Z816" s="28" t="n">
        <f aca="false">$Z$1</f>
        <v>330</v>
      </c>
      <c r="AA816" s="64"/>
      <c r="AB816" s="65"/>
      <c r="AC816" s="66" t="s">
        <v>45</v>
      </c>
      <c r="AD816" s="65" t="n">
        <v>43972</v>
      </c>
      <c r="AE816" s="56"/>
      <c r="AF816" s="97"/>
    </row>
    <row r="817" customFormat="false" ht="15.75" hidden="true" customHeight="true" outlineLevel="0" collapsed="false">
      <c r="A817" s="19" t="n">
        <v>810</v>
      </c>
      <c r="B817" s="67"/>
      <c r="C817" s="58" t="s">
        <v>2484</v>
      </c>
      <c r="D817" s="37" t="s">
        <v>2485</v>
      </c>
      <c r="E817" s="58" t="n">
        <v>4582350660517</v>
      </c>
      <c r="F817" s="38" t="str">
        <f aca="false">IF(D817="",,"http://mnsearch.com/item?kwd="&amp;D817)</f>
        <v>http://mnsearch.com/item?kwd=B07HRY8399</v>
      </c>
      <c r="G817" s="60" t="n">
        <v>3000</v>
      </c>
      <c r="H817" s="39"/>
      <c r="I817" s="40" t="n">
        <v>200</v>
      </c>
      <c r="J817" s="41"/>
      <c r="K817" s="41"/>
      <c r="L817" s="41"/>
      <c r="M817" s="100" t="s">
        <v>2486</v>
      </c>
      <c r="N817" s="62" t="n">
        <v>47.98</v>
      </c>
      <c r="O817" s="77" t="n">
        <f aca="false">N817-0.5</f>
        <v>47.48</v>
      </c>
      <c r="P817" s="78" t="n">
        <f aca="false">IF(ISERROR($P$1*O817),"",($P$1*O817))</f>
        <v>5027.1824</v>
      </c>
      <c r="Q817" s="79" t="n">
        <f aca="false">P817-T817-X817-G817-H817-Z817</f>
        <v>83.1823999999997</v>
      </c>
      <c r="R817" s="80" t="n">
        <f aca="false">P817-T817-Y817-G817-H817-Z817</f>
        <v>83.1823999999997</v>
      </c>
      <c r="S817" s="81" t="n">
        <f aca="false">IF(ISERROR(Q817/P817),"",(Q817/P817))</f>
        <v>0.0165465251469689</v>
      </c>
      <c r="T817" s="78" t="n">
        <f aca="false">ROUND(IF(ISERROR(P817*$T$1),"",P817*$T$1),0)</f>
        <v>754</v>
      </c>
      <c r="U817" s="82" t="n">
        <f aca="false">ROUNDUP(I817*1.2,0)</f>
        <v>240</v>
      </c>
      <c r="V817" s="83" t="n">
        <f aca="false">ROUNDUP(SUM(J817:L817)*1.1,0)</f>
        <v>0</v>
      </c>
      <c r="W817" s="84" t="s">
        <v>50</v>
      </c>
      <c r="X817" s="28" t="n">
        <f aca="false">IFERROR(IF($W817="eパケライト",VLOOKUP($U817,料金表!$B$3:$H$52,2,1),IF($W817="eパケ",VLOOKUP($U817,料金表!$B$3:$H$52,4,1),IF($W817="EMS",VLOOKUP($U817,料金表!$B$3:$H$52,6,1),""))),"")</f>
        <v>860</v>
      </c>
      <c r="Y817" s="28" t="n">
        <f aca="false">IFERROR(IF($W817="eパケライト",VLOOKUP($U817,料金表!$B$3:$H$52,3,1),IF($W817="eパケ",VLOOKUP($U817,料金表!$B$3:$H$52,5,1),IF($W817="EMS",VLOOKUP($U817,料金表!$B$3:$H$52,7,1),""))),"")</f>
        <v>860</v>
      </c>
      <c r="Z817" s="28" t="n">
        <f aca="false">$Z$1</f>
        <v>330</v>
      </c>
      <c r="AA817" s="64"/>
      <c r="AB817" s="65"/>
      <c r="AC817" s="66" t="s">
        <v>45</v>
      </c>
      <c r="AD817" s="65" t="n">
        <v>43972</v>
      </c>
      <c r="AE817" s="56"/>
      <c r="AF817" s="97"/>
    </row>
    <row r="818" customFormat="false" ht="17.25" hidden="true" customHeight="true" outlineLevel="0" collapsed="false">
      <c r="A818" s="19" t="n">
        <v>811</v>
      </c>
      <c r="B818" s="67"/>
      <c r="C818" s="58" t="s">
        <v>2487</v>
      </c>
      <c r="D818" s="37" t="s">
        <v>2488</v>
      </c>
      <c r="E818" s="58" t="n">
        <v>4956027126680</v>
      </c>
      <c r="F818" s="38" t="str">
        <f aca="false">IF(D818="",,"http://mnsearch.com/item?kwd="&amp;D818)</f>
        <v>http://mnsearch.com/item?kwd=B01NCZCB2H</v>
      </c>
      <c r="G818" s="60" t="n">
        <v>3400</v>
      </c>
      <c r="H818" s="39"/>
      <c r="I818" s="40" t="n">
        <v>200</v>
      </c>
      <c r="J818" s="41"/>
      <c r="K818" s="41"/>
      <c r="L818" s="41"/>
      <c r="M818" s="61" t="s">
        <v>2489</v>
      </c>
      <c r="N818" s="62" t="n">
        <v>52.98</v>
      </c>
      <c r="O818" s="77" t="n">
        <f aca="false">N818-0.5</f>
        <v>52.48</v>
      </c>
      <c r="P818" s="78" t="n">
        <f aca="false">IF(ISERROR($P$1*O818),"",($P$1*O818))</f>
        <v>5556.5824</v>
      </c>
      <c r="Q818" s="79" t="n">
        <f aca="false">P818-T818-X818-G818-H818-Z818</f>
        <v>133.582399999999</v>
      </c>
      <c r="R818" s="80" t="n">
        <f aca="false">P818-T818-Y818-G818-H818-Z818</f>
        <v>133.582399999999</v>
      </c>
      <c r="S818" s="81" t="n">
        <f aca="false">IF(ISERROR(Q818/P818),"",(Q818/P818))</f>
        <v>0.0240403885669003</v>
      </c>
      <c r="T818" s="78" t="n">
        <f aca="false">ROUND(IF(ISERROR(P818*$T$1),"",P818*$T$1),0)</f>
        <v>833</v>
      </c>
      <c r="U818" s="82" t="n">
        <f aca="false">ROUNDUP(I818*1.2,0)</f>
        <v>240</v>
      </c>
      <c r="V818" s="83" t="n">
        <f aca="false">ROUNDUP(SUM(J818:L818)*1.1,0)</f>
        <v>0</v>
      </c>
      <c r="W818" s="84" t="s">
        <v>50</v>
      </c>
      <c r="X818" s="28" t="n">
        <f aca="false">IFERROR(IF($W818="eパケライト",VLOOKUP($U818,料金表!$B$3:$H$52,2,1),IF($W818="eパケ",VLOOKUP($U818,料金表!$B$3:$H$52,4,1),IF($W818="EMS",VLOOKUP($U818,料金表!$B$3:$H$52,6,1),""))),"")</f>
        <v>860</v>
      </c>
      <c r="Y818" s="28" t="n">
        <f aca="false">IFERROR(IF($W818="eパケライト",VLOOKUP($U818,料金表!$B$3:$H$52,3,1),IF($W818="eパケ",VLOOKUP($U818,料金表!$B$3:$H$52,5,1),IF($W818="EMS",VLOOKUP($U818,料金表!$B$3:$H$52,7,1),""))),"")</f>
        <v>860</v>
      </c>
      <c r="Z818" s="28" t="n">
        <f aca="false">$Z$1</f>
        <v>330</v>
      </c>
      <c r="AA818" s="64"/>
      <c r="AB818" s="65"/>
      <c r="AC818" s="66" t="s">
        <v>89</v>
      </c>
      <c r="AD818" s="65" t="n">
        <v>43974</v>
      </c>
      <c r="AE818" s="56"/>
      <c r="AF818" s="97"/>
    </row>
    <row r="819" customFormat="false" ht="17.25" hidden="true" customHeight="true" outlineLevel="0" collapsed="false">
      <c r="A819" s="19" t="n">
        <v>812</v>
      </c>
      <c r="B819" s="67"/>
      <c r="C819" s="58" t="s">
        <v>2490</v>
      </c>
      <c r="D819" s="37" t="s">
        <v>2491</v>
      </c>
      <c r="E819" s="58" t="n">
        <v>4573173336741</v>
      </c>
      <c r="F819" s="38" t="str">
        <f aca="false">IF(D819="",,"http://mnsearch.com/item?kwd="&amp;D819)</f>
        <v>http://mnsearch.com/item?kwd=B07H85GT1T</v>
      </c>
      <c r="G819" s="60" t="n">
        <v>4311</v>
      </c>
      <c r="H819" s="39"/>
      <c r="I819" s="40" t="n">
        <v>200</v>
      </c>
      <c r="J819" s="41"/>
      <c r="K819" s="41"/>
      <c r="L819" s="41"/>
      <c r="M819" s="61" t="s">
        <v>2492</v>
      </c>
      <c r="N819" s="62" t="n">
        <v>62.99</v>
      </c>
      <c r="O819" s="77" t="n">
        <f aca="false">N819-0.5</f>
        <v>62.49</v>
      </c>
      <c r="P819" s="78" t="n">
        <f aca="false">IF(ISERROR($P$1*O819),"",($P$1*O819))</f>
        <v>6616.4412</v>
      </c>
      <c r="Q819" s="79" t="n">
        <f aca="false">P819-T819-X819-G819-H819-Z819</f>
        <v>123.4412</v>
      </c>
      <c r="R819" s="80" t="n">
        <f aca="false">P819-T819-Y819-G819-H819-Z819</f>
        <v>123.4412</v>
      </c>
      <c r="S819" s="81" t="n">
        <f aca="false">IF(ISERROR(Q819/P819),"",(Q819/P819))</f>
        <v>0.0186567364945373</v>
      </c>
      <c r="T819" s="78" t="n">
        <f aca="false">ROUND(IF(ISERROR(P819*$T$1),"",P819*$T$1),0)</f>
        <v>992</v>
      </c>
      <c r="U819" s="82" t="n">
        <f aca="false">ROUNDUP(I819*1.2,0)</f>
        <v>240</v>
      </c>
      <c r="V819" s="83" t="n">
        <f aca="false">ROUNDUP(SUM(J819:L819)*1.1,0)</f>
        <v>0</v>
      </c>
      <c r="W819" s="84" t="s">
        <v>50</v>
      </c>
      <c r="X819" s="28" t="n">
        <f aca="false">IFERROR(IF($W819="eパケライト",VLOOKUP($U819,料金表!$B$3:$H$52,2,1),IF($W819="eパケ",VLOOKUP($U819,料金表!$B$3:$H$52,4,1),IF($W819="EMS",VLOOKUP($U819,料金表!$B$3:$H$52,6,1),""))),"")</f>
        <v>860</v>
      </c>
      <c r="Y819" s="28" t="n">
        <f aca="false">IFERROR(IF($W819="eパケライト",VLOOKUP($U819,料金表!$B$3:$H$52,3,1),IF($W819="eパケ",VLOOKUP($U819,料金表!$B$3:$H$52,5,1),IF($W819="EMS",VLOOKUP($U819,料金表!$B$3:$H$52,7,1),""))),"")</f>
        <v>860</v>
      </c>
      <c r="Z819" s="28" t="n">
        <f aca="false">$Z$1</f>
        <v>330</v>
      </c>
      <c r="AA819" s="64"/>
      <c r="AB819" s="65"/>
      <c r="AC819" s="66" t="s">
        <v>89</v>
      </c>
      <c r="AD819" s="65" t="n">
        <v>43974</v>
      </c>
      <c r="AE819" s="56"/>
      <c r="AF819" s="97"/>
    </row>
    <row r="820" customFormat="false" ht="17.25" hidden="true" customHeight="true" outlineLevel="0" collapsed="false">
      <c r="A820" s="19" t="n">
        <v>813</v>
      </c>
      <c r="B820" s="67"/>
      <c r="C820" s="58" t="s">
        <v>2493</v>
      </c>
      <c r="D820" s="37" t="s">
        <v>2494</v>
      </c>
      <c r="E820" s="58" t="n">
        <v>4995506002763</v>
      </c>
      <c r="F820" s="38" t="str">
        <f aca="false">IF(D820="",,"http://mnsearch.com/item?kwd="&amp;D820)</f>
        <v>http://mnsearch.com/item?kwd=B079M8LTJK</v>
      </c>
      <c r="G820" s="60" t="n">
        <v>3400</v>
      </c>
      <c r="H820" s="39"/>
      <c r="I820" s="40" t="n">
        <v>200</v>
      </c>
      <c r="J820" s="41"/>
      <c r="K820" s="41"/>
      <c r="L820" s="41"/>
      <c r="M820" s="61" t="s">
        <v>2495</v>
      </c>
      <c r="N820" s="62" t="n">
        <v>57.98</v>
      </c>
      <c r="O820" s="77" t="n">
        <f aca="false">N820-0.5</f>
        <v>57.48</v>
      </c>
      <c r="P820" s="78" t="n">
        <f aca="false">IF(ISERROR($P$1*O820),"",($P$1*O820))</f>
        <v>6085.9824</v>
      </c>
      <c r="Q820" s="79" t="n">
        <f aca="false">P820-T820-X820-G820-H820-Z820</f>
        <v>582.982399999999</v>
      </c>
      <c r="R820" s="80" t="n">
        <f aca="false">P820-T820-Y820-G820-H820-Z820</f>
        <v>582.982399999999</v>
      </c>
      <c r="S820" s="81" t="n">
        <f aca="false">IF(ISERROR(Q820/P820),"",(Q820/P820))</f>
        <v>0.0957910098458384</v>
      </c>
      <c r="T820" s="78" t="n">
        <f aca="false">ROUND(IF(ISERROR(P820*$T$1),"",P820*$T$1),0)</f>
        <v>913</v>
      </c>
      <c r="U820" s="82" t="n">
        <f aca="false">ROUNDUP(I820*1.2,0)</f>
        <v>240</v>
      </c>
      <c r="V820" s="83" t="n">
        <f aca="false">ROUNDUP(SUM(J820:L820)*1.1,0)</f>
        <v>0</v>
      </c>
      <c r="W820" s="84" t="s">
        <v>50</v>
      </c>
      <c r="X820" s="28" t="n">
        <f aca="false">IFERROR(IF($W820="eパケライト",VLOOKUP($U820,料金表!$B$3:$H$52,2,1),IF($W820="eパケ",VLOOKUP($U820,料金表!$B$3:$H$52,4,1),IF($W820="EMS",VLOOKUP($U820,料金表!$B$3:$H$52,6,1),""))),"")</f>
        <v>860</v>
      </c>
      <c r="Y820" s="28" t="n">
        <f aca="false">IFERROR(IF($W820="eパケライト",VLOOKUP($U820,料金表!$B$3:$H$52,3,1),IF($W820="eパケ",VLOOKUP($U820,料金表!$B$3:$H$52,5,1),IF($W820="EMS",VLOOKUP($U820,料金表!$B$3:$H$52,7,1),""))),"")</f>
        <v>860</v>
      </c>
      <c r="Z820" s="28" t="n">
        <f aca="false">$Z$1</f>
        <v>330</v>
      </c>
      <c r="AA820" s="64"/>
      <c r="AB820" s="65"/>
      <c r="AC820" s="66" t="s">
        <v>89</v>
      </c>
      <c r="AD820" s="65" t="n">
        <v>43974</v>
      </c>
      <c r="AE820" s="56"/>
      <c r="AF820" s="97"/>
    </row>
    <row r="821" customFormat="false" ht="17.25" hidden="true" customHeight="true" outlineLevel="0" collapsed="false">
      <c r="A821" s="19" t="n">
        <v>814</v>
      </c>
      <c r="B821" s="67"/>
      <c r="C821" s="58" t="s">
        <v>2496</v>
      </c>
      <c r="D821" s="37" t="s">
        <v>2497</v>
      </c>
      <c r="E821" s="58" t="n">
        <v>4988615104237</v>
      </c>
      <c r="F821" s="38" t="str">
        <f aca="false">IF(D821="",,"http://mnsearch.com/item?kwd="&amp;D821)</f>
        <v>http://mnsearch.com/item?kwd=B075RDZTJ7</v>
      </c>
      <c r="G821" s="60" t="n">
        <v>3100</v>
      </c>
      <c r="H821" s="39"/>
      <c r="I821" s="40" t="n">
        <v>200</v>
      </c>
      <c r="J821" s="41"/>
      <c r="K821" s="41"/>
      <c r="L821" s="41"/>
      <c r="M821" s="61" t="s">
        <v>2498</v>
      </c>
      <c r="N821" s="62" t="n">
        <v>60.98</v>
      </c>
      <c r="O821" s="77" t="n">
        <f aca="false">N821-0.5</f>
        <v>60.48</v>
      </c>
      <c r="P821" s="78" t="n">
        <f aca="false">IF(ISERROR($P$1*O821),"",($P$1*O821))</f>
        <v>6403.6224</v>
      </c>
      <c r="Q821" s="79" t="n">
        <f aca="false">P821-T821-X821-G821-H821-Z821</f>
        <v>1152.6224</v>
      </c>
      <c r="R821" s="80" t="n">
        <f aca="false">P821-T821-Y821-G821-H821-Z821</f>
        <v>1152.6224</v>
      </c>
      <c r="S821" s="81" t="n">
        <f aca="false">IF(ISERROR(Q821/P821),"",(Q821/P821))</f>
        <v>0.179995372619098</v>
      </c>
      <c r="T821" s="78" t="n">
        <f aca="false">ROUND(IF(ISERROR(P821*$T$1),"",P821*$T$1),0)</f>
        <v>961</v>
      </c>
      <c r="U821" s="82" t="n">
        <f aca="false">ROUNDUP(I821*1.2,0)</f>
        <v>240</v>
      </c>
      <c r="V821" s="83" t="n">
        <f aca="false">ROUNDUP(SUM(J821:L821)*1.1,0)</f>
        <v>0</v>
      </c>
      <c r="W821" s="84" t="s">
        <v>50</v>
      </c>
      <c r="X821" s="28" t="n">
        <f aca="false">IFERROR(IF($W821="eパケライト",VLOOKUP($U821,料金表!$B$3:$H$52,2,1),IF($W821="eパケ",VLOOKUP($U821,料金表!$B$3:$H$52,4,1),IF($W821="EMS",VLOOKUP($U821,料金表!$B$3:$H$52,6,1),""))),"")</f>
        <v>860</v>
      </c>
      <c r="Y821" s="28" t="n">
        <f aca="false">IFERROR(IF($W821="eパケライト",VLOOKUP($U821,料金表!$B$3:$H$52,3,1),IF($W821="eパケ",VLOOKUP($U821,料金表!$B$3:$H$52,5,1),IF($W821="EMS",VLOOKUP($U821,料金表!$B$3:$H$52,7,1),""))),"")</f>
        <v>860</v>
      </c>
      <c r="Z821" s="28" t="n">
        <f aca="false">$Z$1</f>
        <v>330</v>
      </c>
      <c r="AA821" s="64"/>
      <c r="AB821" s="65"/>
      <c r="AC821" s="66" t="s">
        <v>89</v>
      </c>
      <c r="AD821" s="65" t="n">
        <v>43974</v>
      </c>
      <c r="AE821" s="56"/>
      <c r="AF821" s="97"/>
    </row>
    <row r="822" customFormat="false" ht="17.25" hidden="true" customHeight="true" outlineLevel="0" collapsed="false">
      <c r="A822" s="19" t="n">
        <v>815</v>
      </c>
      <c r="B822" s="67"/>
      <c r="C822" s="58" t="s">
        <v>2499</v>
      </c>
      <c r="D822" s="37" t="s">
        <v>2500</v>
      </c>
      <c r="E822" s="58" t="n">
        <v>4988615104381</v>
      </c>
      <c r="F822" s="38" t="str">
        <f aca="false">IF(D822="",,"http://mnsearch.com/item?kwd="&amp;D822)</f>
        <v>http://mnsearch.com/item?kwd=B077X7H4H6</v>
      </c>
      <c r="G822" s="60" t="n">
        <v>2711</v>
      </c>
      <c r="H822" s="39"/>
      <c r="I822" s="40" t="n">
        <v>200</v>
      </c>
      <c r="J822" s="41"/>
      <c r="K822" s="41"/>
      <c r="L822" s="41"/>
      <c r="M822" s="61" t="s">
        <v>2501</v>
      </c>
      <c r="N822" s="62" t="n">
        <v>55.49</v>
      </c>
      <c r="O822" s="77" t="n">
        <f aca="false">N822-0.5</f>
        <v>54.99</v>
      </c>
      <c r="P822" s="78" t="n">
        <f aca="false">IF(ISERROR($P$1*O822),"",($P$1*O822))</f>
        <v>5822.3412</v>
      </c>
      <c r="Q822" s="79" t="n">
        <f aca="false">P822-T822-X822-G822-H822-Z822</f>
        <v>1048.3412</v>
      </c>
      <c r="R822" s="80" t="n">
        <f aca="false">P822-T822-Y822-G822-H822-Z822</f>
        <v>1048.3412</v>
      </c>
      <c r="S822" s="81" t="n">
        <f aca="false">IF(ISERROR(Q822/P822),"",(Q822/P822))</f>
        <v>0.180054923610454</v>
      </c>
      <c r="T822" s="78" t="n">
        <f aca="false">ROUND(IF(ISERROR(P822*$T$1),"",P822*$T$1),0)</f>
        <v>873</v>
      </c>
      <c r="U822" s="82" t="n">
        <f aca="false">ROUNDUP(I822*1.2,0)</f>
        <v>240</v>
      </c>
      <c r="V822" s="83" t="n">
        <f aca="false">ROUNDUP(SUM(J822:L822)*1.1,0)</f>
        <v>0</v>
      </c>
      <c r="W822" s="84" t="s">
        <v>50</v>
      </c>
      <c r="X822" s="28" t="n">
        <f aca="false">IFERROR(IF($W822="eパケライト",VLOOKUP($U822,料金表!$B$3:$H$52,2,1),IF($W822="eパケ",VLOOKUP($U822,料金表!$B$3:$H$52,4,1),IF($W822="EMS",VLOOKUP($U822,料金表!$B$3:$H$52,6,1),""))),"")</f>
        <v>860</v>
      </c>
      <c r="Y822" s="28" t="n">
        <f aca="false">IFERROR(IF($W822="eパケライト",VLOOKUP($U822,料金表!$B$3:$H$52,3,1),IF($W822="eパケ",VLOOKUP($U822,料金表!$B$3:$H$52,5,1),IF($W822="EMS",VLOOKUP($U822,料金表!$B$3:$H$52,7,1),""))),"")</f>
        <v>860</v>
      </c>
      <c r="Z822" s="28" t="n">
        <f aca="false">$Z$1</f>
        <v>330</v>
      </c>
      <c r="AA822" s="64"/>
      <c r="AB822" s="65"/>
      <c r="AC822" s="66" t="s">
        <v>89</v>
      </c>
      <c r="AD822" s="65" t="n">
        <v>43974</v>
      </c>
      <c r="AE822" s="56"/>
      <c r="AF822" s="97"/>
    </row>
    <row r="823" customFormat="false" ht="15.75" hidden="true" customHeight="true" outlineLevel="0" collapsed="false">
      <c r="A823" s="19" t="n">
        <v>816</v>
      </c>
      <c r="B823" s="67"/>
      <c r="C823" s="58" t="s">
        <v>2502</v>
      </c>
      <c r="D823" s="37" t="s">
        <v>2503</v>
      </c>
      <c r="E823" s="58" t="n">
        <v>4582325378225</v>
      </c>
      <c r="F823" s="38" t="str">
        <f aca="false">IF(D823="",,"http://mnsearch.com/item?kwd="&amp;D823)</f>
        <v>http://mnsearch.com/item?kwd=B009ZP1IZ2</v>
      </c>
      <c r="G823" s="60" t="n">
        <v>2711</v>
      </c>
      <c r="H823" s="39"/>
      <c r="I823" s="40" t="n">
        <v>200</v>
      </c>
      <c r="J823" s="41"/>
      <c r="K823" s="41"/>
      <c r="L823" s="41"/>
      <c r="M823" s="100" t="s">
        <v>2504</v>
      </c>
      <c r="N823" s="62" t="n">
        <v>55.99</v>
      </c>
      <c r="O823" s="77" t="n">
        <f aca="false">N823-0.5</f>
        <v>55.49</v>
      </c>
      <c r="P823" s="78" t="n">
        <f aca="false">IF(ISERROR($P$1*O823),"",($P$1*O823))</f>
        <v>5875.2812</v>
      </c>
      <c r="Q823" s="79" t="n">
        <f aca="false">P823-T823-X823-G823-H823-Z823</f>
        <v>1093.2812</v>
      </c>
      <c r="R823" s="80" t="n">
        <f aca="false">P823-T823-Y823-G823-H823-Z823</f>
        <v>1093.2812</v>
      </c>
      <c r="S823" s="81" t="n">
        <f aca="false">IF(ISERROR(Q823/P823),"",(Q823/P823))</f>
        <v>0.186081510447534</v>
      </c>
      <c r="T823" s="78" t="n">
        <f aca="false">ROUND(IF(ISERROR(P823*$T$1),"",P823*$T$1),0)</f>
        <v>881</v>
      </c>
      <c r="U823" s="82" t="n">
        <f aca="false">ROUNDUP(I823*1.2,0)</f>
        <v>240</v>
      </c>
      <c r="V823" s="83" t="n">
        <f aca="false">ROUNDUP(SUM(J823:L823)*1.1,0)</f>
        <v>0</v>
      </c>
      <c r="W823" s="84" t="s">
        <v>50</v>
      </c>
      <c r="X823" s="28" t="n">
        <f aca="false">IFERROR(IF($W823="eパケライト",VLOOKUP($U823,料金表!$B$3:$H$52,2,1),IF($W823="eパケ",VLOOKUP($U823,料金表!$B$3:$H$52,4,1),IF($W823="EMS",VLOOKUP($U823,料金表!$B$3:$H$52,6,1),""))),"")</f>
        <v>860</v>
      </c>
      <c r="Y823" s="28" t="n">
        <f aca="false">IFERROR(IF($W823="eパケライト",VLOOKUP($U823,料金表!$B$3:$H$52,3,1),IF($W823="eパケ",VLOOKUP($U823,料金表!$B$3:$H$52,5,1),IF($W823="EMS",VLOOKUP($U823,料金表!$B$3:$H$52,7,1),""))),"")</f>
        <v>860</v>
      </c>
      <c r="Z823" s="28" t="n">
        <f aca="false">$Z$1</f>
        <v>330</v>
      </c>
      <c r="AA823" s="64"/>
      <c r="AB823" s="65"/>
      <c r="AC823" s="66" t="s">
        <v>45</v>
      </c>
      <c r="AD823" s="65" t="n">
        <v>43974</v>
      </c>
      <c r="AE823" s="56"/>
      <c r="AF823" s="97"/>
    </row>
    <row r="824" customFormat="false" ht="15.75" hidden="true" customHeight="true" outlineLevel="0" collapsed="false">
      <c r="A824" s="19" t="n">
        <v>817</v>
      </c>
      <c r="B824" s="67"/>
      <c r="C824" s="58" t="s">
        <v>2505</v>
      </c>
      <c r="D824" s="37" t="s">
        <v>2506</v>
      </c>
      <c r="E824" s="58" t="n">
        <v>4582173560322</v>
      </c>
      <c r="F824" s="38" t="str">
        <f aca="false">IF(D824="",,"http://mnsearch.com/item?kwd="&amp;D824)</f>
        <v>http://mnsearch.com/item?kwd=B01MRA05E7</v>
      </c>
      <c r="G824" s="60" t="n">
        <v>2500</v>
      </c>
      <c r="H824" s="39"/>
      <c r="I824" s="40" t="n">
        <v>200</v>
      </c>
      <c r="J824" s="41"/>
      <c r="K824" s="41"/>
      <c r="L824" s="41"/>
      <c r="M824" s="61" t="s">
        <v>2507</v>
      </c>
      <c r="N824" s="62" t="n">
        <v>46.98</v>
      </c>
      <c r="O824" s="77" t="n">
        <f aca="false">N824-0.5</f>
        <v>46.48</v>
      </c>
      <c r="P824" s="78" t="n">
        <f aca="false">IF(ISERROR($P$1*O824),"",($P$1*O824))</f>
        <v>4921.3024</v>
      </c>
      <c r="Q824" s="79" t="n">
        <f aca="false">P824-T824-X824-G824-H824-Z824</f>
        <v>493.3024</v>
      </c>
      <c r="R824" s="80" t="n">
        <f aca="false">P824-T824-Y824-G824-H824-Z824</f>
        <v>493.3024</v>
      </c>
      <c r="S824" s="81" t="n">
        <f aca="false">IF(ISERROR(Q824/P824),"",(Q824/P824))</f>
        <v>0.100238180852288</v>
      </c>
      <c r="T824" s="78" t="n">
        <f aca="false">ROUND(IF(ISERROR(P824*$T$1),"",P824*$T$1),0)</f>
        <v>738</v>
      </c>
      <c r="U824" s="82" t="n">
        <f aca="false">ROUNDUP(I824*1.2,0)</f>
        <v>240</v>
      </c>
      <c r="V824" s="83" t="n">
        <f aca="false">ROUNDUP(SUM(J824:L824)*1.1,0)</f>
        <v>0</v>
      </c>
      <c r="W824" s="84" t="s">
        <v>50</v>
      </c>
      <c r="X824" s="28" t="n">
        <f aca="false">IFERROR(IF($W824="eパケライト",VLOOKUP($U824,料金表!$B$3:$H$52,2,1),IF($W824="eパケ",VLOOKUP($U824,料金表!$B$3:$H$52,4,1),IF($W824="EMS",VLOOKUP($U824,料金表!$B$3:$H$52,6,1),""))),"")</f>
        <v>860</v>
      </c>
      <c r="Y824" s="28" t="n">
        <f aca="false">IFERROR(IF($W824="eパケライト",VLOOKUP($U824,料金表!$B$3:$H$52,3,1),IF($W824="eパケ",VLOOKUP($U824,料金表!$B$3:$H$52,5,1),IF($W824="EMS",VLOOKUP($U824,料金表!$B$3:$H$52,7,1),""))),"")</f>
        <v>860</v>
      </c>
      <c r="Z824" s="28" t="n">
        <f aca="false">$Z$1</f>
        <v>330</v>
      </c>
      <c r="AA824" s="64"/>
      <c r="AB824" s="65"/>
      <c r="AC824" s="66" t="s">
        <v>45</v>
      </c>
      <c r="AD824" s="65" t="n">
        <v>43974</v>
      </c>
      <c r="AE824" s="56"/>
      <c r="AF824" s="97"/>
    </row>
    <row r="825" customFormat="false" ht="15.75" hidden="true" customHeight="true" outlineLevel="0" collapsed="false">
      <c r="A825" s="19" t="n">
        <v>818</v>
      </c>
      <c r="B825" s="67"/>
      <c r="C825" s="58" t="s">
        <v>2508</v>
      </c>
      <c r="D825" s="37" t="s">
        <v>2509</v>
      </c>
      <c r="E825" s="58" t="n">
        <v>4573173348065</v>
      </c>
      <c r="F825" s="38" t="str">
        <f aca="false">IF(D825="",,"http://mnsearch.com/item?kwd="&amp;D825)</f>
        <v>http://mnsearch.com/item?kwd=B07LB1572J</v>
      </c>
      <c r="G825" s="60" t="n">
        <v>4000</v>
      </c>
      <c r="H825" s="39"/>
      <c r="I825" s="40" t="n">
        <v>200</v>
      </c>
      <c r="J825" s="41"/>
      <c r="K825" s="41"/>
      <c r="L825" s="41"/>
      <c r="M825" s="100" t="s">
        <v>2510</v>
      </c>
      <c r="N825" s="62" t="n">
        <v>61.98</v>
      </c>
      <c r="O825" s="77" t="n">
        <f aca="false">N825-0.5</f>
        <v>61.48</v>
      </c>
      <c r="P825" s="78" t="n">
        <f aca="false">IF(ISERROR($P$1*O825),"",($P$1*O825))</f>
        <v>6509.5024</v>
      </c>
      <c r="Q825" s="79" t="n">
        <f aca="false">P825-T825-X825-G825-H825-Z825</f>
        <v>343.502399999999</v>
      </c>
      <c r="R825" s="80" t="n">
        <f aca="false">P825-T825-Y825-G825-H825-Z825</f>
        <v>343.502399999999</v>
      </c>
      <c r="S825" s="81" t="n">
        <f aca="false">IF(ISERROR(Q825/P825),"",(Q825/P825))</f>
        <v>0.0527693791156755</v>
      </c>
      <c r="T825" s="78" t="n">
        <f aca="false">ROUND(IF(ISERROR(P825*$T$1),"",P825*$T$1),0)</f>
        <v>976</v>
      </c>
      <c r="U825" s="82" t="n">
        <f aca="false">ROUNDUP(I825*1.2,0)</f>
        <v>240</v>
      </c>
      <c r="V825" s="83" t="n">
        <f aca="false">ROUNDUP(SUM(J825:L825)*1.1,0)</f>
        <v>0</v>
      </c>
      <c r="W825" s="84" t="s">
        <v>50</v>
      </c>
      <c r="X825" s="28" t="n">
        <f aca="false">IFERROR(IF($W825="eパケライト",VLOOKUP($U825,料金表!$B$3:$H$52,2,1),IF($W825="eパケ",VLOOKUP($U825,料金表!$B$3:$H$52,4,1),IF($W825="EMS",VLOOKUP($U825,料金表!$B$3:$H$52,6,1),""))),"")</f>
        <v>860</v>
      </c>
      <c r="Y825" s="28" t="n">
        <f aca="false">IFERROR(IF($W825="eパケライト",VLOOKUP($U825,料金表!$B$3:$H$52,3,1),IF($W825="eパケ",VLOOKUP($U825,料金表!$B$3:$H$52,5,1),IF($W825="EMS",VLOOKUP($U825,料金表!$B$3:$H$52,7,1),""))),"")</f>
        <v>860</v>
      </c>
      <c r="Z825" s="28" t="n">
        <f aca="false">$Z$1</f>
        <v>330</v>
      </c>
      <c r="AA825" s="64"/>
      <c r="AB825" s="65"/>
      <c r="AC825" s="66" t="s">
        <v>45</v>
      </c>
      <c r="AD825" s="65" t="n">
        <v>43974</v>
      </c>
      <c r="AE825" s="56"/>
      <c r="AF825" s="97"/>
    </row>
    <row r="826" customFormat="false" ht="15.75" hidden="true" customHeight="true" outlineLevel="0" collapsed="false">
      <c r="A826" s="19" t="n">
        <v>819</v>
      </c>
      <c r="B826" s="67"/>
      <c r="C826" s="58" t="s">
        <v>2511</v>
      </c>
      <c r="D826" s="37" t="s">
        <v>2512</v>
      </c>
      <c r="E826" s="58" t="n">
        <v>4573173348072</v>
      </c>
      <c r="F826" s="38" t="str">
        <f aca="false">IF(D826="",,"http://mnsearch.com/item?kwd="&amp;D826)</f>
        <v>http://mnsearch.com/item?kwd=B07L9ZFSSG</v>
      </c>
      <c r="G826" s="60" t="n">
        <v>6111</v>
      </c>
      <c r="H826" s="39"/>
      <c r="I826" s="40" t="n">
        <v>200</v>
      </c>
      <c r="J826" s="41"/>
      <c r="K826" s="41"/>
      <c r="L826" s="41"/>
      <c r="M826" s="61" t="s">
        <v>2513</v>
      </c>
      <c r="N826" s="62" t="n">
        <v>90.49</v>
      </c>
      <c r="O826" s="77" t="n">
        <f aca="false">N826-0.5</f>
        <v>89.99</v>
      </c>
      <c r="P826" s="78" t="n">
        <f aca="false">IF(ISERROR($P$1*O826),"",($P$1*O826))</f>
        <v>9528.1412</v>
      </c>
      <c r="Q826" s="79" t="n">
        <f aca="false">P826-T826-X826-G826-H826-Z826</f>
        <v>798.141199999998</v>
      </c>
      <c r="R826" s="80" t="n">
        <f aca="false">P826-T826-Y826-G826-H826-Z826</f>
        <v>798.141199999998</v>
      </c>
      <c r="S826" s="81" t="n">
        <f aca="false">IF(ISERROR(Q826/P826),"",(Q826/P826))</f>
        <v>0.0837667267147551</v>
      </c>
      <c r="T826" s="78" t="n">
        <f aca="false">ROUND(IF(ISERROR(P826*$T$1),"",P826*$T$1),0)</f>
        <v>1429</v>
      </c>
      <c r="U826" s="82" t="n">
        <f aca="false">ROUNDUP(I826*1.2,0)</f>
        <v>240</v>
      </c>
      <c r="V826" s="83" t="n">
        <f aca="false">ROUNDUP(SUM(J826:L826)*1.1,0)</f>
        <v>0</v>
      </c>
      <c r="W826" s="84" t="s">
        <v>50</v>
      </c>
      <c r="X826" s="28" t="n">
        <f aca="false">IFERROR(IF($W826="eパケライト",VLOOKUP($U826,料金表!$B$3:$H$52,2,1),IF($W826="eパケ",VLOOKUP($U826,料金表!$B$3:$H$52,4,1),IF($W826="EMS",VLOOKUP($U826,料金表!$B$3:$H$52,6,1),""))),"")</f>
        <v>860</v>
      </c>
      <c r="Y826" s="28" t="n">
        <f aca="false">IFERROR(IF($W826="eパケライト",VLOOKUP($U826,料金表!$B$3:$H$52,3,1),IF($W826="eパケ",VLOOKUP($U826,料金表!$B$3:$H$52,5,1),IF($W826="EMS",VLOOKUP($U826,料金表!$B$3:$H$52,7,1),""))),"")</f>
        <v>860</v>
      </c>
      <c r="Z826" s="28" t="n">
        <f aca="false">$Z$1</f>
        <v>330</v>
      </c>
      <c r="AA826" s="64"/>
      <c r="AB826" s="65"/>
      <c r="AC826" s="66" t="s">
        <v>45</v>
      </c>
      <c r="AD826" s="65" t="n">
        <v>43974</v>
      </c>
      <c r="AE826" s="56"/>
      <c r="AF826" s="97"/>
    </row>
    <row r="827" customFormat="false" ht="15.75" hidden="true" customHeight="true" outlineLevel="0" collapsed="false">
      <c r="A827" s="19" t="n">
        <v>820</v>
      </c>
      <c r="B827" s="67"/>
      <c r="C827" s="58" t="s">
        <v>2514</v>
      </c>
      <c r="D827" s="37" t="s">
        <v>2515</v>
      </c>
      <c r="E827" s="58" t="n">
        <v>4976219099110</v>
      </c>
      <c r="F827" s="38" t="str">
        <f aca="false">IF(D827="",,"http://mnsearch.com/item?kwd="&amp;D827)</f>
        <v>http://mnsearch.com/item?kwd=B07HCSX8RK</v>
      </c>
      <c r="G827" s="60" t="n">
        <v>2900</v>
      </c>
      <c r="H827" s="39"/>
      <c r="I827" s="40" t="n">
        <v>200</v>
      </c>
      <c r="J827" s="41"/>
      <c r="K827" s="41"/>
      <c r="L827" s="41"/>
      <c r="M827" s="100" t="s">
        <v>2516</v>
      </c>
      <c r="N827" s="62" t="n">
        <v>59</v>
      </c>
      <c r="O827" s="77" t="n">
        <f aca="false">N827-0.5</f>
        <v>58.5</v>
      </c>
      <c r="P827" s="78" t="n">
        <f aca="false">IF(ISERROR($P$1*O827),"",($P$1*O827))</f>
        <v>6193.98</v>
      </c>
      <c r="Q827" s="79" t="n">
        <f aca="false">P827-T827-X827-G827-H827-Z827</f>
        <v>1174.98</v>
      </c>
      <c r="R827" s="80" t="n">
        <f aca="false">P827-T827-Y827-G827-H827-Z827</f>
        <v>1174.98</v>
      </c>
      <c r="S827" s="81" t="n">
        <f aca="false">IF(ISERROR(Q827/P827),"",(Q827/P827))</f>
        <v>0.189697092983833</v>
      </c>
      <c r="T827" s="78" t="n">
        <f aca="false">ROUND(IF(ISERROR(P827*$T$1),"",P827*$T$1),0)</f>
        <v>929</v>
      </c>
      <c r="U827" s="82" t="n">
        <f aca="false">ROUNDUP(I827*1.2,0)</f>
        <v>240</v>
      </c>
      <c r="V827" s="83" t="n">
        <f aca="false">ROUNDUP(SUM(J827:L827)*1.1,0)</f>
        <v>0</v>
      </c>
      <c r="W827" s="84" t="s">
        <v>50</v>
      </c>
      <c r="X827" s="28" t="n">
        <f aca="false">IFERROR(IF($W827="eパケライト",VLOOKUP($U827,料金表!$B$3:$H$52,2,1),IF($W827="eパケ",VLOOKUP($U827,料金表!$B$3:$H$52,4,1),IF($W827="EMS",VLOOKUP($U827,料金表!$B$3:$H$52,6,1),""))),"")</f>
        <v>860</v>
      </c>
      <c r="Y827" s="28" t="n">
        <f aca="false">IFERROR(IF($W827="eパケライト",VLOOKUP($U827,料金表!$B$3:$H$52,3,1),IF($W827="eパケ",VLOOKUP($U827,料金表!$B$3:$H$52,5,1),IF($W827="EMS",VLOOKUP($U827,料金表!$B$3:$H$52,7,1),""))),"")</f>
        <v>860</v>
      </c>
      <c r="Z827" s="28" t="n">
        <f aca="false">$Z$1</f>
        <v>330</v>
      </c>
      <c r="AA827" s="64"/>
      <c r="AB827" s="65"/>
      <c r="AC827" s="66" t="s">
        <v>45</v>
      </c>
      <c r="AD827" s="65" t="n">
        <v>43974</v>
      </c>
      <c r="AE827" s="56"/>
      <c r="AF827" s="97"/>
    </row>
    <row r="828" customFormat="false" ht="15.75" hidden="true" customHeight="true" outlineLevel="0" collapsed="false">
      <c r="A828" s="19" t="n">
        <v>821</v>
      </c>
      <c r="B828" s="67"/>
      <c r="C828" s="58" t="s">
        <v>2517</v>
      </c>
      <c r="D828" s="37" t="s">
        <v>2518</v>
      </c>
      <c r="E828" s="58" t="n">
        <v>4562240236602</v>
      </c>
      <c r="F828" s="38" t="str">
        <f aca="false">IF(D828="",,"http://mnsearch.com/item?kwd="&amp;D828)</f>
        <v>http://mnsearch.com/item?kwd=B07DW38SKV</v>
      </c>
      <c r="G828" s="60" t="n">
        <v>2780</v>
      </c>
      <c r="H828" s="39"/>
      <c r="I828" s="40" t="n">
        <v>200</v>
      </c>
      <c r="J828" s="41"/>
      <c r="K828" s="41"/>
      <c r="L828" s="41"/>
      <c r="M828" s="61" t="s">
        <v>2519</v>
      </c>
      <c r="N828" s="62" t="n">
        <v>55.98</v>
      </c>
      <c r="O828" s="77" t="n">
        <f aca="false">N828-0.5</f>
        <v>55.48</v>
      </c>
      <c r="P828" s="78" t="n">
        <f aca="false">IF(ISERROR($P$1*O828),"",($P$1*O828))</f>
        <v>5874.2224</v>
      </c>
      <c r="Q828" s="79" t="n">
        <f aca="false">P828-T828-X828-G828-H828-Z828</f>
        <v>1023.2224</v>
      </c>
      <c r="R828" s="80" t="n">
        <f aca="false">P828-T828-Y828-G828-H828-Z828</f>
        <v>1023.2224</v>
      </c>
      <c r="S828" s="81" t="n">
        <f aca="false">IF(ISERROR(Q828/P828),"",(Q828/P828))</f>
        <v>0.174188570048012</v>
      </c>
      <c r="T828" s="78" t="n">
        <f aca="false">ROUND(IF(ISERROR(P828*$T$1),"",P828*$T$1),0)</f>
        <v>881</v>
      </c>
      <c r="U828" s="82" t="n">
        <f aca="false">ROUNDUP(I828*1.2,0)</f>
        <v>240</v>
      </c>
      <c r="V828" s="83" t="n">
        <f aca="false">ROUNDUP(SUM(J828:L828)*1.1,0)</f>
        <v>0</v>
      </c>
      <c r="W828" s="84" t="s">
        <v>50</v>
      </c>
      <c r="X828" s="28" t="n">
        <f aca="false">IFERROR(IF($W828="eパケライト",VLOOKUP($U828,料金表!$B$3:$H$52,2,1),IF($W828="eパケ",VLOOKUP($U828,料金表!$B$3:$H$52,4,1),IF($W828="EMS",VLOOKUP($U828,料金表!$B$3:$H$52,6,1),""))),"")</f>
        <v>860</v>
      </c>
      <c r="Y828" s="28" t="n">
        <f aca="false">IFERROR(IF($W828="eパケライト",VLOOKUP($U828,料金表!$B$3:$H$52,3,1),IF($W828="eパケ",VLOOKUP($U828,料金表!$B$3:$H$52,5,1),IF($W828="EMS",VLOOKUP($U828,料金表!$B$3:$H$52,7,1),""))),"")</f>
        <v>860</v>
      </c>
      <c r="Z828" s="28" t="n">
        <f aca="false">$Z$1</f>
        <v>330</v>
      </c>
      <c r="AA828" s="64"/>
      <c r="AB828" s="65"/>
      <c r="AC828" s="66" t="s">
        <v>45</v>
      </c>
      <c r="AD828" s="65" t="n">
        <v>43974</v>
      </c>
      <c r="AE828" s="56"/>
      <c r="AF828" s="97"/>
    </row>
    <row r="829" customFormat="false" ht="15.75" hidden="true" customHeight="true" outlineLevel="0" collapsed="false">
      <c r="A829" s="19" t="n">
        <v>822</v>
      </c>
      <c r="B829" s="67"/>
      <c r="C829" s="58" t="s">
        <v>2520</v>
      </c>
      <c r="D829" s="37" t="s">
        <v>2521</v>
      </c>
      <c r="E829" s="58" t="n">
        <v>4562412130288</v>
      </c>
      <c r="F829" s="38" t="str">
        <f aca="false">IF(D829="",,"http://mnsearch.com/item?kwd="&amp;D829)</f>
        <v>http://mnsearch.com/item?kwd=B07772TJXL</v>
      </c>
      <c r="G829" s="60" t="n">
        <v>3511</v>
      </c>
      <c r="H829" s="39"/>
      <c r="I829" s="40" t="n">
        <v>200</v>
      </c>
      <c r="J829" s="41"/>
      <c r="K829" s="41"/>
      <c r="L829" s="41"/>
      <c r="M829" s="61" t="s">
        <v>2522</v>
      </c>
      <c r="N829" s="62" t="n">
        <v>55.98</v>
      </c>
      <c r="O829" s="77" t="n">
        <f aca="false">N829-0.5</f>
        <v>55.48</v>
      </c>
      <c r="P829" s="78" t="n">
        <f aca="false">IF(ISERROR($P$1*O829),"",($P$1*O829))</f>
        <v>5874.2224</v>
      </c>
      <c r="Q829" s="79" t="n">
        <f aca="false">P829-T829-X829-G829-H829-Z829</f>
        <v>292.2224</v>
      </c>
      <c r="R829" s="80" t="n">
        <f aca="false">P829-T829-Y829-G829-H829-Z829</f>
        <v>292.2224</v>
      </c>
      <c r="S829" s="81" t="n">
        <f aca="false">IF(ISERROR(Q829/P829),"",(Q829/P829))</f>
        <v>0.0497465673073596</v>
      </c>
      <c r="T829" s="78" t="n">
        <f aca="false">ROUND(IF(ISERROR(P829*$T$1),"",P829*$T$1),0)</f>
        <v>881</v>
      </c>
      <c r="U829" s="82" t="n">
        <f aca="false">ROUNDUP(I829*1.2,0)</f>
        <v>240</v>
      </c>
      <c r="V829" s="83" t="n">
        <f aca="false">ROUNDUP(SUM(J829:L829)*1.1,0)</f>
        <v>0</v>
      </c>
      <c r="W829" s="84" t="s">
        <v>50</v>
      </c>
      <c r="X829" s="28" t="n">
        <f aca="false">IFERROR(IF($W829="eパケライト",VLOOKUP($U829,料金表!$B$3:$H$52,2,1),IF($W829="eパケ",VLOOKUP($U829,料金表!$B$3:$H$52,4,1),IF($W829="EMS",VLOOKUP($U829,料金表!$B$3:$H$52,6,1),""))),"")</f>
        <v>860</v>
      </c>
      <c r="Y829" s="28" t="n">
        <f aca="false">IFERROR(IF($W829="eパケライト",VLOOKUP($U829,料金表!$B$3:$H$52,3,1),IF($W829="eパケ",VLOOKUP($U829,料金表!$B$3:$H$52,5,1),IF($W829="EMS",VLOOKUP($U829,料金表!$B$3:$H$52,7,1),""))),"")</f>
        <v>860</v>
      </c>
      <c r="Z829" s="28" t="n">
        <f aca="false">$Z$1</f>
        <v>330</v>
      </c>
      <c r="AA829" s="64"/>
      <c r="AB829" s="65"/>
      <c r="AC829" s="66" t="s">
        <v>45</v>
      </c>
      <c r="AD829" s="65" t="n">
        <v>43974</v>
      </c>
      <c r="AE829" s="56"/>
      <c r="AF829" s="97"/>
    </row>
    <row r="830" customFormat="false" ht="15.75" hidden="true" customHeight="true" outlineLevel="0" collapsed="false">
      <c r="A830" s="19" t="n">
        <v>823</v>
      </c>
      <c r="B830" s="67"/>
      <c r="C830" s="58" t="s">
        <v>2523</v>
      </c>
      <c r="D830" s="37" t="s">
        <v>2524</v>
      </c>
      <c r="E830" s="58" t="n">
        <v>4573173328111</v>
      </c>
      <c r="F830" s="38" t="str">
        <f aca="false">IF(D830="",,"http://mnsearch.com/item?kwd="&amp;D830)</f>
        <v>http://mnsearch.com/item?kwd=B07BQXJGW5</v>
      </c>
      <c r="G830" s="60" t="n">
        <v>5500</v>
      </c>
      <c r="H830" s="39"/>
      <c r="I830" s="40" t="n">
        <v>200</v>
      </c>
      <c r="J830" s="41"/>
      <c r="K830" s="41"/>
      <c r="L830" s="41"/>
      <c r="M830" s="61" t="s">
        <v>2525</v>
      </c>
      <c r="N830" s="62" t="n">
        <v>75.49</v>
      </c>
      <c r="O830" s="77" t="n">
        <v>80.49</v>
      </c>
      <c r="P830" s="78" t="n">
        <f aca="false">IF(ISERROR($P$1*O830),"",($P$1*O830))</f>
        <v>8522.2812</v>
      </c>
      <c r="Q830" s="79" t="n">
        <f aca="false">P830-T830-X830-G830-H830-Z830</f>
        <v>554.281199999999</v>
      </c>
      <c r="R830" s="80" t="n">
        <f aca="false">P830-T830-Y830-G830-H830-Z830</f>
        <v>554.281199999999</v>
      </c>
      <c r="S830" s="81" t="n">
        <f aca="false">IF(ISERROR(Q830/P830),"",(Q830/P830))</f>
        <v>0.0650390648926252</v>
      </c>
      <c r="T830" s="78" t="n">
        <f aca="false">ROUND(IF(ISERROR(P830*$T$1),"",P830*$T$1),0)</f>
        <v>1278</v>
      </c>
      <c r="U830" s="82" t="n">
        <f aca="false">ROUNDUP(I830*1.2,0)</f>
        <v>240</v>
      </c>
      <c r="V830" s="83" t="n">
        <f aca="false">ROUNDUP(SUM(J830:L830)*1.1,0)</f>
        <v>0</v>
      </c>
      <c r="W830" s="84" t="s">
        <v>50</v>
      </c>
      <c r="X830" s="28" t="n">
        <f aca="false">IFERROR(IF($W830="eパケライト",VLOOKUP($U830,料金表!$B$3:$H$52,2,1),IF($W830="eパケ",VLOOKUP($U830,料金表!$B$3:$H$52,4,1),IF($W830="EMS",VLOOKUP($U830,料金表!$B$3:$H$52,6,1),""))),"")</f>
        <v>860</v>
      </c>
      <c r="Y830" s="28" t="n">
        <f aca="false">IFERROR(IF($W830="eパケライト",VLOOKUP($U830,料金表!$B$3:$H$52,3,1),IF($W830="eパケ",VLOOKUP($U830,料金表!$B$3:$H$52,5,1),IF($W830="EMS",VLOOKUP($U830,料金表!$B$3:$H$52,7,1),""))),"")</f>
        <v>860</v>
      </c>
      <c r="Z830" s="28" t="n">
        <f aca="false">$Z$1</f>
        <v>330</v>
      </c>
      <c r="AA830" s="64"/>
      <c r="AB830" s="65"/>
      <c r="AC830" s="66" t="s">
        <v>45</v>
      </c>
      <c r="AD830" s="65" t="n">
        <v>43974</v>
      </c>
      <c r="AE830" s="56"/>
      <c r="AF830" s="97"/>
    </row>
    <row r="831" customFormat="false" ht="15.75" hidden="true" customHeight="true" outlineLevel="0" collapsed="false">
      <c r="A831" s="19" t="n">
        <v>824</v>
      </c>
      <c r="B831" s="67"/>
      <c r="C831" s="58" t="s">
        <v>2526</v>
      </c>
      <c r="D831" s="37" t="s">
        <v>2527</v>
      </c>
      <c r="E831" s="58" t="n">
        <v>4902370537253</v>
      </c>
      <c r="F831" s="38" t="str">
        <f aca="false">IF(D831="",,"http://mnsearch.com/item?kwd="&amp;D831)</f>
        <v>http://mnsearch.com/item?kwd=B072J2J26T</v>
      </c>
      <c r="G831" s="60" t="n">
        <v>4911</v>
      </c>
      <c r="H831" s="39"/>
      <c r="I831" s="40" t="n">
        <v>200</v>
      </c>
      <c r="J831" s="41"/>
      <c r="K831" s="41"/>
      <c r="L831" s="41"/>
      <c r="M831" s="100" t="s">
        <v>2528</v>
      </c>
      <c r="N831" s="62" t="n">
        <v>66.99</v>
      </c>
      <c r="O831" s="77" t="n">
        <f aca="false">N831-0.5</f>
        <v>66.49</v>
      </c>
      <c r="P831" s="78" t="n">
        <f aca="false">IF(ISERROR($P$1*O831),"",($P$1*O831))</f>
        <v>7039.9612</v>
      </c>
      <c r="Q831" s="79" t="n">
        <f aca="false">P831-T831-X831-G831-H831-Z831</f>
        <v>-117.038800000001</v>
      </c>
      <c r="R831" s="80" t="n">
        <f aca="false">P831-T831-Y831-G831-H831-Z831</f>
        <v>-117.038800000001</v>
      </c>
      <c r="S831" s="81" t="n">
        <f aca="false">IF(ISERROR(Q831/P831),"",(Q831/P831))</f>
        <v>-0.0166249211714407</v>
      </c>
      <c r="T831" s="78" t="n">
        <f aca="false">ROUND(IF(ISERROR(P831*$T$1),"",P831*$T$1),0)</f>
        <v>1056</v>
      </c>
      <c r="U831" s="82" t="n">
        <f aca="false">ROUNDUP(I831*1.2,0)</f>
        <v>240</v>
      </c>
      <c r="V831" s="83" t="n">
        <f aca="false">ROUNDUP(SUM(J831:L831)*1.1,0)</f>
        <v>0</v>
      </c>
      <c r="W831" s="84" t="s">
        <v>50</v>
      </c>
      <c r="X831" s="28" t="n">
        <f aca="false">IFERROR(IF($W831="eパケライト",VLOOKUP($U831,料金表!$B$3:$H$52,2,1),IF($W831="eパケ",VLOOKUP($U831,料金表!$B$3:$H$52,4,1),IF($W831="EMS",VLOOKUP($U831,料金表!$B$3:$H$52,6,1),""))),"")</f>
        <v>860</v>
      </c>
      <c r="Y831" s="28" t="n">
        <f aca="false">IFERROR(IF($W831="eパケライト",VLOOKUP($U831,料金表!$B$3:$H$52,3,1),IF($W831="eパケ",VLOOKUP($U831,料金表!$B$3:$H$52,5,1),IF($W831="EMS",VLOOKUP($U831,料金表!$B$3:$H$52,7,1),""))),"")</f>
        <v>860</v>
      </c>
      <c r="Z831" s="28" t="n">
        <f aca="false">$Z$1</f>
        <v>330</v>
      </c>
      <c r="AA831" s="64"/>
      <c r="AB831" s="65"/>
      <c r="AC831" s="66" t="s">
        <v>45</v>
      </c>
      <c r="AD831" s="65" t="n">
        <v>43974</v>
      </c>
      <c r="AE831" s="56"/>
      <c r="AF831" s="97"/>
    </row>
    <row r="832" customFormat="false" ht="15.75" hidden="true" customHeight="true" outlineLevel="0" collapsed="false">
      <c r="A832" s="19" t="n">
        <v>825</v>
      </c>
      <c r="B832" s="67"/>
      <c r="C832" s="58" t="s">
        <v>2529</v>
      </c>
      <c r="D832" s="37" t="s">
        <v>2530</v>
      </c>
      <c r="E832" s="58" t="n">
        <v>4988601009706</v>
      </c>
      <c r="F832" s="38" t="str">
        <f aca="false">IF(D832="",,"http://mnsearch.com/item?kwd="&amp;D832)</f>
        <v>http://mnsearch.com/item?kwd=B01N5R9QT6</v>
      </c>
      <c r="G832" s="60" t="n">
        <v>3300</v>
      </c>
      <c r="H832" s="39"/>
      <c r="I832" s="40" t="n">
        <v>200</v>
      </c>
      <c r="J832" s="41"/>
      <c r="K832" s="41"/>
      <c r="L832" s="41"/>
      <c r="M832" s="61" t="s">
        <v>2531</v>
      </c>
      <c r="N832" s="62" t="n">
        <v>57.98</v>
      </c>
      <c r="O832" s="77" t="n">
        <f aca="false">N832-0.5</f>
        <v>57.48</v>
      </c>
      <c r="P832" s="78" t="n">
        <f aca="false">IF(ISERROR($P$1*O832),"",($P$1*O832))</f>
        <v>6085.9824</v>
      </c>
      <c r="Q832" s="79" t="n">
        <f aca="false">P832-T832-X832-G832-H832-Z832</f>
        <v>682.982399999999</v>
      </c>
      <c r="R832" s="80" t="n">
        <f aca="false">P832-T832-Y832-G832-H832-Z832</f>
        <v>682.982399999999</v>
      </c>
      <c r="S832" s="81" t="n">
        <f aca="false">IF(ISERROR(Q832/P832),"",(Q832/P832))</f>
        <v>0.112222210829923</v>
      </c>
      <c r="T832" s="78" t="n">
        <f aca="false">ROUND(IF(ISERROR(P832*$T$1),"",P832*$T$1),0)</f>
        <v>913</v>
      </c>
      <c r="U832" s="82" t="n">
        <f aca="false">ROUNDUP(I832*1.2,0)</f>
        <v>240</v>
      </c>
      <c r="V832" s="83" t="n">
        <f aca="false">ROUNDUP(SUM(J832:L832)*1.1,0)</f>
        <v>0</v>
      </c>
      <c r="W832" s="84" t="s">
        <v>50</v>
      </c>
      <c r="X832" s="28" t="n">
        <f aca="false">IFERROR(IF($W832="eパケライト",VLOOKUP($U832,料金表!$B$3:$H$52,2,1),IF($W832="eパケ",VLOOKUP($U832,料金表!$B$3:$H$52,4,1),IF($W832="EMS",VLOOKUP($U832,料金表!$B$3:$H$52,6,1),""))),"")</f>
        <v>860</v>
      </c>
      <c r="Y832" s="28" t="n">
        <f aca="false">IFERROR(IF($W832="eパケライト",VLOOKUP($U832,料金表!$B$3:$H$52,3,1),IF($W832="eパケ",VLOOKUP($U832,料金表!$B$3:$H$52,5,1),IF($W832="EMS",VLOOKUP($U832,料金表!$B$3:$H$52,7,1),""))),"")</f>
        <v>860</v>
      </c>
      <c r="Z832" s="28" t="n">
        <f aca="false">$Z$1</f>
        <v>330</v>
      </c>
      <c r="AA832" s="64"/>
      <c r="AB832" s="65"/>
      <c r="AC832" s="66" t="s">
        <v>45</v>
      </c>
      <c r="AD832" s="65" t="n">
        <v>43974</v>
      </c>
      <c r="AE832" s="56"/>
      <c r="AF832" s="97"/>
    </row>
    <row r="833" customFormat="false" ht="18" hidden="true" customHeight="true" outlineLevel="0" collapsed="false">
      <c r="A833" s="19" t="n">
        <v>826</v>
      </c>
      <c r="B833" s="67"/>
      <c r="C833" s="58" t="s">
        <v>2532</v>
      </c>
      <c r="D833" s="37" t="s">
        <v>2533</v>
      </c>
      <c r="E833" s="58" t="n">
        <v>4573173332187</v>
      </c>
      <c r="F833" s="38" t="str">
        <f aca="false">IF(D833="",,"http://mnsearch.com/item?kwd="&amp;D833)</f>
        <v>http://mnsearch.com/item?kwd=B07D2JY76R</v>
      </c>
      <c r="G833" s="60" t="n">
        <v>3811</v>
      </c>
      <c r="H833" s="39"/>
      <c r="I833" s="40" t="n">
        <v>200</v>
      </c>
      <c r="J833" s="41"/>
      <c r="K833" s="41"/>
      <c r="L833" s="41"/>
      <c r="M833" s="61" t="s">
        <v>2534</v>
      </c>
      <c r="N833" s="62" t="n">
        <v>60.49</v>
      </c>
      <c r="O833" s="77" t="n">
        <f aca="false">N833-0.5</f>
        <v>59.99</v>
      </c>
      <c r="P833" s="78" t="n">
        <f aca="false">IF(ISERROR($P$1*O833),"",($P$1*O833))</f>
        <v>6351.7412</v>
      </c>
      <c r="Q833" s="79" t="n">
        <f aca="false">P833-T833-X833-G833-H833-Z833</f>
        <v>397.7412</v>
      </c>
      <c r="R833" s="80" t="n">
        <f aca="false">P833-T833-Y833-G833-H833-Z833</f>
        <v>397.7412</v>
      </c>
      <c r="S833" s="81" t="n">
        <f aca="false">IF(ISERROR(Q833/P833),"",(Q833/P833))</f>
        <v>0.0626192389576578</v>
      </c>
      <c r="T833" s="78" t="n">
        <f aca="false">ROUND(IF(ISERROR(P833*$T$1),"",P833*$T$1),0)</f>
        <v>953</v>
      </c>
      <c r="U833" s="82" t="n">
        <f aca="false">ROUNDUP(I833*1.2,0)</f>
        <v>240</v>
      </c>
      <c r="V833" s="83" t="n">
        <f aca="false">ROUNDUP(SUM(J833:L833)*1.1,0)</f>
        <v>0</v>
      </c>
      <c r="W833" s="84" t="s">
        <v>50</v>
      </c>
      <c r="X833" s="28" t="n">
        <f aca="false">IFERROR(IF($W833="eパケライト",VLOOKUP($U833,料金表!$B$3:$H$52,2,1),IF($W833="eパケ",VLOOKUP($U833,料金表!$B$3:$H$52,4,1),IF($W833="EMS",VLOOKUP($U833,料金表!$B$3:$H$52,6,1),""))),"")</f>
        <v>860</v>
      </c>
      <c r="Y833" s="28" t="n">
        <f aca="false">IFERROR(IF($W833="eパケライト",VLOOKUP($U833,料金表!$B$3:$H$52,3,1),IF($W833="eパケ",VLOOKUP($U833,料金表!$B$3:$H$52,5,1),IF($W833="EMS",VLOOKUP($U833,料金表!$B$3:$H$52,7,1),""))),"")</f>
        <v>860</v>
      </c>
      <c r="Z833" s="28" t="n">
        <f aca="false">$Z$1</f>
        <v>330</v>
      </c>
      <c r="AA833" s="64"/>
      <c r="AB833" s="65"/>
      <c r="AC833" s="66" t="s">
        <v>89</v>
      </c>
      <c r="AD833" s="65" t="n">
        <v>43974</v>
      </c>
      <c r="AE833" s="56"/>
      <c r="AF833" s="97"/>
    </row>
    <row r="834" customFormat="false" ht="18" hidden="true" customHeight="true" outlineLevel="0" collapsed="false">
      <c r="A834" s="19" t="n">
        <v>827</v>
      </c>
      <c r="B834" s="67"/>
      <c r="C834" s="58" t="s">
        <v>2535</v>
      </c>
      <c r="D834" s="37" t="s">
        <v>2536</v>
      </c>
      <c r="E834" s="58" t="n">
        <v>4988601009713</v>
      </c>
      <c r="F834" s="38" t="str">
        <f aca="false">IF(D834="",,"http://mnsearch.com/item?kwd="&amp;D834)</f>
        <v>http://mnsearch.com/item?kwd=B01MUCO3DG</v>
      </c>
      <c r="G834" s="60" t="n">
        <v>3711</v>
      </c>
      <c r="H834" s="39"/>
      <c r="I834" s="40" t="n">
        <v>200</v>
      </c>
      <c r="J834" s="41"/>
      <c r="K834" s="41"/>
      <c r="L834" s="41"/>
      <c r="M834" s="61" t="s">
        <v>2537</v>
      </c>
      <c r="N834" s="62" t="n">
        <v>57.98</v>
      </c>
      <c r="O834" s="77" t="n">
        <f aca="false">N834-0.5</f>
        <v>57.48</v>
      </c>
      <c r="P834" s="78" t="n">
        <f aca="false">IF(ISERROR($P$1*O834),"",($P$1*O834))</f>
        <v>6085.9824</v>
      </c>
      <c r="Q834" s="79" t="n">
        <f aca="false">P834-T834-X834-G834-H834-Z834</f>
        <v>271.982399999999</v>
      </c>
      <c r="R834" s="80" t="n">
        <f aca="false">P834-T834-Y834-G834-H834-Z834</f>
        <v>271.982399999999</v>
      </c>
      <c r="S834" s="81" t="n">
        <f aca="false">IF(ISERROR(Q834/P834),"",(Q834/P834))</f>
        <v>0.0446899747853361</v>
      </c>
      <c r="T834" s="78" t="n">
        <f aca="false">ROUND(IF(ISERROR(P834*$T$1),"",P834*$T$1),0)</f>
        <v>913</v>
      </c>
      <c r="U834" s="82" t="n">
        <f aca="false">ROUNDUP(I834*1.2,0)</f>
        <v>240</v>
      </c>
      <c r="V834" s="83" t="n">
        <f aca="false">ROUNDUP(SUM(J834:L834)*1.1,0)</f>
        <v>0</v>
      </c>
      <c r="W834" s="84" t="s">
        <v>50</v>
      </c>
      <c r="X834" s="28" t="n">
        <f aca="false">IFERROR(IF($W834="eパケライト",VLOOKUP($U834,料金表!$B$3:$H$52,2,1),IF($W834="eパケ",VLOOKUP($U834,料金表!$B$3:$H$52,4,1),IF($W834="EMS",VLOOKUP($U834,料金表!$B$3:$H$52,6,1),""))),"")</f>
        <v>860</v>
      </c>
      <c r="Y834" s="28" t="n">
        <f aca="false">IFERROR(IF($W834="eパケライト",VLOOKUP($U834,料金表!$B$3:$H$52,3,1),IF($W834="eパケ",VLOOKUP($U834,料金表!$B$3:$H$52,5,1),IF($W834="EMS",VLOOKUP($U834,料金表!$B$3:$H$52,7,1),""))),"")</f>
        <v>860</v>
      </c>
      <c r="Z834" s="28" t="n">
        <f aca="false">$Z$1</f>
        <v>330</v>
      </c>
      <c r="AA834" s="64"/>
      <c r="AB834" s="65"/>
      <c r="AC834" s="66" t="s">
        <v>89</v>
      </c>
      <c r="AD834" s="65" t="n">
        <v>43974</v>
      </c>
      <c r="AE834" s="56"/>
      <c r="AF834" s="97"/>
    </row>
    <row r="835" customFormat="false" ht="18" hidden="true" customHeight="true" outlineLevel="0" collapsed="false">
      <c r="A835" s="19" t="n">
        <v>828</v>
      </c>
      <c r="B835" s="67"/>
      <c r="C835" s="58" t="s">
        <v>2538</v>
      </c>
      <c r="D835" s="37" t="s">
        <v>2539</v>
      </c>
      <c r="E835" s="58" t="n">
        <v>4535506302885</v>
      </c>
      <c r="F835" s="38" t="str">
        <f aca="false">IF(D835="",,"http://mnsearch.com/item?kwd="&amp;D835)</f>
        <v>http://mnsearch.com/item?kwd=B07G33GG4G</v>
      </c>
      <c r="G835" s="60" t="n">
        <v>3480</v>
      </c>
      <c r="H835" s="39"/>
      <c r="I835" s="40" t="n">
        <v>200</v>
      </c>
      <c r="J835" s="41"/>
      <c r="K835" s="41"/>
      <c r="L835" s="41"/>
      <c r="M835" s="61" t="s">
        <v>2540</v>
      </c>
      <c r="N835" s="62" t="n">
        <v>49.25</v>
      </c>
      <c r="O835" s="77" t="n">
        <f aca="false">N835-0.5</f>
        <v>48.75</v>
      </c>
      <c r="P835" s="78" t="n">
        <f aca="false">IF(ISERROR($P$1*O835),"",($P$1*O835))</f>
        <v>5161.65</v>
      </c>
      <c r="Q835" s="79" t="n">
        <f aca="false">P835-T835-X835-G835-H835-Z835</f>
        <v>-282.35</v>
      </c>
      <c r="R835" s="80" t="n">
        <f aca="false">P835-T835-Y835-G835-H835-Z835</f>
        <v>-282.35</v>
      </c>
      <c r="S835" s="81" t="n">
        <f aca="false">IF(ISERROR(Q835/P835),"",(Q835/P835))</f>
        <v>-0.0547015004891847</v>
      </c>
      <c r="T835" s="78" t="n">
        <f aca="false">ROUND(IF(ISERROR(P835*$T$1),"",P835*$T$1),0)</f>
        <v>774</v>
      </c>
      <c r="U835" s="82" t="n">
        <f aca="false">ROUNDUP(I835*1.2,0)</f>
        <v>240</v>
      </c>
      <c r="V835" s="83" t="n">
        <f aca="false">ROUNDUP(SUM(J835:L835)*1.1,0)</f>
        <v>0</v>
      </c>
      <c r="W835" s="84" t="s">
        <v>50</v>
      </c>
      <c r="X835" s="28" t="n">
        <f aca="false">IFERROR(IF($W835="eパケライト",VLOOKUP($U835,料金表!$B$3:$H$52,2,1),IF($W835="eパケ",VLOOKUP($U835,料金表!$B$3:$H$52,4,1),IF($W835="EMS",VLOOKUP($U835,料金表!$B$3:$H$52,6,1),""))),"")</f>
        <v>860</v>
      </c>
      <c r="Y835" s="28" t="n">
        <f aca="false">IFERROR(IF($W835="eパケライト",VLOOKUP($U835,料金表!$B$3:$H$52,3,1),IF($W835="eパケ",VLOOKUP($U835,料金表!$B$3:$H$52,5,1),IF($W835="EMS",VLOOKUP($U835,料金表!$B$3:$H$52,7,1),""))),"")</f>
        <v>860</v>
      </c>
      <c r="Z835" s="28" t="n">
        <f aca="false">$Z$1</f>
        <v>330</v>
      </c>
      <c r="AA835" s="64"/>
      <c r="AB835" s="65"/>
      <c r="AC835" s="66" t="s">
        <v>89</v>
      </c>
      <c r="AD835" s="65" t="n">
        <v>43974</v>
      </c>
      <c r="AE835" s="56"/>
      <c r="AF835" s="97"/>
    </row>
    <row r="836" customFormat="false" ht="18" hidden="true" customHeight="true" outlineLevel="0" collapsed="false">
      <c r="A836" s="19" t="n">
        <v>829</v>
      </c>
      <c r="B836" s="67"/>
      <c r="C836" s="58" t="s">
        <v>2541</v>
      </c>
      <c r="D836" s="37" t="s">
        <v>2542</v>
      </c>
      <c r="E836" s="58" t="n">
        <v>4573173342711</v>
      </c>
      <c r="F836" s="38" t="str">
        <f aca="false">IF(D836="",,"http://mnsearch.com/item?kwd="&amp;D836)</f>
        <v>http://mnsearch.com/item?kwd=B07HC49VR5</v>
      </c>
      <c r="G836" s="60" t="n">
        <v>4411</v>
      </c>
      <c r="H836" s="39"/>
      <c r="I836" s="40" t="n">
        <v>200</v>
      </c>
      <c r="J836" s="41"/>
      <c r="K836" s="41"/>
      <c r="L836" s="41"/>
      <c r="M836" s="61" t="s">
        <v>2543</v>
      </c>
      <c r="N836" s="62" t="n">
        <v>62.98</v>
      </c>
      <c r="O836" s="77" t="n">
        <f aca="false">N836-0.5</f>
        <v>62.48</v>
      </c>
      <c r="P836" s="78" t="n">
        <f aca="false">IF(ISERROR($P$1*O836),"",($P$1*O836))</f>
        <v>6615.3824</v>
      </c>
      <c r="Q836" s="79" t="n">
        <f aca="false">P836-T836-X836-G836-H836-Z836</f>
        <v>22.3823999999995</v>
      </c>
      <c r="R836" s="80" t="n">
        <f aca="false">P836-T836-Y836-G836-H836-Z836</f>
        <v>22.3823999999995</v>
      </c>
      <c r="S836" s="81" t="n">
        <f aca="false">IF(ISERROR(Q836/P836),"",(Q836/P836))</f>
        <v>0.00338338717955284</v>
      </c>
      <c r="T836" s="78" t="n">
        <f aca="false">ROUND(IF(ISERROR(P836*$T$1),"",P836*$T$1),0)</f>
        <v>992</v>
      </c>
      <c r="U836" s="82" t="n">
        <f aca="false">ROUNDUP(I836*1.2,0)</f>
        <v>240</v>
      </c>
      <c r="V836" s="83" t="n">
        <f aca="false">ROUNDUP(SUM(J836:L836)*1.1,0)</f>
        <v>0</v>
      </c>
      <c r="W836" s="84" t="s">
        <v>50</v>
      </c>
      <c r="X836" s="28" t="n">
        <f aca="false">IFERROR(IF($W836="eパケライト",VLOOKUP($U836,料金表!$B$3:$H$52,2,1),IF($W836="eパケ",VLOOKUP($U836,料金表!$B$3:$H$52,4,1),IF($W836="EMS",VLOOKUP($U836,料金表!$B$3:$H$52,6,1),""))),"")</f>
        <v>860</v>
      </c>
      <c r="Y836" s="28" t="n">
        <f aca="false">IFERROR(IF($W836="eパケライト",VLOOKUP($U836,料金表!$B$3:$H$52,3,1),IF($W836="eパケ",VLOOKUP($U836,料金表!$B$3:$H$52,5,1),IF($W836="EMS",VLOOKUP($U836,料金表!$B$3:$H$52,7,1),""))),"")</f>
        <v>860</v>
      </c>
      <c r="Z836" s="28" t="n">
        <f aca="false">$Z$1</f>
        <v>330</v>
      </c>
      <c r="AA836" s="64"/>
      <c r="AB836" s="65"/>
      <c r="AC836" s="66" t="s">
        <v>89</v>
      </c>
      <c r="AD836" s="65" t="n">
        <v>43974</v>
      </c>
      <c r="AE836" s="56"/>
      <c r="AF836" s="97"/>
    </row>
    <row r="837" customFormat="false" ht="18" hidden="true" customHeight="true" outlineLevel="0" collapsed="false">
      <c r="A837" s="19" t="n">
        <v>830</v>
      </c>
      <c r="B837" s="67"/>
      <c r="C837" s="58" t="s">
        <v>2544</v>
      </c>
      <c r="D837" s="37" t="s">
        <v>2545</v>
      </c>
      <c r="E837" s="58" t="n">
        <v>4580206270767</v>
      </c>
      <c r="F837" s="38" t="str">
        <f aca="false">IF(D837="",,"http://mnsearch.com/item?kwd="&amp;D837)</f>
        <v>http://mnsearch.com/item?kwd=B07BNGZRXV</v>
      </c>
      <c r="G837" s="60" t="n">
        <v>3400</v>
      </c>
      <c r="H837" s="39"/>
      <c r="I837" s="40" t="n">
        <v>200</v>
      </c>
      <c r="J837" s="41"/>
      <c r="K837" s="41"/>
      <c r="L837" s="41"/>
      <c r="M837" s="100" t="s">
        <v>2546</v>
      </c>
      <c r="N837" s="62" t="n">
        <v>61.98</v>
      </c>
      <c r="O837" s="77" t="n">
        <f aca="false">N837-0.5</f>
        <v>61.48</v>
      </c>
      <c r="P837" s="78" t="n">
        <f aca="false">IF(ISERROR($P$1*O837),"",($P$1*O837))</f>
        <v>6509.5024</v>
      </c>
      <c r="Q837" s="79" t="n">
        <f aca="false">P837-T837-X837-G837-H837-Z837</f>
        <v>943.502399999999</v>
      </c>
      <c r="R837" s="80" t="n">
        <f aca="false">P837-T837-Y837-G837-H837-Z837</f>
        <v>943.502399999999</v>
      </c>
      <c r="S837" s="81" t="n">
        <f aca="false">IF(ISERROR(Q837/P837),"",(Q837/P837))</f>
        <v>0.144942323087553</v>
      </c>
      <c r="T837" s="78" t="n">
        <f aca="false">ROUND(IF(ISERROR(P837*$T$1),"",P837*$T$1),0)</f>
        <v>976</v>
      </c>
      <c r="U837" s="82" t="n">
        <f aca="false">ROUNDUP(I837*1.2,0)</f>
        <v>240</v>
      </c>
      <c r="V837" s="83" t="n">
        <f aca="false">ROUNDUP(SUM(J837:L837)*1.1,0)</f>
        <v>0</v>
      </c>
      <c r="W837" s="84" t="s">
        <v>50</v>
      </c>
      <c r="X837" s="28" t="n">
        <f aca="false">IFERROR(IF($W837="eパケライト",VLOOKUP($U837,料金表!$B$3:$H$52,2,1),IF($W837="eパケ",VLOOKUP($U837,料金表!$B$3:$H$52,4,1),IF($W837="EMS",VLOOKUP($U837,料金表!$B$3:$H$52,6,1),""))),"")</f>
        <v>860</v>
      </c>
      <c r="Y837" s="28" t="n">
        <f aca="false">IFERROR(IF($W837="eパケライト",VLOOKUP($U837,料金表!$B$3:$H$52,3,1),IF($W837="eパケ",VLOOKUP($U837,料金表!$B$3:$H$52,5,1),IF($W837="EMS",VLOOKUP($U837,料金表!$B$3:$H$52,7,1),""))),"")</f>
        <v>860</v>
      </c>
      <c r="Z837" s="28" t="n">
        <f aca="false">$Z$1</f>
        <v>330</v>
      </c>
      <c r="AA837" s="64"/>
      <c r="AB837" s="65"/>
      <c r="AC837" s="66" t="s">
        <v>89</v>
      </c>
      <c r="AD837" s="65" t="n">
        <v>43974</v>
      </c>
      <c r="AE837" s="56"/>
      <c r="AF837" s="97"/>
    </row>
    <row r="838" customFormat="false" ht="18" hidden="true" customHeight="true" outlineLevel="0" collapsed="false">
      <c r="A838" s="19" t="n">
        <v>831</v>
      </c>
      <c r="B838" s="67"/>
      <c r="C838" s="58" t="s">
        <v>2547</v>
      </c>
      <c r="D838" s="37" t="s">
        <v>2548</v>
      </c>
      <c r="E838" s="58" t="n">
        <v>4510772170093</v>
      </c>
      <c r="F838" s="38" t="str">
        <f aca="false">IF(D838="",,"http://mnsearch.com/item?kwd="&amp;D838)</f>
        <v>http://mnsearch.com/item?kwd=B074HYSDLZ</v>
      </c>
      <c r="G838" s="60" t="n">
        <v>3500</v>
      </c>
      <c r="H838" s="39"/>
      <c r="I838" s="40" t="n">
        <v>200</v>
      </c>
      <c r="J838" s="41"/>
      <c r="K838" s="41"/>
      <c r="L838" s="41"/>
      <c r="M838" s="61" t="s">
        <v>2549</v>
      </c>
      <c r="N838" s="62" t="n">
        <v>56.98</v>
      </c>
      <c r="O838" s="77" t="n">
        <f aca="false">N838-0.5</f>
        <v>56.48</v>
      </c>
      <c r="P838" s="78" t="n">
        <f aca="false">IF(ISERROR($P$1*O838),"",($P$1*O838))</f>
        <v>5980.1024</v>
      </c>
      <c r="Q838" s="79" t="n">
        <f aca="false">P838-T838-X838-G838-H838-Z838</f>
        <v>393.1024</v>
      </c>
      <c r="R838" s="80" t="n">
        <f aca="false">P838-T838-Y838-G838-H838-Z838</f>
        <v>393.1024</v>
      </c>
      <c r="S838" s="81" t="n">
        <f aca="false">IF(ISERROR(Q838/P838),"",(Q838/P838))</f>
        <v>0.0657350616604826</v>
      </c>
      <c r="T838" s="78" t="n">
        <f aca="false">ROUND(IF(ISERROR(P838*$T$1),"",P838*$T$1),0)</f>
        <v>897</v>
      </c>
      <c r="U838" s="82" t="n">
        <f aca="false">ROUNDUP(I838*1.2,0)</f>
        <v>240</v>
      </c>
      <c r="V838" s="83" t="n">
        <f aca="false">ROUNDUP(SUM(J838:L838)*1.1,0)</f>
        <v>0</v>
      </c>
      <c r="W838" s="84" t="s">
        <v>50</v>
      </c>
      <c r="X838" s="28" t="n">
        <f aca="false">IFERROR(IF($W838="eパケライト",VLOOKUP($U838,料金表!$B$3:$H$52,2,1),IF($W838="eパケ",VLOOKUP($U838,料金表!$B$3:$H$52,4,1),IF($W838="EMS",VLOOKUP($U838,料金表!$B$3:$H$52,6,1),""))),"")</f>
        <v>860</v>
      </c>
      <c r="Y838" s="28" t="n">
        <f aca="false">IFERROR(IF($W838="eパケライト",VLOOKUP($U838,料金表!$B$3:$H$52,3,1),IF($W838="eパケ",VLOOKUP($U838,料金表!$B$3:$H$52,5,1),IF($W838="EMS",VLOOKUP($U838,料金表!$B$3:$H$52,7,1),""))),"")</f>
        <v>860</v>
      </c>
      <c r="Z838" s="28" t="n">
        <f aca="false">$Z$1</f>
        <v>330</v>
      </c>
      <c r="AA838" s="64"/>
      <c r="AB838" s="65"/>
      <c r="AC838" s="66" t="s">
        <v>89</v>
      </c>
      <c r="AD838" s="65" t="n">
        <v>43975</v>
      </c>
      <c r="AE838" s="56"/>
      <c r="AF838" s="97"/>
    </row>
    <row r="839" customFormat="false" ht="18" hidden="true" customHeight="true" outlineLevel="0" collapsed="false">
      <c r="A839" s="19" t="n">
        <v>832</v>
      </c>
      <c r="B839" s="67"/>
      <c r="C839" s="58" t="s">
        <v>2550</v>
      </c>
      <c r="D839" s="37" t="s">
        <v>2551</v>
      </c>
      <c r="E839" s="58" t="n">
        <v>4548967332483</v>
      </c>
      <c r="F839" s="38" t="str">
        <f aca="false">IF(D839="",,"http://mnsearch.com/item?kwd="&amp;D839)</f>
        <v>http://mnsearch.com/item?kwd=B07227NFPX</v>
      </c>
      <c r="G839" s="60" t="n">
        <v>3411</v>
      </c>
      <c r="H839" s="39"/>
      <c r="I839" s="40" t="n">
        <v>200</v>
      </c>
      <c r="J839" s="41"/>
      <c r="K839" s="41"/>
      <c r="L839" s="41"/>
      <c r="M839" s="100" t="s">
        <v>2552</v>
      </c>
      <c r="N839" s="62" t="n">
        <v>59.98</v>
      </c>
      <c r="O839" s="77" t="n">
        <f aca="false">N839-0.5</f>
        <v>59.48</v>
      </c>
      <c r="P839" s="78" t="n">
        <f aca="false">IF(ISERROR($P$1*O839),"",($P$1*O839))</f>
        <v>6297.7424</v>
      </c>
      <c r="Q839" s="79" t="n">
        <f aca="false">P839-T839-X839-G839-H839-Z839</f>
        <v>751.742399999999</v>
      </c>
      <c r="R839" s="80" t="n">
        <f aca="false">P839-T839-Y839-G839-H839-Z839</f>
        <v>751.742399999999</v>
      </c>
      <c r="S839" s="81" t="n">
        <f aca="false">IF(ISERROR(Q839/P839),"",(Q839/P839))</f>
        <v>0.119366965533554</v>
      </c>
      <c r="T839" s="78" t="n">
        <f aca="false">ROUND(IF(ISERROR(P839*$T$1),"",P839*$T$1),0)</f>
        <v>945</v>
      </c>
      <c r="U839" s="82" t="n">
        <f aca="false">ROUNDUP(I839*1.2,0)</f>
        <v>240</v>
      </c>
      <c r="V839" s="83" t="n">
        <f aca="false">ROUNDUP(SUM(J839:L839)*1.1,0)</f>
        <v>0</v>
      </c>
      <c r="W839" s="84" t="s">
        <v>50</v>
      </c>
      <c r="X839" s="28" t="n">
        <f aca="false">IFERROR(IF($W839="eパケライト",VLOOKUP($U839,料金表!$B$3:$H$52,2,1),IF($W839="eパケ",VLOOKUP($U839,料金表!$B$3:$H$52,4,1),IF($W839="EMS",VLOOKUP($U839,料金表!$B$3:$H$52,6,1),""))),"")</f>
        <v>860</v>
      </c>
      <c r="Y839" s="28" t="n">
        <f aca="false">IFERROR(IF($W839="eパケライト",VLOOKUP($U839,料金表!$B$3:$H$52,3,1),IF($W839="eパケ",VLOOKUP($U839,料金表!$B$3:$H$52,5,1),IF($W839="EMS",VLOOKUP($U839,料金表!$B$3:$H$52,7,1),""))),"")</f>
        <v>860</v>
      </c>
      <c r="Z839" s="28" t="n">
        <f aca="false">$Z$1</f>
        <v>330</v>
      </c>
      <c r="AA839" s="64"/>
      <c r="AB839" s="65"/>
      <c r="AC839" s="66" t="s">
        <v>89</v>
      </c>
      <c r="AD839" s="65" t="n">
        <v>43975</v>
      </c>
      <c r="AE839" s="56"/>
      <c r="AF839" s="97"/>
    </row>
    <row r="840" customFormat="false" ht="18" hidden="true" customHeight="true" outlineLevel="0" collapsed="false">
      <c r="A840" s="19" t="n">
        <v>833</v>
      </c>
      <c r="B840" s="67"/>
      <c r="C840" s="58" t="s">
        <v>2553</v>
      </c>
      <c r="D840" s="37" t="s">
        <v>2554</v>
      </c>
      <c r="E840" s="58" t="n">
        <v>4949244004343</v>
      </c>
      <c r="F840" s="38" t="str">
        <f aca="false">IF(D840="",,"http://mnsearch.com/item?kwd="&amp;D840)</f>
        <v>http://mnsearch.com/item?kwd=B073QTNKVH</v>
      </c>
      <c r="G840" s="60" t="n">
        <v>1800</v>
      </c>
      <c r="H840" s="39"/>
      <c r="I840" s="40" t="n">
        <v>200</v>
      </c>
      <c r="J840" s="41"/>
      <c r="K840" s="41"/>
      <c r="L840" s="41"/>
      <c r="M840" s="61" t="s">
        <v>2555</v>
      </c>
      <c r="N840" s="62" t="n">
        <v>45.49</v>
      </c>
      <c r="O840" s="77" t="n">
        <f aca="false">N840-0.5</f>
        <v>44.99</v>
      </c>
      <c r="P840" s="78" t="n">
        <f aca="false">IF(ISERROR($P$1*O840),"",($P$1*O840))</f>
        <v>4763.5412</v>
      </c>
      <c r="Q840" s="79" t="n">
        <f aca="false">P840-T840-X840-G840-H840-Z840</f>
        <v>1058.5412</v>
      </c>
      <c r="R840" s="80" t="n">
        <f aca="false">P840-T840-Y840-G840-H840-Z840</f>
        <v>1058.5412</v>
      </c>
      <c r="S840" s="81" t="n">
        <f aca="false">IF(ISERROR(Q840/P840),"",(Q840/P840))</f>
        <v>0.22221728658503</v>
      </c>
      <c r="T840" s="78" t="n">
        <f aca="false">ROUND(IF(ISERROR(P840*$T$1),"",P840*$T$1),0)</f>
        <v>715</v>
      </c>
      <c r="U840" s="82" t="n">
        <f aca="false">ROUNDUP(I840*1.2,0)</f>
        <v>240</v>
      </c>
      <c r="V840" s="83" t="n">
        <f aca="false">ROUNDUP(SUM(J840:L840)*1.1,0)</f>
        <v>0</v>
      </c>
      <c r="W840" s="84" t="s">
        <v>50</v>
      </c>
      <c r="X840" s="28" t="n">
        <f aca="false">IFERROR(IF($W840="eパケライト",VLOOKUP($U840,料金表!$B$3:$H$52,2,1),IF($W840="eパケ",VLOOKUP($U840,料金表!$B$3:$H$52,4,1),IF($W840="EMS",VLOOKUP($U840,料金表!$B$3:$H$52,6,1),""))),"")</f>
        <v>860</v>
      </c>
      <c r="Y840" s="28" t="n">
        <f aca="false">IFERROR(IF($W840="eパケライト",VLOOKUP($U840,料金表!$B$3:$H$52,3,1),IF($W840="eパケ",VLOOKUP($U840,料金表!$B$3:$H$52,5,1),IF($W840="EMS",VLOOKUP($U840,料金表!$B$3:$H$52,7,1),""))),"")</f>
        <v>860</v>
      </c>
      <c r="Z840" s="28" t="n">
        <f aca="false">$Z$1</f>
        <v>330</v>
      </c>
      <c r="AA840" s="64"/>
      <c r="AB840" s="65"/>
      <c r="AC840" s="66" t="s">
        <v>89</v>
      </c>
      <c r="AD840" s="65" t="n">
        <v>43975</v>
      </c>
      <c r="AE840" s="56"/>
      <c r="AF840" s="97"/>
    </row>
    <row r="841" customFormat="false" ht="18" hidden="true" customHeight="true" outlineLevel="0" collapsed="false">
      <c r="A841" s="19" t="n">
        <v>834</v>
      </c>
      <c r="B841" s="67"/>
      <c r="C841" s="58" t="s">
        <v>2556</v>
      </c>
      <c r="D841" s="37" t="s">
        <v>2557</v>
      </c>
      <c r="E841" s="58" t="n">
        <v>4988601009621</v>
      </c>
      <c r="F841" s="38" t="str">
        <f aca="false">IF(D841="",,"http://mnsearch.com/item?kwd="&amp;D841)</f>
        <v>http://mnsearch.com/item?kwd=B01MD0JXT3</v>
      </c>
      <c r="G841" s="60" t="n">
        <v>3211</v>
      </c>
      <c r="H841" s="39"/>
      <c r="I841" s="40" t="n">
        <v>200</v>
      </c>
      <c r="J841" s="41"/>
      <c r="K841" s="41"/>
      <c r="L841" s="41"/>
      <c r="M841" s="61" t="s">
        <v>2558</v>
      </c>
      <c r="N841" s="62" t="n">
        <v>65.98</v>
      </c>
      <c r="O841" s="77" t="n">
        <f aca="false">N841-0.5</f>
        <v>65.48</v>
      </c>
      <c r="P841" s="78" t="n">
        <f aca="false">IF(ISERROR($P$1*O841),"",($P$1*O841))</f>
        <v>6933.0224</v>
      </c>
      <c r="Q841" s="79" t="n">
        <f aca="false">P841-T841-X841-G841-H841-Z841</f>
        <v>1492.0224</v>
      </c>
      <c r="R841" s="80" t="n">
        <f aca="false">P841-T841-Y841-G841-H841-Z841</f>
        <v>1492.0224</v>
      </c>
      <c r="S841" s="81" t="n">
        <f aca="false">IF(ISERROR(Q841/P841),"",(Q841/P841))</f>
        <v>0.215205189586579</v>
      </c>
      <c r="T841" s="78" t="n">
        <f aca="false">ROUND(IF(ISERROR(P841*$T$1),"",P841*$T$1),0)</f>
        <v>1040</v>
      </c>
      <c r="U841" s="82" t="n">
        <f aca="false">ROUNDUP(I841*1.2,0)</f>
        <v>240</v>
      </c>
      <c r="V841" s="83" t="n">
        <f aca="false">ROUNDUP(SUM(J841:L841)*1.1,0)</f>
        <v>0</v>
      </c>
      <c r="W841" s="84" t="s">
        <v>50</v>
      </c>
      <c r="X841" s="28" t="n">
        <f aca="false">IFERROR(IF($W841="eパケライト",VLOOKUP($U841,料金表!$B$3:$H$52,2,1),IF($W841="eパケ",VLOOKUP($U841,料金表!$B$3:$H$52,4,1),IF($W841="EMS",VLOOKUP($U841,料金表!$B$3:$H$52,6,1),""))),"")</f>
        <v>860</v>
      </c>
      <c r="Y841" s="28" t="n">
        <f aca="false">IFERROR(IF($W841="eパケライト",VLOOKUP($U841,料金表!$B$3:$H$52,3,1),IF($W841="eパケ",VLOOKUP($U841,料金表!$B$3:$H$52,5,1),IF($W841="EMS",VLOOKUP($U841,料金表!$B$3:$H$52,7,1),""))),"")</f>
        <v>860</v>
      </c>
      <c r="Z841" s="28" t="n">
        <f aca="false">$Z$1</f>
        <v>330</v>
      </c>
      <c r="AA841" s="64"/>
      <c r="AB841" s="65"/>
      <c r="AC841" s="66" t="s">
        <v>89</v>
      </c>
      <c r="AD841" s="65" t="n">
        <v>43975</v>
      </c>
      <c r="AE841" s="56"/>
      <c r="AF841" s="97"/>
    </row>
    <row r="842" customFormat="false" ht="18" hidden="true" customHeight="true" outlineLevel="0" collapsed="false">
      <c r="A842" s="19" t="n">
        <v>835</v>
      </c>
      <c r="B842" s="67"/>
      <c r="C842" s="58" t="s">
        <v>2559</v>
      </c>
      <c r="D842" s="37" t="s">
        <v>2560</v>
      </c>
      <c r="E842" s="58" t="n">
        <v>4988615067921</v>
      </c>
      <c r="F842" s="38" t="str">
        <f aca="false">IF(D842="",,"http://mnsearch.com/item?kwd="&amp;D842)</f>
        <v>http://mnsearch.com/item?kwd=B00R3V18BE</v>
      </c>
      <c r="G842" s="60" t="n">
        <v>3211</v>
      </c>
      <c r="H842" s="39"/>
      <c r="I842" s="40" t="n">
        <v>200</v>
      </c>
      <c r="J842" s="41"/>
      <c r="K842" s="41"/>
      <c r="L842" s="41"/>
      <c r="M842" s="100" t="s">
        <v>2561</v>
      </c>
      <c r="N842" s="62" t="n">
        <v>47.98</v>
      </c>
      <c r="O842" s="77" t="n">
        <f aca="false">N842-0.5</f>
        <v>47.48</v>
      </c>
      <c r="P842" s="78" t="n">
        <f aca="false">IF(ISERROR($P$1*O842),"",($P$1*O842))</f>
        <v>5027.1824</v>
      </c>
      <c r="Q842" s="79" t="n">
        <f aca="false">P842-T842-X842-G842-H842-Z842</f>
        <v>-127.8176</v>
      </c>
      <c r="R842" s="80" t="n">
        <f aca="false">P842-T842-Y842-G842-H842-Z842</f>
        <v>-127.8176</v>
      </c>
      <c r="S842" s="81" t="n">
        <f aca="false">IF(ISERROR(Q842/P842),"",(Q842/P842))</f>
        <v>-0.0254252958874141</v>
      </c>
      <c r="T842" s="78" t="n">
        <f aca="false">ROUND(IF(ISERROR(P842*$T$1),"",P842*$T$1),0)</f>
        <v>754</v>
      </c>
      <c r="U842" s="82" t="n">
        <f aca="false">ROUNDUP(I842*1.2,0)</f>
        <v>240</v>
      </c>
      <c r="V842" s="83" t="n">
        <f aca="false">ROUNDUP(SUM(J842:L842)*1.1,0)</f>
        <v>0</v>
      </c>
      <c r="W842" s="84" t="s">
        <v>50</v>
      </c>
      <c r="X842" s="28" t="n">
        <f aca="false">IFERROR(IF($W842="eパケライト",VLOOKUP($U842,料金表!$B$3:$H$52,2,1),IF($W842="eパケ",VLOOKUP($U842,料金表!$B$3:$H$52,4,1),IF($W842="EMS",VLOOKUP($U842,料金表!$B$3:$H$52,6,1),""))),"")</f>
        <v>860</v>
      </c>
      <c r="Y842" s="28" t="n">
        <f aca="false">IFERROR(IF($W842="eパケライト",VLOOKUP($U842,料金表!$B$3:$H$52,3,1),IF($W842="eパケ",VLOOKUP($U842,料金表!$B$3:$H$52,5,1),IF($W842="EMS",VLOOKUP($U842,料金表!$B$3:$H$52,7,1),""))),"")</f>
        <v>860</v>
      </c>
      <c r="Z842" s="28" t="n">
        <f aca="false">$Z$1</f>
        <v>330</v>
      </c>
      <c r="AA842" s="64"/>
      <c r="AB842" s="65"/>
      <c r="AC842" s="66" t="s">
        <v>89</v>
      </c>
      <c r="AD842" s="65" t="n">
        <v>43975</v>
      </c>
      <c r="AE842" s="56"/>
      <c r="AF842" s="97"/>
    </row>
    <row r="843" customFormat="false" ht="18" hidden="true" customHeight="true" outlineLevel="0" collapsed="false">
      <c r="A843" s="19" t="n">
        <v>836</v>
      </c>
      <c r="B843" s="67"/>
      <c r="C843" s="58" t="s">
        <v>2562</v>
      </c>
      <c r="D843" s="37" t="s">
        <v>2563</v>
      </c>
      <c r="E843" s="58" t="n">
        <v>4988601009560</v>
      </c>
      <c r="F843" s="38" t="str">
        <f aca="false">IF(D843="",,"http://mnsearch.com/item?kwd="&amp;D843)</f>
        <v>http://mnsearch.com/item?kwd=B01J7C4YSK</v>
      </c>
      <c r="G843" s="60" t="n">
        <v>3311</v>
      </c>
      <c r="H843" s="39"/>
      <c r="I843" s="40" t="n">
        <v>200</v>
      </c>
      <c r="J843" s="41"/>
      <c r="K843" s="41"/>
      <c r="L843" s="41"/>
      <c r="M843" s="61" t="s">
        <v>2564</v>
      </c>
      <c r="N843" s="62" t="n">
        <v>60.98</v>
      </c>
      <c r="O843" s="77" t="n">
        <f aca="false">N843-0.5</f>
        <v>60.48</v>
      </c>
      <c r="P843" s="78" t="n">
        <f aca="false">IF(ISERROR($P$1*O843),"",($P$1*O843))</f>
        <v>6403.6224</v>
      </c>
      <c r="Q843" s="79" t="n">
        <f aca="false">P843-T843-X843-G843-H843-Z843</f>
        <v>941.622399999999</v>
      </c>
      <c r="R843" s="80" t="n">
        <f aca="false">P843-T843-Y843-G843-H843-Z843</f>
        <v>941.622399999999</v>
      </c>
      <c r="S843" s="81" t="n">
        <f aca="false">IF(ISERROR(Q843/P843),"",(Q843/P843))</f>
        <v>0.147045272375835</v>
      </c>
      <c r="T843" s="78" t="n">
        <f aca="false">ROUND(IF(ISERROR(P843*$T$1),"",P843*$T$1),0)</f>
        <v>961</v>
      </c>
      <c r="U843" s="82" t="n">
        <f aca="false">ROUNDUP(I843*1.2,0)</f>
        <v>240</v>
      </c>
      <c r="V843" s="83" t="n">
        <f aca="false">ROUNDUP(SUM(J843:L843)*1.1,0)</f>
        <v>0</v>
      </c>
      <c r="W843" s="84" t="s">
        <v>50</v>
      </c>
      <c r="X843" s="28" t="n">
        <f aca="false">IFERROR(IF($W843="eパケライト",VLOOKUP($U843,料金表!$B$3:$H$52,2,1),IF($W843="eパケ",VLOOKUP($U843,料金表!$B$3:$H$52,4,1),IF($W843="EMS",VLOOKUP($U843,料金表!$B$3:$H$52,6,1),""))),"")</f>
        <v>860</v>
      </c>
      <c r="Y843" s="28" t="n">
        <f aca="false">IFERROR(IF($W843="eパケライト",VLOOKUP($U843,料金表!$B$3:$H$52,3,1),IF($W843="eパケ",VLOOKUP($U843,料金表!$B$3:$H$52,5,1),IF($W843="EMS",VLOOKUP($U843,料金表!$B$3:$H$52,7,1),""))),"")</f>
        <v>860</v>
      </c>
      <c r="Z843" s="28" t="n">
        <f aca="false">$Z$1</f>
        <v>330</v>
      </c>
      <c r="AA843" s="64"/>
      <c r="AB843" s="65"/>
      <c r="AC843" s="66" t="s">
        <v>89</v>
      </c>
      <c r="AD843" s="65" t="n">
        <v>43975</v>
      </c>
      <c r="AE843" s="56"/>
      <c r="AF843" s="97"/>
    </row>
    <row r="844" customFormat="false" ht="18" hidden="true" customHeight="true" outlineLevel="0" collapsed="false">
      <c r="A844" s="19" t="n">
        <v>837</v>
      </c>
      <c r="B844" s="67"/>
      <c r="C844" s="58" t="s">
        <v>2565</v>
      </c>
      <c r="D844" s="37" t="s">
        <v>2566</v>
      </c>
      <c r="E844" s="58" t="n">
        <v>4988601008556</v>
      </c>
      <c r="F844" s="38" t="str">
        <f aca="false">IF(D844="",,"http://mnsearch.com/item?kwd="&amp;D844)</f>
        <v>http://mnsearch.com/item?kwd=B00KLXU8TO</v>
      </c>
      <c r="G844" s="60" t="n">
        <v>3311</v>
      </c>
      <c r="H844" s="39"/>
      <c r="I844" s="40" t="n">
        <v>200</v>
      </c>
      <c r="J844" s="41"/>
      <c r="K844" s="41"/>
      <c r="L844" s="41"/>
      <c r="M844" s="61" t="s">
        <v>2567</v>
      </c>
      <c r="N844" s="62" t="n">
        <v>50.49</v>
      </c>
      <c r="O844" s="77" t="n">
        <f aca="false">N844-0.5</f>
        <v>49.99</v>
      </c>
      <c r="P844" s="78" t="n">
        <f aca="false">IF(ISERROR($P$1*O844),"",($P$1*O844))</f>
        <v>5292.9412</v>
      </c>
      <c r="Q844" s="79" t="n">
        <f aca="false">P844-T844-X844-G844-H844-Z844</f>
        <v>-2.05879999999979</v>
      </c>
      <c r="R844" s="80" t="n">
        <f aca="false">P844-T844-Y844-G844-H844-Z844</f>
        <v>-2.05879999999979</v>
      </c>
      <c r="S844" s="81" t="n">
        <f aca="false">IF(ISERROR(Q844/P844),"",(Q844/P844))</f>
        <v>-0.000388970880689132</v>
      </c>
      <c r="T844" s="78" t="n">
        <f aca="false">ROUND(IF(ISERROR(P844*$T$1),"",P844*$T$1),0)</f>
        <v>794</v>
      </c>
      <c r="U844" s="82" t="n">
        <f aca="false">ROUNDUP(I844*1.2,0)</f>
        <v>240</v>
      </c>
      <c r="V844" s="83" t="n">
        <f aca="false">ROUNDUP(SUM(J844:L844)*1.1,0)</f>
        <v>0</v>
      </c>
      <c r="W844" s="84" t="s">
        <v>50</v>
      </c>
      <c r="X844" s="28" t="n">
        <f aca="false">IFERROR(IF($W844="eパケライト",VLOOKUP($U844,料金表!$B$3:$H$52,2,1),IF($W844="eパケ",VLOOKUP($U844,料金表!$B$3:$H$52,4,1),IF($W844="EMS",VLOOKUP($U844,料金表!$B$3:$H$52,6,1),""))),"")</f>
        <v>860</v>
      </c>
      <c r="Y844" s="28" t="n">
        <f aca="false">IFERROR(IF($W844="eパケライト",VLOOKUP($U844,料金表!$B$3:$H$52,3,1),IF($W844="eパケ",VLOOKUP($U844,料金表!$B$3:$H$52,5,1),IF($W844="EMS",VLOOKUP($U844,料金表!$B$3:$H$52,7,1),""))),"")</f>
        <v>860</v>
      </c>
      <c r="Z844" s="28" t="n">
        <f aca="false">$Z$1</f>
        <v>330</v>
      </c>
      <c r="AA844" s="64"/>
      <c r="AB844" s="65"/>
      <c r="AC844" s="66" t="s">
        <v>89</v>
      </c>
      <c r="AD844" s="65" t="n">
        <v>43975</v>
      </c>
      <c r="AE844" s="56"/>
      <c r="AF844" s="97"/>
    </row>
    <row r="845" customFormat="false" ht="18" hidden="true" customHeight="true" outlineLevel="0" collapsed="false">
      <c r="A845" s="19" t="n">
        <v>838</v>
      </c>
      <c r="B845" s="67"/>
      <c r="C845" s="58" t="s">
        <v>2568</v>
      </c>
      <c r="D845" s="37" t="s">
        <v>2569</v>
      </c>
      <c r="E845" s="58" t="n">
        <v>4948872325226</v>
      </c>
      <c r="F845" s="38" t="str">
        <f aca="false">IF(D845="",,"http://mnsearch.com/item?kwd="&amp;D845)</f>
        <v>http://mnsearch.com/item?kwd=B01GHLDNSQ</v>
      </c>
      <c r="G845" s="60" t="n">
        <v>2400</v>
      </c>
      <c r="H845" s="39"/>
      <c r="I845" s="40" t="n">
        <v>200</v>
      </c>
      <c r="J845" s="41"/>
      <c r="K845" s="41"/>
      <c r="L845" s="41"/>
      <c r="M845" s="61" t="s">
        <v>2570</v>
      </c>
      <c r="N845" s="62" t="n">
        <v>65.49</v>
      </c>
      <c r="O845" s="77" t="n">
        <f aca="false">N845-0.5</f>
        <v>64.99</v>
      </c>
      <c r="P845" s="78" t="n">
        <f aca="false">IF(ISERROR($P$1*O845),"",($P$1*O845))</f>
        <v>6881.1412</v>
      </c>
      <c r="Q845" s="79" t="n">
        <f aca="false">P845-T845-X845-G845-H845-Z845</f>
        <v>2259.1412</v>
      </c>
      <c r="R845" s="80" t="n">
        <f aca="false">P845-T845-Y845-G845-H845-Z845</f>
        <v>2259.1412</v>
      </c>
      <c r="S845" s="81" t="n">
        <f aca="false">IF(ISERROR(Q845/P845),"",(Q845/P845))</f>
        <v>0.328309089195844</v>
      </c>
      <c r="T845" s="78" t="n">
        <f aca="false">ROUND(IF(ISERROR(P845*$T$1),"",P845*$T$1),0)</f>
        <v>1032</v>
      </c>
      <c r="U845" s="82" t="n">
        <f aca="false">ROUNDUP(I845*1.2,0)</f>
        <v>240</v>
      </c>
      <c r="V845" s="83" t="n">
        <f aca="false">ROUNDUP(SUM(J845:L845)*1.1,0)</f>
        <v>0</v>
      </c>
      <c r="W845" s="84" t="s">
        <v>50</v>
      </c>
      <c r="X845" s="28" t="n">
        <f aca="false">IFERROR(IF($W845="eパケライト",VLOOKUP($U845,料金表!$B$3:$H$52,2,1),IF($W845="eパケ",VLOOKUP($U845,料金表!$B$3:$H$52,4,1),IF($W845="EMS",VLOOKUP($U845,料金表!$B$3:$H$52,6,1),""))),"")</f>
        <v>860</v>
      </c>
      <c r="Y845" s="28" t="n">
        <f aca="false">IFERROR(IF($W845="eパケライト",VLOOKUP($U845,料金表!$B$3:$H$52,3,1),IF($W845="eパケ",VLOOKUP($U845,料金表!$B$3:$H$52,5,1),IF($W845="EMS",VLOOKUP($U845,料金表!$B$3:$H$52,7,1),""))),"")</f>
        <v>860</v>
      </c>
      <c r="Z845" s="28" t="n">
        <f aca="false">$Z$1</f>
        <v>330</v>
      </c>
      <c r="AA845" s="64"/>
      <c r="AB845" s="65"/>
      <c r="AC845" s="66" t="s">
        <v>89</v>
      </c>
      <c r="AD845" s="65" t="n">
        <v>43975</v>
      </c>
      <c r="AE845" s="56"/>
      <c r="AF845" s="97"/>
    </row>
    <row r="846" customFormat="false" ht="18" hidden="true" customHeight="true" outlineLevel="0" collapsed="false">
      <c r="A846" s="19" t="n">
        <v>839</v>
      </c>
      <c r="B846" s="67"/>
      <c r="C846" s="58" t="s">
        <v>2571</v>
      </c>
      <c r="D846" s="37" t="s">
        <v>2572</v>
      </c>
      <c r="E846" s="58" t="n">
        <v>4573173322560</v>
      </c>
      <c r="F846" s="38" t="str">
        <f aca="false">IF(D846="",,"http://mnsearch.com/item?kwd="&amp;D846)</f>
        <v>http://mnsearch.com/item?kwd=B075NLV9GL</v>
      </c>
      <c r="G846" s="60" t="n">
        <v>2300</v>
      </c>
      <c r="H846" s="39"/>
      <c r="I846" s="40" t="n">
        <v>200</v>
      </c>
      <c r="J846" s="41"/>
      <c r="K846" s="41"/>
      <c r="L846" s="41"/>
      <c r="M846" s="61" t="s">
        <v>2573</v>
      </c>
      <c r="N846" s="62" t="n">
        <v>48.98</v>
      </c>
      <c r="O846" s="77" t="n">
        <f aca="false">N846-0.5</f>
        <v>48.48</v>
      </c>
      <c r="P846" s="78" t="n">
        <f aca="false">IF(ISERROR($P$1*O846),"",($P$1*O846))</f>
        <v>5133.0624</v>
      </c>
      <c r="Q846" s="79" t="n">
        <f aca="false">P846-T846-X846-G846-H846-Z846</f>
        <v>873.0624</v>
      </c>
      <c r="R846" s="80" t="n">
        <f aca="false">P846-T846-Y846-G846-H846-Z846</f>
        <v>873.0624</v>
      </c>
      <c r="S846" s="81" t="n">
        <f aca="false">IF(ISERROR(Q846/P846),"",(Q846/P846))</f>
        <v>0.170086067919221</v>
      </c>
      <c r="T846" s="78" t="n">
        <f aca="false">ROUND(IF(ISERROR(P846*$T$1),"",P846*$T$1),0)</f>
        <v>770</v>
      </c>
      <c r="U846" s="82" t="n">
        <f aca="false">ROUNDUP(I846*1.2,0)</f>
        <v>240</v>
      </c>
      <c r="V846" s="83" t="n">
        <f aca="false">ROUNDUP(SUM(J846:L846)*1.1,0)</f>
        <v>0</v>
      </c>
      <c r="W846" s="84" t="s">
        <v>50</v>
      </c>
      <c r="X846" s="28" t="n">
        <f aca="false">IFERROR(IF($W846="eパケライト",VLOOKUP($U846,料金表!$B$3:$H$52,2,1),IF($W846="eパケ",VLOOKUP($U846,料金表!$B$3:$H$52,4,1),IF($W846="EMS",VLOOKUP($U846,料金表!$B$3:$H$52,6,1),""))),"")</f>
        <v>860</v>
      </c>
      <c r="Y846" s="28" t="n">
        <f aca="false">IFERROR(IF($W846="eパケライト",VLOOKUP($U846,料金表!$B$3:$H$52,3,1),IF($W846="eパケ",VLOOKUP($U846,料金表!$B$3:$H$52,5,1),IF($W846="EMS",VLOOKUP($U846,料金表!$B$3:$H$52,7,1),""))),"")</f>
        <v>860</v>
      </c>
      <c r="Z846" s="28" t="n">
        <f aca="false">$Z$1</f>
        <v>330</v>
      </c>
      <c r="AA846" s="64"/>
      <c r="AB846" s="65"/>
      <c r="AC846" s="66" t="s">
        <v>89</v>
      </c>
      <c r="AD846" s="65" t="n">
        <v>43975</v>
      </c>
      <c r="AE846" s="56"/>
      <c r="AF846" s="97"/>
    </row>
    <row r="847" customFormat="false" ht="18" hidden="true" customHeight="true" outlineLevel="0" collapsed="false">
      <c r="A847" s="19" t="n">
        <v>840</v>
      </c>
      <c r="B847" s="67"/>
      <c r="C847" s="58" t="s">
        <v>2574</v>
      </c>
      <c r="D847" s="37" t="s">
        <v>2575</v>
      </c>
      <c r="E847" s="58" t="n">
        <v>4526319000143</v>
      </c>
      <c r="F847" s="38" t="str">
        <f aca="false">IF(D847="",,"http://mnsearch.com/item?kwd="&amp;D847)</f>
        <v>http://mnsearch.com/item?kwd=B07HH9ZSW5</v>
      </c>
      <c r="G847" s="60" t="n">
        <v>3200</v>
      </c>
      <c r="H847" s="39"/>
      <c r="I847" s="40" t="n">
        <v>200</v>
      </c>
      <c r="J847" s="41"/>
      <c r="K847" s="41"/>
      <c r="L847" s="41"/>
      <c r="M847" s="100" t="s">
        <v>2576</v>
      </c>
      <c r="N847" s="62" t="n">
        <v>59.98</v>
      </c>
      <c r="O847" s="77" t="n">
        <f aca="false">N847-0.5</f>
        <v>59.48</v>
      </c>
      <c r="P847" s="78" t="n">
        <f aca="false">IF(ISERROR($P$1*O847),"",($P$1*O847))</f>
        <v>6297.7424</v>
      </c>
      <c r="Q847" s="79" t="n">
        <f aca="false">P847-T847-X847-G847-H847-Z847</f>
        <v>962.742399999999</v>
      </c>
      <c r="R847" s="80" t="n">
        <f aca="false">P847-T847-Y847-G847-H847-Z847</f>
        <v>962.742399999999</v>
      </c>
      <c r="S847" s="81" t="n">
        <f aca="false">IF(ISERROR(Q847/P847),"",(Q847/P847))</f>
        <v>0.152871035182385</v>
      </c>
      <c r="T847" s="78" t="n">
        <f aca="false">ROUND(IF(ISERROR(P847*$T$1),"",P847*$T$1),0)</f>
        <v>945</v>
      </c>
      <c r="U847" s="82" t="n">
        <f aca="false">ROUNDUP(I847*1.2,0)</f>
        <v>240</v>
      </c>
      <c r="V847" s="83" t="n">
        <f aca="false">ROUNDUP(SUM(J847:L847)*1.1,0)</f>
        <v>0</v>
      </c>
      <c r="W847" s="84" t="s">
        <v>50</v>
      </c>
      <c r="X847" s="28" t="n">
        <f aca="false">IFERROR(IF($W847="eパケライト",VLOOKUP($U847,料金表!$B$3:$H$52,2,1),IF($W847="eパケ",VLOOKUP($U847,料金表!$B$3:$H$52,4,1),IF($W847="EMS",VLOOKUP($U847,料金表!$B$3:$H$52,6,1),""))),"")</f>
        <v>860</v>
      </c>
      <c r="Y847" s="28" t="n">
        <f aca="false">IFERROR(IF($W847="eパケライト",VLOOKUP($U847,料金表!$B$3:$H$52,3,1),IF($W847="eパケ",VLOOKUP($U847,料金表!$B$3:$H$52,5,1),IF($W847="EMS",VLOOKUP($U847,料金表!$B$3:$H$52,7,1),""))),"")</f>
        <v>860</v>
      </c>
      <c r="Z847" s="28" t="n">
        <f aca="false">$Z$1</f>
        <v>330</v>
      </c>
      <c r="AA847" s="64"/>
      <c r="AB847" s="65"/>
      <c r="AC847" s="66" t="s">
        <v>89</v>
      </c>
      <c r="AD847" s="65" t="n">
        <v>43975</v>
      </c>
      <c r="AE847" s="56"/>
      <c r="AF847" s="97"/>
    </row>
    <row r="848" customFormat="false" ht="15.75" hidden="true" customHeight="true" outlineLevel="0" collapsed="false">
      <c r="A848" s="19" t="n">
        <v>841</v>
      </c>
      <c r="B848" s="67"/>
      <c r="C848" s="58" t="s">
        <v>2577</v>
      </c>
      <c r="D848" s="37" t="s">
        <v>2578</v>
      </c>
      <c r="E848" s="58" t="n">
        <v>4527823998179</v>
      </c>
      <c r="F848" s="38" t="str">
        <f aca="false">IF(D848="",,"http://mnsearch.com/item?kwd="&amp;D848)</f>
        <v>http://mnsearch.com/item?kwd=B075S1KD6N</v>
      </c>
      <c r="G848" s="60" t="n">
        <v>3611</v>
      </c>
      <c r="H848" s="39"/>
      <c r="I848" s="40" t="n">
        <v>200</v>
      </c>
      <c r="J848" s="41"/>
      <c r="K848" s="41"/>
      <c r="L848" s="41"/>
      <c r="M848" s="61" t="s">
        <v>2579</v>
      </c>
      <c r="N848" s="62" t="n">
        <v>56.98</v>
      </c>
      <c r="O848" s="77" t="n">
        <f aca="false">N848-0.5</f>
        <v>56.48</v>
      </c>
      <c r="P848" s="78" t="n">
        <f aca="false">IF(ISERROR($P$1*O848),"",($P$1*O848))</f>
        <v>5980.1024</v>
      </c>
      <c r="Q848" s="79" t="n">
        <f aca="false">P848-T848-X848-G848-H848-Z848</f>
        <v>282.1024</v>
      </c>
      <c r="R848" s="80" t="n">
        <f aca="false">P848-T848-Y848-G848-H848-Z848</f>
        <v>282.1024</v>
      </c>
      <c r="S848" s="81" t="n">
        <f aca="false">IF(ISERROR(Q848/P848),"",(Q848/P848))</f>
        <v>0.0471735065941345</v>
      </c>
      <c r="T848" s="78" t="n">
        <f aca="false">ROUND(IF(ISERROR(P848*$T$1),"",P848*$T$1),0)</f>
        <v>897</v>
      </c>
      <c r="U848" s="82" t="n">
        <f aca="false">ROUNDUP(I848*1.2,0)</f>
        <v>240</v>
      </c>
      <c r="V848" s="83" t="n">
        <f aca="false">ROUNDUP(SUM(J848:L848)*1.1,0)</f>
        <v>0</v>
      </c>
      <c r="W848" s="84" t="s">
        <v>50</v>
      </c>
      <c r="X848" s="28" t="n">
        <f aca="false">IFERROR(IF($W848="eパケライト",VLOOKUP($U848,料金表!$B$3:$H$52,2,1),IF($W848="eパケ",VLOOKUP($U848,料金表!$B$3:$H$52,4,1),IF($W848="EMS",VLOOKUP($U848,料金表!$B$3:$H$52,6,1),""))),"")</f>
        <v>860</v>
      </c>
      <c r="Y848" s="28" t="n">
        <f aca="false">IFERROR(IF($W848="eパケライト",VLOOKUP($U848,料金表!$B$3:$H$52,3,1),IF($W848="eパケ",VLOOKUP($U848,料金表!$B$3:$H$52,5,1),IF($W848="EMS",VLOOKUP($U848,料金表!$B$3:$H$52,7,1),""))),"")</f>
        <v>860</v>
      </c>
      <c r="Z848" s="28" t="n">
        <f aca="false">$Z$1</f>
        <v>330</v>
      </c>
      <c r="AA848" s="64"/>
      <c r="AB848" s="65"/>
      <c r="AC848" s="66" t="s">
        <v>45</v>
      </c>
      <c r="AD848" s="65" t="n">
        <v>43975</v>
      </c>
      <c r="AE848" s="56"/>
      <c r="AF848" s="97"/>
    </row>
    <row r="849" customFormat="false" ht="15.75" hidden="true" customHeight="true" outlineLevel="0" collapsed="false">
      <c r="A849" s="19" t="n">
        <v>842</v>
      </c>
      <c r="B849" s="67"/>
      <c r="C849" s="58" t="s">
        <v>2580</v>
      </c>
      <c r="D849" s="37" t="s">
        <v>2581</v>
      </c>
      <c r="E849" s="58" t="n">
        <v>4948872015226</v>
      </c>
      <c r="F849" s="38" t="str">
        <f aca="false">IF(D849="",,"http://mnsearch.com/item?kwd="&amp;D849)</f>
        <v>http://mnsearch.com/item?kwd=B071WNVY31</v>
      </c>
      <c r="G849" s="60" t="n">
        <v>4000</v>
      </c>
      <c r="H849" s="39"/>
      <c r="I849" s="40" t="n">
        <v>200</v>
      </c>
      <c r="J849" s="41"/>
      <c r="K849" s="41"/>
      <c r="L849" s="41"/>
      <c r="M849" s="61" t="s">
        <v>2582</v>
      </c>
      <c r="N849" s="62" t="n">
        <v>65.99</v>
      </c>
      <c r="O849" s="77" t="n">
        <f aca="false">N849-0.5</f>
        <v>65.49</v>
      </c>
      <c r="P849" s="78" t="n">
        <f aca="false">IF(ISERROR($P$1*O849),"",($P$1*O849))</f>
        <v>6934.0812</v>
      </c>
      <c r="Q849" s="79" t="n">
        <f aca="false">P849-T849-X849-G849-H849-Z849</f>
        <v>704.081199999999</v>
      </c>
      <c r="R849" s="80" t="n">
        <f aca="false">P849-T849-Y849-G849-H849-Z849</f>
        <v>704.081199999999</v>
      </c>
      <c r="S849" s="81" t="n">
        <f aca="false">IF(ISERROR(Q849/P849),"",(Q849/P849))</f>
        <v>0.101539220509849</v>
      </c>
      <c r="T849" s="78" t="n">
        <f aca="false">ROUND(IF(ISERROR(P849*$T$1),"",P849*$T$1),0)</f>
        <v>1040</v>
      </c>
      <c r="U849" s="82" t="n">
        <f aca="false">ROUNDUP(I849*1.2,0)</f>
        <v>240</v>
      </c>
      <c r="V849" s="83" t="n">
        <f aca="false">ROUNDUP(SUM(J849:L849)*1.1,0)</f>
        <v>0</v>
      </c>
      <c r="W849" s="84" t="s">
        <v>50</v>
      </c>
      <c r="X849" s="28" t="n">
        <f aca="false">IFERROR(IF($W849="eパケライト",VLOOKUP($U849,料金表!$B$3:$H$52,2,1),IF($W849="eパケ",VLOOKUP($U849,料金表!$B$3:$H$52,4,1),IF($W849="EMS",VLOOKUP($U849,料金表!$B$3:$H$52,6,1),""))),"")</f>
        <v>860</v>
      </c>
      <c r="Y849" s="28" t="n">
        <f aca="false">IFERROR(IF($W849="eパケライト",VLOOKUP($U849,料金表!$B$3:$H$52,3,1),IF($W849="eパケ",VLOOKUP($U849,料金表!$B$3:$H$52,5,1),IF($W849="EMS",VLOOKUP($U849,料金表!$B$3:$H$52,7,1),""))),"")</f>
        <v>860</v>
      </c>
      <c r="Z849" s="28" t="n">
        <f aca="false">$Z$1</f>
        <v>330</v>
      </c>
      <c r="AA849" s="64"/>
      <c r="AB849" s="65"/>
      <c r="AC849" s="66" t="s">
        <v>45</v>
      </c>
      <c r="AD849" s="65" t="n">
        <v>43975</v>
      </c>
      <c r="AE849" s="56"/>
      <c r="AF849" s="97"/>
    </row>
    <row r="850" customFormat="false" ht="15.75" hidden="true" customHeight="true" outlineLevel="0" collapsed="false">
      <c r="A850" s="19" t="n">
        <v>843</v>
      </c>
      <c r="B850" s="67"/>
      <c r="C850" s="58" t="s">
        <v>2583</v>
      </c>
      <c r="D850" s="37" t="s">
        <v>2584</v>
      </c>
      <c r="E850" s="58" t="n">
        <v>4988601010191</v>
      </c>
      <c r="F850" s="38" t="str">
        <f aca="false">IF(D850="",,"http://mnsearch.com/item?kwd="&amp;D850)</f>
        <v>http://mnsearch.com/item?kwd=B07GWR53K7</v>
      </c>
      <c r="G850" s="60" t="n">
        <v>4000</v>
      </c>
      <c r="H850" s="39"/>
      <c r="I850" s="40" t="n">
        <v>200</v>
      </c>
      <c r="J850" s="41"/>
      <c r="K850" s="41"/>
      <c r="L850" s="41"/>
      <c r="M850" s="61" t="s">
        <v>2585</v>
      </c>
      <c r="N850" s="62" t="n">
        <v>61.98</v>
      </c>
      <c r="O850" s="77" t="n">
        <f aca="false">N850-0.5</f>
        <v>61.48</v>
      </c>
      <c r="P850" s="78" t="n">
        <f aca="false">IF(ISERROR($P$1*O850),"",($P$1*O850))</f>
        <v>6509.5024</v>
      </c>
      <c r="Q850" s="79" t="n">
        <f aca="false">P850-T850-X850-G850-H850-Z850</f>
        <v>343.502399999999</v>
      </c>
      <c r="R850" s="80" t="n">
        <f aca="false">P850-T850-Y850-G850-H850-Z850</f>
        <v>343.502399999999</v>
      </c>
      <c r="S850" s="81" t="n">
        <f aca="false">IF(ISERROR(Q850/P850),"",(Q850/P850))</f>
        <v>0.0527693791156755</v>
      </c>
      <c r="T850" s="78" t="n">
        <f aca="false">ROUND(IF(ISERROR(P850*$T$1),"",P850*$T$1),0)</f>
        <v>976</v>
      </c>
      <c r="U850" s="82" t="n">
        <f aca="false">ROUNDUP(I850*1.2,0)</f>
        <v>240</v>
      </c>
      <c r="V850" s="83" t="n">
        <f aca="false">ROUNDUP(SUM(J850:L850)*1.1,0)</f>
        <v>0</v>
      </c>
      <c r="W850" s="84" t="s">
        <v>50</v>
      </c>
      <c r="X850" s="28" t="n">
        <f aca="false">IFERROR(IF($W850="eパケライト",VLOOKUP($U850,料金表!$B$3:$H$52,2,1),IF($W850="eパケ",VLOOKUP($U850,料金表!$B$3:$H$52,4,1),IF($W850="EMS",VLOOKUP($U850,料金表!$B$3:$H$52,6,1),""))),"")</f>
        <v>860</v>
      </c>
      <c r="Y850" s="28" t="n">
        <f aca="false">IFERROR(IF($W850="eパケライト",VLOOKUP($U850,料金表!$B$3:$H$52,3,1),IF($W850="eパケ",VLOOKUP($U850,料金表!$B$3:$H$52,5,1),IF($W850="EMS",VLOOKUP($U850,料金表!$B$3:$H$52,7,1),""))),"")</f>
        <v>860</v>
      </c>
      <c r="Z850" s="28" t="n">
        <f aca="false">$Z$1</f>
        <v>330</v>
      </c>
      <c r="AA850" s="64"/>
      <c r="AB850" s="65"/>
      <c r="AC850" s="66" t="s">
        <v>45</v>
      </c>
      <c r="AD850" s="65" t="n">
        <v>43975</v>
      </c>
      <c r="AE850" s="56"/>
      <c r="AF850" s="97"/>
    </row>
    <row r="851" customFormat="false" ht="15.75" hidden="true" customHeight="true" outlineLevel="0" collapsed="false">
      <c r="A851" s="19" t="n">
        <v>844</v>
      </c>
      <c r="B851" s="67"/>
      <c r="C851" s="58" t="s">
        <v>2586</v>
      </c>
      <c r="D851" s="37" t="s">
        <v>2587</v>
      </c>
      <c r="E851" s="58" t="n">
        <v>4948872015707</v>
      </c>
      <c r="F851" s="38" t="str">
        <f aca="false">IF(D851="",,"http://mnsearch.com/item?kwd="&amp;D851)</f>
        <v>http://mnsearch.com/item?kwd=B07F763RL2</v>
      </c>
      <c r="G851" s="60" t="n">
        <v>1500</v>
      </c>
      <c r="H851" s="39"/>
      <c r="I851" s="40" t="n">
        <v>200</v>
      </c>
      <c r="J851" s="41"/>
      <c r="K851" s="41"/>
      <c r="L851" s="41"/>
      <c r="M851" s="61" t="s">
        <v>2588</v>
      </c>
      <c r="N851" s="62" t="n">
        <v>46.98</v>
      </c>
      <c r="O851" s="77" t="n">
        <f aca="false">N851-0.5</f>
        <v>46.48</v>
      </c>
      <c r="P851" s="78" t="n">
        <f aca="false">IF(ISERROR($P$1*O851),"",($P$1*O851))</f>
        <v>4921.3024</v>
      </c>
      <c r="Q851" s="79" t="n">
        <f aca="false">P851-T851-X851-G851-H851-Z851</f>
        <v>1493.3024</v>
      </c>
      <c r="R851" s="80" t="n">
        <f aca="false">P851-T851-Y851-G851-H851-Z851</f>
        <v>1493.3024</v>
      </c>
      <c r="S851" s="81" t="n">
        <f aca="false">IF(ISERROR(Q851/P851),"",(Q851/P851))</f>
        <v>0.303436423658908</v>
      </c>
      <c r="T851" s="78" t="n">
        <f aca="false">ROUND(IF(ISERROR(P851*$T$1),"",P851*$T$1),0)</f>
        <v>738</v>
      </c>
      <c r="U851" s="82" t="n">
        <f aca="false">ROUNDUP(I851*1.2,0)</f>
        <v>240</v>
      </c>
      <c r="V851" s="83" t="n">
        <f aca="false">ROUNDUP(SUM(J851:L851)*1.1,0)</f>
        <v>0</v>
      </c>
      <c r="W851" s="84" t="s">
        <v>50</v>
      </c>
      <c r="X851" s="28" t="n">
        <f aca="false">IFERROR(IF($W851="eパケライト",VLOOKUP($U851,料金表!$B$3:$H$52,2,1),IF($W851="eパケ",VLOOKUP($U851,料金表!$B$3:$H$52,4,1),IF($W851="EMS",VLOOKUP($U851,料金表!$B$3:$H$52,6,1),""))),"")</f>
        <v>860</v>
      </c>
      <c r="Y851" s="28" t="n">
        <f aca="false">IFERROR(IF($W851="eパケライト",VLOOKUP($U851,料金表!$B$3:$H$52,3,1),IF($W851="eパケ",VLOOKUP($U851,料金表!$B$3:$H$52,5,1),IF($W851="EMS",VLOOKUP($U851,料金表!$B$3:$H$52,7,1),""))),"")</f>
        <v>860</v>
      </c>
      <c r="Z851" s="28" t="n">
        <f aca="false">$Z$1</f>
        <v>330</v>
      </c>
      <c r="AA851" s="64"/>
      <c r="AB851" s="65"/>
      <c r="AC851" s="66" t="s">
        <v>45</v>
      </c>
      <c r="AD851" s="65" t="n">
        <v>43975</v>
      </c>
      <c r="AE851" s="56"/>
      <c r="AF851" s="97"/>
    </row>
    <row r="852" customFormat="false" ht="15.75" hidden="true" customHeight="true" outlineLevel="0" collapsed="false">
      <c r="A852" s="19" t="n">
        <v>845</v>
      </c>
      <c r="B852" s="67"/>
      <c r="C852" s="58" t="s">
        <v>2589</v>
      </c>
      <c r="D852" s="37" t="s">
        <v>2590</v>
      </c>
      <c r="E852" s="58" t="n">
        <v>4974365823061</v>
      </c>
      <c r="F852" s="38" t="str">
        <f aca="false">IF(D852="",,"http://mnsearch.com/item?kwd="&amp;D852)</f>
        <v>http://mnsearch.com/item?kwd=B00UHKAVF2</v>
      </c>
      <c r="G852" s="60" t="n">
        <v>3911</v>
      </c>
      <c r="H852" s="39"/>
      <c r="I852" s="40" t="n">
        <v>200</v>
      </c>
      <c r="J852" s="41"/>
      <c r="K852" s="41"/>
      <c r="L852" s="41"/>
      <c r="M852" s="61" t="s">
        <v>2591</v>
      </c>
      <c r="N852" s="62" t="n">
        <v>61.98</v>
      </c>
      <c r="O852" s="77" t="n">
        <f aca="false">N852-0.5</f>
        <v>61.48</v>
      </c>
      <c r="P852" s="78" t="n">
        <f aca="false">IF(ISERROR($P$1*O852),"",($P$1*O852))</f>
        <v>6509.5024</v>
      </c>
      <c r="Q852" s="79" t="n">
        <f aca="false">P852-T852-X852-G852-H852-Z852</f>
        <v>432.502399999999</v>
      </c>
      <c r="R852" s="80" t="n">
        <f aca="false">P852-T852-Y852-G852-H852-Z852</f>
        <v>432.502399999999</v>
      </c>
      <c r="S852" s="81" t="n">
        <f aca="false">IF(ISERROR(Q852/P852),"",(Q852/P852))</f>
        <v>0.0664416991381706</v>
      </c>
      <c r="T852" s="78" t="n">
        <f aca="false">ROUND(IF(ISERROR(P852*$T$1),"",P852*$T$1),0)</f>
        <v>976</v>
      </c>
      <c r="U852" s="82" t="n">
        <f aca="false">ROUNDUP(I852*1.2,0)</f>
        <v>240</v>
      </c>
      <c r="V852" s="83" t="n">
        <f aca="false">ROUNDUP(SUM(J852:L852)*1.1,0)</f>
        <v>0</v>
      </c>
      <c r="W852" s="84" t="s">
        <v>50</v>
      </c>
      <c r="X852" s="28" t="n">
        <f aca="false">IFERROR(IF($W852="eパケライト",VLOOKUP($U852,料金表!$B$3:$H$52,2,1),IF($W852="eパケ",VLOOKUP($U852,料金表!$B$3:$H$52,4,1),IF($W852="EMS",VLOOKUP($U852,料金表!$B$3:$H$52,6,1),""))),"")</f>
        <v>860</v>
      </c>
      <c r="Y852" s="28" t="n">
        <f aca="false">IFERROR(IF($W852="eパケライト",VLOOKUP($U852,料金表!$B$3:$H$52,3,1),IF($W852="eパケ",VLOOKUP($U852,料金表!$B$3:$H$52,5,1),IF($W852="EMS",VLOOKUP($U852,料金表!$B$3:$H$52,7,1),""))),"")</f>
        <v>860</v>
      </c>
      <c r="Z852" s="28" t="n">
        <f aca="false">$Z$1</f>
        <v>330</v>
      </c>
      <c r="AA852" s="64"/>
      <c r="AB852" s="65"/>
      <c r="AC852" s="66" t="s">
        <v>45</v>
      </c>
      <c r="AD852" s="65" t="n">
        <v>43975</v>
      </c>
      <c r="AE852" s="56"/>
      <c r="AF852" s="97"/>
    </row>
    <row r="853" customFormat="false" ht="15.75" hidden="true" customHeight="true" outlineLevel="0" collapsed="false">
      <c r="A853" s="19" t="n">
        <v>846</v>
      </c>
      <c r="B853" s="67"/>
      <c r="C853" s="58" t="s">
        <v>2592</v>
      </c>
      <c r="D853" s="37" t="s">
        <v>2593</v>
      </c>
      <c r="E853" s="58" t="n">
        <v>4976219081719</v>
      </c>
      <c r="F853" s="38" t="str">
        <f aca="false">IF(D853="",,"http://mnsearch.com/item?kwd="&amp;D853)</f>
        <v>http://mnsearch.com/item?kwd=B06WRSY2JX</v>
      </c>
      <c r="G853" s="60" t="n">
        <v>4411</v>
      </c>
      <c r="H853" s="39"/>
      <c r="I853" s="40" t="n">
        <v>200</v>
      </c>
      <c r="J853" s="41"/>
      <c r="K853" s="41"/>
      <c r="L853" s="41"/>
      <c r="M853" s="61" t="s">
        <v>2594</v>
      </c>
      <c r="N853" s="62" t="n">
        <v>63.99</v>
      </c>
      <c r="O853" s="77" t="n">
        <f aca="false">N853-0.5</f>
        <v>63.49</v>
      </c>
      <c r="P853" s="78" t="n">
        <f aca="false">IF(ISERROR($P$1*O853),"",($P$1*O853))</f>
        <v>6722.3212</v>
      </c>
      <c r="Q853" s="79" t="n">
        <f aca="false">P853-T853-X853-G853-H853-Z853</f>
        <v>113.3212</v>
      </c>
      <c r="R853" s="80" t="n">
        <f aca="false">P853-T853-Y853-G853-H853-Z853</f>
        <v>113.3212</v>
      </c>
      <c r="S853" s="81" t="n">
        <f aca="false">IF(ISERROR(Q853/P853),"",(Q853/P853))</f>
        <v>0.016857450965003</v>
      </c>
      <c r="T853" s="78" t="n">
        <f aca="false">ROUND(IF(ISERROR(P853*$T$1),"",P853*$T$1),0)</f>
        <v>1008</v>
      </c>
      <c r="U853" s="82" t="n">
        <f aca="false">ROUNDUP(I853*1.2,0)</f>
        <v>240</v>
      </c>
      <c r="V853" s="83" t="n">
        <f aca="false">ROUNDUP(SUM(J853:L853)*1.1,0)</f>
        <v>0</v>
      </c>
      <c r="W853" s="84" t="s">
        <v>50</v>
      </c>
      <c r="X853" s="28" t="n">
        <f aca="false">IFERROR(IF($W853="eパケライト",VLOOKUP($U853,料金表!$B$3:$H$52,2,1),IF($W853="eパケ",VLOOKUP($U853,料金表!$B$3:$H$52,4,1),IF($W853="EMS",VLOOKUP($U853,料金表!$B$3:$H$52,6,1),""))),"")</f>
        <v>860</v>
      </c>
      <c r="Y853" s="28" t="n">
        <f aca="false">IFERROR(IF($W853="eパケライト",VLOOKUP($U853,料金表!$B$3:$H$52,3,1),IF($W853="eパケ",VLOOKUP($U853,料金表!$B$3:$H$52,5,1),IF($W853="EMS",VLOOKUP($U853,料金表!$B$3:$H$52,7,1),""))),"")</f>
        <v>860</v>
      </c>
      <c r="Z853" s="28" t="n">
        <f aca="false">$Z$1</f>
        <v>330</v>
      </c>
      <c r="AA853" s="64"/>
      <c r="AB853" s="65"/>
      <c r="AC853" s="66" t="s">
        <v>45</v>
      </c>
      <c r="AD853" s="65" t="n">
        <v>43975</v>
      </c>
      <c r="AE853" s="56"/>
      <c r="AF853" s="97"/>
    </row>
    <row r="854" customFormat="false" ht="15.75" hidden="true" customHeight="true" outlineLevel="0" collapsed="false">
      <c r="A854" s="19" t="n">
        <v>847</v>
      </c>
      <c r="B854" s="67"/>
      <c r="C854" s="58" t="s">
        <v>2595</v>
      </c>
      <c r="D854" s="37" t="s">
        <v>2596</v>
      </c>
      <c r="E854" s="58" t="n">
        <v>4935066601013</v>
      </c>
      <c r="F854" s="38" t="str">
        <f aca="false">IF(D854="",,"http://mnsearch.com/item?kwd="&amp;D854)</f>
        <v>http://mnsearch.com/item?kwd=B077GVRKJR</v>
      </c>
      <c r="G854" s="60" t="n">
        <v>2611</v>
      </c>
      <c r="H854" s="39"/>
      <c r="I854" s="40" t="n">
        <v>200</v>
      </c>
      <c r="J854" s="41"/>
      <c r="K854" s="41"/>
      <c r="L854" s="41"/>
      <c r="M854" s="61" t="s">
        <v>2597</v>
      </c>
      <c r="N854" s="62" t="n">
        <v>49.99</v>
      </c>
      <c r="O854" s="77" t="n">
        <f aca="false">N854-0.5</f>
        <v>49.49</v>
      </c>
      <c r="P854" s="78" t="n">
        <f aca="false">IF(ISERROR($P$1*O854),"",($P$1*O854))</f>
        <v>5240.0012</v>
      </c>
      <c r="Q854" s="79" t="n">
        <f aca="false">P854-T854-X854-G854-H854-Z854</f>
        <v>653.0012</v>
      </c>
      <c r="R854" s="80" t="n">
        <f aca="false">P854-T854-Y854-G854-H854-Z854</f>
        <v>653.0012</v>
      </c>
      <c r="S854" s="81" t="n">
        <f aca="false">IF(ISERROR(Q854/P854),"",(Q854/P854))</f>
        <v>0.124618521079728</v>
      </c>
      <c r="T854" s="78" t="n">
        <f aca="false">ROUND(IF(ISERROR(P854*$T$1),"",P854*$T$1),0)</f>
        <v>786</v>
      </c>
      <c r="U854" s="82" t="n">
        <f aca="false">ROUNDUP(I854*1.2,0)</f>
        <v>240</v>
      </c>
      <c r="V854" s="83" t="n">
        <f aca="false">ROUNDUP(SUM(J854:L854)*1.1,0)</f>
        <v>0</v>
      </c>
      <c r="W854" s="84" t="s">
        <v>50</v>
      </c>
      <c r="X854" s="28" t="n">
        <f aca="false">IFERROR(IF($W854="eパケライト",VLOOKUP($U854,料金表!$B$3:$H$52,2,1),IF($W854="eパケ",VLOOKUP($U854,料金表!$B$3:$H$52,4,1),IF($W854="EMS",VLOOKUP($U854,料金表!$B$3:$H$52,6,1),""))),"")</f>
        <v>860</v>
      </c>
      <c r="Y854" s="28" t="n">
        <f aca="false">IFERROR(IF($W854="eパケライト",VLOOKUP($U854,料金表!$B$3:$H$52,3,1),IF($W854="eパケ",VLOOKUP($U854,料金表!$B$3:$H$52,5,1),IF($W854="EMS",VLOOKUP($U854,料金表!$B$3:$H$52,7,1),""))),"")</f>
        <v>860</v>
      </c>
      <c r="Z854" s="28" t="n">
        <f aca="false">$Z$1</f>
        <v>330</v>
      </c>
      <c r="AA854" s="64"/>
      <c r="AB854" s="65"/>
      <c r="AC854" s="66" t="s">
        <v>45</v>
      </c>
      <c r="AD854" s="65" t="n">
        <v>43975</v>
      </c>
      <c r="AE854" s="56"/>
      <c r="AF854" s="97"/>
    </row>
    <row r="855" customFormat="false" ht="15.75" hidden="true" customHeight="true" outlineLevel="0" collapsed="false">
      <c r="A855" s="19" t="n">
        <v>848</v>
      </c>
      <c r="B855" s="67"/>
      <c r="C855" s="58" t="s">
        <v>2598</v>
      </c>
      <c r="D855" s="37" t="s">
        <v>2599</v>
      </c>
      <c r="E855" s="58" t="n">
        <v>4935066600764</v>
      </c>
      <c r="F855" s="38" t="str">
        <f aca="false">IF(D855="",,"http://mnsearch.com/item?kwd="&amp;D855)</f>
        <v>http://mnsearch.com/item?kwd=B073QTX132</v>
      </c>
      <c r="G855" s="60" t="n">
        <v>4500</v>
      </c>
      <c r="H855" s="39"/>
      <c r="I855" s="40" t="n">
        <v>200</v>
      </c>
      <c r="J855" s="41"/>
      <c r="K855" s="41"/>
      <c r="L855" s="41"/>
      <c r="M855" s="61" t="s">
        <v>2600</v>
      </c>
      <c r="N855" s="62" t="n">
        <v>61.98</v>
      </c>
      <c r="O855" s="77" t="n">
        <f aca="false">N855-0.5</f>
        <v>61.48</v>
      </c>
      <c r="P855" s="78" t="n">
        <f aca="false">IF(ISERROR($P$1*O855),"",($P$1*O855))</f>
        <v>6509.5024</v>
      </c>
      <c r="Q855" s="79" t="n">
        <f aca="false">P855-T855-X855-G855-H855-Z855</f>
        <v>-156.497600000001</v>
      </c>
      <c r="R855" s="80" t="n">
        <f aca="false">P855-T855-Y855-G855-H855-Z855</f>
        <v>-156.497600000001</v>
      </c>
      <c r="S855" s="81" t="n">
        <f aca="false">IF(ISERROR(Q855/P855),"",(Q855/P855))</f>
        <v>-0.0240414075275555</v>
      </c>
      <c r="T855" s="78" t="n">
        <f aca="false">ROUND(IF(ISERROR(P855*$T$1),"",P855*$T$1),0)</f>
        <v>976</v>
      </c>
      <c r="U855" s="82" t="n">
        <f aca="false">ROUNDUP(I855*1.2,0)</f>
        <v>240</v>
      </c>
      <c r="V855" s="83" t="n">
        <f aca="false">ROUNDUP(SUM(J855:L855)*1.1,0)</f>
        <v>0</v>
      </c>
      <c r="W855" s="84" t="s">
        <v>50</v>
      </c>
      <c r="X855" s="28" t="n">
        <f aca="false">IFERROR(IF($W855="eパケライト",VLOOKUP($U855,料金表!$B$3:$H$52,2,1),IF($W855="eパケ",VLOOKUP($U855,料金表!$B$3:$H$52,4,1),IF($W855="EMS",VLOOKUP($U855,料金表!$B$3:$H$52,6,1),""))),"")</f>
        <v>860</v>
      </c>
      <c r="Y855" s="28" t="n">
        <f aca="false">IFERROR(IF($W855="eパケライト",VLOOKUP($U855,料金表!$B$3:$H$52,3,1),IF($W855="eパケ",VLOOKUP($U855,料金表!$B$3:$H$52,5,1),IF($W855="EMS",VLOOKUP($U855,料金表!$B$3:$H$52,7,1),""))),"")</f>
        <v>860</v>
      </c>
      <c r="Z855" s="28" t="n">
        <f aca="false">$Z$1</f>
        <v>330</v>
      </c>
      <c r="AA855" s="64"/>
      <c r="AB855" s="65"/>
      <c r="AC855" s="66" t="s">
        <v>45</v>
      </c>
      <c r="AD855" s="65" t="n">
        <v>43975</v>
      </c>
      <c r="AE855" s="56"/>
      <c r="AF855" s="97"/>
    </row>
    <row r="856" customFormat="false" ht="15.75" hidden="true" customHeight="true" outlineLevel="0" collapsed="false">
      <c r="A856" s="19" t="n">
        <v>849</v>
      </c>
      <c r="B856" s="67"/>
      <c r="C856" s="58" t="s">
        <v>2601</v>
      </c>
      <c r="D856" s="37" t="s">
        <v>2602</v>
      </c>
      <c r="E856" s="58" t="n">
        <v>4535506302724</v>
      </c>
      <c r="F856" s="38" t="str">
        <f aca="false">IF(D856="",,"http://mnsearch.com/item?kwd="&amp;D856)</f>
        <v>http://mnsearch.com/item?kwd=B074GP17SD</v>
      </c>
      <c r="G856" s="60" t="n">
        <v>2600</v>
      </c>
      <c r="H856" s="39"/>
      <c r="I856" s="40" t="n">
        <v>200</v>
      </c>
      <c r="J856" s="41"/>
      <c r="K856" s="41"/>
      <c r="L856" s="41"/>
      <c r="M856" s="100" t="s">
        <v>2603</v>
      </c>
      <c r="N856" s="62" t="n">
        <v>46.98</v>
      </c>
      <c r="O856" s="77" t="n">
        <f aca="false">N856-0.5</f>
        <v>46.48</v>
      </c>
      <c r="P856" s="78" t="n">
        <f aca="false">IF(ISERROR($P$1*O856),"",($P$1*O856))</f>
        <v>4921.3024</v>
      </c>
      <c r="Q856" s="79" t="n">
        <f aca="false">P856-T856-X856-G856-H856-Z856</f>
        <v>393.3024</v>
      </c>
      <c r="R856" s="80" t="n">
        <f aca="false">P856-T856-Y856-G856-H856-Z856</f>
        <v>393.3024</v>
      </c>
      <c r="S856" s="81" t="n">
        <f aca="false">IF(ISERROR(Q856/P856),"",(Q856/P856))</f>
        <v>0.0799183565716262</v>
      </c>
      <c r="T856" s="78" t="n">
        <f aca="false">ROUND(IF(ISERROR(P856*$T$1),"",P856*$T$1),0)</f>
        <v>738</v>
      </c>
      <c r="U856" s="82" t="n">
        <f aca="false">ROUNDUP(I856*1.2,0)</f>
        <v>240</v>
      </c>
      <c r="V856" s="83" t="n">
        <f aca="false">ROUNDUP(SUM(J856:L856)*1.1,0)</f>
        <v>0</v>
      </c>
      <c r="W856" s="84" t="s">
        <v>50</v>
      </c>
      <c r="X856" s="28" t="n">
        <f aca="false">IFERROR(IF($W856="eパケライト",VLOOKUP($U856,料金表!$B$3:$H$52,2,1),IF($W856="eパケ",VLOOKUP($U856,料金表!$B$3:$H$52,4,1),IF($W856="EMS",VLOOKUP($U856,料金表!$B$3:$H$52,6,1),""))),"")</f>
        <v>860</v>
      </c>
      <c r="Y856" s="28" t="n">
        <f aca="false">IFERROR(IF($W856="eパケライト",VLOOKUP($U856,料金表!$B$3:$H$52,3,1),IF($W856="eパケ",VLOOKUP($U856,料金表!$B$3:$H$52,5,1),IF($W856="EMS",VLOOKUP($U856,料金表!$B$3:$H$52,7,1),""))),"")</f>
        <v>860</v>
      </c>
      <c r="Z856" s="28" t="n">
        <f aca="false">$Z$1</f>
        <v>330</v>
      </c>
      <c r="AA856" s="64"/>
      <c r="AB856" s="65"/>
      <c r="AC856" s="66" t="s">
        <v>45</v>
      </c>
      <c r="AD856" s="65" t="n">
        <v>43975</v>
      </c>
      <c r="AE856" s="56"/>
      <c r="AF856" s="97"/>
    </row>
    <row r="857" customFormat="false" ht="15.75" hidden="true" customHeight="true" outlineLevel="0" collapsed="false">
      <c r="A857" s="19" t="n">
        <v>850</v>
      </c>
      <c r="B857" s="67"/>
      <c r="C857" s="58" t="s">
        <v>2604</v>
      </c>
      <c r="D857" s="37" t="s">
        <v>2605</v>
      </c>
      <c r="E857" s="58" t="n">
        <v>4995857095476</v>
      </c>
      <c r="F857" s="38" t="str">
        <f aca="false">IF(D857="",,"http://mnsearch.com/item?kwd="&amp;D857)</f>
        <v>http://mnsearch.com/item?kwd=B078JXKVW7</v>
      </c>
      <c r="G857" s="60" t="n">
        <v>2611</v>
      </c>
      <c r="H857" s="39"/>
      <c r="I857" s="40" t="n">
        <v>200</v>
      </c>
      <c r="J857" s="41"/>
      <c r="K857" s="41"/>
      <c r="L857" s="41"/>
      <c r="M857" s="100" t="s">
        <v>2606</v>
      </c>
      <c r="N857" s="62" t="n">
        <v>49.98</v>
      </c>
      <c r="O857" s="77" t="n">
        <f aca="false">N857-0.5</f>
        <v>49.48</v>
      </c>
      <c r="P857" s="78" t="n">
        <f aca="false">IF(ISERROR($P$1*O857),"",($P$1*O857))</f>
        <v>5238.9424</v>
      </c>
      <c r="Q857" s="79" t="n">
        <f aca="false">P857-T857-X857-G857-H857-Z857</f>
        <v>651.942399999999</v>
      </c>
      <c r="R857" s="80" t="n">
        <f aca="false">P857-T857-Y857-G857-H857-Z857</f>
        <v>651.942399999999</v>
      </c>
      <c r="S857" s="81" t="n">
        <f aca="false">IF(ISERROR(Q857/P857),"",(Q857/P857))</f>
        <v>0.124441604855209</v>
      </c>
      <c r="T857" s="78" t="n">
        <f aca="false">ROUND(IF(ISERROR(P857*$T$1),"",P857*$T$1),0)</f>
        <v>786</v>
      </c>
      <c r="U857" s="82" t="n">
        <f aca="false">ROUNDUP(I857*1.2,0)</f>
        <v>240</v>
      </c>
      <c r="V857" s="83" t="n">
        <f aca="false">ROUNDUP(SUM(J857:L857)*1.1,0)</f>
        <v>0</v>
      </c>
      <c r="W857" s="84" t="s">
        <v>50</v>
      </c>
      <c r="X857" s="28" t="n">
        <f aca="false">IFERROR(IF($W857="eパケライト",VLOOKUP($U857,料金表!$B$3:$H$52,2,1),IF($W857="eパケ",VLOOKUP($U857,料金表!$B$3:$H$52,4,1),IF($W857="EMS",VLOOKUP($U857,料金表!$B$3:$H$52,6,1),""))),"")</f>
        <v>860</v>
      </c>
      <c r="Y857" s="28" t="n">
        <f aca="false">IFERROR(IF($W857="eパケライト",VLOOKUP($U857,料金表!$B$3:$H$52,3,1),IF($W857="eパケ",VLOOKUP($U857,料金表!$B$3:$H$52,5,1),IF($W857="EMS",VLOOKUP($U857,料金表!$B$3:$H$52,7,1),""))),"")</f>
        <v>860</v>
      </c>
      <c r="Z857" s="28" t="n">
        <f aca="false">$Z$1</f>
        <v>330</v>
      </c>
      <c r="AA857" s="64"/>
      <c r="AB857" s="65"/>
      <c r="AC857" s="66" t="s">
        <v>45</v>
      </c>
      <c r="AD857" s="65" t="n">
        <v>43975</v>
      </c>
      <c r="AE857" s="56"/>
      <c r="AF857" s="97"/>
    </row>
    <row r="858" customFormat="false" ht="16.5" hidden="true" customHeight="true" outlineLevel="0" collapsed="false">
      <c r="A858" s="19" t="n">
        <v>851</v>
      </c>
      <c r="B858" s="67"/>
      <c r="C858" s="58" t="s">
        <v>2607</v>
      </c>
      <c r="D858" s="37" t="s">
        <v>2608</v>
      </c>
      <c r="E858" s="58" t="n">
        <v>4974365540128</v>
      </c>
      <c r="F858" s="38" t="str">
        <f aca="false">IF(D858="",,"http://mnsearch.com/item?kwd="&amp;D858)</f>
        <v>http://mnsearch.com/item?kwd=B000148IXQ</v>
      </c>
      <c r="G858" s="60" t="n">
        <v>3411</v>
      </c>
      <c r="H858" s="39"/>
      <c r="I858" s="40" t="n">
        <v>250</v>
      </c>
      <c r="J858" s="41"/>
      <c r="K858" s="41"/>
      <c r="L858" s="41"/>
      <c r="M858" s="100" t="s">
        <v>2609</v>
      </c>
      <c r="N858" s="62" t="n">
        <v>55.49</v>
      </c>
      <c r="O858" s="77" t="n">
        <f aca="false">N858-0.5</f>
        <v>54.99</v>
      </c>
      <c r="P858" s="78" t="n">
        <f aca="false">IF(ISERROR($P$1*O858),"",($P$1*O858))</f>
        <v>5822.3412</v>
      </c>
      <c r="Q858" s="79" t="n">
        <f aca="false">P858-T858-X858-G858-H858-Z858</f>
        <v>273.3412</v>
      </c>
      <c r="R858" s="80" t="n">
        <f aca="false">P858-T858-Y858-G858-H858-Z858</f>
        <v>273.3412</v>
      </c>
      <c r="S858" s="81" t="n">
        <f aca="false">IF(ISERROR(Q858/P858),"",(Q858/P858))</f>
        <v>0.0469469566640993</v>
      </c>
      <c r="T858" s="78" t="n">
        <f aca="false">ROUND(IF(ISERROR(P858*$T$1),"",P858*$T$1),0)</f>
        <v>873</v>
      </c>
      <c r="U858" s="82" t="n">
        <f aca="false">ROUNDUP(I858*1.2,0)</f>
        <v>300</v>
      </c>
      <c r="V858" s="83" t="n">
        <f aca="false">ROUNDUP(SUM(J858:L858)*1.1,0)</f>
        <v>0</v>
      </c>
      <c r="W858" s="84" t="s">
        <v>50</v>
      </c>
      <c r="X858" s="28" t="n">
        <f aca="false">IFERROR(IF($W858="eパケライト",VLOOKUP($U858,料金表!$B$3:$H$52,2,1),IF($W858="eパケ",VLOOKUP($U858,料金表!$B$3:$H$52,4,1),IF($W858="EMS",VLOOKUP($U858,料金表!$B$3:$H$52,6,1),""))),"")</f>
        <v>935</v>
      </c>
      <c r="Y858" s="28" t="n">
        <f aca="false">IFERROR(IF($W858="eパケライト",VLOOKUP($U858,料金表!$B$3:$H$52,3,1),IF($W858="eパケ",VLOOKUP($U858,料金表!$B$3:$H$52,5,1),IF($W858="EMS",VLOOKUP($U858,料金表!$B$3:$H$52,7,1),""))),"")</f>
        <v>935</v>
      </c>
      <c r="Z858" s="28" t="n">
        <f aca="false">$Z$1</f>
        <v>330</v>
      </c>
      <c r="AA858" s="64"/>
      <c r="AB858" s="65"/>
      <c r="AC858" s="66" t="s">
        <v>89</v>
      </c>
      <c r="AD858" s="65" t="n">
        <v>43976</v>
      </c>
      <c r="AE858" s="56"/>
      <c r="AF858" s="97"/>
    </row>
    <row r="859" customFormat="false" ht="16.5" hidden="true" customHeight="true" outlineLevel="0" collapsed="false">
      <c r="A859" s="19" t="n">
        <v>852</v>
      </c>
      <c r="B859" s="67"/>
      <c r="C859" s="58" t="s">
        <v>2610</v>
      </c>
      <c r="D859" s="37" t="s">
        <v>2611</v>
      </c>
      <c r="E859" s="58" t="n">
        <v>4938833005922</v>
      </c>
      <c r="F859" s="38" t="str">
        <f aca="false">IF(D859="",,"http://mnsearch.com/item?kwd="&amp;D859)</f>
        <v>http://mnsearch.com/item?kwd=B00008R8L1</v>
      </c>
      <c r="G859" s="60" t="n">
        <v>3000</v>
      </c>
      <c r="H859" s="39"/>
      <c r="I859" s="40" t="n">
        <v>200</v>
      </c>
      <c r="J859" s="41"/>
      <c r="K859" s="41"/>
      <c r="L859" s="41"/>
      <c r="M859" s="61" t="s">
        <v>2612</v>
      </c>
      <c r="N859" s="62" t="n">
        <v>54.99</v>
      </c>
      <c r="O859" s="77" t="n">
        <f aca="false">N859-0.5</f>
        <v>54.49</v>
      </c>
      <c r="P859" s="78" t="n">
        <f aca="false">IF(ISERROR($P$1*O859),"",($P$1*O859))</f>
        <v>5769.4012</v>
      </c>
      <c r="Q859" s="79" t="n">
        <f aca="false">P859-T859-X859-G859-H859-Z859</f>
        <v>714.4012</v>
      </c>
      <c r="R859" s="80" t="n">
        <f aca="false">P859-T859-Y859-G859-H859-Z859</f>
        <v>714.4012</v>
      </c>
      <c r="S859" s="81" t="n">
        <f aca="false">IF(ISERROR(Q859/P859),"",(Q859/P859))</f>
        <v>0.123825883351638</v>
      </c>
      <c r="T859" s="78" t="n">
        <f aca="false">ROUND(IF(ISERROR(P859*$T$1),"",P859*$T$1),0)</f>
        <v>865</v>
      </c>
      <c r="U859" s="82" t="n">
        <f aca="false">ROUNDUP(I859*1.2,0)</f>
        <v>240</v>
      </c>
      <c r="V859" s="83" t="n">
        <f aca="false">ROUNDUP(SUM(J859:L859)*1.1,0)</f>
        <v>0</v>
      </c>
      <c r="W859" s="84" t="s">
        <v>50</v>
      </c>
      <c r="X859" s="28" t="n">
        <f aca="false">IFERROR(IF($W859="eパケライト",VLOOKUP($U859,料金表!$B$3:$H$52,2,1),IF($W859="eパケ",VLOOKUP($U859,料金表!$B$3:$H$52,4,1),IF($W859="EMS",VLOOKUP($U859,料金表!$B$3:$H$52,6,1),""))),"")</f>
        <v>860</v>
      </c>
      <c r="Y859" s="28" t="n">
        <f aca="false">IFERROR(IF($W859="eパケライト",VLOOKUP($U859,料金表!$B$3:$H$52,3,1),IF($W859="eパケ",VLOOKUP($U859,料金表!$B$3:$H$52,5,1),IF($W859="EMS",VLOOKUP($U859,料金表!$B$3:$H$52,7,1),""))),"")</f>
        <v>860</v>
      </c>
      <c r="Z859" s="28" t="n">
        <f aca="false">$Z$1</f>
        <v>330</v>
      </c>
      <c r="AA859" s="64"/>
      <c r="AB859" s="65"/>
      <c r="AC859" s="66" t="s">
        <v>89</v>
      </c>
      <c r="AD859" s="65" t="n">
        <v>43976</v>
      </c>
      <c r="AE859" s="56"/>
      <c r="AF859" s="97"/>
    </row>
    <row r="860" customFormat="false" ht="16.5" hidden="true" customHeight="true" outlineLevel="0" collapsed="false">
      <c r="A860" s="19" t="n">
        <v>853</v>
      </c>
      <c r="B860" s="67"/>
      <c r="C860" s="58" t="s">
        <v>2613</v>
      </c>
      <c r="D860" s="37" t="s">
        <v>2614</v>
      </c>
      <c r="E860" s="58" t="n">
        <v>4902370508871</v>
      </c>
      <c r="F860" s="38" t="str">
        <f aca="false">IF(D860="",,"http://mnsearch.com/item?kwd="&amp;D860)</f>
        <v>http://mnsearch.com/item?kwd=B00022FI26</v>
      </c>
      <c r="G860" s="60" t="n">
        <v>6201</v>
      </c>
      <c r="H860" s="39"/>
      <c r="I860" s="40" t="n">
        <v>200</v>
      </c>
      <c r="J860" s="41"/>
      <c r="K860" s="41"/>
      <c r="L860" s="41"/>
      <c r="M860" s="61" t="s">
        <v>2615</v>
      </c>
      <c r="N860" s="62" t="n">
        <v>89.99</v>
      </c>
      <c r="O860" s="77" t="n">
        <f aca="false">N860-0.5</f>
        <v>89.49</v>
      </c>
      <c r="P860" s="78" t="n">
        <f aca="false">IF(ISERROR($P$1*O860),"",($P$1*O860))</f>
        <v>9475.2012</v>
      </c>
      <c r="Q860" s="79" t="n">
        <f aca="false">P860-T860-X860-G860-H860-Z860</f>
        <v>663.2012</v>
      </c>
      <c r="R860" s="80" t="n">
        <f aca="false">P860-T860-Y860-G860-H860-Z860</f>
        <v>663.2012</v>
      </c>
      <c r="S860" s="81" t="n">
        <f aca="false">IF(ISERROR(Q860/P860),"",(Q860/P860))</f>
        <v>0.0699933633071559</v>
      </c>
      <c r="T860" s="78" t="n">
        <f aca="false">ROUND(IF(ISERROR(P860*$T$1),"",P860*$T$1),0)</f>
        <v>1421</v>
      </c>
      <c r="U860" s="82" t="n">
        <f aca="false">ROUNDUP(I860*1.2,0)</f>
        <v>240</v>
      </c>
      <c r="V860" s="83" t="n">
        <f aca="false">ROUNDUP(SUM(J860:L860)*1.1,0)</f>
        <v>0</v>
      </c>
      <c r="W860" s="84" t="s">
        <v>50</v>
      </c>
      <c r="X860" s="28" t="n">
        <f aca="false">IFERROR(IF($W860="eパケライト",VLOOKUP($U860,料金表!$B$3:$H$52,2,1),IF($W860="eパケ",VLOOKUP($U860,料金表!$B$3:$H$52,4,1),IF($W860="EMS",VLOOKUP($U860,料金表!$B$3:$H$52,6,1),""))),"")</f>
        <v>860</v>
      </c>
      <c r="Y860" s="28" t="n">
        <f aca="false">IFERROR(IF($W860="eパケライト",VLOOKUP($U860,料金表!$B$3:$H$52,3,1),IF($W860="eパケ",VLOOKUP($U860,料金表!$B$3:$H$52,5,1),IF($W860="EMS",VLOOKUP($U860,料金表!$B$3:$H$52,7,1),""))),"")</f>
        <v>860</v>
      </c>
      <c r="Z860" s="28" t="n">
        <f aca="false">$Z$1</f>
        <v>330</v>
      </c>
      <c r="AA860" s="64"/>
      <c r="AB860" s="65"/>
      <c r="AC860" s="66" t="s">
        <v>89</v>
      </c>
      <c r="AD860" s="65" t="n">
        <v>43976</v>
      </c>
      <c r="AE860" s="56"/>
      <c r="AF860" s="97"/>
    </row>
    <row r="861" customFormat="false" ht="16.5" hidden="true" customHeight="true" outlineLevel="0" collapsed="false">
      <c r="A861" s="19" t="n">
        <v>854</v>
      </c>
      <c r="B861" s="67"/>
      <c r="C861" s="58" t="s">
        <v>2616</v>
      </c>
      <c r="D861" s="37" t="s">
        <v>2617</v>
      </c>
      <c r="E861" s="58" t="n">
        <v>4988611204108</v>
      </c>
      <c r="F861" s="38" t="str">
        <f aca="false">IF(D861="",,"http://mnsearch.com/item?kwd="&amp;D861)</f>
        <v>http://mnsearch.com/item?kwd=B0002M2UC2</v>
      </c>
      <c r="G861" s="60" t="n">
        <v>3100</v>
      </c>
      <c r="H861" s="39"/>
      <c r="I861" s="40" t="n">
        <v>200</v>
      </c>
      <c r="J861" s="41"/>
      <c r="K861" s="41"/>
      <c r="L861" s="41"/>
      <c r="M861" s="100" t="s">
        <v>2618</v>
      </c>
      <c r="N861" s="62" t="n">
        <v>71.65</v>
      </c>
      <c r="O861" s="77" t="n">
        <f aca="false">N861-0.5</f>
        <v>71.15</v>
      </c>
      <c r="P861" s="78" t="n">
        <f aca="false">IF(ISERROR($P$1*O861),"",($P$1*O861))</f>
        <v>7533.362</v>
      </c>
      <c r="Q861" s="79" t="n">
        <f aca="false">P861-T861-X861-G861-H861-Z861</f>
        <v>2113.362</v>
      </c>
      <c r="R861" s="80" t="n">
        <f aca="false">P861-T861-Y861-G861-H861-Z861</f>
        <v>2113.362</v>
      </c>
      <c r="S861" s="81" t="n">
        <f aca="false">IF(ISERROR(Q861/P861),"",(Q861/P861))</f>
        <v>0.2805337112434</v>
      </c>
      <c r="T861" s="78" t="n">
        <f aca="false">ROUND(IF(ISERROR(P861*$T$1),"",P861*$T$1),0)</f>
        <v>1130</v>
      </c>
      <c r="U861" s="82" t="n">
        <f aca="false">ROUNDUP(I861*1.2,0)</f>
        <v>240</v>
      </c>
      <c r="V861" s="83" t="n">
        <f aca="false">ROUNDUP(SUM(J861:L861)*1.1,0)</f>
        <v>0</v>
      </c>
      <c r="W861" s="84" t="s">
        <v>50</v>
      </c>
      <c r="X861" s="28" t="n">
        <f aca="false">IFERROR(IF($W861="eパケライト",VLOOKUP($U861,料金表!$B$3:$H$52,2,1),IF($W861="eパケ",VLOOKUP($U861,料金表!$B$3:$H$52,4,1),IF($W861="EMS",VLOOKUP($U861,料金表!$B$3:$H$52,6,1),""))),"")</f>
        <v>860</v>
      </c>
      <c r="Y861" s="28" t="n">
        <f aca="false">IFERROR(IF($W861="eパケライト",VLOOKUP($U861,料金表!$B$3:$H$52,3,1),IF($W861="eパケ",VLOOKUP($U861,料金表!$B$3:$H$52,5,1),IF($W861="EMS",VLOOKUP($U861,料金表!$B$3:$H$52,7,1),""))),"")</f>
        <v>860</v>
      </c>
      <c r="Z861" s="28" t="n">
        <f aca="false">$Z$1</f>
        <v>330</v>
      </c>
      <c r="AA861" s="64"/>
      <c r="AB861" s="65"/>
      <c r="AC861" s="66" t="s">
        <v>89</v>
      </c>
      <c r="AD861" s="65" t="n">
        <v>43976</v>
      </c>
      <c r="AE861" s="56"/>
      <c r="AF861" s="97"/>
    </row>
    <row r="862" customFormat="false" ht="16.5" hidden="true" customHeight="true" outlineLevel="0" collapsed="false">
      <c r="A862" s="19" t="n">
        <v>855</v>
      </c>
      <c r="B862" s="67"/>
      <c r="C862" s="58" t="s">
        <v>2619</v>
      </c>
      <c r="D862" s="37" t="s">
        <v>2620</v>
      </c>
      <c r="E862" s="58" t="n">
        <v>4988607200046</v>
      </c>
      <c r="F862" s="38" t="str">
        <f aca="false">IF(D862="",,"http://mnsearch.com/item?kwd="&amp;D862)</f>
        <v>http://mnsearch.com/item?kwd=B0000ZPSSY</v>
      </c>
      <c r="G862" s="60" t="n">
        <v>7300</v>
      </c>
      <c r="H862" s="39"/>
      <c r="I862" s="40" t="n">
        <v>200</v>
      </c>
      <c r="J862" s="41"/>
      <c r="K862" s="41"/>
      <c r="L862" s="41"/>
      <c r="M862" s="61" t="s">
        <v>2621</v>
      </c>
      <c r="N862" s="62" t="n">
        <v>105.49</v>
      </c>
      <c r="O862" s="77" t="n">
        <f aca="false">N862-0.5</f>
        <v>104.99</v>
      </c>
      <c r="P862" s="78" t="n">
        <f aca="false">IF(ISERROR($P$1*O862),"",($P$1*O862))</f>
        <v>11116.3412</v>
      </c>
      <c r="Q862" s="79" t="n">
        <f aca="false">P862-T862-X862-G862-H862-Z862</f>
        <v>959.341199999999</v>
      </c>
      <c r="R862" s="80" t="n">
        <f aca="false">P862-T862-Y862-G862-H862-Z862</f>
        <v>959.341199999999</v>
      </c>
      <c r="S862" s="81" t="n">
        <f aca="false">IF(ISERROR(Q862/P862),"",(Q862/P862))</f>
        <v>0.0863000858591853</v>
      </c>
      <c r="T862" s="78" t="n">
        <f aca="false">ROUND(IF(ISERROR(P862*$T$1),"",P862*$T$1),0)</f>
        <v>1667</v>
      </c>
      <c r="U862" s="82" t="n">
        <f aca="false">ROUNDUP(I862*1.2,0)</f>
        <v>240</v>
      </c>
      <c r="V862" s="83" t="n">
        <f aca="false">ROUNDUP(SUM(J862:L862)*1.1,0)</f>
        <v>0</v>
      </c>
      <c r="W862" s="84" t="s">
        <v>50</v>
      </c>
      <c r="X862" s="28" t="n">
        <f aca="false">IFERROR(IF($W862="eパケライト",VLOOKUP($U862,料金表!$B$3:$H$52,2,1),IF($W862="eパケ",VLOOKUP($U862,料金表!$B$3:$H$52,4,1),IF($W862="EMS",VLOOKUP($U862,料金表!$B$3:$H$52,6,1),""))),"")</f>
        <v>860</v>
      </c>
      <c r="Y862" s="28" t="n">
        <f aca="false">IFERROR(IF($W862="eパケライト",VLOOKUP($U862,料金表!$B$3:$H$52,3,1),IF($W862="eパケ",VLOOKUP($U862,料金表!$B$3:$H$52,5,1),IF($W862="EMS",VLOOKUP($U862,料金表!$B$3:$H$52,7,1),""))),"")</f>
        <v>860</v>
      </c>
      <c r="Z862" s="28" t="n">
        <f aca="false">$Z$1</f>
        <v>330</v>
      </c>
      <c r="AA862" s="64"/>
      <c r="AB862" s="65"/>
      <c r="AC862" s="66" t="s">
        <v>89</v>
      </c>
      <c r="AD862" s="65" t="n">
        <v>43976</v>
      </c>
      <c r="AE862" s="56"/>
      <c r="AF862" s="97"/>
    </row>
    <row r="863" customFormat="false" ht="16.5" hidden="true" customHeight="true" outlineLevel="0" collapsed="false">
      <c r="A863" s="19" t="n">
        <v>856</v>
      </c>
      <c r="B863" s="67"/>
      <c r="C863" s="58" t="s">
        <v>2622</v>
      </c>
      <c r="D863" s="37" t="s">
        <v>2623</v>
      </c>
      <c r="E863" s="58" t="n">
        <v>4988648657908</v>
      </c>
      <c r="F863" s="38" t="str">
        <f aca="false">IF(D863="",,"http://mnsearch.com/item?kwd="&amp;D863)</f>
        <v>http://mnsearch.com/item?kwd=B001EYTO2Q</v>
      </c>
      <c r="G863" s="60" t="n">
        <v>4000</v>
      </c>
      <c r="H863" s="39"/>
      <c r="I863" s="40" t="n">
        <v>300</v>
      </c>
      <c r="J863" s="41"/>
      <c r="K863" s="41"/>
      <c r="L863" s="41"/>
      <c r="M863" s="100" t="s">
        <v>2624</v>
      </c>
      <c r="N863" s="62" t="n">
        <v>99.99</v>
      </c>
      <c r="O863" s="77" t="n">
        <f aca="false">N863-0.5</f>
        <v>99.49</v>
      </c>
      <c r="P863" s="78" t="n">
        <f aca="false">IF(ISERROR($P$1*O863),"",($P$1*O863))</f>
        <v>10534.0012</v>
      </c>
      <c r="Q863" s="79" t="n">
        <f aca="false">P863-T863-X863-G863-H863-Z863</f>
        <v>3539.0012</v>
      </c>
      <c r="R863" s="80" t="n">
        <f aca="false">P863-T863-Y863-G863-H863-Z863</f>
        <v>3539.0012</v>
      </c>
      <c r="S863" s="81" t="n">
        <f aca="false">IF(ISERROR(Q863/P863),"",(Q863/P863))</f>
        <v>0.335959825028309</v>
      </c>
      <c r="T863" s="78" t="n">
        <f aca="false">ROUND(IF(ISERROR(P863*$T$1),"",P863*$T$1),0)</f>
        <v>1580</v>
      </c>
      <c r="U863" s="82" t="n">
        <f aca="false">ROUNDUP(I863*1.2,0)</f>
        <v>360</v>
      </c>
      <c r="V863" s="83" t="n">
        <f aca="false">ROUNDUP(SUM(J863:L863)*1.1,0)</f>
        <v>0</v>
      </c>
      <c r="W863" s="84" t="s">
        <v>50</v>
      </c>
      <c r="X863" s="28" t="n">
        <f aca="false">IFERROR(IF($W863="eパケライト",VLOOKUP($U863,料金表!$B$3:$H$52,2,1),IF($W863="eパケ",VLOOKUP($U863,料金表!$B$3:$H$52,4,1),IF($W863="EMS",VLOOKUP($U863,料金表!$B$3:$H$52,6,1),""))),"")</f>
        <v>1085</v>
      </c>
      <c r="Y863" s="28" t="n">
        <f aca="false">IFERROR(IF($W863="eパケライト",VLOOKUP($U863,料金表!$B$3:$H$52,3,1),IF($W863="eパケ",VLOOKUP($U863,料金表!$B$3:$H$52,5,1),IF($W863="EMS",VLOOKUP($U863,料金表!$B$3:$H$52,7,1),""))),"")</f>
        <v>1085</v>
      </c>
      <c r="Z863" s="28" t="n">
        <f aca="false">$Z$1</f>
        <v>330</v>
      </c>
      <c r="AA863" s="64"/>
      <c r="AB863" s="65"/>
      <c r="AC863" s="66" t="s">
        <v>89</v>
      </c>
      <c r="AD863" s="65" t="n">
        <v>43976</v>
      </c>
      <c r="AE863" s="56"/>
      <c r="AF863" s="97"/>
    </row>
    <row r="864" customFormat="false" ht="16.5" hidden="true" customHeight="true" outlineLevel="0" collapsed="false">
      <c r="A864" s="19" t="n">
        <v>857</v>
      </c>
      <c r="B864" s="67"/>
      <c r="C864" s="58" t="s">
        <v>2625</v>
      </c>
      <c r="D864" s="37" t="s">
        <v>110</v>
      </c>
      <c r="E864" s="58"/>
      <c r="F864" s="38" t="str">
        <f aca="false">IF(D864="",,"http://mnsearch.com/item?kwd="&amp;D864)</f>
        <v>http://mnsearch.com/item?kwd=Hand-on</v>
      </c>
      <c r="G864" s="60" t="n">
        <v>4200</v>
      </c>
      <c r="H864" s="39"/>
      <c r="I864" s="40" t="n">
        <v>400</v>
      </c>
      <c r="J864" s="41"/>
      <c r="K864" s="41"/>
      <c r="L864" s="41"/>
      <c r="M864" s="41"/>
      <c r="N864" s="62" t="n">
        <v>90.49</v>
      </c>
      <c r="O864" s="77" t="n">
        <f aca="false">N864-0.5</f>
        <v>89.99</v>
      </c>
      <c r="P864" s="78" t="n">
        <f aca="false">IF(ISERROR($P$1*O864),"",($P$1*O864))</f>
        <v>9528.1412</v>
      </c>
      <c r="Q864" s="79" t="n">
        <f aca="false">P864-T864-X864-G864-H864-Z864</f>
        <v>2334.1412</v>
      </c>
      <c r="R864" s="80" t="n">
        <f aca="false">P864-T864-Y864-G864-H864-Z864</f>
        <v>2334.1412</v>
      </c>
      <c r="S864" s="81" t="n">
        <f aca="false">IF(ISERROR(Q864/P864),"",(Q864/P864))</f>
        <v>0.244973405725767</v>
      </c>
      <c r="T864" s="78" t="n">
        <f aca="false">ROUND(IF(ISERROR(P864*$T$1),"",P864*$T$1),0)</f>
        <v>1429</v>
      </c>
      <c r="U864" s="82" t="n">
        <f aca="false">ROUNDUP(I864*1.2,0)</f>
        <v>480</v>
      </c>
      <c r="V864" s="83" t="n">
        <f aca="false">ROUNDUP(SUM(J864:L864)*1.1,0)</f>
        <v>0</v>
      </c>
      <c r="W864" s="84" t="s">
        <v>50</v>
      </c>
      <c r="X864" s="28" t="n">
        <f aca="false">IFERROR(IF($W864="eパケライト",VLOOKUP($U864,料金表!$B$3:$H$52,2,1),IF($W864="eパケ",VLOOKUP($U864,料金表!$B$3:$H$52,4,1),IF($W864="EMS",VLOOKUP($U864,料金表!$B$3:$H$52,6,1),""))),"")</f>
        <v>1235</v>
      </c>
      <c r="Y864" s="28" t="n">
        <f aca="false">IFERROR(IF($W864="eパケライト",VLOOKUP($U864,料金表!$B$3:$H$52,3,1),IF($W864="eパケ",VLOOKUP($U864,料金表!$B$3:$H$52,5,1),IF($W864="EMS",VLOOKUP($U864,料金表!$B$3:$H$52,7,1),""))),"")</f>
        <v>1235</v>
      </c>
      <c r="Z864" s="28" t="n">
        <f aca="false">$Z$1</f>
        <v>330</v>
      </c>
      <c r="AA864" s="64"/>
      <c r="AB864" s="65"/>
      <c r="AC864" s="66" t="s">
        <v>89</v>
      </c>
      <c r="AD864" s="65" t="n">
        <v>43976</v>
      </c>
      <c r="AE864" s="56"/>
      <c r="AF864" s="102" t="s">
        <v>2626</v>
      </c>
    </row>
    <row r="865" customFormat="false" ht="16.5" hidden="true" customHeight="true" outlineLevel="0" collapsed="false">
      <c r="A865" s="19" t="n">
        <v>858</v>
      </c>
      <c r="B865" s="67"/>
      <c r="C865" s="58" t="s">
        <v>2627</v>
      </c>
      <c r="D865" s="37" t="s">
        <v>2628</v>
      </c>
      <c r="E865" s="58" t="n">
        <v>4589664270036</v>
      </c>
      <c r="F865" s="38" t="str">
        <f aca="false">IF(D865="",,"http://mnsearch.com/item?kwd="&amp;D865)</f>
        <v>http://mnsearch.com/item?kwd=B07WLPV7HM</v>
      </c>
      <c r="G865" s="60" t="n">
        <v>5411</v>
      </c>
      <c r="H865" s="39"/>
      <c r="I865" s="40" t="n">
        <v>200</v>
      </c>
      <c r="J865" s="41"/>
      <c r="K865" s="41"/>
      <c r="L865" s="41"/>
      <c r="M865" s="100" t="s">
        <v>2629</v>
      </c>
      <c r="N865" s="62" t="n">
        <v>78.99</v>
      </c>
      <c r="O865" s="77" t="n">
        <f aca="false">N865-0.5</f>
        <v>78.49</v>
      </c>
      <c r="P865" s="78" t="n">
        <f aca="false">IF(ISERROR($P$1*O865),"",($P$1*O865))</f>
        <v>8310.5212</v>
      </c>
      <c r="Q865" s="79" t="n">
        <f aca="false">P865-T865-X865-G865-H865-Z865</f>
        <v>462.521199999999</v>
      </c>
      <c r="R865" s="80" t="n">
        <f aca="false">P865-T865-Y865-G865-H865-Z865</f>
        <v>462.521199999999</v>
      </c>
      <c r="S865" s="81" t="n">
        <f aca="false">IF(ISERROR(Q865/P865),"",(Q865/P865))</f>
        <v>0.05565489683126</v>
      </c>
      <c r="T865" s="78" t="n">
        <f aca="false">ROUND(IF(ISERROR(P865*$T$1),"",P865*$T$1),0)</f>
        <v>1247</v>
      </c>
      <c r="U865" s="82" t="n">
        <f aca="false">ROUNDUP(I865*1.2,0)</f>
        <v>240</v>
      </c>
      <c r="V865" s="83" t="n">
        <f aca="false">ROUNDUP(SUM(J865:L865)*1.1,0)</f>
        <v>0</v>
      </c>
      <c r="W865" s="84" t="s">
        <v>50</v>
      </c>
      <c r="X865" s="28" t="n">
        <f aca="false">IFERROR(IF($W865="eパケライト",VLOOKUP($U865,料金表!$B$3:$H$52,2,1),IF($W865="eパケ",VLOOKUP($U865,料金表!$B$3:$H$52,4,1),IF($W865="EMS",VLOOKUP($U865,料金表!$B$3:$H$52,6,1),""))),"")</f>
        <v>860</v>
      </c>
      <c r="Y865" s="28" t="n">
        <f aca="false">IFERROR(IF($W865="eパケライト",VLOOKUP($U865,料金表!$B$3:$H$52,3,1),IF($W865="eパケ",VLOOKUP($U865,料金表!$B$3:$H$52,5,1),IF($W865="EMS",VLOOKUP($U865,料金表!$B$3:$H$52,7,1),""))),"")</f>
        <v>860</v>
      </c>
      <c r="Z865" s="28" t="n">
        <f aca="false">$Z$1</f>
        <v>330</v>
      </c>
      <c r="AA865" s="64"/>
      <c r="AB865" s="65"/>
      <c r="AC865" s="66" t="s">
        <v>89</v>
      </c>
      <c r="AD865" s="65" t="n">
        <v>43976</v>
      </c>
      <c r="AE865" s="56"/>
      <c r="AF865" s="97"/>
    </row>
    <row r="866" customFormat="false" ht="16.5" hidden="true" customHeight="true" outlineLevel="0" collapsed="false">
      <c r="A866" s="19" t="n">
        <v>859</v>
      </c>
      <c r="B866" s="67"/>
      <c r="C866" s="58" t="s">
        <v>2630</v>
      </c>
      <c r="D866" s="37" t="s">
        <v>2631</v>
      </c>
      <c r="E866" s="58" t="n">
        <v>4948872015516</v>
      </c>
      <c r="F866" s="38" t="str">
        <f aca="false">IF(D866="",,"http://mnsearch.com/item?kwd="&amp;D866)</f>
        <v>http://mnsearch.com/item?kwd=B078219KYV</v>
      </c>
      <c r="G866" s="60" t="n">
        <v>2701</v>
      </c>
      <c r="H866" s="39"/>
      <c r="I866" s="40" t="n">
        <v>200</v>
      </c>
      <c r="J866" s="41"/>
      <c r="K866" s="41"/>
      <c r="L866" s="41"/>
      <c r="M866" s="100" t="s">
        <v>2632</v>
      </c>
      <c r="N866" s="62" t="n">
        <v>70.49</v>
      </c>
      <c r="O866" s="77" t="n">
        <f aca="false">N866-0.5</f>
        <v>69.99</v>
      </c>
      <c r="P866" s="78" t="n">
        <f aca="false">IF(ISERROR($P$1*O866),"",($P$1*O866))</f>
        <v>7410.5412</v>
      </c>
      <c r="Q866" s="79" t="n">
        <f aca="false">P866-T866-X866-G866-H866-Z866</f>
        <v>2407.5412</v>
      </c>
      <c r="R866" s="80" t="n">
        <f aca="false">P866-T866-Y866-G866-H866-Z866</f>
        <v>2407.5412</v>
      </c>
      <c r="S866" s="81" t="n">
        <f aca="false">IF(ISERROR(Q866/P866),"",(Q866/P866))</f>
        <v>0.32488061735626</v>
      </c>
      <c r="T866" s="78" t="n">
        <f aca="false">ROUND(IF(ISERROR(P866*$T$1),"",P866*$T$1),0)</f>
        <v>1112</v>
      </c>
      <c r="U866" s="82" t="n">
        <f aca="false">ROUNDUP(I866*1.2,0)</f>
        <v>240</v>
      </c>
      <c r="V866" s="83" t="n">
        <f aca="false">ROUNDUP(SUM(J866:L866)*1.1,0)</f>
        <v>0</v>
      </c>
      <c r="W866" s="84" t="s">
        <v>50</v>
      </c>
      <c r="X866" s="28" t="n">
        <f aca="false">IFERROR(IF($W866="eパケライト",VLOOKUP($U866,料金表!$B$3:$H$52,2,1),IF($W866="eパケ",VLOOKUP($U866,料金表!$B$3:$H$52,4,1),IF($W866="EMS",VLOOKUP($U866,料金表!$B$3:$H$52,6,1),""))),"")</f>
        <v>860</v>
      </c>
      <c r="Y866" s="28" t="n">
        <f aca="false">IFERROR(IF($W866="eパケライト",VLOOKUP($U866,料金表!$B$3:$H$52,3,1),IF($W866="eパケ",VLOOKUP($U866,料金表!$B$3:$H$52,5,1),IF($W866="EMS",VLOOKUP($U866,料金表!$B$3:$H$52,7,1),""))),"")</f>
        <v>860</v>
      </c>
      <c r="Z866" s="28" t="n">
        <f aca="false">$Z$1</f>
        <v>330</v>
      </c>
      <c r="AA866" s="64"/>
      <c r="AB866" s="65"/>
      <c r="AC866" s="66" t="s">
        <v>89</v>
      </c>
      <c r="AD866" s="65" t="n">
        <v>43976</v>
      </c>
      <c r="AE866" s="56"/>
      <c r="AF866" s="97"/>
    </row>
    <row r="867" customFormat="false" ht="16.5" hidden="true" customHeight="true" outlineLevel="0" collapsed="false">
      <c r="A867" s="19" t="n">
        <v>860</v>
      </c>
      <c r="B867" s="67"/>
      <c r="C867" s="58" t="s">
        <v>2633</v>
      </c>
      <c r="D867" s="37" t="s">
        <v>2634</v>
      </c>
      <c r="E867" s="58" t="n">
        <v>4571304474102</v>
      </c>
      <c r="F867" s="38" t="str">
        <f aca="false">IF(D867="",,"http://mnsearch.com/item?kwd="&amp;D867)</f>
        <v>http://mnsearch.com/item?kwd=B01I0P34UE</v>
      </c>
      <c r="G867" s="60" t="n">
        <v>4011</v>
      </c>
      <c r="H867" s="39"/>
      <c r="I867" s="40" t="n">
        <v>200</v>
      </c>
      <c r="J867" s="41"/>
      <c r="K867" s="41"/>
      <c r="L867" s="41"/>
      <c r="M867" s="61" t="s">
        <v>2635</v>
      </c>
      <c r="N867" s="62" t="n">
        <v>76.49</v>
      </c>
      <c r="O867" s="77" t="n">
        <f aca="false">N867-0.5</f>
        <v>75.99</v>
      </c>
      <c r="P867" s="78" t="n">
        <f aca="false">IF(ISERROR($P$1*O867),"",($P$1*O867))</f>
        <v>8045.8212</v>
      </c>
      <c r="Q867" s="79" t="n">
        <f aca="false">P867-T867-X867-G867-H867-Z867</f>
        <v>1637.8212</v>
      </c>
      <c r="R867" s="80" t="n">
        <f aca="false">P867-T867-Y867-G867-H867-Z867</f>
        <v>1637.8212</v>
      </c>
      <c r="S867" s="81" t="n">
        <f aca="false">IF(ISERROR(Q867/P867),"",(Q867/P867))</f>
        <v>0.203561719716068</v>
      </c>
      <c r="T867" s="78" t="n">
        <f aca="false">ROUND(IF(ISERROR(P867*$T$1),"",P867*$T$1),0)</f>
        <v>1207</v>
      </c>
      <c r="U867" s="82" t="n">
        <f aca="false">ROUNDUP(I867*1.2,0)</f>
        <v>240</v>
      </c>
      <c r="V867" s="83" t="n">
        <f aca="false">ROUNDUP(SUM(J867:L867)*1.1,0)</f>
        <v>0</v>
      </c>
      <c r="W867" s="84" t="s">
        <v>50</v>
      </c>
      <c r="X867" s="28" t="n">
        <f aca="false">IFERROR(IF($W867="eパケライト",VLOOKUP($U867,料金表!$B$3:$H$52,2,1),IF($W867="eパケ",VLOOKUP($U867,料金表!$B$3:$H$52,4,1),IF($W867="EMS",VLOOKUP($U867,料金表!$B$3:$H$52,6,1),""))),"")</f>
        <v>860</v>
      </c>
      <c r="Y867" s="28" t="n">
        <f aca="false">IFERROR(IF($W867="eパケライト",VLOOKUP($U867,料金表!$B$3:$H$52,3,1),IF($W867="eパケ",VLOOKUP($U867,料金表!$B$3:$H$52,5,1),IF($W867="EMS",VLOOKUP($U867,料金表!$B$3:$H$52,7,1),""))),"")</f>
        <v>860</v>
      </c>
      <c r="Z867" s="28" t="n">
        <f aca="false">$Z$1</f>
        <v>330</v>
      </c>
      <c r="AA867" s="64"/>
      <c r="AB867" s="65"/>
      <c r="AC867" s="66" t="s">
        <v>89</v>
      </c>
      <c r="AD867" s="65" t="n">
        <v>43976</v>
      </c>
      <c r="AE867" s="56"/>
      <c r="AF867" s="97"/>
    </row>
    <row r="868" customFormat="false" ht="15.75" hidden="true" customHeight="true" outlineLevel="0" collapsed="false">
      <c r="A868" s="19" t="n">
        <v>861</v>
      </c>
      <c r="B868" s="67"/>
      <c r="C868" s="58" t="s">
        <v>2636</v>
      </c>
      <c r="D868" s="37" t="s">
        <v>2637</v>
      </c>
      <c r="E868" s="58" t="n">
        <v>4949244004107</v>
      </c>
      <c r="F868" s="38" t="str">
        <f aca="false">IF(D868="",,"http://mnsearch.com/item?kwd="&amp;D868)</f>
        <v>http://mnsearch.com/item?kwd=B01I2IGYY2</v>
      </c>
      <c r="G868" s="60" t="n">
        <v>2901</v>
      </c>
      <c r="H868" s="39"/>
      <c r="I868" s="40" t="n">
        <v>200</v>
      </c>
      <c r="J868" s="41"/>
      <c r="K868" s="41"/>
      <c r="L868" s="41"/>
      <c r="M868" s="100" t="s">
        <v>2638</v>
      </c>
      <c r="N868" s="62" t="n">
        <v>64.99</v>
      </c>
      <c r="O868" s="77" t="n">
        <f aca="false">N868-0.5</f>
        <v>64.49</v>
      </c>
      <c r="P868" s="78" t="n">
        <f aca="false">IF(ISERROR($P$1*O868),"",($P$1*O868))</f>
        <v>6828.2012</v>
      </c>
      <c r="Q868" s="79" t="n">
        <f aca="false">P868-T868-X868-G868-H868-Z868</f>
        <v>1713.2012</v>
      </c>
      <c r="R868" s="80" t="n">
        <f aca="false">P868-T868-Y868-G868-H868-Z868</f>
        <v>1713.2012</v>
      </c>
      <c r="S868" s="81" t="n">
        <f aca="false">IF(ISERROR(Q868/P868),"",(Q868/P868))</f>
        <v>0.250900808253863</v>
      </c>
      <c r="T868" s="78" t="n">
        <f aca="false">ROUND(IF(ISERROR(P868*$T$1),"",P868*$T$1),0)</f>
        <v>1024</v>
      </c>
      <c r="U868" s="82" t="n">
        <f aca="false">ROUNDUP(I868*1.2,0)</f>
        <v>240</v>
      </c>
      <c r="V868" s="83" t="n">
        <f aca="false">ROUNDUP(SUM(J868:L868)*1.1,0)</f>
        <v>0</v>
      </c>
      <c r="W868" s="84" t="s">
        <v>50</v>
      </c>
      <c r="X868" s="28" t="n">
        <f aca="false">IFERROR(IF($W868="eパケライト",VLOOKUP($U868,料金表!$B$3:$H$52,2,1),IF($W868="eパケ",VLOOKUP($U868,料金表!$B$3:$H$52,4,1),IF($W868="EMS",VLOOKUP($U868,料金表!$B$3:$H$52,6,1),""))),"")</f>
        <v>860</v>
      </c>
      <c r="Y868" s="28" t="n">
        <f aca="false">IFERROR(IF($W868="eパケライト",VLOOKUP($U868,料金表!$B$3:$H$52,3,1),IF($W868="eパケ",VLOOKUP($U868,料金表!$B$3:$H$52,5,1),IF($W868="EMS",VLOOKUP($U868,料金表!$B$3:$H$52,7,1),""))),"")</f>
        <v>860</v>
      </c>
      <c r="Z868" s="28" t="n">
        <f aca="false">$Z$1</f>
        <v>330</v>
      </c>
      <c r="AA868" s="64"/>
      <c r="AB868" s="65"/>
      <c r="AC868" s="66" t="s">
        <v>45</v>
      </c>
      <c r="AD868" s="65" t="n">
        <v>43976</v>
      </c>
      <c r="AE868" s="56"/>
      <c r="AF868" s="97"/>
    </row>
    <row r="869" customFormat="false" ht="15.75" hidden="true" customHeight="true" outlineLevel="0" collapsed="false">
      <c r="A869" s="19" t="n">
        <v>862</v>
      </c>
      <c r="B869" s="67"/>
      <c r="C869" s="58" t="s">
        <v>2639</v>
      </c>
      <c r="D869" s="37" t="s">
        <v>2640</v>
      </c>
      <c r="E869" s="58" t="n">
        <v>4984995903811</v>
      </c>
      <c r="F869" s="38" t="str">
        <f aca="false">IF(D869="",,"http://mnsearch.com/item?kwd="&amp;D869)</f>
        <v>http://mnsearch.com/item?kwd=B07ZGT5DPZ</v>
      </c>
      <c r="G869" s="60" t="n">
        <v>5611</v>
      </c>
      <c r="H869" s="39"/>
      <c r="I869" s="40" t="n">
        <v>200</v>
      </c>
      <c r="J869" s="41"/>
      <c r="K869" s="41"/>
      <c r="L869" s="41"/>
      <c r="M869" s="61" t="s">
        <v>2641</v>
      </c>
      <c r="N869" s="62" t="n">
        <v>80.49</v>
      </c>
      <c r="O869" s="77" t="n">
        <f aca="false">N869-0.5</f>
        <v>79.99</v>
      </c>
      <c r="P869" s="78" t="n">
        <f aca="false">IF(ISERROR($P$1*O869),"",($P$1*O869))</f>
        <v>8469.3412</v>
      </c>
      <c r="Q869" s="79" t="n">
        <f aca="false">P869-T869-X869-G869-H869-Z869</f>
        <v>398.341199999999</v>
      </c>
      <c r="R869" s="80" t="n">
        <f aca="false">P869-T869-Y869-G869-H869-Z869</f>
        <v>398.341199999999</v>
      </c>
      <c r="S869" s="81" t="n">
        <f aca="false">IF(ISERROR(Q869/P869),"",(Q869/P869))</f>
        <v>0.0470333158853016</v>
      </c>
      <c r="T869" s="78" t="n">
        <f aca="false">ROUND(IF(ISERROR(P869*$T$1),"",P869*$T$1),0)</f>
        <v>1270</v>
      </c>
      <c r="U869" s="82" t="n">
        <f aca="false">ROUNDUP(I869*1.2,0)</f>
        <v>240</v>
      </c>
      <c r="V869" s="83" t="n">
        <f aca="false">ROUNDUP(SUM(J869:L869)*1.1,0)</f>
        <v>0</v>
      </c>
      <c r="W869" s="84" t="s">
        <v>50</v>
      </c>
      <c r="X869" s="28" t="n">
        <f aca="false">IFERROR(IF($W869="eパケライト",VLOOKUP($U869,料金表!$B$3:$H$52,2,1),IF($W869="eパケ",VLOOKUP($U869,料金表!$B$3:$H$52,4,1),IF($W869="EMS",VLOOKUP($U869,料金表!$B$3:$H$52,6,1),""))),"")</f>
        <v>860</v>
      </c>
      <c r="Y869" s="28" t="n">
        <f aca="false">IFERROR(IF($W869="eパケライト",VLOOKUP($U869,料金表!$B$3:$H$52,3,1),IF($W869="eパケ",VLOOKUP($U869,料金表!$B$3:$H$52,5,1),IF($W869="EMS",VLOOKUP($U869,料金表!$B$3:$H$52,7,1),""))),"")</f>
        <v>860</v>
      </c>
      <c r="Z869" s="28" t="n">
        <f aca="false">$Z$1</f>
        <v>330</v>
      </c>
      <c r="AA869" s="64"/>
      <c r="AB869" s="65"/>
      <c r="AC869" s="66" t="s">
        <v>45</v>
      </c>
      <c r="AD869" s="65" t="n">
        <v>43976</v>
      </c>
      <c r="AE869" s="56"/>
      <c r="AF869" s="97"/>
    </row>
    <row r="870" customFormat="false" ht="15.75" hidden="true" customHeight="true" outlineLevel="0" collapsed="false">
      <c r="A870" s="19" t="n">
        <v>863</v>
      </c>
      <c r="B870" s="67"/>
      <c r="C870" s="58" t="s">
        <v>2642</v>
      </c>
      <c r="D870" s="37" t="s">
        <v>2643</v>
      </c>
      <c r="E870" s="58" t="n">
        <v>4940261514730</v>
      </c>
      <c r="F870" s="38" t="str">
        <f aca="false">IF(D870="",,"http://mnsearch.com/item?kwd="&amp;D870)</f>
        <v>http://mnsearch.com/item?kwd=B072QWRXBC</v>
      </c>
      <c r="G870" s="60" t="n">
        <v>5600</v>
      </c>
      <c r="H870" s="39"/>
      <c r="I870" s="40" t="n">
        <v>200</v>
      </c>
      <c r="J870" s="41"/>
      <c r="K870" s="41"/>
      <c r="L870" s="41"/>
      <c r="M870" s="61" t="s">
        <v>2644</v>
      </c>
      <c r="N870" s="62" t="n">
        <v>84.99</v>
      </c>
      <c r="O870" s="77" t="n">
        <f aca="false">N870-0.5</f>
        <v>84.49</v>
      </c>
      <c r="P870" s="78" t="n">
        <f aca="false">IF(ISERROR($P$1*O870),"",($P$1*O870))</f>
        <v>8945.8012</v>
      </c>
      <c r="Q870" s="79" t="n">
        <f aca="false">P870-T870-X870-G870-H870-Z870</f>
        <v>813.8012</v>
      </c>
      <c r="R870" s="80" t="n">
        <f aca="false">P870-T870-Y870-G870-H870-Z870</f>
        <v>813.8012</v>
      </c>
      <c r="S870" s="81" t="n">
        <f aca="false">IF(ISERROR(Q870/P870),"",(Q870/P870))</f>
        <v>0.0909701861025036</v>
      </c>
      <c r="T870" s="78" t="n">
        <f aca="false">ROUND(IF(ISERROR(P870*$T$1),"",P870*$T$1),0)</f>
        <v>1342</v>
      </c>
      <c r="U870" s="82" t="n">
        <f aca="false">ROUNDUP(I870*1.2,0)</f>
        <v>240</v>
      </c>
      <c r="V870" s="83" t="n">
        <f aca="false">ROUNDUP(SUM(J870:L870)*1.1,0)</f>
        <v>0</v>
      </c>
      <c r="W870" s="84" t="s">
        <v>50</v>
      </c>
      <c r="X870" s="28" t="n">
        <f aca="false">IFERROR(IF($W870="eパケライト",VLOOKUP($U870,料金表!$B$3:$H$52,2,1),IF($W870="eパケ",VLOOKUP($U870,料金表!$B$3:$H$52,4,1),IF($W870="EMS",VLOOKUP($U870,料金表!$B$3:$H$52,6,1),""))),"")</f>
        <v>860</v>
      </c>
      <c r="Y870" s="28" t="n">
        <f aca="false">IFERROR(IF($W870="eパケライト",VLOOKUP($U870,料金表!$B$3:$H$52,3,1),IF($W870="eパケ",VLOOKUP($U870,料金表!$B$3:$H$52,5,1),IF($W870="EMS",VLOOKUP($U870,料金表!$B$3:$H$52,7,1),""))),"")</f>
        <v>860</v>
      </c>
      <c r="Z870" s="28" t="n">
        <f aca="false">$Z$1</f>
        <v>330</v>
      </c>
      <c r="AA870" s="64"/>
      <c r="AB870" s="65"/>
      <c r="AC870" s="66" t="s">
        <v>45</v>
      </c>
      <c r="AD870" s="65" t="n">
        <v>43976</v>
      </c>
      <c r="AE870" s="56"/>
      <c r="AF870" s="97"/>
    </row>
    <row r="871" customFormat="false" ht="15.75" hidden="true" customHeight="true" outlineLevel="0" collapsed="false">
      <c r="A871" s="19" t="n">
        <v>864</v>
      </c>
      <c r="B871" s="67"/>
      <c r="C871" s="58" t="s">
        <v>2645</v>
      </c>
      <c r="D871" s="37" t="s">
        <v>2646</v>
      </c>
      <c r="E871" s="58" t="n">
        <v>4562226431052</v>
      </c>
      <c r="F871" s="38" t="str">
        <f aca="false">IF(D871="",,"http://mnsearch.com/item?kwd="&amp;D871)</f>
        <v>http://mnsearch.com/item?kwd=B01JHV56BA</v>
      </c>
      <c r="G871" s="60" t="n">
        <v>6000</v>
      </c>
      <c r="H871" s="39"/>
      <c r="I871" s="40" t="n">
        <v>200</v>
      </c>
      <c r="J871" s="41"/>
      <c r="K871" s="41"/>
      <c r="L871" s="41"/>
      <c r="M871" s="61" t="s">
        <v>2647</v>
      </c>
      <c r="N871" s="62" t="n">
        <v>80.2</v>
      </c>
      <c r="O871" s="77" t="n">
        <f aca="false">N871-0.5</f>
        <v>79.7</v>
      </c>
      <c r="P871" s="78" t="n">
        <f aca="false">IF(ISERROR($P$1*O871),"",($P$1*O871))</f>
        <v>8438.636</v>
      </c>
      <c r="Q871" s="79" t="n">
        <f aca="false">P871-T871-X871-G871-H871-Z871</f>
        <v>-17.3639999999996</v>
      </c>
      <c r="R871" s="80" t="n">
        <f aca="false">P871-T871-Y871-G871-H871-Z871</f>
        <v>-17.3639999999996</v>
      </c>
      <c r="S871" s="81" t="n">
        <f aca="false">IF(ISERROR(Q871/P871),"",(Q871/P871))</f>
        <v>-0.00205767851581696</v>
      </c>
      <c r="T871" s="78" t="n">
        <f aca="false">ROUND(IF(ISERROR(P871*$T$1),"",P871*$T$1),0)</f>
        <v>1266</v>
      </c>
      <c r="U871" s="82" t="n">
        <f aca="false">ROUNDUP(I871*1.2,0)</f>
        <v>240</v>
      </c>
      <c r="V871" s="83" t="n">
        <f aca="false">ROUNDUP(SUM(J871:L871)*1.1,0)</f>
        <v>0</v>
      </c>
      <c r="W871" s="84" t="s">
        <v>50</v>
      </c>
      <c r="X871" s="28" t="n">
        <f aca="false">IFERROR(IF($W871="eパケライト",VLOOKUP($U871,料金表!$B$3:$H$52,2,1),IF($W871="eパケ",VLOOKUP($U871,料金表!$B$3:$H$52,4,1),IF($W871="EMS",VLOOKUP($U871,料金表!$B$3:$H$52,6,1),""))),"")</f>
        <v>860</v>
      </c>
      <c r="Y871" s="28" t="n">
        <f aca="false">IFERROR(IF($W871="eパケライト",VLOOKUP($U871,料金表!$B$3:$H$52,3,1),IF($W871="eパケ",VLOOKUP($U871,料金表!$B$3:$H$52,5,1),IF($W871="EMS",VLOOKUP($U871,料金表!$B$3:$H$52,7,1),""))),"")</f>
        <v>860</v>
      </c>
      <c r="Z871" s="28" t="n">
        <f aca="false">$Z$1</f>
        <v>330</v>
      </c>
      <c r="AA871" s="64"/>
      <c r="AB871" s="65"/>
      <c r="AC871" s="66" t="s">
        <v>45</v>
      </c>
      <c r="AD871" s="65" t="n">
        <v>43976</v>
      </c>
      <c r="AE871" s="56"/>
      <c r="AF871" s="97"/>
    </row>
    <row r="872" customFormat="false" ht="15.75" hidden="true" customHeight="true" outlineLevel="0" collapsed="false">
      <c r="A872" s="19" t="n">
        <v>865</v>
      </c>
      <c r="B872" s="67"/>
      <c r="C872" s="58" t="s">
        <v>2648</v>
      </c>
      <c r="D872" s="37" t="s">
        <v>2649</v>
      </c>
      <c r="E872" s="58" t="n">
        <v>4573173343336</v>
      </c>
      <c r="F872" s="38" t="str">
        <f aca="false">IF(D872="",,"http://mnsearch.com/item?kwd="&amp;D872)</f>
        <v>http://mnsearch.com/item?kwd=B07JZGLXGW</v>
      </c>
      <c r="G872" s="60" t="n">
        <v>3500</v>
      </c>
      <c r="H872" s="39"/>
      <c r="I872" s="40" t="n">
        <v>200</v>
      </c>
      <c r="J872" s="41"/>
      <c r="K872" s="41"/>
      <c r="L872" s="41"/>
      <c r="M872" s="61" t="s">
        <v>2650</v>
      </c>
      <c r="N872" s="62" t="n">
        <v>51.25</v>
      </c>
      <c r="O872" s="77" t="n">
        <f aca="false">N872-0.5</f>
        <v>50.75</v>
      </c>
      <c r="P872" s="78" t="n">
        <f aca="false">IF(ISERROR($P$1*O872),"",($P$1*O872))</f>
        <v>5373.41</v>
      </c>
      <c r="Q872" s="79" t="n">
        <f aca="false">P872-T872-X872-G872-H872-Z872</f>
        <v>-122.59</v>
      </c>
      <c r="R872" s="80" t="n">
        <f aca="false">P872-T872-Y872-G872-H872-Z872</f>
        <v>-122.59</v>
      </c>
      <c r="S872" s="81" t="n">
        <f aca="false">IF(ISERROR(Q872/P872),"",(Q872/P872))</f>
        <v>-0.022814190616387</v>
      </c>
      <c r="T872" s="78" t="n">
        <f aca="false">ROUND(IF(ISERROR(P872*$T$1),"",P872*$T$1),0)</f>
        <v>806</v>
      </c>
      <c r="U872" s="82" t="n">
        <f aca="false">ROUNDUP(I872*1.2,0)</f>
        <v>240</v>
      </c>
      <c r="V872" s="83" t="n">
        <f aca="false">ROUNDUP(SUM(J872:L872)*1.1,0)</f>
        <v>0</v>
      </c>
      <c r="W872" s="84" t="s">
        <v>50</v>
      </c>
      <c r="X872" s="28" t="n">
        <f aca="false">IFERROR(IF($W872="eパケライト",VLOOKUP($U872,料金表!$B$3:$H$52,2,1),IF($W872="eパケ",VLOOKUP($U872,料金表!$B$3:$H$52,4,1),IF($W872="EMS",VLOOKUP($U872,料金表!$B$3:$H$52,6,1),""))),"")</f>
        <v>860</v>
      </c>
      <c r="Y872" s="28" t="n">
        <f aca="false">IFERROR(IF($W872="eパケライト",VLOOKUP($U872,料金表!$B$3:$H$52,3,1),IF($W872="eパケ",VLOOKUP($U872,料金表!$B$3:$H$52,5,1),IF($W872="EMS",VLOOKUP($U872,料金表!$B$3:$H$52,7,1),""))),"")</f>
        <v>860</v>
      </c>
      <c r="Z872" s="28" t="n">
        <f aca="false">$Z$1</f>
        <v>330</v>
      </c>
      <c r="AA872" s="64"/>
      <c r="AB872" s="65"/>
      <c r="AC872" s="66" t="s">
        <v>45</v>
      </c>
      <c r="AD872" s="65" t="n">
        <v>43976</v>
      </c>
      <c r="AE872" s="56"/>
      <c r="AF872" s="97"/>
    </row>
    <row r="873" customFormat="false" ht="15.75" hidden="true" customHeight="true" outlineLevel="0" collapsed="false">
      <c r="A873" s="19" t="n">
        <v>866</v>
      </c>
      <c r="B873" s="67"/>
      <c r="C873" s="58" t="s">
        <v>2651</v>
      </c>
      <c r="D873" s="37" t="s">
        <v>2652</v>
      </c>
      <c r="E873" s="58" t="n">
        <v>4527823998353</v>
      </c>
      <c r="F873" s="38" t="str">
        <f aca="false">IF(D873="",,"http://mnsearch.com/item?kwd="&amp;D873)</f>
        <v>http://mnsearch.com/item?kwd=B07M5VTCYW</v>
      </c>
      <c r="G873" s="60" t="n">
        <v>1211</v>
      </c>
      <c r="H873" s="39"/>
      <c r="I873" s="40" t="n">
        <v>200</v>
      </c>
      <c r="J873" s="41"/>
      <c r="K873" s="41"/>
      <c r="L873" s="41"/>
      <c r="M873" s="61" t="s">
        <v>2653</v>
      </c>
      <c r="N873" s="62" t="n">
        <v>39.99</v>
      </c>
      <c r="O873" s="77" t="n">
        <f aca="false">N873-0.5</f>
        <v>39.49</v>
      </c>
      <c r="P873" s="78" t="n">
        <f aca="false">IF(ISERROR($P$1*O873),"",($P$1*O873))</f>
        <v>4181.2012</v>
      </c>
      <c r="Q873" s="79" t="n">
        <f aca="false">P873-T873-X873-G873-H873-Z873</f>
        <v>1153.2012</v>
      </c>
      <c r="R873" s="80" t="n">
        <f aca="false">P873-T873-Y873-G873-H873-Z873</f>
        <v>1153.2012</v>
      </c>
      <c r="S873" s="81" t="n">
        <f aca="false">IF(ISERROR(Q873/P873),"",(Q873/P873))</f>
        <v>0.275806196554234</v>
      </c>
      <c r="T873" s="78" t="n">
        <f aca="false">ROUND(IF(ISERROR(P873*$T$1),"",P873*$T$1),0)</f>
        <v>627</v>
      </c>
      <c r="U873" s="82" t="n">
        <f aca="false">ROUNDUP(I873*1.2,0)</f>
        <v>240</v>
      </c>
      <c r="V873" s="83" t="n">
        <f aca="false">ROUNDUP(SUM(J873:L873)*1.1,0)</f>
        <v>0</v>
      </c>
      <c r="W873" s="84" t="s">
        <v>50</v>
      </c>
      <c r="X873" s="28" t="n">
        <f aca="false">IFERROR(IF($W873="eパケライト",VLOOKUP($U873,料金表!$B$3:$H$52,2,1),IF($W873="eパケ",VLOOKUP($U873,料金表!$B$3:$H$52,4,1),IF($W873="EMS",VLOOKUP($U873,料金表!$B$3:$H$52,6,1),""))),"")</f>
        <v>860</v>
      </c>
      <c r="Y873" s="28" t="n">
        <f aca="false">IFERROR(IF($W873="eパケライト",VLOOKUP($U873,料金表!$B$3:$H$52,3,1),IF($W873="eパケ",VLOOKUP($U873,料金表!$B$3:$H$52,5,1),IF($W873="EMS",VLOOKUP($U873,料金表!$B$3:$H$52,7,1),""))),"")</f>
        <v>860</v>
      </c>
      <c r="Z873" s="28" t="n">
        <f aca="false">$Z$1</f>
        <v>330</v>
      </c>
      <c r="AA873" s="64"/>
      <c r="AB873" s="65"/>
      <c r="AC873" s="66" t="s">
        <v>45</v>
      </c>
      <c r="AD873" s="65" t="n">
        <v>43976</v>
      </c>
      <c r="AE873" s="56"/>
      <c r="AF873" s="97"/>
    </row>
    <row r="874" customFormat="false" ht="15.75" hidden="true" customHeight="true" outlineLevel="0" collapsed="false">
      <c r="A874" s="19" t="n">
        <v>867</v>
      </c>
      <c r="B874" s="67"/>
      <c r="C874" s="58" t="s">
        <v>2654</v>
      </c>
      <c r="D874" s="37" t="s">
        <v>2655</v>
      </c>
      <c r="E874" s="58" t="n">
        <v>4948872015639</v>
      </c>
      <c r="F874" s="38" t="str">
        <f aca="false">IF(D874="",,"http://mnsearch.com/item?kwd="&amp;D874)</f>
        <v>http://mnsearch.com/item?kwd=B07CNDV7J4</v>
      </c>
      <c r="G874" s="60" t="n">
        <v>2911</v>
      </c>
      <c r="H874" s="39"/>
      <c r="I874" s="40" t="n">
        <v>200</v>
      </c>
      <c r="J874" s="41"/>
      <c r="K874" s="41"/>
      <c r="L874" s="41"/>
      <c r="M874" s="61" t="s">
        <v>2656</v>
      </c>
      <c r="N874" s="62" t="n">
        <v>47.99</v>
      </c>
      <c r="O874" s="77" t="n">
        <f aca="false">N874-0.5</f>
        <v>47.49</v>
      </c>
      <c r="P874" s="78" t="n">
        <f aca="false">IF(ISERROR($P$1*O874),"",($P$1*O874))</f>
        <v>5028.2412</v>
      </c>
      <c r="Q874" s="79" t="n">
        <f aca="false">P874-T874-X874-G874-H874-Z874</f>
        <v>173.2412</v>
      </c>
      <c r="R874" s="80" t="n">
        <f aca="false">P874-T874-Y874-G874-H874-Z874</f>
        <v>173.2412</v>
      </c>
      <c r="S874" s="81" t="n">
        <f aca="false">IF(ISERROR(Q874/P874),"",(Q874/P874))</f>
        <v>0.0344536375860411</v>
      </c>
      <c r="T874" s="78" t="n">
        <f aca="false">ROUND(IF(ISERROR(P874*$T$1),"",P874*$T$1),0)</f>
        <v>754</v>
      </c>
      <c r="U874" s="82" t="n">
        <f aca="false">ROUNDUP(I874*1.2,0)</f>
        <v>240</v>
      </c>
      <c r="V874" s="83" t="n">
        <f aca="false">ROUNDUP(SUM(J874:L874)*1.1,0)</f>
        <v>0</v>
      </c>
      <c r="W874" s="84" t="s">
        <v>50</v>
      </c>
      <c r="X874" s="28" t="n">
        <f aca="false">IFERROR(IF($W874="eパケライト",VLOOKUP($U874,料金表!$B$3:$H$52,2,1),IF($W874="eパケ",VLOOKUP($U874,料金表!$B$3:$H$52,4,1),IF($W874="EMS",VLOOKUP($U874,料金表!$B$3:$H$52,6,1),""))),"")</f>
        <v>860</v>
      </c>
      <c r="Y874" s="28" t="n">
        <f aca="false">IFERROR(IF($W874="eパケライト",VLOOKUP($U874,料金表!$B$3:$H$52,3,1),IF($W874="eパケ",VLOOKUP($U874,料金表!$B$3:$H$52,5,1),IF($W874="EMS",VLOOKUP($U874,料金表!$B$3:$H$52,7,1),""))),"")</f>
        <v>860</v>
      </c>
      <c r="Z874" s="28" t="n">
        <f aca="false">$Z$1</f>
        <v>330</v>
      </c>
      <c r="AA874" s="64"/>
      <c r="AB874" s="65"/>
      <c r="AC874" s="66" t="s">
        <v>45</v>
      </c>
      <c r="AD874" s="65" t="n">
        <v>43976</v>
      </c>
      <c r="AE874" s="56"/>
      <c r="AF874" s="97"/>
    </row>
    <row r="875" customFormat="false" ht="15.75" hidden="true" customHeight="true" outlineLevel="0" collapsed="false">
      <c r="A875" s="19" t="n">
        <v>868</v>
      </c>
      <c r="B875" s="67"/>
      <c r="C875" s="58" t="s">
        <v>2657</v>
      </c>
      <c r="D875" s="37" t="s">
        <v>2658</v>
      </c>
      <c r="E875" s="58" t="n">
        <v>4974365541163</v>
      </c>
      <c r="F875" s="38" t="str">
        <f aca="false">IF(D875="",,"http://mnsearch.com/item?kwd="&amp;D875)</f>
        <v>http://mnsearch.com/item?kwd=B000148JIK</v>
      </c>
      <c r="G875" s="60" t="n">
        <v>12600</v>
      </c>
      <c r="H875" s="39"/>
      <c r="I875" s="40" t="n">
        <v>250</v>
      </c>
      <c r="J875" s="41"/>
      <c r="K875" s="41"/>
      <c r="L875" s="41"/>
      <c r="M875" s="61" t="s">
        <v>2659</v>
      </c>
      <c r="N875" s="62" t="n">
        <v>196.49</v>
      </c>
      <c r="O875" s="77" t="n">
        <f aca="false">N875-0.5</f>
        <v>195.99</v>
      </c>
      <c r="P875" s="78" t="n">
        <f aca="false">IF(ISERROR($P$1*O875),"",($P$1*O875))</f>
        <v>20751.4212</v>
      </c>
      <c r="Q875" s="79" t="n">
        <f aca="false">P875-T875-X875-G875-H875-Z875</f>
        <v>3773.4212</v>
      </c>
      <c r="R875" s="80" t="n">
        <f aca="false">P875-T875-Y875-G875-H875-Z875</f>
        <v>3773.4212</v>
      </c>
      <c r="S875" s="81" t="n">
        <f aca="false">IF(ISERROR(Q875/P875),"",(Q875/P875))</f>
        <v>0.181839169646848</v>
      </c>
      <c r="T875" s="78" t="n">
        <f aca="false">ROUND(IF(ISERROR(P875*$T$1),"",P875*$T$1),0)</f>
        <v>3113</v>
      </c>
      <c r="U875" s="82" t="n">
        <f aca="false">ROUNDUP(I875*1.2,0)</f>
        <v>300</v>
      </c>
      <c r="V875" s="83" t="n">
        <f aca="false">ROUNDUP(SUM(J875:L875)*1.1,0)</f>
        <v>0</v>
      </c>
      <c r="W875" s="84" t="s">
        <v>50</v>
      </c>
      <c r="X875" s="28" t="n">
        <f aca="false">IFERROR(IF($W875="eパケライト",VLOOKUP($U875,料金表!$B$3:$H$52,2,1),IF($W875="eパケ",VLOOKUP($U875,料金表!$B$3:$H$52,4,1),IF($W875="EMS",VLOOKUP($U875,料金表!$B$3:$H$52,6,1),""))),"")</f>
        <v>935</v>
      </c>
      <c r="Y875" s="28" t="n">
        <f aca="false">IFERROR(IF($W875="eパケライト",VLOOKUP($U875,料金表!$B$3:$H$52,3,1),IF($W875="eパケ",VLOOKUP($U875,料金表!$B$3:$H$52,5,1),IF($W875="EMS",VLOOKUP($U875,料金表!$B$3:$H$52,7,1),""))),"")</f>
        <v>935</v>
      </c>
      <c r="Z875" s="28" t="n">
        <f aca="false">$Z$1</f>
        <v>330</v>
      </c>
      <c r="AA875" s="64"/>
      <c r="AB875" s="65"/>
      <c r="AC875" s="66" t="s">
        <v>45</v>
      </c>
      <c r="AD875" s="65" t="n">
        <v>43976</v>
      </c>
      <c r="AE875" s="56"/>
      <c r="AF875" s="97"/>
    </row>
    <row r="876" customFormat="false" ht="15.75" hidden="true" customHeight="true" outlineLevel="0" collapsed="false">
      <c r="A876" s="19" t="n">
        <v>869</v>
      </c>
      <c r="B876" s="67"/>
      <c r="C876" s="58" t="s">
        <v>2660</v>
      </c>
      <c r="D876" s="37" t="s">
        <v>2661</v>
      </c>
      <c r="E876" s="58" t="n">
        <v>4974365540197</v>
      </c>
      <c r="F876" s="38" t="str">
        <f aca="false">IF(D876="",,"http://mnsearch.com/item?kwd="&amp;D876)</f>
        <v>http://mnsearch.com/item?kwd=B0001480U2</v>
      </c>
      <c r="G876" s="60" t="n">
        <v>4911</v>
      </c>
      <c r="H876" s="39"/>
      <c r="I876" s="40" t="n">
        <v>250</v>
      </c>
      <c r="J876" s="41"/>
      <c r="K876" s="41"/>
      <c r="L876" s="41"/>
      <c r="M876" s="61" t="s">
        <v>2662</v>
      </c>
      <c r="N876" s="62" t="n">
        <v>79.99</v>
      </c>
      <c r="O876" s="77" t="n">
        <f aca="false">N876-0.5</f>
        <v>79.49</v>
      </c>
      <c r="P876" s="78" t="n">
        <f aca="false">IF(ISERROR($P$1*O876),"",($P$1*O876))</f>
        <v>8416.4012</v>
      </c>
      <c r="Q876" s="79" t="n">
        <f aca="false">P876-T876-X876-G876-H876-Z876</f>
        <v>978.401199999998</v>
      </c>
      <c r="R876" s="80" t="n">
        <f aca="false">P876-T876-Y876-G876-H876-Z876</f>
        <v>978.401199999998</v>
      </c>
      <c r="S876" s="81" t="n">
        <f aca="false">IF(ISERROR(Q876/P876),"",(Q876/P876))</f>
        <v>0.116249353702388</v>
      </c>
      <c r="T876" s="78" t="n">
        <f aca="false">ROUND(IF(ISERROR(P876*$T$1),"",P876*$T$1),0)</f>
        <v>1262</v>
      </c>
      <c r="U876" s="82" t="n">
        <f aca="false">ROUNDUP(I876*1.2,0)</f>
        <v>300</v>
      </c>
      <c r="V876" s="83" t="n">
        <f aca="false">ROUNDUP(SUM(J876:L876)*1.1,0)</f>
        <v>0</v>
      </c>
      <c r="W876" s="84" t="s">
        <v>50</v>
      </c>
      <c r="X876" s="28" t="n">
        <f aca="false">IFERROR(IF($W876="eパケライト",VLOOKUP($U876,料金表!$B$3:$H$52,2,1),IF($W876="eパケ",VLOOKUP($U876,料金表!$B$3:$H$52,4,1),IF($W876="EMS",VLOOKUP($U876,料金表!$B$3:$H$52,6,1),""))),"")</f>
        <v>935</v>
      </c>
      <c r="Y876" s="28" t="n">
        <f aca="false">IFERROR(IF($W876="eパケライト",VLOOKUP($U876,料金表!$B$3:$H$52,3,1),IF($W876="eパケ",VLOOKUP($U876,料金表!$B$3:$H$52,5,1),IF($W876="EMS",VLOOKUP($U876,料金表!$B$3:$H$52,7,1),""))),"")</f>
        <v>935</v>
      </c>
      <c r="Z876" s="28" t="n">
        <f aca="false">$Z$1</f>
        <v>330</v>
      </c>
      <c r="AA876" s="64"/>
      <c r="AB876" s="65"/>
      <c r="AC876" s="66" t="s">
        <v>45</v>
      </c>
      <c r="AD876" s="65" t="n">
        <v>43976</v>
      </c>
      <c r="AE876" s="56"/>
      <c r="AF876" s="97"/>
    </row>
    <row r="877" customFormat="false" ht="15.75" hidden="true" customHeight="true" outlineLevel="0" collapsed="false">
      <c r="A877" s="19" t="n">
        <v>870</v>
      </c>
      <c r="B877" s="67"/>
      <c r="C877" s="58" t="s">
        <v>2663</v>
      </c>
      <c r="D877" s="37" t="s">
        <v>2664</v>
      </c>
      <c r="E877" s="58" t="n">
        <v>4974365540135</v>
      </c>
      <c r="F877" s="38" t="str">
        <f aca="false">IF(D877="",,"http://mnsearch.com/item?kwd="&amp;D877)</f>
        <v>http://mnsearch.com/item?kwd=B000148J4O</v>
      </c>
      <c r="G877" s="60" t="n">
        <v>3411</v>
      </c>
      <c r="H877" s="39"/>
      <c r="I877" s="40" t="n">
        <v>250</v>
      </c>
      <c r="J877" s="41"/>
      <c r="K877" s="41"/>
      <c r="L877" s="41"/>
      <c r="M877" s="61" t="s">
        <v>2665</v>
      </c>
      <c r="N877" s="62" t="n">
        <v>53</v>
      </c>
      <c r="O877" s="77" t="n">
        <f aca="false">N877-0.5</f>
        <v>52.5</v>
      </c>
      <c r="P877" s="78" t="n">
        <f aca="false">IF(ISERROR($P$1*O877),"",($P$1*O877))</f>
        <v>5558.7</v>
      </c>
      <c r="Q877" s="79" t="n">
        <f aca="false">P877-T877-X877-G877-H877-Z877</f>
        <v>48.6999999999998</v>
      </c>
      <c r="R877" s="80" t="n">
        <f aca="false">P877-T877-Y877-G877-H877-Z877</f>
        <v>48.6999999999998</v>
      </c>
      <c r="S877" s="81" t="n">
        <f aca="false">IF(ISERROR(Q877/P877),"",(Q877/P877))</f>
        <v>0.0087610412506521</v>
      </c>
      <c r="T877" s="78" t="n">
        <f aca="false">ROUND(IF(ISERROR(P877*$T$1),"",P877*$T$1),0)</f>
        <v>834</v>
      </c>
      <c r="U877" s="82" t="n">
        <f aca="false">ROUNDUP(I877*1.2,0)</f>
        <v>300</v>
      </c>
      <c r="V877" s="83" t="n">
        <f aca="false">ROUNDUP(SUM(J877:L877)*1.1,0)</f>
        <v>0</v>
      </c>
      <c r="W877" s="84" t="s">
        <v>50</v>
      </c>
      <c r="X877" s="28" t="n">
        <f aca="false">IFERROR(IF($W877="eパケライト",VLOOKUP($U877,料金表!$B$3:$H$52,2,1),IF($W877="eパケ",VLOOKUP($U877,料金表!$B$3:$H$52,4,1),IF($W877="EMS",VLOOKUP($U877,料金表!$B$3:$H$52,6,1),""))),"")</f>
        <v>935</v>
      </c>
      <c r="Y877" s="28" t="n">
        <f aca="false">IFERROR(IF($W877="eパケライト",VLOOKUP($U877,料金表!$B$3:$H$52,3,1),IF($W877="eパケ",VLOOKUP($U877,料金表!$B$3:$H$52,5,1),IF($W877="EMS",VLOOKUP($U877,料金表!$B$3:$H$52,7,1),""))),"")</f>
        <v>935</v>
      </c>
      <c r="Z877" s="28" t="n">
        <f aca="false">$Z$1</f>
        <v>330</v>
      </c>
      <c r="AA877" s="64"/>
      <c r="AB877" s="65"/>
      <c r="AC877" s="66" t="s">
        <v>45</v>
      </c>
      <c r="AD877" s="65" t="n">
        <v>43976</v>
      </c>
      <c r="AE877" s="56"/>
      <c r="AF877" s="97"/>
    </row>
    <row r="878" customFormat="false" ht="17.25" hidden="true" customHeight="true" outlineLevel="0" collapsed="false">
      <c r="A878" s="19" t="n">
        <v>871</v>
      </c>
      <c r="B878" s="67"/>
      <c r="C878" s="58" t="s">
        <v>2666</v>
      </c>
      <c r="D878" s="37" t="s">
        <v>2667</v>
      </c>
      <c r="E878" s="58" t="n">
        <v>4976219534314</v>
      </c>
      <c r="F878" s="38" t="str">
        <f aca="false">IF(D878="",,"http://mnsearch.com/item?kwd="&amp;D878)</f>
        <v>http://mnsearch.com/item?kwd=B000066BPU</v>
      </c>
      <c r="G878" s="60" t="n">
        <v>5310</v>
      </c>
      <c r="H878" s="39"/>
      <c r="I878" s="40" t="n">
        <v>200</v>
      </c>
      <c r="J878" s="41"/>
      <c r="K878" s="41"/>
      <c r="L878" s="41"/>
      <c r="M878" s="100" t="s">
        <v>2668</v>
      </c>
      <c r="N878" s="62" t="n">
        <v>79.99</v>
      </c>
      <c r="O878" s="77" t="n">
        <f aca="false">N878-0.5</f>
        <v>79.49</v>
      </c>
      <c r="P878" s="78" t="n">
        <f aca="false">IF(ISERROR($P$1*O878),"",($P$1*O878))</f>
        <v>8416.4012</v>
      </c>
      <c r="Q878" s="79" t="n">
        <f aca="false">P878-T878-X878-G878-H878-Z878</f>
        <v>654.401199999998</v>
      </c>
      <c r="R878" s="80" t="n">
        <f aca="false">P878-T878-Y878-G878-H878-Z878</f>
        <v>654.401199999998</v>
      </c>
      <c r="S878" s="81" t="n">
        <f aca="false">IF(ISERROR(Q878/P878),"",(Q878/P878))</f>
        <v>0.0777530900024108</v>
      </c>
      <c r="T878" s="78" t="n">
        <f aca="false">ROUND(IF(ISERROR(P878*$T$1),"",P878*$T$1),0)</f>
        <v>1262</v>
      </c>
      <c r="U878" s="82" t="n">
        <f aca="false">ROUNDUP(I878*1.2,0)</f>
        <v>240</v>
      </c>
      <c r="V878" s="83" t="n">
        <f aca="false">ROUNDUP(SUM(J878:L878)*1.1,0)</f>
        <v>0</v>
      </c>
      <c r="W878" s="84" t="s">
        <v>50</v>
      </c>
      <c r="X878" s="28" t="n">
        <f aca="false">IFERROR(IF($W878="eパケライト",VLOOKUP($U878,料金表!$B$3:$H$52,2,1),IF($W878="eパケ",VLOOKUP($U878,料金表!$B$3:$H$52,4,1),IF($W878="EMS",VLOOKUP($U878,料金表!$B$3:$H$52,6,1),""))),"")</f>
        <v>860</v>
      </c>
      <c r="Y878" s="28" t="n">
        <f aca="false">IFERROR(IF($W878="eパケライト",VLOOKUP($U878,料金表!$B$3:$H$52,3,1),IF($W878="eパケ",VLOOKUP($U878,料金表!$B$3:$H$52,5,1),IF($W878="EMS",VLOOKUP($U878,料金表!$B$3:$H$52,7,1),""))),"")</f>
        <v>860</v>
      </c>
      <c r="Z878" s="28" t="n">
        <f aca="false">$Z$1</f>
        <v>330</v>
      </c>
      <c r="AA878" s="64"/>
      <c r="AB878" s="65"/>
      <c r="AC878" s="66" t="s">
        <v>89</v>
      </c>
      <c r="AD878" s="65" t="n">
        <v>43977</v>
      </c>
      <c r="AE878" s="56"/>
      <c r="AF878" s="97"/>
    </row>
    <row r="879" customFormat="false" ht="17.25" hidden="true" customHeight="true" outlineLevel="0" collapsed="false">
      <c r="A879" s="19" t="n">
        <v>872</v>
      </c>
      <c r="B879" s="67"/>
      <c r="C879" s="58" t="s">
        <v>2669</v>
      </c>
      <c r="D879" s="37" t="s">
        <v>2670</v>
      </c>
      <c r="E879" s="58" t="n">
        <v>4962891500013</v>
      </c>
      <c r="F879" s="38" t="str">
        <f aca="false">IF(D879="",,"http://mnsearch.com/item?kwd="&amp;D879)</f>
        <v>http://mnsearch.com/item?kwd=B0000ZPP3M</v>
      </c>
      <c r="G879" s="60" t="n">
        <v>2211</v>
      </c>
      <c r="H879" s="39"/>
      <c r="I879" s="40" t="n">
        <v>200</v>
      </c>
      <c r="J879" s="41"/>
      <c r="K879" s="41"/>
      <c r="L879" s="41"/>
      <c r="M879" s="61" t="s">
        <v>2671</v>
      </c>
      <c r="N879" s="62" t="n">
        <v>49.99</v>
      </c>
      <c r="O879" s="77" t="n">
        <f aca="false">N879-0.5</f>
        <v>49.49</v>
      </c>
      <c r="P879" s="78" t="n">
        <f aca="false">IF(ISERROR($P$1*O879),"",($P$1*O879))</f>
        <v>5240.0012</v>
      </c>
      <c r="Q879" s="79" t="n">
        <f aca="false">P879-T879-X879-G879-H879-Z879</f>
        <v>1053.0012</v>
      </c>
      <c r="R879" s="80" t="n">
        <f aca="false">P879-T879-Y879-G879-H879-Z879</f>
        <v>1053.0012</v>
      </c>
      <c r="S879" s="81" t="n">
        <f aca="false">IF(ISERROR(Q879/P879),"",(Q879/P879))</f>
        <v>0.200954381460829</v>
      </c>
      <c r="T879" s="78" t="n">
        <f aca="false">ROUND(IF(ISERROR(P879*$T$1),"",P879*$T$1),0)</f>
        <v>786</v>
      </c>
      <c r="U879" s="82" t="n">
        <f aca="false">ROUNDUP(I879*1.2,0)</f>
        <v>240</v>
      </c>
      <c r="V879" s="83" t="n">
        <f aca="false">ROUNDUP(SUM(J879:L879)*1.1,0)</f>
        <v>0</v>
      </c>
      <c r="W879" s="84" t="s">
        <v>50</v>
      </c>
      <c r="X879" s="28" t="n">
        <f aca="false">IFERROR(IF($W879="eパケライト",VLOOKUP($U879,料金表!$B$3:$H$52,2,1),IF($W879="eパケ",VLOOKUP($U879,料金表!$B$3:$H$52,4,1),IF($W879="EMS",VLOOKUP($U879,料金表!$B$3:$H$52,6,1),""))),"")</f>
        <v>860</v>
      </c>
      <c r="Y879" s="28" t="n">
        <f aca="false">IFERROR(IF($W879="eパケライト",VLOOKUP($U879,料金表!$B$3:$H$52,3,1),IF($W879="eパケ",VLOOKUP($U879,料金表!$B$3:$H$52,5,1),IF($W879="EMS",VLOOKUP($U879,料金表!$B$3:$H$52,7,1),""))),"")</f>
        <v>860</v>
      </c>
      <c r="Z879" s="28" t="n">
        <f aca="false">$Z$1</f>
        <v>330</v>
      </c>
      <c r="AA879" s="64"/>
      <c r="AB879" s="65"/>
      <c r="AC879" s="66" t="s">
        <v>89</v>
      </c>
      <c r="AD879" s="65" t="n">
        <v>43977</v>
      </c>
      <c r="AE879" s="56"/>
      <c r="AF879" s="97"/>
    </row>
    <row r="880" customFormat="false" ht="17.25" hidden="true" customHeight="true" outlineLevel="0" collapsed="false">
      <c r="A880" s="19" t="n">
        <v>873</v>
      </c>
      <c r="B880" s="67"/>
      <c r="C880" s="58" t="s">
        <v>2672</v>
      </c>
      <c r="D880" s="37" t="s">
        <v>2673</v>
      </c>
      <c r="E880" s="58" t="n">
        <v>4974365540012</v>
      </c>
      <c r="F880" s="38" t="str">
        <f aca="false">IF(D880="",,"http://mnsearch.com/item?kwd="&amp;D880)</f>
        <v>http://mnsearch.com/item?kwd=B0001484Q2</v>
      </c>
      <c r="G880" s="60" t="n">
        <v>2780</v>
      </c>
      <c r="H880" s="39"/>
      <c r="I880" s="40" t="n">
        <v>200</v>
      </c>
      <c r="J880" s="41"/>
      <c r="K880" s="41"/>
      <c r="L880" s="41"/>
      <c r="M880" s="61" t="s">
        <v>2674</v>
      </c>
      <c r="N880" s="62" t="n">
        <v>49.99</v>
      </c>
      <c r="O880" s="77" t="n">
        <f aca="false">N880-0.5</f>
        <v>49.49</v>
      </c>
      <c r="P880" s="78" t="n">
        <f aca="false">IF(ISERROR($P$1*O880),"",($P$1*O880))</f>
        <v>5240.0012</v>
      </c>
      <c r="Q880" s="79" t="n">
        <f aca="false">P880-T880-X880-G880-H880-Z880</f>
        <v>484.0012</v>
      </c>
      <c r="R880" s="80" t="n">
        <f aca="false">P880-T880-Y880-G880-H880-Z880</f>
        <v>484.0012</v>
      </c>
      <c r="S880" s="81" t="n">
        <f aca="false">IF(ISERROR(Q880/P880),"",(Q880/P880))</f>
        <v>0.0923666200687129</v>
      </c>
      <c r="T880" s="78" t="n">
        <f aca="false">ROUND(IF(ISERROR(P880*$T$1),"",P880*$T$1),0)</f>
        <v>786</v>
      </c>
      <c r="U880" s="82" t="n">
        <f aca="false">ROUNDUP(I880*1.2,0)</f>
        <v>240</v>
      </c>
      <c r="V880" s="83" t="n">
        <f aca="false">ROUNDUP(SUM(J880:L880)*1.1,0)</f>
        <v>0</v>
      </c>
      <c r="W880" s="84" t="s">
        <v>50</v>
      </c>
      <c r="X880" s="28" t="n">
        <f aca="false">IFERROR(IF($W880="eパケライト",VLOOKUP($U880,料金表!$B$3:$H$52,2,1),IF($W880="eパケ",VLOOKUP($U880,料金表!$B$3:$H$52,4,1),IF($W880="EMS",VLOOKUP($U880,料金表!$B$3:$H$52,6,1),""))),"")</f>
        <v>860</v>
      </c>
      <c r="Y880" s="28" t="n">
        <f aca="false">IFERROR(IF($W880="eパケライト",VLOOKUP($U880,料金表!$B$3:$H$52,3,1),IF($W880="eパケ",VLOOKUP($U880,料金表!$B$3:$H$52,5,1),IF($W880="EMS",VLOOKUP($U880,料金表!$B$3:$H$52,7,1),""))),"")</f>
        <v>860</v>
      </c>
      <c r="Z880" s="28" t="n">
        <f aca="false">$Z$1</f>
        <v>330</v>
      </c>
      <c r="AA880" s="64"/>
      <c r="AB880" s="65"/>
      <c r="AC880" s="66" t="s">
        <v>89</v>
      </c>
      <c r="AD880" s="65" t="n">
        <v>43977</v>
      </c>
      <c r="AE880" s="56"/>
      <c r="AF880" s="97"/>
    </row>
    <row r="881" customFormat="false" ht="17.25" hidden="true" customHeight="true" outlineLevel="0" collapsed="false">
      <c r="A881" s="19" t="n">
        <v>874</v>
      </c>
      <c r="B881" s="67"/>
      <c r="C881" s="58" t="s">
        <v>2675</v>
      </c>
      <c r="D881" s="37" t="s">
        <v>2676</v>
      </c>
      <c r="E881" s="58" t="n">
        <v>4974365540357</v>
      </c>
      <c r="F881" s="38" t="str">
        <f aca="false">IF(D881="",,"http://mnsearch.com/item?kwd="&amp;D881)</f>
        <v>http://mnsearch.com/item?kwd=B000147Z94</v>
      </c>
      <c r="G881" s="60" t="n">
        <v>1000</v>
      </c>
      <c r="H881" s="39"/>
      <c r="I881" s="40" t="n">
        <v>200</v>
      </c>
      <c r="J881" s="41"/>
      <c r="K881" s="41"/>
      <c r="L881" s="41"/>
      <c r="M881" s="100" t="s">
        <v>2677</v>
      </c>
      <c r="N881" s="62" t="n">
        <v>32.99</v>
      </c>
      <c r="O881" s="77" t="n">
        <f aca="false">N881-0.5</f>
        <v>32.49</v>
      </c>
      <c r="P881" s="78" t="n">
        <f aca="false">IF(ISERROR($P$1*O881),"",($P$1*O881))</f>
        <v>3440.0412</v>
      </c>
      <c r="Q881" s="79" t="n">
        <f aca="false">P881-T881-X881-G881-H881-Z881</f>
        <v>734.0412</v>
      </c>
      <c r="R881" s="80" t="n">
        <f aca="false">P881-T881-Y881-G881-H881-Z881</f>
        <v>734.0412</v>
      </c>
      <c r="S881" s="81" t="n">
        <f aca="false">IF(ISERROR(Q881/P881),"",(Q881/P881))</f>
        <v>0.213381514151633</v>
      </c>
      <c r="T881" s="78" t="n">
        <f aca="false">ROUND(IF(ISERROR(P881*$T$1),"",P881*$T$1),0)</f>
        <v>516</v>
      </c>
      <c r="U881" s="82" t="n">
        <f aca="false">ROUNDUP(I881*1.2,0)</f>
        <v>240</v>
      </c>
      <c r="V881" s="83" t="n">
        <f aca="false">ROUNDUP(SUM(J881:L881)*1.1,0)</f>
        <v>0</v>
      </c>
      <c r="W881" s="84" t="s">
        <v>50</v>
      </c>
      <c r="X881" s="28" t="n">
        <f aca="false">IFERROR(IF($W881="eパケライト",VLOOKUP($U881,料金表!$B$3:$H$52,2,1),IF($W881="eパケ",VLOOKUP($U881,料金表!$B$3:$H$52,4,1),IF($W881="EMS",VLOOKUP($U881,料金表!$B$3:$H$52,6,1),""))),"")</f>
        <v>860</v>
      </c>
      <c r="Y881" s="28" t="n">
        <f aca="false">IFERROR(IF($W881="eパケライト",VLOOKUP($U881,料金表!$B$3:$H$52,3,1),IF($W881="eパケ",VLOOKUP($U881,料金表!$B$3:$H$52,5,1),IF($W881="EMS",VLOOKUP($U881,料金表!$B$3:$H$52,7,1),""))),"")</f>
        <v>860</v>
      </c>
      <c r="Z881" s="28" t="n">
        <f aca="false">$Z$1</f>
        <v>330</v>
      </c>
      <c r="AA881" s="64"/>
      <c r="AB881" s="65"/>
      <c r="AC881" s="66" t="s">
        <v>89</v>
      </c>
      <c r="AD881" s="65" t="n">
        <v>43977</v>
      </c>
      <c r="AE881" s="56"/>
      <c r="AF881" s="97"/>
    </row>
    <row r="882" customFormat="false" ht="17.25" hidden="true" customHeight="true" outlineLevel="0" collapsed="false">
      <c r="A882" s="19" t="n">
        <v>875</v>
      </c>
      <c r="B882" s="67"/>
      <c r="C882" s="58" t="s">
        <v>2678</v>
      </c>
      <c r="D882" s="37" t="s">
        <v>2679</v>
      </c>
      <c r="E882" s="58" t="n">
        <v>4974365540623</v>
      </c>
      <c r="F882" s="38" t="str">
        <f aca="false">IF(D882="",,"http://mnsearch.com/item?kwd="&amp;D882)</f>
        <v>http://mnsearch.com/item?kwd=B000147Z7G</v>
      </c>
      <c r="G882" s="60" t="n">
        <v>3900</v>
      </c>
      <c r="H882" s="39"/>
      <c r="I882" s="40" t="n">
        <v>200</v>
      </c>
      <c r="J882" s="41"/>
      <c r="K882" s="41"/>
      <c r="L882" s="41"/>
      <c r="M882" s="61" t="s">
        <v>2680</v>
      </c>
      <c r="N882" s="62" t="n">
        <v>65.49</v>
      </c>
      <c r="O882" s="77" t="n">
        <f aca="false">N882-0.5</f>
        <v>64.99</v>
      </c>
      <c r="P882" s="78" t="n">
        <f aca="false">IF(ISERROR($P$1*O882),"",($P$1*O882))</f>
        <v>6881.1412</v>
      </c>
      <c r="Q882" s="79" t="n">
        <f aca="false">P882-T882-X882-G882-H882-Z882</f>
        <v>759.141199999999</v>
      </c>
      <c r="R882" s="80" t="n">
        <f aca="false">P882-T882-Y882-G882-H882-Z882</f>
        <v>759.141199999999</v>
      </c>
      <c r="S882" s="81" t="n">
        <f aca="false">IF(ISERROR(Q882/P882),"",(Q882/P882))</f>
        <v>0.110321991358061</v>
      </c>
      <c r="T882" s="78" t="n">
        <f aca="false">ROUND(IF(ISERROR(P882*$T$1),"",P882*$T$1),0)</f>
        <v>1032</v>
      </c>
      <c r="U882" s="82" t="n">
        <f aca="false">ROUNDUP(I882*1.2,0)</f>
        <v>240</v>
      </c>
      <c r="V882" s="83" t="n">
        <f aca="false">ROUNDUP(SUM(J882:L882)*1.1,0)</f>
        <v>0</v>
      </c>
      <c r="W882" s="84" t="s">
        <v>50</v>
      </c>
      <c r="X882" s="28" t="n">
        <f aca="false">IFERROR(IF($W882="eパケライト",VLOOKUP($U882,料金表!$B$3:$H$52,2,1),IF($W882="eパケ",VLOOKUP($U882,料金表!$B$3:$H$52,4,1),IF($W882="EMS",VLOOKUP($U882,料金表!$B$3:$H$52,6,1),""))),"")</f>
        <v>860</v>
      </c>
      <c r="Y882" s="28" t="n">
        <f aca="false">IFERROR(IF($W882="eパケライト",VLOOKUP($U882,料金表!$B$3:$H$52,3,1),IF($W882="eパケ",VLOOKUP($U882,料金表!$B$3:$H$52,5,1),IF($W882="EMS",VLOOKUP($U882,料金表!$B$3:$H$52,7,1),""))),"")</f>
        <v>860</v>
      </c>
      <c r="Z882" s="28" t="n">
        <f aca="false">$Z$1</f>
        <v>330</v>
      </c>
      <c r="AA882" s="64"/>
      <c r="AB882" s="65"/>
      <c r="AC882" s="66" t="s">
        <v>89</v>
      </c>
      <c r="AD882" s="65" t="n">
        <v>43977</v>
      </c>
      <c r="AE882" s="56"/>
      <c r="AF882" s="97"/>
    </row>
    <row r="883" customFormat="false" ht="17.25" hidden="true" customHeight="true" outlineLevel="0" collapsed="false">
      <c r="A883" s="19" t="n">
        <v>876</v>
      </c>
      <c r="B883" s="67"/>
      <c r="C883" s="58" t="s">
        <v>2681</v>
      </c>
      <c r="D883" s="37" t="s">
        <v>2682</v>
      </c>
      <c r="E883" s="58" t="n">
        <v>4988602558296</v>
      </c>
      <c r="F883" s="38" t="str">
        <f aca="false">IF(D883="",,"http://mnsearch.com/item?kwd="&amp;D883)</f>
        <v>http://mnsearch.com/item?kwd=B003MM7T2K</v>
      </c>
      <c r="G883" s="60" t="n">
        <v>11500</v>
      </c>
      <c r="H883" s="39"/>
      <c r="I883" s="40" t="n">
        <v>200</v>
      </c>
      <c r="J883" s="41"/>
      <c r="K883" s="41"/>
      <c r="L883" s="41"/>
      <c r="M883" s="61" t="s">
        <v>2683</v>
      </c>
      <c r="N883" s="62" t="n">
        <v>154.5</v>
      </c>
      <c r="O883" s="77" t="n">
        <f aca="false">N883-0.5</f>
        <v>154</v>
      </c>
      <c r="P883" s="78" t="n">
        <f aca="false">IF(ISERROR($P$1*O883),"",($P$1*O883))</f>
        <v>16305.52</v>
      </c>
      <c r="Q883" s="79" t="n">
        <f aca="false">P883-T883-X883-G883-H883-Z883</f>
        <v>1169.52</v>
      </c>
      <c r="R883" s="80" t="n">
        <f aca="false">P883-T883-Y883-G883-H883-Z883</f>
        <v>1169.52</v>
      </c>
      <c r="S883" s="81" t="n">
        <f aca="false">IF(ISERROR(Q883/P883),"",(Q883/P883))</f>
        <v>0.0717254034216633</v>
      </c>
      <c r="T883" s="78" t="n">
        <f aca="false">ROUND(IF(ISERROR(P883*$T$1),"",P883*$T$1),0)</f>
        <v>2446</v>
      </c>
      <c r="U883" s="82" t="n">
        <f aca="false">ROUNDUP(I883*1.2,0)</f>
        <v>240</v>
      </c>
      <c r="V883" s="83" t="n">
        <f aca="false">ROUNDUP(SUM(J883:L883)*1.1,0)</f>
        <v>0</v>
      </c>
      <c r="W883" s="84" t="s">
        <v>50</v>
      </c>
      <c r="X883" s="28" t="n">
        <f aca="false">IFERROR(IF($W883="eパケライト",VLOOKUP($U883,料金表!$B$3:$H$52,2,1),IF($W883="eパケ",VLOOKUP($U883,料金表!$B$3:$H$52,4,1),IF($W883="EMS",VLOOKUP($U883,料金表!$B$3:$H$52,6,1),""))),"")</f>
        <v>860</v>
      </c>
      <c r="Y883" s="28" t="n">
        <f aca="false">IFERROR(IF($W883="eパケライト",VLOOKUP($U883,料金表!$B$3:$H$52,3,1),IF($W883="eパケ",VLOOKUP($U883,料金表!$B$3:$H$52,5,1),IF($W883="EMS",VLOOKUP($U883,料金表!$B$3:$H$52,7,1),""))),"")</f>
        <v>860</v>
      </c>
      <c r="Z883" s="28" t="n">
        <f aca="false">$Z$1</f>
        <v>330</v>
      </c>
      <c r="AA883" s="64"/>
      <c r="AB883" s="65"/>
      <c r="AC883" s="66" t="s">
        <v>89</v>
      </c>
      <c r="AD883" s="65" t="n">
        <v>43977</v>
      </c>
      <c r="AE883" s="56"/>
      <c r="AF883" s="97"/>
    </row>
    <row r="884" customFormat="false" ht="17.25" hidden="true" customHeight="true" outlineLevel="0" collapsed="false">
      <c r="A884" s="19" t="n">
        <v>877</v>
      </c>
      <c r="B884" s="67"/>
      <c r="C884" s="58" t="s">
        <v>2684</v>
      </c>
      <c r="D884" s="37" t="s">
        <v>2685</v>
      </c>
      <c r="E884" s="58" t="n">
        <v>4974365040062</v>
      </c>
      <c r="F884" s="38" t="str">
        <f aca="false">IF(D884="",,"http://mnsearch.com/item?kwd="&amp;D884)</f>
        <v>http://mnsearch.com/item?kwd=B000147OIQ</v>
      </c>
      <c r="G884" s="60" t="n">
        <v>3311</v>
      </c>
      <c r="H884" s="39"/>
      <c r="I884" s="40" t="n">
        <v>250</v>
      </c>
      <c r="J884" s="41"/>
      <c r="K884" s="41"/>
      <c r="L884" s="41"/>
      <c r="M884" s="61" t="s">
        <v>2686</v>
      </c>
      <c r="N884" s="62" t="n">
        <v>65.49</v>
      </c>
      <c r="O884" s="77" t="n">
        <f aca="false">N884-0.5</f>
        <v>64.99</v>
      </c>
      <c r="P884" s="78" t="n">
        <f aca="false">IF(ISERROR($P$1*O884),"",($P$1*O884))</f>
        <v>6881.1412</v>
      </c>
      <c r="Q884" s="79" t="n">
        <f aca="false">P884-T884-X884-G884-H884-Z884</f>
        <v>1273.1412</v>
      </c>
      <c r="R884" s="80" t="n">
        <f aca="false">P884-T884-Y884-G884-H884-Z884</f>
        <v>1273.1412</v>
      </c>
      <c r="S884" s="81" t="n">
        <f aca="false">IF(ISERROR(Q884/P884),"",(Q884/P884))</f>
        <v>0.185018903550475</v>
      </c>
      <c r="T884" s="78" t="n">
        <f aca="false">ROUND(IF(ISERROR(P884*$T$1),"",P884*$T$1),0)</f>
        <v>1032</v>
      </c>
      <c r="U884" s="82" t="n">
        <f aca="false">ROUNDUP(I884*1.2,0)</f>
        <v>300</v>
      </c>
      <c r="V884" s="83" t="n">
        <f aca="false">ROUNDUP(SUM(J884:L884)*1.1,0)</f>
        <v>0</v>
      </c>
      <c r="W884" s="84" t="s">
        <v>50</v>
      </c>
      <c r="X884" s="28" t="n">
        <f aca="false">IFERROR(IF($W884="eパケライト",VLOOKUP($U884,料金表!$B$3:$H$52,2,1),IF($W884="eパケ",VLOOKUP($U884,料金表!$B$3:$H$52,4,1),IF($W884="EMS",VLOOKUP($U884,料金表!$B$3:$H$52,6,1),""))),"")</f>
        <v>935</v>
      </c>
      <c r="Y884" s="28" t="n">
        <f aca="false">IFERROR(IF($W884="eパケライト",VLOOKUP($U884,料金表!$B$3:$H$52,3,1),IF($W884="eパケ",VLOOKUP($U884,料金表!$B$3:$H$52,5,1),IF($W884="EMS",VLOOKUP($U884,料金表!$B$3:$H$52,7,1),""))),"")</f>
        <v>935</v>
      </c>
      <c r="Z884" s="28" t="n">
        <f aca="false">$Z$1</f>
        <v>330</v>
      </c>
      <c r="AA884" s="64"/>
      <c r="AB884" s="65"/>
      <c r="AC884" s="66" t="s">
        <v>89</v>
      </c>
      <c r="AD884" s="65" t="n">
        <v>43977</v>
      </c>
      <c r="AE884" s="56"/>
      <c r="AF884" s="97"/>
    </row>
    <row r="885" customFormat="false" ht="17.25" hidden="true" customHeight="true" outlineLevel="0" collapsed="false">
      <c r="A885" s="19" t="n">
        <v>878</v>
      </c>
      <c r="B885" s="67"/>
      <c r="C885" s="58" t="s">
        <v>2687</v>
      </c>
      <c r="D885" s="37" t="s">
        <v>2688</v>
      </c>
      <c r="E885" s="58" t="n">
        <v>4961082500016</v>
      </c>
      <c r="F885" s="38" t="str">
        <f aca="false">IF(D885="",,"http://mnsearch.com/item?kwd="&amp;D885)</f>
        <v>http://mnsearch.com/item?kwd=B000148K02</v>
      </c>
      <c r="G885" s="60" t="n">
        <v>9800</v>
      </c>
      <c r="H885" s="39"/>
      <c r="I885" s="40" t="n">
        <v>250</v>
      </c>
      <c r="J885" s="41"/>
      <c r="K885" s="41"/>
      <c r="L885" s="41"/>
      <c r="M885" s="61" t="s">
        <v>2689</v>
      </c>
      <c r="N885" s="62" t="n">
        <v>135</v>
      </c>
      <c r="O885" s="77" t="n">
        <f aca="false">N885-0.5</f>
        <v>134.5</v>
      </c>
      <c r="P885" s="78" t="n">
        <f aca="false">IF(ISERROR($P$1*O885),"",($P$1*O885))</f>
        <v>14240.86</v>
      </c>
      <c r="Q885" s="79" t="n">
        <f aca="false">P885-T885-X885-G885-H885-Z885</f>
        <v>1039.86</v>
      </c>
      <c r="R885" s="80" t="n">
        <f aca="false">P885-T885-Y885-G885-H885-Z885</f>
        <v>1039.86</v>
      </c>
      <c r="S885" s="81" t="n">
        <f aca="false">IF(ISERROR(Q885/P885),"",(Q885/P885))</f>
        <v>0.0730194665209825</v>
      </c>
      <c r="T885" s="78" t="n">
        <f aca="false">ROUND(IF(ISERROR(P885*$T$1),"",P885*$T$1),0)</f>
        <v>2136</v>
      </c>
      <c r="U885" s="82" t="n">
        <f aca="false">ROUNDUP(I885*1.2,0)</f>
        <v>300</v>
      </c>
      <c r="V885" s="83" t="n">
        <f aca="false">ROUNDUP(SUM(J885:L885)*1.1,0)</f>
        <v>0</v>
      </c>
      <c r="W885" s="84" t="s">
        <v>50</v>
      </c>
      <c r="X885" s="28" t="n">
        <f aca="false">IFERROR(IF($W885="eパケライト",VLOOKUP($U885,料金表!$B$3:$H$52,2,1),IF($W885="eパケ",VLOOKUP($U885,料金表!$B$3:$H$52,4,1),IF($W885="EMS",VLOOKUP($U885,料金表!$B$3:$H$52,6,1),""))),"")</f>
        <v>935</v>
      </c>
      <c r="Y885" s="28" t="n">
        <f aca="false">IFERROR(IF($W885="eパケライト",VLOOKUP($U885,料金表!$B$3:$H$52,3,1),IF($W885="eパケ",VLOOKUP($U885,料金表!$B$3:$H$52,5,1),IF($W885="EMS",VLOOKUP($U885,料金表!$B$3:$H$52,7,1),""))),"")</f>
        <v>935</v>
      </c>
      <c r="Z885" s="28" t="n">
        <f aca="false">$Z$1</f>
        <v>330</v>
      </c>
      <c r="AA885" s="64"/>
      <c r="AB885" s="65"/>
      <c r="AC885" s="66" t="s">
        <v>89</v>
      </c>
      <c r="AD885" s="65" t="n">
        <v>43977</v>
      </c>
      <c r="AE885" s="56"/>
      <c r="AF885" s="97"/>
    </row>
    <row r="886" customFormat="false" ht="17.25" hidden="true" customHeight="true" outlineLevel="0" collapsed="false">
      <c r="A886" s="19" t="n">
        <v>879</v>
      </c>
      <c r="B886" s="67"/>
      <c r="C886" s="58" t="s">
        <v>2690</v>
      </c>
      <c r="D886" s="37" t="s">
        <v>2691</v>
      </c>
      <c r="E886" s="58" t="n">
        <v>4974365911188</v>
      </c>
      <c r="F886" s="38" t="str">
        <f aca="false">IF(D886="",,"http://mnsearch.com/item?kwd="&amp;D886)</f>
        <v>http://mnsearch.com/item?kwd=B01LE7167S</v>
      </c>
      <c r="G886" s="60" t="n">
        <v>8000</v>
      </c>
      <c r="H886" s="39"/>
      <c r="I886" s="40" t="n">
        <v>200</v>
      </c>
      <c r="J886" s="41"/>
      <c r="K886" s="41"/>
      <c r="L886" s="41"/>
      <c r="M886" s="100" t="s">
        <v>2692</v>
      </c>
      <c r="N886" s="62" t="n">
        <v>107.99</v>
      </c>
      <c r="O886" s="77" t="n">
        <f aca="false">N886-0.5</f>
        <v>107.49</v>
      </c>
      <c r="P886" s="78" t="n">
        <f aca="false">IF(ISERROR($P$1*O886),"",($P$1*O886))</f>
        <v>11381.0412</v>
      </c>
      <c r="Q886" s="79" t="n">
        <f aca="false">P886-T886-X886-G886-H886-Z886</f>
        <v>484.0412</v>
      </c>
      <c r="R886" s="80" t="n">
        <f aca="false">P886-T886-Y886-G886-H886-Z886</f>
        <v>484.0412</v>
      </c>
      <c r="S886" s="81" t="n">
        <f aca="false">IF(ISERROR(Q886/P886),"",(Q886/P886))</f>
        <v>0.0425304848206682</v>
      </c>
      <c r="T886" s="78" t="n">
        <f aca="false">ROUND(IF(ISERROR(P886*$T$1),"",P886*$T$1),0)</f>
        <v>1707</v>
      </c>
      <c r="U886" s="82" t="n">
        <f aca="false">ROUNDUP(I886*1.2,0)</f>
        <v>240</v>
      </c>
      <c r="V886" s="83" t="n">
        <f aca="false">ROUNDUP(SUM(J886:L886)*1.1,0)</f>
        <v>0</v>
      </c>
      <c r="W886" s="84" t="s">
        <v>50</v>
      </c>
      <c r="X886" s="28" t="n">
        <f aca="false">IFERROR(IF($W886="eパケライト",VLOOKUP($U886,料金表!$B$3:$H$52,2,1),IF($W886="eパケ",VLOOKUP($U886,料金表!$B$3:$H$52,4,1),IF($W886="EMS",VLOOKUP($U886,料金表!$B$3:$H$52,6,1),""))),"")</f>
        <v>860</v>
      </c>
      <c r="Y886" s="28" t="n">
        <f aca="false">IFERROR(IF($W886="eパケライト",VLOOKUP($U886,料金表!$B$3:$H$52,3,1),IF($W886="eパケ",VLOOKUP($U886,料金表!$B$3:$H$52,5,1),IF($W886="EMS",VLOOKUP($U886,料金表!$B$3:$H$52,7,1),""))),"")</f>
        <v>860</v>
      </c>
      <c r="Z886" s="28" t="n">
        <f aca="false">$Z$1</f>
        <v>330</v>
      </c>
      <c r="AA886" s="64"/>
      <c r="AB886" s="65"/>
      <c r="AC886" s="66" t="s">
        <v>89</v>
      </c>
      <c r="AD886" s="65" t="n">
        <v>43977</v>
      </c>
      <c r="AE886" s="56"/>
      <c r="AF886" s="97"/>
    </row>
    <row r="887" customFormat="false" ht="17.25" hidden="true" customHeight="true" outlineLevel="0" collapsed="false">
      <c r="A887" s="19" t="n">
        <v>880</v>
      </c>
      <c r="B887" s="67"/>
      <c r="C887" s="58" t="s">
        <v>2693</v>
      </c>
      <c r="D887" s="37" t="s">
        <v>2694</v>
      </c>
      <c r="E887" s="58" t="n">
        <v>4974365555313</v>
      </c>
      <c r="F887" s="38" t="str">
        <f aca="false">IF(D887="",,"http://mnsearch.com/item?kwd="&amp;D887)</f>
        <v>http://mnsearch.com/item?kwd=B000148BY2</v>
      </c>
      <c r="G887" s="60" t="n">
        <v>3111</v>
      </c>
      <c r="H887" s="39"/>
      <c r="I887" s="40" t="n">
        <v>250</v>
      </c>
      <c r="J887" s="41"/>
      <c r="K887" s="41"/>
      <c r="L887" s="41"/>
      <c r="M887" s="61" t="s">
        <v>2695</v>
      </c>
      <c r="N887" s="62" t="n">
        <v>58.49</v>
      </c>
      <c r="O887" s="77" t="n">
        <f aca="false">N887-0.5</f>
        <v>57.99</v>
      </c>
      <c r="P887" s="78" t="n">
        <f aca="false">IF(ISERROR($P$1*O887),"",($P$1*O887))</f>
        <v>6139.9812</v>
      </c>
      <c r="Q887" s="79" t="n">
        <f aca="false">P887-T887-X887-G887-H887-Z887</f>
        <v>842.9812</v>
      </c>
      <c r="R887" s="80" t="n">
        <f aca="false">P887-T887-Y887-G887-H887-Z887</f>
        <v>842.9812</v>
      </c>
      <c r="S887" s="81" t="n">
        <f aca="false">IF(ISERROR(Q887/P887),"",(Q887/P887))</f>
        <v>0.137293775427195</v>
      </c>
      <c r="T887" s="78" t="n">
        <f aca="false">ROUND(IF(ISERROR(P887*$T$1),"",P887*$T$1),0)</f>
        <v>921</v>
      </c>
      <c r="U887" s="82" t="n">
        <f aca="false">ROUNDUP(I887*1.2,0)</f>
        <v>300</v>
      </c>
      <c r="V887" s="83" t="n">
        <f aca="false">ROUNDUP(SUM(J887:L887)*1.1,0)</f>
        <v>0</v>
      </c>
      <c r="W887" s="84" t="s">
        <v>50</v>
      </c>
      <c r="X887" s="28" t="n">
        <f aca="false">IFERROR(IF($W887="eパケライト",VLOOKUP($U887,料金表!$B$3:$H$52,2,1),IF($W887="eパケ",VLOOKUP($U887,料金表!$B$3:$H$52,4,1),IF($W887="EMS",VLOOKUP($U887,料金表!$B$3:$H$52,6,1),""))),"")</f>
        <v>935</v>
      </c>
      <c r="Y887" s="28" t="n">
        <f aca="false">IFERROR(IF($W887="eパケライト",VLOOKUP($U887,料金表!$B$3:$H$52,3,1),IF($W887="eパケ",VLOOKUP($U887,料金表!$B$3:$H$52,5,1),IF($W887="EMS",VLOOKUP($U887,料金表!$B$3:$H$52,7,1),""))),"")</f>
        <v>935</v>
      </c>
      <c r="Z887" s="28" t="n">
        <f aca="false">$Z$1</f>
        <v>330</v>
      </c>
      <c r="AA887" s="64"/>
      <c r="AB887" s="65"/>
      <c r="AC887" s="66" t="s">
        <v>89</v>
      </c>
      <c r="AD887" s="65" t="n">
        <v>43977</v>
      </c>
      <c r="AE887" s="56"/>
      <c r="AF887" s="97"/>
    </row>
    <row r="888" customFormat="false" ht="15.75" hidden="true" customHeight="true" outlineLevel="0" collapsed="false">
      <c r="A888" s="19" t="n">
        <v>881</v>
      </c>
      <c r="B888" s="67"/>
      <c r="C888" s="58" t="s">
        <v>2696</v>
      </c>
      <c r="D888" s="37" t="s">
        <v>2697</v>
      </c>
      <c r="E888" s="58" t="n">
        <v>4988611900185</v>
      </c>
      <c r="F888" s="38" t="str">
        <f aca="false">IF(D888="",,"http://mnsearch.com/item?kwd="&amp;D888)</f>
        <v>http://mnsearch.com/item?kwd=B000148IVS</v>
      </c>
      <c r="G888" s="60" t="n">
        <v>2400</v>
      </c>
      <c r="H888" s="39"/>
      <c r="I888" s="40" t="n">
        <v>250</v>
      </c>
      <c r="J888" s="41"/>
      <c r="K888" s="41"/>
      <c r="L888" s="41"/>
      <c r="M888" s="61" t="s">
        <v>2698</v>
      </c>
      <c r="N888" s="62" t="n">
        <v>50.49</v>
      </c>
      <c r="O888" s="77" t="n">
        <f aca="false">N888-0.5</f>
        <v>49.99</v>
      </c>
      <c r="P888" s="78" t="n">
        <f aca="false">IF(ISERROR($P$1*O888),"",($P$1*O888))</f>
        <v>5292.9412</v>
      </c>
      <c r="Q888" s="79" t="n">
        <f aca="false">P888-T888-X888-G888-H888-Z888</f>
        <v>833.9412</v>
      </c>
      <c r="R888" s="80" t="n">
        <f aca="false">P888-T888-Y888-G888-H888-Z888</f>
        <v>833.9412</v>
      </c>
      <c r="S888" s="81" t="n">
        <f aca="false">IF(ISERROR(Q888/P888),"",(Q888/P888))</f>
        <v>0.15755723868612</v>
      </c>
      <c r="T888" s="78" t="n">
        <f aca="false">ROUND(IF(ISERROR(P888*$T$1),"",P888*$T$1),0)</f>
        <v>794</v>
      </c>
      <c r="U888" s="82" t="n">
        <f aca="false">ROUNDUP(I888*1.2,0)</f>
        <v>300</v>
      </c>
      <c r="V888" s="83" t="n">
        <f aca="false">ROUNDUP(SUM(J888:L888)*1.1,0)</f>
        <v>0</v>
      </c>
      <c r="W888" s="84" t="s">
        <v>50</v>
      </c>
      <c r="X888" s="28" t="n">
        <f aca="false">IFERROR(IF($W888="eパケライト",VLOOKUP($U888,料金表!$B$3:$H$52,2,1),IF($W888="eパケ",VLOOKUP($U888,料金表!$B$3:$H$52,4,1),IF($W888="EMS",VLOOKUP($U888,料金表!$B$3:$H$52,6,1),""))),"")</f>
        <v>935</v>
      </c>
      <c r="Y888" s="28" t="n">
        <f aca="false">IFERROR(IF($W888="eパケライト",VLOOKUP($U888,料金表!$B$3:$H$52,3,1),IF($W888="eパケ",VLOOKUP($U888,料金表!$B$3:$H$52,5,1),IF($W888="EMS",VLOOKUP($U888,料金表!$B$3:$H$52,7,1),""))),"")</f>
        <v>935</v>
      </c>
      <c r="Z888" s="28" t="n">
        <f aca="false">$Z$1</f>
        <v>330</v>
      </c>
      <c r="AA888" s="64"/>
      <c r="AB888" s="65"/>
      <c r="AC888" s="66" t="s">
        <v>45</v>
      </c>
      <c r="AD888" s="65" t="n">
        <v>43977</v>
      </c>
      <c r="AE888" s="56"/>
      <c r="AF888" s="97"/>
    </row>
    <row r="889" customFormat="false" ht="15.75" hidden="true" customHeight="true" outlineLevel="0" collapsed="false">
      <c r="A889" s="19" t="n">
        <v>882</v>
      </c>
      <c r="B889" s="67"/>
      <c r="C889" s="58" t="s">
        <v>2699</v>
      </c>
      <c r="D889" s="37" t="s">
        <v>2700</v>
      </c>
      <c r="E889" s="58" t="n">
        <v>4976219044394</v>
      </c>
      <c r="F889" s="38" t="str">
        <f aca="false">IF(D889="",,"http://mnsearch.com/item?kwd="&amp;D889)</f>
        <v>http://mnsearch.com/item?kwd=B000068HLX</v>
      </c>
      <c r="G889" s="60" t="n">
        <v>3111</v>
      </c>
      <c r="H889" s="39"/>
      <c r="I889" s="40" t="n">
        <v>200</v>
      </c>
      <c r="J889" s="41"/>
      <c r="K889" s="41"/>
      <c r="L889" s="41"/>
      <c r="M889" s="61" t="s">
        <v>2701</v>
      </c>
      <c r="N889" s="62" t="n">
        <v>55.49</v>
      </c>
      <c r="O889" s="77" t="n">
        <f aca="false">N889-0.5</f>
        <v>54.99</v>
      </c>
      <c r="P889" s="78" t="n">
        <f aca="false">IF(ISERROR($P$1*O889),"",($P$1*O889))</f>
        <v>5822.3412</v>
      </c>
      <c r="Q889" s="79" t="n">
        <f aca="false">P889-T889-X889-G889-H889-Z889</f>
        <v>648.3412</v>
      </c>
      <c r="R889" s="80" t="n">
        <f aca="false">P889-T889-Y889-G889-H889-Z889</f>
        <v>648.3412</v>
      </c>
      <c r="S889" s="81" t="n">
        <f aca="false">IF(ISERROR(Q889/P889),"",(Q889/P889))</f>
        <v>0.111354037444594</v>
      </c>
      <c r="T889" s="78" t="n">
        <f aca="false">ROUND(IF(ISERROR(P889*$T$1),"",P889*$T$1),0)</f>
        <v>873</v>
      </c>
      <c r="U889" s="82" t="n">
        <f aca="false">ROUNDUP(I889*1.2,0)</f>
        <v>240</v>
      </c>
      <c r="V889" s="83" t="n">
        <f aca="false">ROUNDUP(SUM(J889:L889)*1.1,0)</f>
        <v>0</v>
      </c>
      <c r="W889" s="84" t="s">
        <v>50</v>
      </c>
      <c r="X889" s="28" t="n">
        <f aca="false">IFERROR(IF($W889="eパケライト",VLOOKUP($U889,料金表!$B$3:$H$52,2,1),IF($W889="eパケ",VLOOKUP($U889,料金表!$B$3:$H$52,4,1),IF($W889="EMS",VLOOKUP($U889,料金表!$B$3:$H$52,6,1),""))),"")</f>
        <v>860</v>
      </c>
      <c r="Y889" s="28" t="n">
        <f aca="false">IFERROR(IF($W889="eパケライト",VLOOKUP($U889,料金表!$B$3:$H$52,3,1),IF($W889="eパケ",VLOOKUP($U889,料金表!$B$3:$H$52,5,1),IF($W889="EMS",VLOOKUP($U889,料金表!$B$3:$H$52,7,1),""))),"")</f>
        <v>860</v>
      </c>
      <c r="Z889" s="28" t="n">
        <f aca="false">$Z$1</f>
        <v>330</v>
      </c>
      <c r="AA889" s="64"/>
      <c r="AB889" s="65"/>
      <c r="AC889" s="66" t="s">
        <v>45</v>
      </c>
      <c r="AD889" s="65" t="n">
        <v>43977</v>
      </c>
      <c r="AE889" s="56"/>
      <c r="AF889" s="97"/>
    </row>
    <row r="890" customFormat="false" ht="15.75" hidden="true" customHeight="true" outlineLevel="0" collapsed="false">
      <c r="A890" s="19" t="n">
        <v>883</v>
      </c>
      <c r="B890" s="67"/>
      <c r="C890" s="58" t="s">
        <v>2702</v>
      </c>
      <c r="D890" s="37" t="s">
        <v>2703</v>
      </c>
      <c r="E890" s="58" t="n">
        <v>4974365091705</v>
      </c>
      <c r="F890" s="38" t="str">
        <f aca="false">IF(D890="",,"http://mnsearch.com/item?kwd="&amp;D890)</f>
        <v>http://mnsearch.com/item?kwd=B000069T8Z</v>
      </c>
      <c r="G890" s="60" t="n">
        <v>1300</v>
      </c>
      <c r="H890" s="39"/>
      <c r="I890" s="40" t="n">
        <v>200</v>
      </c>
      <c r="J890" s="41"/>
      <c r="K890" s="41"/>
      <c r="L890" s="41"/>
      <c r="M890" s="100" t="s">
        <v>2704</v>
      </c>
      <c r="N890" s="62" t="n">
        <v>34.11</v>
      </c>
      <c r="O890" s="77" t="n">
        <f aca="false">N890-0.5</f>
        <v>33.61</v>
      </c>
      <c r="P890" s="78" t="n">
        <f aca="false">IF(ISERROR($P$1*O890),"",($P$1*O890))</f>
        <v>3558.6268</v>
      </c>
      <c r="Q890" s="79" t="n">
        <f aca="false">P890-T890-X890-G890-H890-Z890</f>
        <v>534.6268</v>
      </c>
      <c r="R890" s="80" t="n">
        <f aca="false">P890-T890-Y890-G890-H890-Z890</f>
        <v>534.6268</v>
      </c>
      <c r="S890" s="81" t="n">
        <f aca="false">IF(ISERROR(Q890/P890),"",(Q890/P890))</f>
        <v>0.150234017233839</v>
      </c>
      <c r="T890" s="78" t="n">
        <f aca="false">ROUND(IF(ISERROR(P890*$T$1),"",P890*$T$1),0)</f>
        <v>534</v>
      </c>
      <c r="U890" s="82" t="n">
        <f aca="false">ROUNDUP(I890*1.2,0)</f>
        <v>240</v>
      </c>
      <c r="V890" s="83" t="n">
        <f aca="false">ROUNDUP(SUM(J890:L890)*1.1,0)</f>
        <v>0</v>
      </c>
      <c r="W890" s="84" t="s">
        <v>50</v>
      </c>
      <c r="X890" s="28" t="n">
        <f aca="false">IFERROR(IF($W890="eパケライト",VLOOKUP($U890,料金表!$B$3:$H$52,2,1),IF($W890="eパケ",VLOOKUP($U890,料金表!$B$3:$H$52,4,1),IF($W890="EMS",VLOOKUP($U890,料金表!$B$3:$H$52,6,1),""))),"")</f>
        <v>860</v>
      </c>
      <c r="Y890" s="28" t="n">
        <f aca="false">IFERROR(IF($W890="eパケライト",VLOOKUP($U890,料金表!$B$3:$H$52,3,1),IF($W890="eパケ",VLOOKUP($U890,料金表!$B$3:$H$52,5,1),IF($W890="EMS",VLOOKUP($U890,料金表!$B$3:$H$52,7,1),""))),"")</f>
        <v>860</v>
      </c>
      <c r="Z890" s="28" t="n">
        <f aca="false">$Z$1</f>
        <v>330</v>
      </c>
      <c r="AA890" s="64"/>
      <c r="AB890" s="65"/>
      <c r="AC890" s="66" t="s">
        <v>45</v>
      </c>
      <c r="AD890" s="65" t="n">
        <v>43977</v>
      </c>
      <c r="AE890" s="56"/>
      <c r="AF890" s="97"/>
    </row>
    <row r="891" customFormat="false" ht="15.75" hidden="true" customHeight="true" outlineLevel="0" collapsed="false">
      <c r="A891" s="19" t="n">
        <v>884</v>
      </c>
      <c r="B891" s="67"/>
      <c r="C891" s="58" t="s">
        <v>2705</v>
      </c>
      <c r="D891" s="37" t="s">
        <v>2706</v>
      </c>
      <c r="E891" s="58" t="n">
        <v>4988611900307</v>
      </c>
      <c r="F891" s="38" t="str">
        <f aca="false">IF(D891="",,"http://mnsearch.com/item?kwd="&amp;D891)</f>
        <v>http://mnsearch.com/item?kwd=B000068I3J</v>
      </c>
      <c r="G891" s="60" t="n">
        <v>1811</v>
      </c>
      <c r="H891" s="39"/>
      <c r="I891" s="40" t="n">
        <v>200</v>
      </c>
      <c r="J891" s="41"/>
      <c r="K891" s="41"/>
      <c r="L891" s="41"/>
      <c r="M891" s="100" t="s">
        <v>2707</v>
      </c>
      <c r="N891" s="62" t="n">
        <v>40</v>
      </c>
      <c r="O891" s="77" t="n">
        <f aca="false">N891-0.5</f>
        <v>39.5</v>
      </c>
      <c r="P891" s="78" t="n">
        <f aca="false">IF(ISERROR($P$1*O891),"",($P$1*O891))</f>
        <v>4182.26</v>
      </c>
      <c r="Q891" s="79" t="n">
        <f aca="false">P891-T891-X891-G891-H891-Z891</f>
        <v>554.26</v>
      </c>
      <c r="R891" s="80" t="n">
        <f aca="false">P891-T891-Y891-G891-H891-Z891</f>
        <v>554.26</v>
      </c>
      <c r="S891" s="81" t="n">
        <f aca="false">IF(ISERROR(Q891/P891),"",(Q891/P891))</f>
        <v>0.132526433076853</v>
      </c>
      <c r="T891" s="78" t="n">
        <f aca="false">ROUND(IF(ISERROR(P891*$T$1),"",P891*$T$1),0)</f>
        <v>627</v>
      </c>
      <c r="U891" s="82" t="n">
        <f aca="false">ROUNDUP(I891*1.2,0)</f>
        <v>240</v>
      </c>
      <c r="V891" s="83" t="n">
        <f aca="false">ROUNDUP(SUM(J891:L891)*1.1,0)</f>
        <v>0</v>
      </c>
      <c r="W891" s="84" t="s">
        <v>50</v>
      </c>
      <c r="X891" s="28" t="n">
        <f aca="false">IFERROR(IF($W891="eパケライト",VLOOKUP($U891,料金表!$B$3:$H$52,2,1),IF($W891="eパケ",VLOOKUP($U891,料金表!$B$3:$H$52,4,1),IF($W891="EMS",VLOOKUP($U891,料金表!$B$3:$H$52,6,1),""))),"")</f>
        <v>860</v>
      </c>
      <c r="Y891" s="28" t="n">
        <f aca="false">IFERROR(IF($W891="eパケライト",VLOOKUP($U891,料金表!$B$3:$H$52,3,1),IF($W891="eパケ",VLOOKUP($U891,料金表!$B$3:$H$52,5,1),IF($W891="EMS",VLOOKUP($U891,料金表!$B$3:$H$52,7,1),""))),"")</f>
        <v>860</v>
      </c>
      <c r="Z891" s="28" t="n">
        <f aca="false">$Z$1</f>
        <v>330</v>
      </c>
      <c r="AA891" s="64"/>
      <c r="AB891" s="65"/>
      <c r="AC891" s="66" t="s">
        <v>45</v>
      </c>
      <c r="AD891" s="65" t="n">
        <v>43977</v>
      </c>
      <c r="AE891" s="56"/>
      <c r="AF891" s="97"/>
    </row>
    <row r="892" customFormat="false" ht="15.75" hidden="true" customHeight="true" outlineLevel="0" collapsed="false">
      <c r="A892" s="19" t="n">
        <v>885</v>
      </c>
      <c r="B892" s="67"/>
      <c r="C892" s="58" t="s">
        <v>2708</v>
      </c>
      <c r="D892" s="37" t="s">
        <v>110</v>
      </c>
      <c r="E892" s="20"/>
      <c r="F892" s="38" t="str">
        <f aca="false">IF(D892="",,"http://mnsearch.com/item?kwd="&amp;D892)</f>
        <v>http://mnsearch.com/item?kwd=Hand-on</v>
      </c>
      <c r="G892" s="60" t="n">
        <v>4700</v>
      </c>
      <c r="H892" s="39"/>
      <c r="I892" s="40" t="n">
        <v>400</v>
      </c>
      <c r="J892" s="41"/>
      <c r="K892" s="41"/>
      <c r="L892" s="41"/>
      <c r="M892" s="41"/>
      <c r="N892" s="62" t="n">
        <v>78.99</v>
      </c>
      <c r="O892" s="77" t="n">
        <f aca="false">N892-0.5</f>
        <v>78.49</v>
      </c>
      <c r="P892" s="78" t="n">
        <f aca="false">IF(ISERROR($P$1*O892),"",($P$1*O892))</f>
        <v>8310.5212</v>
      </c>
      <c r="Q892" s="79" t="n">
        <f aca="false">P892-T892-X892-G892-H892-Z892</f>
        <v>798.521199999999</v>
      </c>
      <c r="R892" s="80" t="n">
        <f aca="false">P892-T892-Y892-G892-H892-Z892</f>
        <v>798.521199999999</v>
      </c>
      <c r="S892" s="81" t="n">
        <f aca="false">IF(ISERROR(Q892/P892),"",(Q892/P892))</f>
        <v>0.0960855740311449</v>
      </c>
      <c r="T892" s="78" t="n">
        <f aca="false">ROUND(IF(ISERROR(P892*$T$1),"",P892*$T$1),0)</f>
        <v>1247</v>
      </c>
      <c r="U892" s="82" t="n">
        <f aca="false">ROUNDUP(I892*1.2,0)</f>
        <v>480</v>
      </c>
      <c r="V892" s="83" t="n">
        <f aca="false">ROUNDUP(SUM(J892:L892)*1.1,0)</f>
        <v>0</v>
      </c>
      <c r="W892" s="84" t="s">
        <v>50</v>
      </c>
      <c r="X892" s="28" t="n">
        <f aca="false">IFERROR(IF($W892="eパケライト",VLOOKUP($U892,料金表!$B$3:$H$52,2,1),IF($W892="eパケ",VLOOKUP($U892,料金表!$B$3:$H$52,4,1),IF($W892="EMS",VLOOKUP($U892,料金表!$B$3:$H$52,6,1),""))),"")</f>
        <v>1235</v>
      </c>
      <c r="Y892" s="28" t="n">
        <f aca="false">IFERROR(IF($W892="eパケライト",VLOOKUP($U892,料金表!$B$3:$H$52,3,1),IF($W892="eパケ",VLOOKUP($U892,料金表!$B$3:$H$52,5,1),IF($W892="EMS",VLOOKUP($U892,料金表!$B$3:$H$52,7,1),""))),"")</f>
        <v>1235</v>
      </c>
      <c r="Z892" s="28" t="n">
        <f aca="false">$Z$1</f>
        <v>330</v>
      </c>
      <c r="AA892" s="64"/>
      <c r="AB892" s="65"/>
      <c r="AC892" s="66" t="s">
        <v>45</v>
      </c>
      <c r="AD892" s="65" t="n">
        <v>43977</v>
      </c>
      <c r="AE892" s="56"/>
      <c r="AF892" s="102" t="s">
        <v>2709</v>
      </c>
    </row>
    <row r="893" customFormat="false" ht="15.75" hidden="true" customHeight="true" outlineLevel="0" collapsed="false">
      <c r="A893" s="19" t="n">
        <v>886</v>
      </c>
      <c r="B893" s="67"/>
      <c r="C893" s="58" t="s">
        <v>2710</v>
      </c>
      <c r="D893" s="37" t="s">
        <v>2711</v>
      </c>
      <c r="E893" s="58" t="n">
        <v>4988006089716</v>
      </c>
      <c r="F893" s="38" t="str">
        <f aca="false">IF(D893="",,"http://mnsearch.com/item?kwd="&amp;D893)</f>
        <v>http://mnsearch.com/item?kwd=B000068HRG</v>
      </c>
      <c r="G893" s="60" t="n">
        <v>3211</v>
      </c>
      <c r="H893" s="39"/>
      <c r="I893" s="40" t="n">
        <v>200</v>
      </c>
      <c r="J893" s="41"/>
      <c r="K893" s="41"/>
      <c r="L893" s="41"/>
      <c r="M893" s="61" t="s">
        <v>2712</v>
      </c>
      <c r="N893" s="62" t="n">
        <v>60</v>
      </c>
      <c r="O893" s="77" t="n">
        <f aca="false">N893-0.5</f>
        <v>59.5</v>
      </c>
      <c r="P893" s="78" t="n">
        <f aca="false">IF(ISERROR($P$1*O893),"",($P$1*O893))</f>
        <v>6299.86</v>
      </c>
      <c r="Q893" s="79" t="n">
        <f aca="false">P893-T893-X893-G893-H893-Z893</f>
        <v>953.86</v>
      </c>
      <c r="R893" s="80" t="n">
        <f aca="false">P893-T893-Y893-G893-H893-Z893</f>
        <v>953.86</v>
      </c>
      <c r="S893" s="81" t="n">
        <f aca="false">IF(ISERROR(Q893/P893),"",(Q893/P893))</f>
        <v>0.151409713866657</v>
      </c>
      <c r="T893" s="78" t="n">
        <f aca="false">ROUND(IF(ISERROR(P893*$T$1),"",P893*$T$1),0)</f>
        <v>945</v>
      </c>
      <c r="U893" s="82" t="n">
        <f aca="false">ROUNDUP(I893*1.2,0)</f>
        <v>240</v>
      </c>
      <c r="V893" s="83" t="n">
        <f aca="false">ROUNDUP(SUM(J893:L893)*1.1,0)</f>
        <v>0</v>
      </c>
      <c r="W893" s="84" t="s">
        <v>50</v>
      </c>
      <c r="X893" s="28" t="n">
        <f aca="false">IFERROR(IF($W893="eパケライト",VLOOKUP($U893,料金表!$B$3:$H$52,2,1),IF($W893="eパケ",VLOOKUP($U893,料金表!$B$3:$H$52,4,1),IF($W893="EMS",VLOOKUP($U893,料金表!$B$3:$H$52,6,1),""))),"")</f>
        <v>860</v>
      </c>
      <c r="Y893" s="28" t="n">
        <f aca="false">IFERROR(IF($W893="eパケライト",VLOOKUP($U893,料金表!$B$3:$H$52,3,1),IF($W893="eパケ",VLOOKUP($U893,料金表!$B$3:$H$52,5,1),IF($W893="EMS",VLOOKUP($U893,料金表!$B$3:$H$52,7,1),""))),"")</f>
        <v>860</v>
      </c>
      <c r="Z893" s="28" t="n">
        <f aca="false">$Z$1</f>
        <v>330</v>
      </c>
      <c r="AA893" s="64"/>
      <c r="AB893" s="65"/>
      <c r="AC893" s="66" t="s">
        <v>45</v>
      </c>
      <c r="AD893" s="65" t="n">
        <v>43977</v>
      </c>
      <c r="AE893" s="56"/>
      <c r="AF893" s="97"/>
    </row>
    <row r="894" customFormat="false" ht="15.75" hidden="true" customHeight="true" outlineLevel="0" collapsed="false">
      <c r="A894" s="19" t="n">
        <v>887</v>
      </c>
      <c r="B894" s="67"/>
      <c r="C894" s="58" t="s">
        <v>2713</v>
      </c>
      <c r="D894" s="37" t="s">
        <v>2714</v>
      </c>
      <c r="E894" s="58" t="n">
        <v>4988602577877</v>
      </c>
      <c r="F894" s="38" t="str">
        <f aca="false">IF(D894="",,"http://mnsearch.com/item?kwd="&amp;D894)</f>
        <v>http://mnsearch.com/item?kwd=B000068HYF</v>
      </c>
      <c r="G894" s="60" t="n">
        <v>7000</v>
      </c>
      <c r="H894" s="39"/>
      <c r="I894" s="40" t="n">
        <v>200</v>
      </c>
      <c r="J894" s="41"/>
      <c r="K894" s="41"/>
      <c r="L894" s="41"/>
      <c r="M894" s="61" t="s">
        <v>2715</v>
      </c>
      <c r="N894" s="62" t="n">
        <v>95.49</v>
      </c>
      <c r="O894" s="77" t="n">
        <f aca="false">N894-0.5</f>
        <v>94.99</v>
      </c>
      <c r="P894" s="78" t="n">
        <f aca="false">IF(ISERROR($P$1*O894),"",($P$1*O894))</f>
        <v>10057.5412</v>
      </c>
      <c r="Q894" s="79" t="n">
        <f aca="false">P894-T894-X894-G894-H894-Z894</f>
        <v>358.5412</v>
      </c>
      <c r="R894" s="80" t="n">
        <f aca="false">P894-T894-Y894-G894-H894-Z894</f>
        <v>358.5412</v>
      </c>
      <c r="S894" s="81" t="n">
        <f aca="false">IF(ISERROR(Q894/P894),"",(Q894/P894))</f>
        <v>0.0356489914254589</v>
      </c>
      <c r="T894" s="78" t="n">
        <f aca="false">ROUND(IF(ISERROR(P894*$T$1),"",P894*$T$1),0)</f>
        <v>1509</v>
      </c>
      <c r="U894" s="82" t="n">
        <f aca="false">ROUNDUP(I894*1.2,0)</f>
        <v>240</v>
      </c>
      <c r="V894" s="83" t="n">
        <f aca="false">ROUNDUP(SUM(J894:L894)*1.1,0)</f>
        <v>0</v>
      </c>
      <c r="W894" s="84" t="s">
        <v>50</v>
      </c>
      <c r="X894" s="28" t="n">
        <f aca="false">IFERROR(IF($W894="eパケライト",VLOOKUP($U894,料金表!$B$3:$H$52,2,1),IF($W894="eパケ",VLOOKUP($U894,料金表!$B$3:$H$52,4,1),IF($W894="EMS",VLOOKUP($U894,料金表!$B$3:$H$52,6,1),""))),"")</f>
        <v>860</v>
      </c>
      <c r="Y894" s="28" t="n">
        <f aca="false">IFERROR(IF($W894="eパケライト",VLOOKUP($U894,料金表!$B$3:$H$52,3,1),IF($W894="eパケ",VLOOKUP($U894,料金表!$B$3:$H$52,5,1),IF($W894="EMS",VLOOKUP($U894,料金表!$B$3:$H$52,7,1),""))),"")</f>
        <v>860</v>
      </c>
      <c r="Z894" s="28" t="n">
        <f aca="false">$Z$1</f>
        <v>330</v>
      </c>
      <c r="AA894" s="64"/>
      <c r="AB894" s="65"/>
      <c r="AC894" s="66" t="s">
        <v>45</v>
      </c>
      <c r="AD894" s="65" t="n">
        <v>43977</v>
      </c>
      <c r="AE894" s="56"/>
      <c r="AF894" s="97"/>
    </row>
    <row r="895" customFormat="false" ht="15.75" hidden="true" customHeight="true" outlineLevel="0" collapsed="false">
      <c r="A895" s="19" t="n">
        <v>888</v>
      </c>
      <c r="B895" s="67"/>
      <c r="C895" s="58" t="s">
        <v>2716</v>
      </c>
      <c r="D895" s="37" t="s">
        <v>2717</v>
      </c>
      <c r="E895" s="58" t="n">
        <v>4976219044936</v>
      </c>
      <c r="F895" s="38" t="str">
        <f aca="false">IF(D895="",,"http://mnsearch.com/item?kwd="&amp;D895)</f>
        <v>http://mnsearch.com/item?kwd=B000068HM5</v>
      </c>
      <c r="G895" s="60" t="n">
        <v>23000</v>
      </c>
      <c r="H895" s="39"/>
      <c r="I895" s="40" t="n">
        <v>200</v>
      </c>
      <c r="J895" s="41"/>
      <c r="K895" s="41"/>
      <c r="L895" s="41"/>
      <c r="M895" s="61" t="s">
        <v>2718</v>
      </c>
      <c r="N895" s="62" t="n">
        <v>284.99</v>
      </c>
      <c r="O895" s="77" t="n">
        <f aca="false">N895-0.5</f>
        <v>284.49</v>
      </c>
      <c r="P895" s="78" t="n">
        <f aca="false">IF(ISERROR($P$1*O895),"",($P$1*O895))</f>
        <v>30121.8012</v>
      </c>
      <c r="Q895" s="79" t="n">
        <f aca="false">P895-T895-X895-G895-H895-Z895</f>
        <v>1413.8012</v>
      </c>
      <c r="R895" s="80" t="n">
        <f aca="false">P895-T895-Y895-G895-H895-Z895</f>
        <v>1413.8012</v>
      </c>
      <c r="S895" s="81" t="n">
        <f aca="false">IF(ISERROR(Q895/P895),"",(Q895/P895))</f>
        <v>0.0469361440444006</v>
      </c>
      <c r="T895" s="78" t="n">
        <f aca="false">ROUND(IF(ISERROR(P895*$T$1),"",P895*$T$1),0)</f>
        <v>4518</v>
      </c>
      <c r="U895" s="82" t="n">
        <f aca="false">ROUNDUP(I895*1.2,0)</f>
        <v>240</v>
      </c>
      <c r="V895" s="83" t="n">
        <f aca="false">ROUNDUP(SUM(J895:L895)*1.1,0)</f>
        <v>0</v>
      </c>
      <c r="W895" s="84" t="s">
        <v>50</v>
      </c>
      <c r="X895" s="28" t="n">
        <f aca="false">IFERROR(IF($W895="eパケライト",VLOOKUP($U895,料金表!$B$3:$H$52,2,1),IF($W895="eパケ",VLOOKUP($U895,料金表!$B$3:$H$52,4,1),IF($W895="EMS",VLOOKUP($U895,料金表!$B$3:$H$52,6,1),""))),"")</f>
        <v>860</v>
      </c>
      <c r="Y895" s="28" t="n">
        <f aca="false">IFERROR(IF($W895="eパケライト",VLOOKUP($U895,料金表!$B$3:$H$52,3,1),IF($W895="eパケ",VLOOKUP($U895,料金表!$B$3:$H$52,5,1),IF($W895="EMS",VLOOKUP($U895,料金表!$B$3:$H$52,7,1),""))),"")</f>
        <v>860</v>
      </c>
      <c r="Z895" s="28" t="n">
        <f aca="false">$Z$1</f>
        <v>330</v>
      </c>
      <c r="AA895" s="64"/>
      <c r="AB895" s="65"/>
      <c r="AC895" s="66" t="s">
        <v>45</v>
      </c>
      <c r="AD895" s="65" t="n">
        <v>43977</v>
      </c>
      <c r="AE895" s="56"/>
      <c r="AF895" s="97"/>
    </row>
    <row r="896" customFormat="false" ht="15.75" hidden="true" customHeight="true" outlineLevel="0" collapsed="false">
      <c r="A896" s="19" t="n">
        <v>889</v>
      </c>
      <c r="B896" s="67"/>
      <c r="C896" s="58" t="s">
        <v>2719</v>
      </c>
      <c r="D896" s="37" t="s">
        <v>2720</v>
      </c>
      <c r="E896" s="58" t="n">
        <v>4988616011046</v>
      </c>
      <c r="F896" s="38" t="str">
        <f aca="false">IF(D896="",,"http://mnsearch.com/item?kwd="&amp;D896)</f>
        <v>http://mnsearch.com/item?kwd=B000069UBT</v>
      </c>
      <c r="G896" s="60" t="n">
        <v>2840</v>
      </c>
      <c r="H896" s="39"/>
      <c r="I896" s="40" t="n">
        <v>200</v>
      </c>
      <c r="J896" s="41"/>
      <c r="K896" s="41"/>
      <c r="L896" s="41"/>
      <c r="M896" s="61" t="s">
        <v>2721</v>
      </c>
      <c r="N896" s="62" t="n">
        <v>55.49</v>
      </c>
      <c r="O896" s="77" t="n">
        <f aca="false">N896-0.5</f>
        <v>54.99</v>
      </c>
      <c r="P896" s="78" t="n">
        <f aca="false">IF(ISERROR($P$1*O896),"",($P$1*O896))</f>
        <v>5822.3412</v>
      </c>
      <c r="Q896" s="79" t="n">
        <f aca="false">P896-T896-X896-G896-H896-Z896</f>
        <v>919.3412</v>
      </c>
      <c r="R896" s="80" t="n">
        <f aca="false">P896-T896-Y896-G896-H896-Z896</f>
        <v>919.3412</v>
      </c>
      <c r="S896" s="81" t="n">
        <f aca="false">IF(ISERROR(Q896/P896),"",(Q896/P896))</f>
        <v>0.157898887821964</v>
      </c>
      <c r="T896" s="78" t="n">
        <f aca="false">ROUND(IF(ISERROR(P896*$T$1),"",P896*$T$1),0)</f>
        <v>873</v>
      </c>
      <c r="U896" s="82" t="n">
        <f aca="false">ROUNDUP(I896*1.2,0)</f>
        <v>240</v>
      </c>
      <c r="V896" s="83" t="n">
        <f aca="false">ROUNDUP(SUM(J896:L896)*1.1,0)</f>
        <v>0</v>
      </c>
      <c r="W896" s="84" t="s">
        <v>50</v>
      </c>
      <c r="X896" s="28" t="n">
        <f aca="false">IFERROR(IF($W896="eパケライト",VLOOKUP($U896,料金表!$B$3:$H$52,2,1),IF($W896="eパケ",VLOOKUP($U896,料金表!$B$3:$H$52,4,1),IF($W896="EMS",VLOOKUP($U896,料金表!$B$3:$H$52,6,1),""))),"")</f>
        <v>860</v>
      </c>
      <c r="Y896" s="28" t="n">
        <f aca="false">IFERROR(IF($W896="eパケライト",VLOOKUP($U896,料金表!$B$3:$H$52,3,1),IF($W896="eパケ",VLOOKUP($U896,料金表!$B$3:$H$52,5,1),IF($W896="EMS",VLOOKUP($U896,料金表!$B$3:$H$52,7,1),""))),"")</f>
        <v>860</v>
      </c>
      <c r="Z896" s="28" t="n">
        <f aca="false">$Z$1</f>
        <v>330</v>
      </c>
      <c r="AA896" s="64"/>
      <c r="AB896" s="65"/>
      <c r="AC896" s="66" t="s">
        <v>45</v>
      </c>
      <c r="AD896" s="65" t="n">
        <v>43977</v>
      </c>
      <c r="AE896" s="56"/>
      <c r="AF896" s="97"/>
    </row>
    <row r="897" customFormat="false" ht="15.75" hidden="true" customHeight="true" outlineLevel="0" collapsed="false">
      <c r="A897" s="19" t="n">
        <v>890</v>
      </c>
      <c r="B897" s="67"/>
      <c r="C897" s="58" t="s">
        <v>2722</v>
      </c>
      <c r="D897" s="37" t="s">
        <v>2723</v>
      </c>
      <c r="E897" s="58" t="n">
        <v>4988708028624</v>
      </c>
      <c r="F897" s="38" t="str">
        <f aca="false">IF(D897="",,"http://mnsearch.com/item?kwd="&amp;D897)</f>
        <v>http://mnsearch.com/item?kwd=B0000ZPW12</v>
      </c>
      <c r="G897" s="60" t="n">
        <v>11800</v>
      </c>
      <c r="H897" s="39"/>
      <c r="I897" s="40" t="n">
        <v>200</v>
      </c>
      <c r="J897" s="41"/>
      <c r="K897" s="41"/>
      <c r="L897" s="41"/>
      <c r="M897" s="61" t="s">
        <v>2724</v>
      </c>
      <c r="N897" s="62" t="n">
        <v>180.49</v>
      </c>
      <c r="O897" s="77" t="n">
        <f aca="false">N897-0.5</f>
        <v>179.99</v>
      </c>
      <c r="P897" s="78" t="n">
        <f aca="false">IF(ISERROR($P$1*O897),"",($P$1*O897))</f>
        <v>19057.3412</v>
      </c>
      <c r="Q897" s="79" t="n">
        <f aca="false">P897-T897-X897-G897-H897-Z897</f>
        <v>3208.3412</v>
      </c>
      <c r="R897" s="80" t="n">
        <f aca="false">P897-T897-Y897-G897-H897-Z897</f>
        <v>3208.3412</v>
      </c>
      <c r="S897" s="81" t="n">
        <f aca="false">IF(ISERROR(Q897/P897),"",(Q897/P897))</f>
        <v>0.168351983958812</v>
      </c>
      <c r="T897" s="78" t="n">
        <f aca="false">ROUND(IF(ISERROR(P897*$T$1),"",P897*$T$1),0)</f>
        <v>2859</v>
      </c>
      <c r="U897" s="82" t="n">
        <f aca="false">ROUNDUP(I897*1.2,0)</f>
        <v>240</v>
      </c>
      <c r="V897" s="83" t="n">
        <f aca="false">ROUNDUP(SUM(J897:L897)*1.1,0)</f>
        <v>0</v>
      </c>
      <c r="W897" s="84" t="s">
        <v>50</v>
      </c>
      <c r="X897" s="28" t="n">
        <f aca="false">IFERROR(IF($W897="eパケライト",VLOOKUP($U897,料金表!$B$3:$H$52,2,1),IF($W897="eパケ",VLOOKUP($U897,料金表!$B$3:$H$52,4,1),IF($W897="EMS",VLOOKUP($U897,料金表!$B$3:$H$52,6,1),""))),"")</f>
        <v>860</v>
      </c>
      <c r="Y897" s="28" t="n">
        <f aca="false">IFERROR(IF($W897="eパケライト",VLOOKUP($U897,料金表!$B$3:$H$52,3,1),IF($W897="eパケ",VLOOKUP($U897,料金表!$B$3:$H$52,5,1),IF($W897="EMS",VLOOKUP($U897,料金表!$B$3:$H$52,7,1),""))),"")</f>
        <v>860</v>
      </c>
      <c r="Z897" s="28" t="n">
        <f aca="false">$Z$1</f>
        <v>330</v>
      </c>
      <c r="AA897" s="64"/>
      <c r="AB897" s="65"/>
      <c r="AC897" s="66" t="s">
        <v>45</v>
      </c>
      <c r="AD897" s="65" t="n">
        <v>43977</v>
      </c>
      <c r="AE897" s="56"/>
      <c r="AF897" s="97"/>
    </row>
    <row r="898" customFormat="false" ht="15.75" hidden="true" customHeight="true" outlineLevel="0" collapsed="false">
      <c r="A898" s="19" t="n">
        <v>891</v>
      </c>
      <c r="B898" s="67"/>
      <c r="C898" s="58" t="s">
        <v>2725</v>
      </c>
      <c r="D898" s="37" t="s">
        <v>2726</v>
      </c>
      <c r="E898" s="58" t="n">
        <v>4582224496877</v>
      </c>
      <c r="F898" s="38" t="str">
        <f aca="false">IF(D898="",,"http://mnsearch.com/item?kwd="&amp;D898)</f>
        <v>http://mnsearch.com/item?kwd=B001Q3LKZ4</v>
      </c>
      <c r="G898" s="60" t="n">
        <v>1100</v>
      </c>
      <c r="H898" s="39"/>
      <c r="I898" s="40" t="n">
        <v>200</v>
      </c>
      <c r="J898" s="41"/>
      <c r="K898" s="41"/>
      <c r="L898" s="41"/>
      <c r="M898" s="61" t="s">
        <v>2727</v>
      </c>
      <c r="N898" s="62" t="n">
        <v>35.49</v>
      </c>
      <c r="O898" s="77" t="n">
        <f aca="false">N898-0.5</f>
        <v>34.99</v>
      </c>
      <c r="P898" s="78" t="n">
        <f aca="false">IF(ISERROR($P$1*O898),"",($P$1*O898))</f>
        <v>3704.7412</v>
      </c>
      <c r="Q898" s="79" t="n">
        <f aca="false">P898-T898-X898-G898-H898-Z898</f>
        <v>858.7412</v>
      </c>
      <c r="R898" s="80" t="n">
        <f aca="false">P898-T898-Y898-G898-H898-Z898</f>
        <v>858.7412</v>
      </c>
      <c r="S898" s="81" t="n">
        <f aca="false">IF(ISERROR(Q898/P898),"",(Q898/P898))</f>
        <v>0.231795192603467</v>
      </c>
      <c r="T898" s="78" t="n">
        <f aca="false">ROUND(IF(ISERROR(P898*$T$1),"",P898*$T$1),0)</f>
        <v>556</v>
      </c>
      <c r="U898" s="82" t="n">
        <f aca="false">ROUNDUP(I898*1.2,0)</f>
        <v>240</v>
      </c>
      <c r="V898" s="83" t="n">
        <f aca="false">ROUNDUP(SUM(J898:L898)*1.1,0)</f>
        <v>0</v>
      </c>
      <c r="W898" s="84" t="s">
        <v>50</v>
      </c>
      <c r="X898" s="28" t="n">
        <f aca="false">IFERROR(IF($W898="eパケライト",VLOOKUP($U898,料金表!$B$3:$H$52,2,1),IF($W898="eパケ",VLOOKUP($U898,料金表!$B$3:$H$52,4,1),IF($W898="EMS",VLOOKUP($U898,料金表!$B$3:$H$52,6,1),""))),"")</f>
        <v>860</v>
      </c>
      <c r="Y898" s="28" t="n">
        <f aca="false">IFERROR(IF($W898="eパケライト",VLOOKUP($U898,料金表!$B$3:$H$52,3,1),IF($W898="eパケ",VLOOKUP($U898,料金表!$B$3:$H$52,5,1),IF($W898="EMS",VLOOKUP($U898,料金表!$B$3:$H$52,7,1),""))),"")</f>
        <v>860</v>
      </c>
      <c r="Z898" s="28" t="n">
        <f aca="false">$Z$1</f>
        <v>330</v>
      </c>
      <c r="AA898" s="64"/>
      <c r="AB898" s="65"/>
      <c r="AC898" s="66" t="s">
        <v>45</v>
      </c>
      <c r="AD898" s="65" t="n">
        <v>43978</v>
      </c>
      <c r="AE898" s="56"/>
      <c r="AF898" s="97"/>
    </row>
    <row r="899" customFormat="false" ht="15.75" hidden="true" customHeight="true" outlineLevel="0" collapsed="false">
      <c r="A899" s="19" t="n">
        <v>892</v>
      </c>
      <c r="B899" s="67"/>
      <c r="C899" s="58" t="s">
        <v>2728</v>
      </c>
      <c r="D899" s="37" t="s">
        <v>110</v>
      </c>
      <c r="E899" s="58"/>
      <c r="F899" s="38" t="str">
        <f aca="false">IF(D899="",,"http://mnsearch.com/item?kwd="&amp;D899)</f>
        <v>http://mnsearch.com/item?kwd=Hand-on</v>
      </c>
      <c r="G899" s="60" t="n">
        <v>7521</v>
      </c>
      <c r="H899" s="39"/>
      <c r="I899" s="40" t="n">
        <v>300</v>
      </c>
      <c r="J899" s="41"/>
      <c r="K899" s="41"/>
      <c r="L899" s="41"/>
      <c r="M899" s="41"/>
      <c r="N899" s="62" t="n">
        <v>120.49</v>
      </c>
      <c r="O899" s="77" t="n">
        <f aca="false">N899-0.5</f>
        <v>119.99</v>
      </c>
      <c r="P899" s="78" t="n">
        <f aca="false">IF(ISERROR($P$1*O899),"",($P$1*O899))</f>
        <v>12704.5412</v>
      </c>
      <c r="Q899" s="79" t="n">
        <f aca="false">P899-T899-X899-G899-H899-Z899</f>
        <v>1862.5412</v>
      </c>
      <c r="R899" s="80" t="n">
        <f aca="false">P899-T899-Y899-G899-H899-Z899</f>
        <v>1862.5412</v>
      </c>
      <c r="S899" s="81" t="n">
        <f aca="false">IF(ISERROR(Q899/P899),"",(Q899/P899))</f>
        <v>0.146604365374485</v>
      </c>
      <c r="T899" s="78" t="n">
        <f aca="false">ROUND(IF(ISERROR(P899*$T$1),"",P899*$T$1),0)</f>
        <v>1906</v>
      </c>
      <c r="U899" s="82" t="n">
        <f aca="false">ROUNDUP(I899*1.2,0)</f>
        <v>360</v>
      </c>
      <c r="V899" s="83" t="n">
        <f aca="false">ROUNDUP(SUM(J899:L899)*1.1,0)</f>
        <v>0</v>
      </c>
      <c r="W899" s="84" t="s">
        <v>50</v>
      </c>
      <c r="X899" s="28" t="n">
        <f aca="false">IFERROR(IF($W899="eパケライト",VLOOKUP($U899,料金表!$B$3:$H$52,2,1),IF($W899="eパケ",VLOOKUP($U899,料金表!$B$3:$H$52,4,1),IF($W899="EMS",VLOOKUP($U899,料金表!$B$3:$H$52,6,1),""))),"")</f>
        <v>1085</v>
      </c>
      <c r="Y899" s="28" t="n">
        <f aca="false">IFERROR(IF($W899="eパケライト",VLOOKUP($U899,料金表!$B$3:$H$52,3,1),IF($W899="eパケ",VLOOKUP($U899,料金表!$B$3:$H$52,5,1),IF($W899="EMS",VLOOKUP($U899,料金表!$B$3:$H$52,7,1),""))),"")</f>
        <v>1085</v>
      </c>
      <c r="Z899" s="28" t="n">
        <f aca="false">$Z$1</f>
        <v>330</v>
      </c>
      <c r="AA899" s="64"/>
      <c r="AB899" s="65"/>
      <c r="AC899" s="66" t="s">
        <v>45</v>
      </c>
      <c r="AD899" s="65" t="n">
        <v>43978</v>
      </c>
      <c r="AE899" s="56"/>
      <c r="AF899" s="102" t="s">
        <v>2729</v>
      </c>
    </row>
    <row r="900" customFormat="false" ht="15.75" hidden="true" customHeight="true" outlineLevel="0" collapsed="false">
      <c r="A900" s="19" t="n">
        <v>893</v>
      </c>
      <c r="B900" s="67"/>
      <c r="C900" s="58" t="s">
        <v>2730</v>
      </c>
      <c r="D900" s="37" t="s">
        <v>2731</v>
      </c>
      <c r="E900" s="58" t="n">
        <v>4589664270029</v>
      </c>
      <c r="F900" s="38" t="str">
        <f aca="false">IF(D900="",,"http://mnsearch.com/item?kwd="&amp;D900)</f>
        <v>http://mnsearch.com/item?kwd=B07G8PXQ9K</v>
      </c>
      <c r="G900" s="60" t="n">
        <v>3900</v>
      </c>
      <c r="H900" s="39"/>
      <c r="I900" s="40" t="n">
        <v>200</v>
      </c>
      <c r="J900" s="41"/>
      <c r="K900" s="41"/>
      <c r="L900" s="41"/>
      <c r="M900" s="100" t="s">
        <v>2732</v>
      </c>
      <c r="N900" s="62" t="n">
        <v>66</v>
      </c>
      <c r="O900" s="77" t="n">
        <f aca="false">N900-0.5</f>
        <v>65.5</v>
      </c>
      <c r="P900" s="78" t="n">
        <f aca="false">IF(ISERROR($P$1*O900),"",($P$1*O900))</f>
        <v>6935.14</v>
      </c>
      <c r="Q900" s="79" t="n">
        <f aca="false">P900-T900-X900-G900-H900-Z900</f>
        <v>805.139999999999</v>
      </c>
      <c r="R900" s="80" t="n">
        <f aca="false">P900-T900-Y900-G900-H900-Z900</f>
        <v>805.139999999999</v>
      </c>
      <c r="S900" s="81" t="n">
        <f aca="false">IF(ISERROR(Q900/P900),"",(Q900/P900))</f>
        <v>0.116095709675652</v>
      </c>
      <c r="T900" s="78" t="n">
        <f aca="false">ROUND(IF(ISERROR(P900*$T$1),"",P900*$T$1),0)</f>
        <v>1040</v>
      </c>
      <c r="U900" s="82" t="n">
        <f aca="false">ROUNDUP(I900*1.2,0)</f>
        <v>240</v>
      </c>
      <c r="V900" s="83" t="n">
        <f aca="false">ROUNDUP(SUM(J900:L900)*1.1,0)</f>
        <v>0</v>
      </c>
      <c r="W900" s="84" t="s">
        <v>50</v>
      </c>
      <c r="X900" s="28" t="n">
        <f aca="false">IFERROR(IF($W900="eパケライト",VLOOKUP($U900,料金表!$B$3:$H$52,2,1),IF($W900="eパケ",VLOOKUP($U900,料金表!$B$3:$H$52,4,1),IF($W900="EMS",VLOOKUP($U900,料金表!$B$3:$H$52,6,1),""))),"")</f>
        <v>860</v>
      </c>
      <c r="Y900" s="28" t="n">
        <f aca="false">IFERROR(IF($W900="eパケライト",VLOOKUP($U900,料金表!$B$3:$H$52,3,1),IF($W900="eパケ",VLOOKUP($U900,料金表!$B$3:$H$52,5,1),IF($W900="EMS",VLOOKUP($U900,料金表!$B$3:$H$52,7,1),""))),"")</f>
        <v>860</v>
      </c>
      <c r="Z900" s="28" t="n">
        <f aca="false">$Z$1</f>
        <v>330</v>
      </c>
      <c r="AA900" s="64"/>
      <c r="AB900" s="65"/>
      <c r="AC900" s="66" t="s">
        <v>45</v>
      </c>
      <c r="AD900" s="65" t="n">
        <v>43978</v>
      </c>
      <c r="AE900" s="56"/>
      <c r="AF900" s="97"/>
    </row>
    <row r="901" customFormat="false" ht="15.75" hidden="true" customHeight="true" outlineLevel="0" collapsed="false">
      <c r="A901" s="19" t="n">
        <v>894</v>
      </c>
      <c r="B901" s="67"/>
      <c r="C901" s="58" t="s">
        <v>2733</v>
      </c>
      <c r="D901" s="37" t="s">
        <v>2734</v>
      </c>
      <c r="E901" s="58" t="n">
        <v>4976219351980</v>
      </c>
      <c r="F901" s="38" t="str">
        <f aca="false">IF(D901="",,"http://mnsearch.com/item?kwd="&amp;D901)</f>
        <v>http://mnsearch.com/item?kwd=B00006LJTN</v>
      </c>
      <c r="G901" s="60" t="n">
        <v>5800</v>
      </c>
      <c r="H901" s="39"/>
      <c r="I901" s="40" t="n">
        <v>200</v>
      </c>
      <c r="J901" s="41"/>
      <c r="K901" s="41"/>
      <c r="L901" s="41"/>
      <c r="M901" s="61" t="s">
        <v>2735</v>
      </c>
      <c r="N901" s="62" t="n">
        <v>85</v>
      </c>
      <c r="O901" s="77" t="n">
        <f aca="false">N901-0.5</f>
        <v>84.5</v>
      </c>
      <c r="P901" s="78" t="n">
        <f aca="false">IF(ISERROR($P$1*O901),"",($P$1*O901))</f>
        <v>8946.86</v>
      </c>
      <c r="Q901" s="79" t="n">
        <f aca="false">P901-T901-X901-G901-H901-Z901</f>
        <v>614.859999999999</v>
      </c>
      <c r="R901" s="80" t="n">
        <f aca="false">P901-T901-Y901-G901-H901-Z901</f>
        <v>614.859999999999</v>
      </c>
      <c r="S901" s="81" t="n">
        <f aca="false">IF(ISERROR(Q901/P901),"",(Q901/P901))</f>
        <v>0.0687235521736116</v>
      </c>
      <c r="T901" s="78" t="n">
        <f aca="false">ROUND(IF(ISERROR(P901*$T$1),"",P901*$T$1),0)</f>
        <v>1342</v>
      </c>
      <c r="U901" s="82" t="n">
        <f aca="false">ROUNDUP(I901*1.2,0)</f>
        <v>240</v>
      </c>
      <c r="V901" s="83" t="n">
        <f aca="false">ROUNDUP(SUM(J901:L901)*1.1,0)</f>
        <v>0</v>
      </c>
      <c r="W901" s="84" t="s">
        <v>50</v>
      </c>
      <c r="X901" s="28" t="n">
        <f aca="false">IFERROR(IF($W901="eパケライト",VLOOKUP($U901,料金表!$B$3:$H$52,2,1),IF($W901="eパケ",VLOOKUP($U901,料金表!$B$3:$H$52,4,1),IF($W901="EMS",VLOOKUP($U901,料金表!$B$3:$H$52,6,1),""))),"")</f>
        <v>860</v>
      </c>
      <c r="Y901" s="28" t="n">
        <f aca="false">IFERROR(IF($W901="eパケライト",VLOOKUP($U901,料金表!$B$3:$H$52,3,1),IF($W901="eパケ",VLOOKUP($U901,料金表!$B$3:$H$52,5,1),IF($W901="EMS",VLOOKUP($U901,料金表!$B$3:$H$52,7,1),""))),"")</f>
        <v>860</v>
      </c>
      <c r="Z901" s="28" t="n">
        <f aca="false">$Z$1</f>
        <v>330</v>
      </c>
      <c r="AA901" s="64"/>
      <c r="AB901" s="65"/>
      <c r="AC901" s="66" t="s">
        <v>45</v>
      </c>
      <c r="AD901" s="65" t="n">
        <v>43978</v>
      </c>
      <c r="AE901" s="56"/>
      <c r="AF901" s="97"/>
    </row>
    <row r="902" customFormat="false" ht="15.75" hidden="true" customHeight="true" outlineLevel="0" collapsed="false">
      <c r="A902" s="19" t="n">
        <v>895</v>
      </c>
      <c r="B902" s="67"/>
      <c r="C902" s="58" t="s">
        <v>2736</v>
      </c>
      <c r="D902" s="37" t="s">
        <v>2737</v>
      </c>
      <c r="E902" s="58" t="n">
        <v>4948872015448</v>
      </c>
      <c r="F902" s="38" t="str">
        <f aca="false">IF(D902="",,"http://mnsearch.com/item?kwd="&amp;D902)</f>
        <v>http://mnsearch.com/item?kwd=B076V2Q6WZ</v>
      </c>
      <c r="G902" s="60" t="n">
        <v>2500</v>
      </c>
      <c r="H902" s="39"/>
      <c r="I902" s="40" t="n">
        <v>200</v>
      </c>
      <c r="J902" s="41"/>
      <c r="K902" s="41"/>
      <c r="L902" s="41"/>
      <c r="M902" s="100" t="s">
        <v>2738</v>
      </c>
      <c r="N902" s="62" t="n">
        <v>50.49</v>
      </c>
      <c r="O902" s="77" t="n">
        <f aca="false">N902-0.5</f>
        <v>49.99</v>
      </c>
      <c r="P902" s="78" t="n">
        <f aca="false">IF(ISERROR($P$1*O902),"",($P$1*O902))</f>
        <v>5292.9412</v>
      </c>
      <c r="Q902" s="79" t="n">
        <f aca="false">P902-T902-X902-G902-H902-Z902</f>
        <v>808.9412</v>
      </c>
      <c r="R902" s="80" t="n">
        <f aca="false">P902-T902-Y902-G902-H902-Z902</f>
        <v>808.9412</v>
      </c>
      <c r="S902" s="81" t="n">
        <f aca="false">IF(ISERROR(Q902/P902),"",(Q902/P902))</f>
        <v>0.152833966868931</v>
      </c>
      <c r="T902" s="78" t="n">
        <f aca="false">ROUND(IF(ISERROR(P902*$T$1),"",P902*$T$1),0)</f>
        <v>794</v>
      </c>
      <c r="U902" s="82" t="n">
        <f aca="false">ROUNDUP(I902*1.2,0)</f>
        <v>240</v>
      </c>
      <c r="V902" s="83" t="n">
        <f aca="false">ROUNDUP(SUM(J902:L902)*1.1,0)</f>
        <v>0</v>
      </c>
      <c r="W902" s="84" t="s">
        <v>50</v>
      </c>
      <c r="X902" s="28" t="n">
        <f aca="false">IFERROR(IF($W902="eパケライト",VLOOKUP($U902,料金表!$B$3:$H$52,2,1),IF($W902="eパケ",VLOOKUP($U902,料金表!$B$3:$H$52,4,1),IF($W902="EMS",VLOOKUP($U902,料金表!$B$3:$H$52,6,1),""))),"")</f>
        <v>860</v>
      </c>
      <c r="Y902" s="28" t="n">
        <f aca="false">IFERROR(IF($W902="eパケライト",VLOOKUP($U902,料金表!$B$3:$H$52,3,1),IF($W902="eパケ",VLOOKUP($U902,料金表!$B$3:$H$52,5,1),IF($W902="EMS",VLOOKUP($U902,料金表!$B$3:$H$52,7,1),""))),"")</f>
        <v>860</v>
      </c>
      <c r="Z902" s="28" t="n">
        <f aca="false">$Z$1</f>
        <v>330</v>
      </c>
      <c r="AA902" s="64"/>
      <c r="AB902" s="65"/>
      <c r="AC902" s="66" t="s">
        <v>45</v>
      </c>
      <c r="AD902" s="65" t="n">
        <v>43978</v>
      </c>
      <c r="AE902" s="56"/>
      <c r="AF902" s="97"/>
    </row>
    <row r="903" customFormat="false" ht="15.75" hidden="true" customHeight="true" outlineLevel="0" collapsed="false">
      <c r="A903" s="19" t="n">
        <v>896</v>
      </c>
      <c r="B903" s="67"/>
      <c r="C903" s="58" t="s">
        <v>2739</v>
      </c>
      <c r="D903" s="37" t="s">
        <v>2740</v>
      </c>
      <c r="E903" s="58" t="n">
        <v>4904810135906</v>
      </c>
      <c r="F903" s="38" t="str">
        <f aca="false">IF(D903="",,"http://mnsearch.com/item?kwd="&amp;D903)</f>
        <v>http://mnsearch.com/item?kwd=B07KM86C18</v>
      </c>
      <c r="G903" s="60" t="n">
        <v>4800</v>
      </c>
      <c r="H903" s="39"/>
      <c r="I903" s="40" t="n">
        <v>200</v>
      </c>
      <c r="J903" s="41"/>
      <c r="K903" s="41"/>
      <c r="L903" s="41"/>
      <c r="M903" s="61" t="s">
        <v>2741</v>
      </c>
      <c r="N903" s="62" t="n">
        <v>70.49</v>
      </c>
      <c r="O903" s="77" t="n">
        <f aca="false">N903-0.5</f>
        <v>69.99</v>
      </c>
      <c r="P903" s="78" t="n">
        <f aca="false">IF(ISERROR($P$1*O903),"",($P$1*O903))</f>
        <v>7410.5412</v>
      </c>
      <c r="Q903" s="79" t="n">
        <f aca="false">P903-T903-X903-G903-H903-Z903</f>
        <v>308.541199999999</v>
      </c>
      <c r="R903" s="80" t="n">
        <f aca="false">P903-T903-Y903-G903-H903-Z903</f>
        <v>308.541199999999</v>
      </c>
      <c r="S903" s="81" t="n">
        <f aca="false">IF(ISERROR(Q903/P903),"",(Q903/P903))</f>
        <v>0.041635447624257</v>
      </c>
      <c r="T903" s="78" t="n">
        <f aca="false">ROUND(IF(ISERROR(P903*$T$1),"",P903*$T$1),0)</f>
        <v>1112</v>
      </c>
      <c r="U903" s="82" t="n">
        <f aca="false">ROUNDUP(I903*1.2,0)</f>
        <v>240</v>
      </c>
      <c r="V903" s="83" t="n">
        <f aca="false">ROUNDUP(SUM(J903:L903)*1.1,0)</f>
        <v>0</v>
      </c>
      <c r="W903" s="84" t="s">
        <v>50</v>
      </c>
      <c r="X903" s="28" t="n">
        <f aca="false">IFERROR(IF($W903="eパケライト",VLOOKUP($U903,料金表!$B$3:$H$52,2,1),IF($W903="eパケ",VLOOKUP($U903,料金表!$B$3:$H$52,4,1),IF($W903="EMS",VLOOKUP($U903,料金表!$B$3:$H$52,6,1),""))),"")</f>
        <v>860</v>
      </c>
      <c r="Y903" s="28" t="n">
        <f aca="false">IFERROR(IF($W903="eパケライト",VLOOKUP($U903,料金表!$B$3:$H$52,3,1),IF($W903="eパケ",VLOOKUP($U903,料金表!$B$3:$H$52,5,1),IF($W903="EMS",VLOOKUP($U903,料金表!$B$3:$H$52,7,1),""))),"")</f>
        <v>860</v>
      </c>
      <c r="Z903" s="28" t="n">
        <f aca="false">$Z$1</f>
        <v>330</v>
      </c>
      <c r="AA903" s="64"/>
      <c r="AB903" s="65"/>
      <c r="AC903" s="66" t="s">
        <v>45</v>
      </c>
      <c r="AD903" s="65" t="n">
        <v>43978</v>
      </c>
      <c r="AE903" s="56"/>
      <c r="AF903" s="97"/>
    </row>
    <row r="904" customFormat="false" ht="15.75" hidden="true" customHeight="true" outlineLevel="0" collapsed="false">
      <c r="A904" s="19" t="n">
        <v>897</v>
      </c>
      <c r="B904" s="67"/>
      <c r="C904" s="58" t="s">
        <v>2742</v>
      </c>
      <c r="D904" s="37" t="s">
        <v>2743</v>
      </c>
      <c r="E904" s="58" t="n">
        <v>4510772190046</v>
      </c>
      <c r="F904" s="38" t="str">
        <f aca="false">IF(D904="",,"http://mnsearch.com/item?kwd="&amp;D904)</f>
        <v>http://mnsearch.com/item?kwd=B07JQ1D4ZB</v>
      </c>
      <c r="G904" s="60" t="n">
        <v>3940</v>
      </c>
      <c r="H904" s="39"/>
      <c r="I904" s="40" t="n">
        <v>200</v>
      </c>
      <c r="J904" s="41"/>
      <c r="K904" s="41"/>
      <c r="L904" s="41"/>
      <c r="M904" s="100" t="s">
        <v>2744</v>
      </c>
      <c r="N904" s="62" t="n">
        <v>65.49</v>
      </c>
      <c r="O904" s="77" t="n">
        <f aca="false">N904-0.5</f>
        <v>64.99</v>
      </c>
      <c r="P904" s="78" t="n">
        <f aca="false">IF(ISERROR($P$1*O904),"",($P$1*O904))</f>
        <v>6881.1412</v>
      </c>
      <c r="Q904" s="79" t="n">
        <f aca="false">P904-T904-X904-G904-H904-Z904</f>
        <v>719.141199999999</v>
      </c>
      <c r="R904" s="80" t="n">
        <f aca="false">P904-T904-Y904-G904-H904-Z904</f>
        <v>719.141199999999</v>
      </c>
      <c r="S904" s="81" t="n">
        <f aca="false">IF(ISERROR(Q904/P904),"",(Q904/P904))</f>
        <v>0.104509002082387</v>
      </c>
      <c r="T904" s="78" t="n">
        <f aca="false">ROUND(IF(ISERROR(P904*$T$1),"",P904*$T$1),0)</f>
        <v>1032</v>
      </c>
      <c r="U904" s="82" t="n">
        <f aca="false">ROUNDUP(I904*1.2,0)</f>
        <v>240</v>
      </c>
      <c r="V904" s="83" t="n">
        <f aca="false">ROUNDUP(SUM(J904:L904)*1.1,0)</f>
        <v>0</v>
      </c>
      <c r="W904" s="84" t="s">
        <v>50</v>
      </c>
      <c r="X904" s="28" t="n">
        <f aca="false">IFERROR(IF($W904="eパケライト",VLOOKUP($U904,料金表!$B$3:$H$52,2,1),IF($W904="eパケ",VLOOKUP($U904,料金表!$B$3:$H$52,4,1),IF($W904="EMS",VLOOKUP($U904,料金表!$B$3:$H$52,6,1),""))),"")</f>
        <v>860</v>
      </c>
      <c r="Y904" s="28" t="n">
        <f aca="false">IFERROR(IF($W904="eパケライト",VLOOKUP($U904,料金表!$B$3:$H$52,3,1),IF($W904="eパケ",VLOOKUP($U904,料金表!$B$3:$H$52,5,1),IF($W904="EMS",VLOOKUP($U904,料金表!$B$3:$H$52,7,1),""))),"")</f>
        <v>860</v>
      </c>
      <c r="Z904" s="28" t="n">
        <f aca="false">$Z$1</f>
        <v>330</v>
      </c>
      <c r="AA904" s="64"/>
      <c r="AB904" s="65"/>
      <c r="AC904" s="66" t="s">
        <v>45</v>
      </c>
      <c r="AD904" s="65" t="n">
        <v>43978</v>
      </c>
      <c r="AE904" s="56"/>
      <c r="AF904" s="97"/>
    </row>
    <row r="905" customFormat="false" ht="15.75" hidden="true" customHeight="true" outlineLevel="0" collapsed="false">
      <c r="A905" s="19" t="n">
        <v>898</v>
      </c>
      <c r="B905" s="67"/>
      <c r="C905" s="58" t="s">
        <v>2745</v>
      </c>
      <c r="D905" s="37" t="s">
        <v>2746</v>
      </c>
      <c r="E905" s="58" t="n">
        <v>4976219089036</v>
      </c>
      <c r="F905" s="38" t="str">
        <f aca="false">IF(D905="",,"http://mnsearch.com/item?kwd="&amp;D905)</f>
        <v>http://mnsearch.com/item?kwd=B07FMGY7X8</v>
      </c>
      <c r="G905" s="60" t="n">
        <v>3400</v>
      </c>
      <c r="H905" s="39"/>
      <c r="I905" s="40" t="n">
        <v>200</v>
      </c>
      <c r="J905" s="41"/>
      <c r="K905" s="41"/>
      <c r="L905" s="41"/>
      <c r="M905" s="61" t="s">
        <v>2747</v>
      </c>
      <c r="N905" s="62" t="n">
        <v>59</v>
      </c>
      <c r="O905" s="77" t="n">
        <f aca="false">N905-0.5</f>
        <v>58.5</v>
      </c>
      <c r="P905" s="78" t="n">
        <f aca="false">IF(ISERROR($P$1*O905),"",($P$1*O905))</f>
        <v>6193.98</v>
      </c>
      <c r="Q905" s="79" t="n">
        <f aca="false">P905-T905-X905-G905-H905-Z905</f>
        <v>674.98</v>
      </c>
      <c r="R905" s="80" t="n">
        <f aca="false">P905-T905-Y905-G905-H905-Z905</f>
        <v>674.98</v>
      </c>
      <c r="S905" s="81" t="n">
        <f aca="false">IF(ISERROR(Q905/P905),"",(Q905/P905))</f>
        <v>0.108973551738946</v>
      </c>
      <c r="T905" s="78" t="n">
        <f aca="false">ROUND(IF(ISERROR(P905*$T$1),"",P905*$T$1),0)</f>
        <v>929</v>
      </c>
      <c r="U905" s="82" t="n">
        <f aca="false">ROUNDUP(I905*1.2,0)</f>
        <v>240</v>
      </c>
      <c r="V905" s="83" t="n">
        <f aca="false">ROUNDUP(SUM(J905:L905)*1.1,0)</f>
        <v>0</v>
      </c>
      <c r="W905" s="84" t="s">
        <v>50</v>
      </c>
      <c r="X905" s="28" t="n">
        <f aca="false">IFERROR(IF($W905="eパケライト",VLOOKUP($U905,料金表!$B$3:$H$52,2,1),IF($W905="eパケ",VLOOKUP($U905,料金表!$B$3:$H$52,4,1),IF($W905="EMS",VLOOKUP($U905,料金表!$B$3:$H$52,6,1),""))),"")</f>
        <v>860</v>
      </c>
      <c r="Y905" s="28" t="n">
        <f aca="false">IFERROR(IF($W905="eパケライト",VLOOKUP($U905,料金表!$B$3:$H$52,3,1),IF($W905="eパケ",VLOOKUP($U905,料金表!$B$3:$H$52,5,1),IF($W905="EMS",VLOOKUP($U905,料金表!$B$3:$H$52,7,1),""))),"")</f>
        <v>860</v>
      </c>
      <c r="Z905" s="28" t="n">
        <f aca="false">$Z$1</f>
        <v>330</v>
      </c>
      <c r="AA905" s="64"/>
      <c r="AB905" s="65"/>
      <c r="AC905" s="66" t="s">
        <v>45</v>
      </c>
      <c r="AD905" s="65" t="n">
        <v>43978</v>
      </c>
      <c r="AE905" s="56"/>
      <c r="AF905" s="97"/>
    </row>
    <row r="906" customFormat="false" ht="15.75" hidden="true" customHeight="true" outlineLevel="0" collapsed="false">
      <c r="A906" s="19" t="n">
        <v>899</v>
      </c>
      <c r="B906" s="67"/>
      <c r="C906" s="58" t="s">
        <v>2748</v>
      </c>
      <c r="D906" s="37" t="s">
        <v>2749</v>
      </c>
      <c r="E906" s="58" t="n">
        <v>4944445080288</v>
      </c>
      <c r="F906" s="38" t="str">
        <f aca="false">IF(D906="",,"http://mnsearch.com/item?kwd="&amp;D906)</f>
        <v>http://mnsearch.com/item?kwd=B073D3T2D3</v>
      </c>
      <c r="G906" s="60" t="n">
        <v>2500</v>
      </c>
      <c r="H906" s="39"/>
      <c r="I906" s="40" t="n">
        <v>200</v>
      </c>
      <c r="J906" s="41"/>
      <c r="K906" s="41"/>
      <c r="L906" s="41"/>
      <c r="M906" s="61" t="s">
        <v>2750</v>
      </c>
      <c r="N906" s="62" t="n">
        <v>50.49</v>
      </c>
      <c r="O906" s="77" t="n">
        <f aca="false">N906-0.5</f>
        <v>49.99</v>
      </c>
      <c r="P906" s="78" t="n">
        <f aca="false">IF(ISERROR($P$1*O906),"",($P$1*O906))</f>
        <v>5292.9412</v>
      </c>
      <c r="Q906" s="79" t="n">
        <f aca="false">P906-T906-X906-G906-H906-Z906</f>
        <v>808.9412</v>
      </c>
      <c r="R906" s="80" t="n">
        <f aca="false">P906-T906-Y906-G906-H906-Z906</f>
        <v>808.9412</v>
      </c>
      <c r="S906" s="81" t="n">
        <f aca="false">IF(ISERROR(Q906/P906),"",(Q906/P906))</f>
        <v>0.152833966868931</v>
      </c>
      <c r="T906" s="78" t="n">
        <f aca="false">ROUND(IF(ISERROR(P906*$T$1),"",P906*$T$1),0)</f>
        <v>794</v>
      </c>
      <c r="U906" s="82" t="n">
        <f aca="false">ROUNDUP(I906*1.2,0)</f>
        <v>240</v>
      </c>
      <c r="V906" s="83" t="n">
        <f aca="false">ROUNDUP(SUM(J906:L906)*1.1,0)</f>
        <v>0</v>
      </c>
      <c r="W906" s="84" t="s">
        <v>50</v>
      </c>
      <c r="X906" s="28" t="n">
        <f aca="false">IFERROR(IF($W906="eパケライト",VLOOKUP($U906,料金表!$B$3:$H$52,2,1),IF($W906="eパケ",VLOOKUP($U906,料金表!$B$3:$H$52,4,1),IF($W906="EMS",VLOOKUP($U906,料金表!$B$3:$H$52,6,1),""))),"")</f>
        <v>860</v>
      </c>
      <c r="Y906" s="28" t="n">
        <f aca="false">IFERROR(IF($W906="eパケライト",VLOOKUP($U906,料金表!$B$3:$H$52,3,1),IF($W906="eパケ",VLOOKUP($U906,料金表!$B$3:$H$52,5,1),IF($W906="EMS",VLOOKUP($U906,料金表!$B$3:$H$52,7,1),""))),"")</f>
        <v>860</v>
      </c>
      <c r="Z906" s="28" t="n">
        <f aca="false">$Z$1</f>
        <v>330</v>
      </c>
      <c r="AA906" s="64"/>
      <c r="AB906" s="65"/>
      <c r="AC906" s="66" t="s">
        <v>45</v>
      </c>
      <c r="AD906" s="65" t="n">
        <v>43978</v>
      </c>
      <c r="AE906" s="56"/>
      <c r="AF906" s="97"/>
    </row>
    <row r="907" customFormat="false" ht="15.75" hidden="true" customHeight="true" outlineLevel="0" collapsed="false">
      <c r="A907" s="19" t="n">
        <v>900</v>
      </c>
      <c r="B907" s="67"/>
      <c r="C907" s="58" t="s">
        <v>2751</v>
      </c>
      <c r="D907" s="37" t="s">
        <v>2752</v>
      </c>
      <c r="E907" s="58" t="n">
        <v>4935066601396</v>
      </c>
      <c r="F907" s="38" t="str">
        <f aca="false">IF(D907="",,"http://mnsearch.com/item?kwd="&amp;D907)</f>
        <v>http://mnsearch.com/item?kwd=B07DFGXB4G</v>
      </c>
      <c r="G907" s="60" t="n">
        <v>2750</v>
      </c>
      <c r="H907" s="39"/>
      <c r="I907" s="40" t="n">
        <v>200</v>
      </c>
      <c r="J907" s="41"/>
      <c r="K907" s="41"/>
      <c r="L907" s="41"/>
      <c r="M907" s="61" t="s">
        <v>2753</v>
      </c>
      <c r="N907" s="62" t="n">
        <v>50.49</v>
      </c>
      <c r="O907" s="77" t="n">
        <f aca="false">N907-0.5</f>
        <v>49.99</v>
      </c>
      <c r="P907" s="78" t="n">
        <f aca="false">IF(ISERROR($P$1*O907),"",($P$1*O907))</f>
        <v>5292.9412</v>
      </c>
      <c r="Q907" s="79" t="n">
        <f aca="false">P907-T907-X907-G907-H907-Z907</f>
        <v>558.9412</v>
      </c>
      <c r="R907" s="80" t="n">
        <f aca="false">P907-T907-Y907-G907-H907-Z907</f>
        <v>558.9412</v>
      </c>
      <c r="S907" s="81" t="n">
        <f aca="false">IF(ISERROR(Q907/P907),"",(Q907/P907))</f>
        <v>0.105601248697038</v>
      </c>
      <c r="T907" s="78" t="n">
        <f aca="false">ROUND(IF(ISERROR(P907*$T$1),"",P907*$T$1),0)</f>
        <v>794</v>
      </c>
      <c r="U907" s="82" t="n">
        <f aca="false">ROUNDUP(I907*1.2,0)</f>
        <v>240</v>
      </c>
      <c r="V907" s="83" t="n">
        <f aca="false">ROUNDUP(SUM(J907:L907)*1.1,0)</f>
        <v>0</v>
      </c>
      <c r="W907" s="84" t="s">
        <v>50</v>
      </c>
      <c r="X907" s="28" t="n">
        <f aca="false">IFERROR(IF($W907="eパケライト",VLOOKUP($U907,料金表!$B$3:$H$52,2,1),IF($W907="eパケ",VLOOKUP($U907,料金表!$B$3:$H$52,4,1),IF($W907="EMS",VLOOKUP($U907,料金表!$B$3:$H$52,6,1),""))),"")</f>
        <v>860</v>
      </c>
      <c r="Y907" s="28" t="n">
        <f aca="false">IFERROR(IF($W907="eパケライト",VLOOKUP($U907,料金表!$B$3:$H$52,3,1),IF($W907="eパケ",VLOOKUP($U907,料金表!$B$3:$H$52,5,1),IF($W907="EMS",VLOOKUP($U907,料金表!$B$3:$H$52,7,1),""))),"")</f>
        <v>860</v>
      </c>
      <c r="Z907" s="28" t="n">
        <f aca="false">$Z$1</f>
        <v>330</v>
      </c>
      <c r="AA907" s="64"/>
      <c r="AB907" s="65"/>
      <c r="AC907" s="66" t="s">
        <v>45</v>
      </c>
      <c r="AD907" s="65" t="n">
        <v>43978</v>
      </c>
      <c r="AE907" s="56"/>
      <c r="AF907" s="97"/>
    </row>
    <row r="908" customFormat="false" ht="15.75" hidden="true" customHeight="true" outlineLevel="0" collapsed="false">
      <c r="A908" s="19" t="n">
        <v>901</v>
      </c>
      <c r="B908" s="67"/>
      <c r="C908" s="58" t="s">
        <v>2754</v>
      </c>
      <c r="D908" s="37" t="s">
        <v>2755</v>
      </c>
      <c r="E908" s="58" t="n">
        <v>4995857095599</v>
      </c>
      <c r="F908" s="38" t="str">
        <f aca="false">IF(D908="",,"http://mnsearch.com/item?kwd="&amp;D908)</f>
        <v>http://mnsearch.com/item?kwd=B07DG6NFGT</v>
      </c>
      <c r="G908" s="60" t="n">
        <v>5000</v>
      </c>
      <c r="H908" s="39"/>
      <c r="I908" s="40" t="n">
        <v>200</v>
      </c>
      <c r="J908" s="41"/>
      <c r="K908" s="41"/>
      <c r="L908" s="41"/>
      <c r="M908" s="61" t="s">
        <v>2756</v>
      </c>
      <c r="N908" s="62" t="n">
        <v>74.99</v>
      </c>
      <c r="O908" s="77" t="n">
        <f aca="false">N908-0.5</f>
        <v>74.49</v>
      </c>
      <c r="P908" s="78" t="n">
        <f aca="false">IF(ISERROR($P$1*O908),"",($P$1*O908))</f>
        <v>7887.0012</v>
      </c>
      <c r="Q908" s="79" t="n">
        <f aca="false">P908-T908-X908-G908-H908-Z908</f>
        <v>514.001199999999</v>
      </c>
      <c r="R908" s="80" t="n">
        <f aca="false">P908-T908-Y908-G908-H908-Z908</f>
        <v>514.001199999999</v>
      </c>
      <c r="S908" s="81" t="n">
        <f aca="false">IF(ISERROR(Q908/P908),"",(Q908/P908))</f>
        <v>0.0651706760232265</v>
      </c>
      <c r="T908" s="78" t="n">
        <f aca="false">ROUND(IF(ISERROR(P908*$T$1),"",P908*$T$1),0)</f>
        <v>1183</v>
      </c>
      <c r="U908" s="82" t="n">
        <f aca="false">ROUNDUP(I908*1.2,0)</f>
        <v>240</v>
      </c>
      <c r="V908" s="83" t="n">
        <f aca="false">ROUNDUP(SUM(J908:L908)*1.1,0)</f>
        <v>0</v>
      </c>
      <c r="W908" s="84" t="s">
        <v>50</v>
      </c>
      <c r="X908" s="28" t="n">
        <f aca="false">IFERROR(IF($W908="eパケライト",VLOOKUP($U908,料金表!$B$3:$H$52,2,1),IF($W908="eパケ",VLOOKUP($U908,料金表!$B$3:$H$52,4,1),IF($W908="EMS",VLOOKUP($U908,料金表!$B$3:$H$52,6,1),""))),"")</f>
        <v>860</v>
      </c>
      <c r="Y908" s="28" t="n">
        <f aca="false">IFERROR(IF($W908="eパケライト",VLOOKUP($U908,料金表!$B$3:$H$52,3,1),IF($W908="eパケ",VLOOKUP($U908,料金表!$B$3:$H$52,5,1),IF($W908="EMS",VLOOKUP($U908,料金表!$B$3:$H$52,7,1),""))),"")</f>
        <v>860</v>
      </c>
      <c r="Z908" s="28" t="n">
        <f aca="false">$Z$1</f>
        <v>330</v>
      </c>
      <c r="AA908" s="64"/>
      <c r="AB908" s="65"/>
      <c r="AC908" s="66" t="s">
        <v>89</v>
      </c>
      <c r="AD908" s="65" t="n">
        <v>43978</v>
      </c>
      <c r="AE908" s="56"/>
      <c r="AF908" s="97"/>
    </row>
    <row r="909" customFormat="false" ht="15.75" hidden="true" customHeight="true" outlineLevel="0" collapsed="false">
      <c r="A909" s="19" t="n">
        <v>902</v>
      </c>
      <c r="B909" s="67"/>
      <c r="C909" s="58" t="s">
        <v>2757</v>
      </c>
      <c r="D909" s="37" t="s">
        <v>2758</v>
      </c>
      <c r="E909" s="58" t="n">
        <v>4995857095513</v>
      </c>
      <c r="F909" s="38" t="str">
        <f aca="false">IF(D909="",,"http://mnsearch.com/item?kwd="&amp;D909)</f>
        <v>http://mnsearch.com/item?kwd=B07BG6PTQD</v>
      </c>
      <c r="G909" s="60" t="n">
        <v>2111</v>
      </c>
      <c r="H909" s="39"/>
      <c r="I909" s="40" t="n">
        <v>200</v>
      </c>
      <c r="J909" s="41"/>
      <c r="K909" s="41"/>
      <c r="L909" s="41"/>
      <c r="M909" s="61" t="s">
        <v>2759</v>
      </c>
      <c r="N909" s="62" t="n">
        <v>46.99</v>
      </c>
      <c r="O909" s="77" t="n">
        <f aca="false">N909-0.5</f>
        <v>46.49</v>
      </c>
      <c r="P909" s="78" t="n">
        <f aca="false">IF(ISERROR($P$1*O909),"",($P$1*O909))</f>
        <v>4922.3612</v>
      </c>
      <c r="Q909" s="79" t="n">
        <f aca="false">P909-T909-X909-G909-H909-Z909</f>
        <v>883.3612</v>
      </c>
      <c r="R909" s="80" t="n">
        <f aca="false">P909-T909-Y909-G909-H909-Z909</f>
        <v>883.3612</v>
      </c>
      <c r="S909" s="81" t="n">
        <f aca="false">IF(ISERROR(Q909/P909),"",(Q909/P909))</f>
        <v>0.179458833699567</v>
      </c>
      <c r="T909" s="78" t="n">
        <f aca="false">ROUND(IF(ISERROR(P909*$T$1),"",P909*$T$1),0)</f>
        <v>738</v>
      </c>
      <c r="U909" s="82" t="n">
        <f aca="false">ROUNDUP(I909*1.2,0)</f>
        <v>240</v>
      </c>
      <c r="V909" s="83" t="n">
        <f aca="false">ROUNDUP(SUM(J909:L909)*1.1,0)</f>
        <v>0</v>
      </c>
      <c r="W909" s="84" t="s">
        <v>50</v>
      </c>
      <c r="X909" s="28" t="n">
        <f aca="false">IFERROR(IF($W909="eパケライト",VLOOKUP($U909,料金表!$B$3:$H$52,2,1),IF($W909="eパケ",VLOOKUP($U909,料金表!$B$3:$H$52,4,1),IF($W909="EMS",VLOOKUP($U909,料金表!$B$3:$H$52,6,1),""))),"")</f>
        <v>860</v>
      </c>
      <c r="Y909" s="28" t="n">
        <f aca="false">IFERROR(IF($W909="eパケライト",VLOOKUP($U909,料金表!$B$3:$H$52,3,1),IF($W909="eパケ",VLOOKUP($U909,料金表!$B$3:$H$52,5,1),IF($W909="EMS",VLOOKUP($U909,料金表!$B$3:$H$52,7,1),""))),"")</f>
        <v>860</v>
      </c>
      <c r="Z909" s="28" t="n">
        <f aca="false">$Z$1</f>
        <v>330</v>
      </c>
      <c r="AA909" s="64"/>
      <c r="AB909" s="65"/>
      <c r="AC909" s="66" t="s">
        <v>89</v>
      </c>
      <c r="AD909" s="65" t="n">
        <v>43978</v>
      </c>
      <c r="AE909" s="56"/>
      <c r="AF909" s="97"/>
    </row>
    <row r="910" customFormat="false" ht="15.75" hidden="true" customHeight="true" outlineLevel="0" collapsed="false">
      <c r="A910" s="19" t="n">
        <v>903</v>
      </c>
      <c r="B910" s="67"/>
      <c r="C910" s="58" t="s">
        <v>2760</v>
      </c>
      <c r="D910" s="37" t="s">
        <v>2761</v>
      </c>
      <c r="E910" s="58" t="n">
        <v>4988601009782</v>
      </c>
      <c r="F910" s="38" t="str">
        <f aca="false">IF(D910="",,"http://mnsearch.com/item?kwd="&amp;D910)</f>
        <v>http://mnsearch.com/item?kwd=B01N39862E</v>
      </c>
      <c r="G910" s="60" t="n">
        <v>4901</v>
      </c>
      <c r="H910" s="39"/>
      <c r="I910" s="40" t="n">
        <v>200</v>
      </c>
      <c r="J910" s="41"/>
      <c r="K910" s="41"/>
      <c r="L910" s="41"/>
      <c r="M910" s="100" t="s">
        <v>2762</v>
      </c>
      <c r="N910" s="62" t="n">
        <v>70.49</v>
      </c>
      <c r="O910" s="77" t="n">
        <f aca="false">N910-0.5</f>
        <v>69.99</v>
      </c>
      <c r="P910" s="78" t="n">
        <f aca="false">IF(ISERROR($P$1*O910),"",($P$1*O910))</f>
        <v>7410.5412</v>
      </c>
      <c r="Q910" s="79" t="n">
        <f aca="false">P910-T910-X910-G910-H910-Z910</f>
        <v>207.541199999999</v>
      </c>
      <c r="R910" s="80" t="n">
        <f aca="false">P910-T910-Y910-G910-H910-Z910</f>
        <v>207.541199999999</v>
      </c>
      <c r="S910" s="81" t="n">
        <f aca="false">IF(ISERROR(Q910/P910),"",(Q910/P910))</f>
        <v>0.0280062136352469</v>
      </c>
      <c r="T910" s="78" t="n">
        <f aca="false">ROUND(IF(ISERROR(P910*$T$1),"",P910*$T$1),0)</f>
        <v>1112</v>
      </c>
      <c r="U910" s="82" t="n">
        <f aca="false">ROUNDUP(I910*1.2,0)</f>
        <v>240</v>
      </c>
      <c r="V910" s="83" t="n">
        <f aca="false">ROUNDUP(SUM(J910:L910)*1.1,0)</f>
        <v>0</v>
      </c>
      <c r="W910" s="84" t="s">
        <v>50</v>
      </c>
      <c r="X910" s="28" t="n">
        <f aca="false">IFERROR(IF($W910="eパケライト",VLOOKUP($U910,料金表!$B$3:$H$52,2,1),IF($W910="eパケ",VLOOKUP($U910,料金表!$B$3:$H$52,4,1),IF($W910="EMS",VLOOKUP($U910,料金表!$B$3:$H$52,6,1),""))),"")</f>
        <v>860</v>
      </c>
      <c r="Y910" s="28" t="n">
        <f aca="false">IFERROR(IF($W910="eパケライト",VLOOKUP($U910,料金表!$B$3:$H$52,3,1),IF($W910="eパケ",VLOOKUP($U910,料金表!$B$3:$H$52,5,1),IF($W910="EMS",VLOOKUP($U910,料金表!$B$3:$H$52,7,1),""))),"")</f>
        <v>860</v>
      </c>
      <c r="Z910" s="28" t="n">
        <f aca="false">$Z$1</f>
        <v>330</v>
      </c>
      <c r="AA910" s="64"/>
      <c r="AB910" s="65"/>
      <c r="AC910" s="66" t="s">
        <v>89</v>
      </c>
      <c r="AD910" s="65" t="n">
        <v>43978</v>
      </c>
      <c r="AE910" s="56"/>
      <c r="AF910" s="97"/>
    </row>
    <row r="911" customFormat="false" ht="15.75" hidden="true" customHeight="true" outlineLevel="0" collapsed="false">
      <c r="A911" s="19" t="n">
        <v>904</v>
      </c>
      <c r="B911" s="67"/>
      <c r="C911" s="58" t="s">
        <v>2763</v>
      </c>
      <c r="D911" s="37" t="s">
        <v>2764</v>
      </c>
      <c r="E911" s="58" t="n">
        <v>4527823997660</v>
      </c>
      <c r="F911" s="38" t="str">
        <f aca="false">IF(D911="",,"http://mnsearch.com/item?kwd="&amp;D911)</f>
        <v>http://mnsearch.com/item?kwd=B00M1M83TU</v>
      </c>
      <c r="G911" s="60" t="n">
        <v>3711</v>
      </c>
      <c r="H911" s="39"/>
      <c r="I911" s="40" t="n">
        <v>200</v>
      </c>
      <c r="J911" s="41"/>
      <c r="K911" s="41"/>
      <c r="L911" s="41"/>
      <c r="M911" s="61" t="s">
        <v>2765</v>
      </c>
      <c r="N911" s="62" t="n">
        <v>60.98</v>
      </c>
      <c r="O911" s="77" t="n">
        <f aca="false">N911-0.5</f>
        <v>60.48</v>
      </c>
      <c r="P911" s="78" t="n">
        <f aca="false">IF(ISERROR($P$1*O911),"",($P$1*O911))</f>
        <v>6403.6224</v>
      </c>
      <c r="Q911" s="79" t="n">
        <f aca="false">P911-T911-X911-G911-H911-Z911</f>
        <v>541.622399999999</v>
      </c>
      <c r="R911" s="80" t="n">
        <f aca="false">P911-T911-Y911-G911-H911-Z911</f>
        <v>541.622399999999</v>
      </c>
      <c r="S911" s="81" t="n">
        <f aca="false">IF(ISERROR(Q911/P911),"",(Q911/P911))</f>
        <v>0.0845806273649114</v>
      </c>
      <c r="T911" s="78" t="n">
        <f aca="false">ROUND(IF(ISERROR(P911*$T$1),"",P911*$T$1),0)</f>
        <v>961</v>
      </c>
      <c r="U911" s="82" t="n">
        <f aca="false">ROUNDUP(I911*1.2,0)</f>
        <v>240</v>
      </c>
      <c r="V911" s="83" t="n">
        <f aca="false">ROUNDUP(SUM(J911:L911)*1.1,0)</f>
        <v>0</v>
      </c>
      <c r="W911" s="84" t="s">
        <v>50</v>
      </c>
      <c r="X911" s="28" t="n">
        <f aca="false">IFERROR(IF($W911="eパケライト",VLOOKUP($U911,料金表!$B$3:$H$52,2,1),IF($W911="eパケ",VLOOKUP($U911,料金表!$B$3:$H$52,4,1),IF($W911="EMS",VLOOKUP($U911,料金表!$B$3:$H$52,6,1),""))),"")</f>
        <v>860</v>
      </c>
      <c r="Y911" s="28" t="n">
        <f aca="false">IFERROR(IF($W911="eパケライト",VLOOKUP($U911,料金表!$B$3:$H$52,3,1),IF($W911="eパケ",VLOOKUP($U911,料金表!$B$3:$H$52,5,1),IF($W911="EMS",VLOOKUP($U911,料金表!$B$3:$H$52,7,1),""))),"")</f>
        <v>860</v>
      </c>
      <c r="Z911" s="28" t="n">
        <f aca="false">$Z$1</f>
        <v>330</v>
      </c>
      <c r="AA911" s="64"/>
      <c r="AB911" s="65"/>
      <c r="AC911" s="66" t="s">
        <v>89</v>
      </c>
      <c r="AD911" s="65" t="n">
        <v>43978</v>
      </c>
      <c r="AE911" s="56"/>
      <c r="AF911" s="97"/>
    </row>
    <row r="912" customFormat="false" ht="15.75" hidden="true" customHeight="true" outlineLevel="0" collapsed="false">
      <c r="A912" s="19" t="n">
        <v>905</v>
      </c>
      <c r="B912" s="67"/>
      <c r="C912" s="58" t="s">
        <v>2766</v>
      </c>
      <c r="D912" s="37" t="s">
        <v>2767</v>
      </c>
      <c r="E912" s="58" t="n">
        <v>4935066600245</v>
      </c>
      <c r="F912" s="38" t="str">
        <f aca="false">IF(D912="",,"http://mnsearch.com/item?kwd="&amp;D912)</f>
        <v>http://mnsearch.com/item?kwd=B00NTRU54C</v>
      </c>
      <c r="G912" s="60" t="n">
        <v>2700</v>
      </c>
      <c r="H912" s="39"/>
      <c r="I912" s="40" t="n">
        <v>200</v>
      </c>
      <c r="J912" s="41"/>
      <c r="K912" s="41"/>
      <c r="L912" s="41"/>
      <c r="M912" s="61" t="s">
        <v>2768</v>
      </c>
      <c r="N912" s="62" t="n">
        <v>50.49</v>
      </c>
      <c r="O912" s="77" t="n">
        <f aca="false">N912-0.5</f>
        <v>49.99</v>
      </c>
      <c r="P912" s="78" t="n">
        <f aca="false">IF(ISERROR($P$1*O912),"",($P$1*O912))</f>
        <v>5292.9412</v>
      </c>
      <c r="Q912" s="79" t="n">
        <f aca="false">P912-T912-X912-G912-H912-Z912</f>
        <v>608.9412</v>
      </c>
      <c r="R912" s="80" t="n">
        <f aca="false">P912-T912-Y912-G912-H912-Z912</f>
        <v>608.9412</v>
      </c>
      <c r="S912" s="81" t="n">
        <f aca="false">IF(ISERROR(Q912/P912),"",(Q912/P912))</f>
        <v>0.115047792331417</v>
      </c>
      <c r="T912" s="78" t="n">
        <f aca="false">ROUND(IF(ISERROR(P912*$T$1),"",P912*$T$1),0)</f>
        <v>794</v>
      </c>
      <c r="U912" s="82" t="n">
        <f aca="false">ROUNDUP(I912*1.2,0)</f>
        <v>240</v>
      </c>
      <c r="V912" s="83" t="n">
        <f aca="false">ROUNDUP(SUM(J912:L912)*1.1,0)</f>
        <v>0</v>
      </c>
      <c r="W912" s="84" t="s">
        <v>50</v>
      </c>
      <c r="X912" s="28" t="n">
        <f aca="false">IFERROR(IF($W912="eパケライト",VLOOKUP($U912,料金表!$B$3:$H$52,2,1),IF($W912="eパケ",VLOOKUP($U912,料金表!$B$3:$H$52,4,1),IF($W912="EMS",VLOOKUP($U912,料金表!$B$3:$H$52,6,1),""))),"")</f>
        <v>860</v>
      </c>
      <c r="Y912" s="28" t="n">
        <f aca="false">IFERROR(IF($W912="eパケライト",VLOOKUP($U912,料金表!$B$3:$H$52,3,1),IF($W912="eパケ",VLOOKUP($U912,料金表!$B$3:$H$52,5,1),IF($W912="EMS",VLOOKUP($U912,料金表!$B$3:$H$52,7,1),""))),"")</f>
        <v>860</v>
      </c>
      <c r="Z912" s="28" t="n">
        <f aca="false">$Z$1</f>
        <v>330</v>
      </c>
      <c r="AA912" s="64"/>
      <c r="AB912" s="65"/>
      <c r="AC912" s="66" t="s">
        <v>89</v>
      </c>
      <c r="AD912" s="65" t="n">
        <v>43978</v>
      </c>
      <c r="AE912" s="56"/>
      <c r="AF912" s="97"/>
    </row>
    <row r="913" customFormat="false" ht="15.75" hidden="true" customHeight="true" outlineLevel="0" collapsed="false">
      <c r="A913" s="19" t="n">
        <v>906</v>
      </c>
      <c r="B913" s="67"/>
      <c r="C913" s="58" t="s">
        <v>2769</v>
      </c>
      <c r="D913" s="37" t="s">
        <v>2770</v>
      </c>
      <c r="E913" s="58" t="n">
        <v>4995506002671</v>
      </c>
      <c r="F913" s="38" t="str">
        <f aca="false">IF(D913="",,"http://mnsearch.com/item?kwd="&amp;D913)</f>
        <v>http://mnsearch.com/item?kwd=B073WYZSNW</v>
      </c>
      <c r="G913" s="60" t="n">
        <v>3700</v>
      </c>
      <c r="H913" s="39"/>
      <c r="I913" s="40" t="n">
        <v>200</v>
      </c>
      <c r="J913" s="41"/>
      <c r="K913" s="41"/>
      <c r="L913" s="41"/>
      <c r="M913" s="61" t="s">
        <v>2771</v>
      </c>
      <c r="N913" s="62" t="n">
        <v>64.28</v>
      </c>
      <c r="O913" s="77" t="n">
        <f aca="false">N913-0.5</f>
        <v>63.78</v>
      </c>
      <c r="P913" s="78" t="n">
        <f aca="false">IF(ISERROR($P$1*O913),"",($P$1*O913))</f>
        <v>6753.0264</v>
      </c>
      <c r="Q913" s="79" t="n">
        <f aca="false">P913-T913-X913-G913-H913-Z913</f>
        <v>850.0264</v>
      </c>
      <c r="R913" s="80" t="n">
        <f aca="false">P913-T913-Y913-G913-H913-Z913</f>
        <v>850.0264</v>
      </c>
      <c r="S913" s="81" t="n">
        <f aca="false">IF(ISERROR(Q913/P913),"",(Q913/P913))</f>
        <v>0.125873400998403</v>
      </c>
      <c r="T913" s="78" t="n">
        <f aca="false">ROUND(IF(ISERROR(P913*$T$1),"",P913*$T$1),0)</f>
        <v>1013</v>
      </c>
      <c r="U913" s="82" t="n">
        <f aca="false">ROUNDUP(I913*1.2,0)</f>
        <v>240</v>
      </c>
      <c r="V913" s="83" t="n">
        <f aca="false">ROUNDUP(SUM(J913:L913)*1.1,0)</f>
        <v>0</v>
      </c>
      <c r="W913" s="84" t="s">
        <v>50</v>
      </c>
      <c r="X913" s="28" t="n">
        <f aca="false">IFERROR(IF($W913="eパケライト",VLOOKUP($U913,料金表!$B$3:$H$52,2,1),IF($W913="eパケ",VLOOKUP($U913,料金表!$B$3:$H$52,4,1),IF($W913="EMS",VLOOKUP($U913,料金表!$B$3:$H$52,6,1),""))),"")</f>
        <v>860</v>
      </c>
      <c r="Y913" s="28" t="n">
        <f aca="false">IFERROR(IF($W913="eパケライト",VLOOKUP($U913,料金表!$B$3:$H$52,3,1),IF($W913="eパケ",VLOOKUP($U913,料金表!$B$3:$H$52,5,1),IF($W913="EMS",VLOOKUP($U913,料金表!$B$3:$H$52,7,1),""))),"")</f>
        <v>860</v>
      </c>
      <c r="Z913" s="28" t="n">
        <f aca="false">$Z$1</f>
        <v>330</v>
      </c>
      <c r="AA913" s="64"/>
      <c r="AB913" s="65"/>
      <c r="AC913" s="66" t="s">
        <v>89</v>
      </c>
      <c r="AD913" s="65" t="n">
        <v>43978</v>
      </c>
      <c r="AE913" s="56"/>
      <c r="AF913" s="97"/>
    </row>
    <row r="914" customFormat="false" ht="15.75" hidden="true" customHeight="true" outlineLevel="0" collapsed="false">
      <c r="A914" s="19" t="n">
        <v>907</v>
      </c>
      <c r="B914" s="67"/>
      <c r="C914" s="58" t="s">
        <v>2772</v>
      </c>
      <c r="D914" s="37" t="s">
        <v>2773</v>
      </c>
      <c r="E914" s="58" t="n">
        <v>4988611910085</v>
      </c>
      <c r="F914" s="38" t="str">
        <f aca="false">IF(D914="",,"http://mnsearch.com/item?kwd="&amp;D914)</f>
        <v>http://mnsearch.com/item?kwd=B0001481MO</v>
      </c>
      <c r="G914" s="60" t="n">
        <v>4300</v>
      </c>
      <c r="H914" s="39"/>
      <c r="I914" s="40" t="n">
        <v>200</v>
      </c>
      <c r="J914" s="41"/>
      <c r="K914" s="41"/>
      <c r="L914" s="41"/>
      <c r="M914" s="61" t="s">
        <v>2774</v>
      </c>
      <c r="N914" s="62" t="n">
        <v>70.49</v>
      </c>
      <c r="O914" s="77" t="n">
        <f aca="false">N914-0.5</f>
        <v>69.99</v>
      </c>
      <c r="P914" s="78" t="n">
        <f aca="false">IF(ISERROR($P$1*O914),"",($P$1*O914))</f>
        <v>7410.5412</v>
      </c>
      <c r="Q914" s="79" t="n">
        <f aca="false">P914-T914-X914-G914-H914-Z914</f>
        <v>808.541199999999</v>
      </c>
      <c r="R914" s="80" t="n">
        <f aca="false">P914-T914-Y914-G914-H914-Z914</f>
        <v>808.541199999999</v>
      </c>
      <c r="S914" s="81" t="n">
        <f aca="false">IF(ISERROR(Q914/P914),"",(Q914/P914))</f>
        <v>0.109106903015396</v>
      </c>
      <c r="T914" s="78" t="n">
        <f aca="false">ROUND(IF(ISERROR(P914*$T$1),"",P914*$T$1),0)</f>
        <v>1112</v>
      </c>
      <c r="U914" s="82" t="n">
        <f aca="false">ROUNDUP(I914*1.2,0)</f>
        <v>240</v>
      </c>
      <c r="V914" s="83" t="n">
        <f aca="false">ROUNDUP(SUM(J914:L914)*1.1,0)</f>
        <v>0</v>
      </c>
      <c r="W914" s="84" t="s">
        <v>50</v>
      </c>
      <c r="X914" s="28" t="n">
        <f aca="false">IFERROR(IF($W914="eパケライト",VLOOKUP($U914,料金表!$B$3:$H$52,2,1),IF($W914="eパケ",VLOOKUP($U914,料金表!$B$3:$H$52,4,1),IF($W914="EMS",VLOOKUP($U914,料金表!$B$3:$H$52,6,1),""))),"")</f>
        <v>860</v>
      </c>
      <c r="Y914" s="28" t="n">
        <f aca="false">IFERROR(IF($W914="eパケライト",VLOOKUP($U914,料金表!$B$3:$H$52,3,1),IF($W914="eパケ",VLOOKUP($U914,料金表!$B$3:$H$52,5,1),IF($W914="EMS",VLOOKUP($U914,料金表!$B$3:$H$52,7,1),""))),"")</f>
        <v>860</v>
      </c>
      <c r="Z914" s="28" t="n">
        <f aca="false">$Z$1</f>
        <v>330</v>
      </c>
      <c r="AA914" s="64"/>
      <c r="AB914" s="65"/>
      <c r="AC914" s="66" t="s">
        <v>89</v>
      </c>
      <c r="AD914" s="65" t="n">
        <v>43978</v>
      </c>
      <c r="AE914" s="56"/>
      <c r="AF914" s="97"/>
    </row>
    <row r="915" customFormat="false" ht="15.75" hidden="true" customHeight="true" outlineLevel="0" collapsed="false">
      <c r="A915" s="19" t="n">
        <v>908</v>
      </c>
      <c r="B915" s="67"/>
      <c r="C915" s="58" t="s">
        <v>2775</v>
      </c>
      <c r="D915" s="37" t="s">
        <v>2776</v>
      </c>
      <c r="E915" s="58" t="n">
        <v>4976219451574</v>
      </c>
      <c r="F915" s="38" t="str">
        <f aca="false">IF(D915="",,"http://mnsearch.com/item?kwd="&amp;D915)</f>
        <v>http://mnsearch.com/item?kwd=B000069TER</v>
      </c>
      <c r="G915" s="60" t="n">
        <v>7600</v>
      </c>
      <c r="H915" s="39"/>
      <c r="I915" s="40" t="n">
        <v>200</v>
      </c>
      <c r="J915" s="41"/>
      <c r="K915" s="41"/>
      <c r="L915" s="41"/>
      <c r="M915" s="100" t="s">
        <v>2777</v>
      </c>
      <c r="N915" s="62" t="n">
        <v>109.26</v>
      </c>
      <c r="O915" s="77" t="n">
        <f aca="false">N915-0.5</f>
        <v>108.76</v>
      </c>
      <c r="P915" s="78" t="n">
        <f aca="false">IF(ISERROR($P$1*O915),"",($P$1*O915))</f>
        <v>11515.5088</v>
      </c>
      <c r="Q915" s="79" t="n">
        <f aca="false">P915-T915-X915-G915-H915-Z915</f>
        <v>998.5088</v>
      </c>
      <c r="R915" s="80" t="n">
        <f aca="false">P915-T915-Y915-G915-H915-Z915</f>
        <v>998.5088</v>
      </c>
      <c r="S915" s="81" t="n">
        <f aca="false">IF(ISERROR(Q915/P915),"",(Q915/P915))</f>
        <v>0.086709915935282</v>
      </c>
      <c r="T915" s="78" t="n">
        <f aca="false">ROUND(IF(ISERROR(P915*$T$1),"",P915*$T$1),0)</f>
        <v>1727</v>
      </c>
      <c r="U915" s="82" t="n">
        <f aca="false">ROUNDUP(I915*1.2,0)</f>
        <v>240</v>
      </c>
      <c r="V915" s="83" t="n">
        <f aca="false">ROUNDUP(SUM(J915:L915)*1.1,0)</f>
        <v>0</v>
      </c>
      <c r="W915" s="84" t="s">
        <v>50</v>
      </c>
      <c r="X915" s="28" t="n">
        <f aca="false">IFERROR(IF($W915="eパケライト",VLOOKUP($U915,料金表!$B$3:$H$52,2,1),IF($W915="eパケ",VLOOKUP($U915,料金表!$B$3:$H$52,4,1),IF($W915="EMS",VLOOKUP($U915,料金表!$B$3:$H$52,6,1),""))),"")</f>
        <v>860</v>
      </c>
      <c r="Y915" s="28" t="n">
        <f aca="false">IFERROR(IF($W915="eパケライト",VLOOKUP($U915,料金表!$B$3:$H$52,3,1),IF($W915="eパケ",VLOOKUP($U915,料金表!$B$3:$H$52,5,1),IF($W915="EMS",VLOOKUP($U915,料金表!$B$3:$H$52,7,1),""))),"")</f>
        <v>860</v>
      </c>
      <c r="Z915" s="28" t="n">
        <f aca="false">$Z$1</f>
        <v>330</v>
      </c>
      <c r="AA915" s="64"/>
      <c r="AB915" s="65"/>
      <c r="AC915" s="66" t="s">
        <v>89</v>
      </c>
      <c r="AD915" s="65" t="n">
        <v>43978</v>
      </c>
      <c r="AE915" s="56"/>
      <c r="AF915" s="97"/>
    </row>
    <row r="916" customFormat="false" ht="15.75" hidden="true" customHeight="true" outlineLevel="0" collapsed="false">
      <c r="A916" s="19" t="n">
        <v>909</v>
      </c>
      <c r="B916" s="67"/>
      <c r="C916" s="58" t="s">
        <v>2778</v>
      </c>
      <c r="D916" s="37" t="s">
        <v>2779</v>
      </c>
      <c r="E916" s="58" t="n">
        <v>4943643737031</v>
      </c>
      <c r="F916" s="38" t="str">
        <f aca="false">IF(D916="",,"http://mnsearch.com/item?kwd="&amp;D916)</f>
        <v>http://mnsearch.com/item?kwd=B000068H8B</v>
      </c>
      <c r="G916" s="60" t="n">
        <v>8211</v>
      </c>
      <c r="H916" s="39"/>
      <c r="I916" s="40" t="n">
        <v>200</v>
      </c>
      <c r="J916" s="41"/>
      <c r="K916" s="41"/>
      <c r="L916" s="41"/>
      <c r="M916" s="100" t="s">
        <v>2780</v>
      </c>
      <c r="N916" s="62" t="n">
        <v>113.5</v>
      </c>
      <c r="O916" s="77" t="n">
        <f aca="false">N916-0.5</f>
        <v>113</v>
      </c>
      <c r="P916" s="78" t="n">
        <f aca="false">IF(ISERROR($P$1*O916),"",($P$1*O916))</f>
        <v>11964.44</v>
      </c>
      <c r="Q916" s="79" t="n">
        <f aca="false">P916-T916-X916-G916-H916-Z916</f>
        <v>768.439999999999</v>
      </c>
      <c r="R916" s="80" t="n">
        <f aca="false">P916-T916-Y916-G916-H916-Z916</f>
        <v>768.439999999999</v>
      </c>
      <c r="S916" s="81" t="n">
        <f aca="false">IF(ISERROR(Q916/P916),"",(Q916/P916))</f>
        <v>0.0642269926549006</v>
      </c>
      <c r="T916" s="78" t="n">
        <f aca="false">ROUND(IF(ISERROR(P916*$T$1),"",P916*$T$1),0)</f>
        <v>1795</v>
      </c>
      <c r="U916" s="82" t="n">
        <f aca="false">ROUNDUP(I916*1.2,0)</f>
        <v>240</v>
      </c>
      <c r="V916" s="83" t="n">
        <f aca="false">ROUNDUP(SUM(J916:L916)*1.1,0)</f>
        <v>0</v>
      </c>
      <c r="W916" s="84" t="s">
        <v>50</v>
      </c>
      <c r="X916" s="28" t="n">
        <f aca="false">IFERROR(IF($W916="eパケライト",VLOOKUP($U916,料金表!$B$3:$H$52,2,1),IF($W916="eパケ",VLOOKUP($U916,料金表!$B$3:$H$52,4,1),IF($W916="EMS",VLOOKUP($U916,料金表!$B$3:$H$52,6,1),""))),"")</f>
        <v>860</v>
      </c>
      <c r="Y916" s="28" t="n">
        <f aca="false">IFERROR(IF($W916="eパケライト",VLOOKUP($U916,料金表!$B$3:$H$52,3,1),IF($W916="eパケ",VLOOKUP($U916,料金表!$B$3:$H$52,5,1),IF($W916="EMS",VLOOKUP($U916,料金表!$B$3:$H$52,7,1),""))),"")</f>
        <v>860</v>
      </c>
      <c r="Z916" s="28" t="n">
        <f aca="false">$Z$1</f>
        <v>330</v>
      </c>
      <c r="AA916" s="64"/>
      <c r="AB916" s="65"/>
      <c r="AC916" s="66" t="s">
        <v>89</v>
      </c>
      <c r="AD916" s="65" t="n">
        <v>43978</v>
      </c>
      <c r="AE916" s="56"/>
      <c r="AF916" s="97"/>
    </row>
    <row r="917" customFormat="false" ht="15.75" hidden="true" customHeight="true" outlineLevel="0" collapsed="false">
      <c r="A917" s="19" t="n">
        <v>910</v>
      </c>
      <c r="B917" s="67"/>
      <c r="C917" s="58" t="s">
        <v>2781</v>
      </c>
      <c r="D917" s="37" t="s">
        <v>2782</v>
      </c>
      <c r="E917" s="58" t="n">
        <v>4902425394046</v>
      </c>
      <c r="F917" s="38" t="str">
        <f aca="false">IF(D917="",,"http://mnsearch.com/item?kwd="&amp;D917)</f>
        <v>http://mnsearch.com/item?kwd=B000068GXE</v>
      </c>
      <c r="G917" s="60" t="n">
        <v>5311</v>
      </c>
      <c r="H917" s="39"/>
      <c r="I917" s="40" t="n">
        <v>200</v>
      </c>
      <c r="J917" s="41"/>
      <c r="K917" s="41"/>
      <c r="L917" s="41"/>
      <c r="M917" s="61" t="s">
        <v>2783</v>
      </c>
      <c r="N917" s="62" t="n">
        <v>85</v>
      </c>
      <c r="O917" s="77" t="n">
        <f aca="false">N917-0.5</f>
        <v>84.5</v>
      </c>
      <c r="P917" s="78" t="n">
        <f aca="false">IF(ISERROR($P$1*O917),"",($P$1*O917))</f>
        <v>8946.86</v>
      </c>
      <c r="Q917" s="79" t="n">
        <f aca="false">P917-T917-X917-G917-H917-Z917</f>
        <v>1103.86</v>
      </c>
      <c r="R917" s="80" t="n">
        <f aca="false">P917-T917-Y917-G917-H917-Z917</f>
        <v>1103.86</v>
      </c>
      <c r="S917" s="81" t="n">
        <f aca="false">IF(ISERROR(Q917/P917),"",(Q917/P917))</f>
        <v>0.123379599099572</v>
      </c>
      <c r="T917" s="78" t="n">
        <f aca="false">ROUND(IF(ISERROR(P917*$T$1),"",P917*$T$1),0)</f>
        <v>1342</v>
      </c>
      <c r="U917" s="82" t="n">
        <f aca="false">ROUNDUP(I917*1.2,0)</f>
        <v>240</v>
      </c>
      <c r="V917" s="83" t="n">
        <f aca="false">ROUNDUP(SUM(J917:L917)*1.1,0)</f>
        <v>0</v>
      </c>
      <c r="W917" s="84" t="s">
        <v>50</v>
      </c>
      <c r="X917" s="28" t="n">
        <f aca="false">IFERROR(IF($W917="eパケライト",VLOOKUP($U917,料金表!$B$3:$H$52,2,1),IF($W917="eパケ",VLOOKUP($U917,料金表!$B$3:$H$52,4,1),IF($W917="EMS",VLOOKUP($U917,料金表!$B$3:$H$52,6,1),""))),"")</f>
        <v>860</v>
      </c>
      <c r="Y917" s="28" t="n">
        <f aca="false">IFERROR(IF($W917="eパケライト",VLOOKUP($U917,料金表!$B$3:$H$52,3,1),IF($W917="eパケ",VLOOKUP($U917,料金表!$B$3:$H$52,5,1),IF($W917="EMS",VLOOKUP($U917,料金表!$B$3:$H$52,7,1),""))),"")</f>
        <v>860</v>
      </c>
      <c r="Z917" s="28" t="n">
        <f aca="false">$Z$1</f>
        <v>330</v>
      </c>
      <c r="AA917" s="64"/>
      <c r="AB917" s="65"/>
      <c r="AC917" s="66" t="s">
        <v>89</v>
      </c>
      <c r="AD917" s="65" t="n">
        <v>43978</v>
      </c>
      <c r="AE917" s="56"/>
      <c r="AF917" s="97"/>
    </row>
    <row r="918" customFormat="false" ht="15.75" hidden="true" customHeight="true" outlineLevel="0" collapsed="false">
      <c r="A918" s="19" t="n">
        <v>911</v>
      </c>
      <c r="B918" s="67"/>
      <c r="C918" s="58" t="s">
        <v>2784</v>
      </c>
      <c r="D918" s="37" t="s">
        <v>2785</v>
      </c>
      <c r="E918" s="58" t="n">
        <v>4949244008211</v>
      </c>
      <c r="F918" s="38" t="str">
        <f aca="false">IF(D918="",,"http://mnsearch.com/item?kwd="&amp;D918)</f>
        <v>http://mnsearch.com/item?kwd=B07YN3H9X4</v>
      </c>
      <c r="G918" s="60" t="n">
        <v>4800</v>
      </c>
      <c r="H918" s="39"/>
      <c r="I918" s="40" t="n">
        <v>200</v>
      </c>
      <c r="J918" s="41"/>
      <c r="K918" s="41"/>
      <c r="L918" s="41"/>
      <c r="M918" s="61" t="s">
        <v>2786</v>
      </c>
      <c r="N918" s="62" t="n">
        <v>85.49</v>
      </c>
      <c r="O918" s="77" t="n">
        <f aca="false">N918-0.5</f>
        <v>84.99</v>
      </c>
      <c r="P918" s="78" t="n">
        <f aca="false">IF(ISERROR($P$1*O918),"",($P$1*O918))</f>
        <v>8998.7412</v>
      </c>
      <c r="Q918" s="79" t="n">
        <f aca="false">P918-T918-X918-G918-H918-Z918</f>
        <v>1658.7412</v>
      </c>
      <c r="R918" s="80" t="n">
        <f aca="false">P918-T918-Y918-G918-H918-Z918</f>
        <v>1658.7412</v>
      </c>
      <c r="S918" s="81" t="n">
        <f aca="false">IF(ISERROR(Q918/P918),"",(Q918/P918))</f>
        <v>0.184330359450719</v>
      </c>
      <c r="T918" s="78" t="n">
        <f aca="false">ROUND(IF(ISERROR(P918*$T$1),"",P918*$T$1),0)</f>
        <v>1350</v>
      </c>
      <c r="U918" s="82" t="n">
        <f aca="false">ROUNDUP(I918*1.2,0)</f>
        <v>240</v>
      </c>
      <c r="V918" s="83" t="n">
        <f aca="false">ROUNDUP(SUM(J918:L918)*1.1,0)</f>
        <v>0</v>
      </c>
      <c r="W918" s="84" t="s">
        <v>50</v>
      </c>
      <c r="X918" s="28" t="n">
        <f aca="false">IFERROR(IF($W918="eパケライト",VLOOKUP($U918,料金表!$B$3:$H$52,2,1),IF($W918="eパケ",VLOOKUP($U918,料金表!$B$3:$H$52,4,1),IF($W918="EMS",VLOOKUP($U918,料金表!$B$3:$H$52,6,1),""))),"")</f>
        <v>860</v>
      </c>
      <c r="Y918" s="28" t="n">
        <f aca="false">IFERROR(IF($W918="eパケライト",VLOOKUP($U918,料金表!$B$3:$H$52,3,1),IF($W918="eパケ",VLOOKUP($U918,料金表!$B$3:$H$52,5,1),IF($W918="EMS",VLOOKUP($U918,料金表!$B$3:$H$52,7,1),""))),"")</f>
        <v>860</v>
      </c>
      <c r="Z918" s="28" t="n">
        <f aca="false">$Z$1</f>
        <v>330</v>
      </c>
      <c r="AA918" s="64"/>
      <c r="AB918" s="65"/>
      <c r="AC918" s="66" t="s">
        <v>45</v>
      </c>
      <c r="AD918" s="65" t="n">
        <v>43979</v>
      </c>
      <c r="AE918" s="56"/>
      <c r="AF918" s="97"/>
    </row>
    <row r="919" customFormat="false" ht="15.75" hidden="true" customHeight="true" outlineLevel="0" collapsed="false">
      <c r="A919" s="19" t="n">
        <v>912</v>
      </c>
      <c r="B919" s="67"/>
      <c r="C919" s="58" t="s">
        <v>2787</v>
      </c>
      <c r="D919" s="37" t="s">
        <v>2788</v>
      </c>
      <c r="E919" s="58" t="n">
        <v>4940261515249</v>
      </c>
      <c r="F919" s="38" t="str">
        <f aca="false">IF(D919="",,"http://mnsearch.com/item?kwd="&amp;D919)</f>
        <v>http://mnsearch.com/item?kwd=B07D5M9QZF</v>
      </c>
      <c r="G919" s="60" t="n">
        <v>4000</v>
      </c>
      <c r="H919" s="39"/>
      <c r="I919" s="40" t="n">
        <v>200</v>
      </c>
      <c r="J919" s="41"/>
      <c r="K919" s="41"/>
      <c r="L919" s="41"/>
      <c r="M919" s="61" t="s">
        <v>2789</v>
      </c>
      <c r="N919" s="62" t="n">
        <v>68.49</v>
      </c>
      <c r="O919" s="77" t="n">
        <f aca="false">N919-0.5</f>
        <v>67.99</v>
      </c>
      <c r="P919" s="78" t="n">
        <f aca="false">IF(ISERROR($P$1*O919),"",($P$1*O919))</f>
        <v>7198.7812</v>
      </c>
      <c r="Q919" s="79" t="n">
        <f aca="false">P919-T919-X919-G919-H919-Z919</f>
        <v>928.7812</v>
      </c>
      <c r="R919" s="80" t="n">
        <f aca="false">P919-T919-Y919-G919-H919-Z919</f>
        <v>928.7812</v>
      </c>
      <c r="S919" s="81" t="n">
        <f aca="false">IF(ISERROR(Q919/P919),"",(Q919/P919))</f>
        <v>0.129019228977261</v>
      </c>
      <c r="T919" s="78" t="n">
        <f aca="false">ROUND(IF(ISERROR(P919*$T$1),"",P919*$T$1),0)</f>
        <v>1080</v>
      </c>
      <c r="U919" s="82" t="n">
        <f aca="false">ROUNDUP(I919*1.2,0)</f>
        <v>240</v>
      </c>
      <c r="V919" s="83" t="n">
        <f aca="false">ROUNDUP(SUM(J919:L919)*1.1,0)</f>
        <v>0</v>
      </c>
      <c r="W919" s="84" t="s">
        <v>50</v>
      </c>
      <c r="X919" s="28" t="n">
        <f aca="false">IFERROR(IF($W919="eパケライト",VLOOKUP($U919,料金表!$B$3:$H$52,2,1),IF($W919="eパケ",VLOOKUP($U919,料金表!$B$3:$H$52,4,1),IF($W919="EMS",VLOOKUP($U919,料金表!$B$3:$H$52,6,1),""))),"")</f>
        <v>860</v>
      </c>
      <c r="Y919" s="28" t="n">
        <f aca="false">IFERROR(IF($W919="eパケライト",VLOOKUP($U919,料金表!$B$3:$H$52,3,1),IF($W919="eパケ",VLOOKUP($U919,料金表!$B$3:$H$52,5,1),IF($W919="EMS",VLOOKUP($U919,料金表!$B$3:$H$52,7,1),""))),"")</f>
        <v>860</v>
      </c>
      <c r="Z919" s="28" t="n">
        <f aca="false">$Z$1</f>
        <v>330</v>
      </c>
      <c r="AA919" s="64"/>
      <c r="AB919" s="65"/>
      <c r="AC919" s="66" t="s">
        <v>45</v>
      </c>
      <c r="AD919" s="65" t="n">
        <v>43979</v>
      </c>
      <c r="AE919" s="56"/>
      <c r="AF919" s="97"/>
    </row>
    <row r="920" customFormat="false" ht="15.75" hidden="true" customHeight="true" outlineLevel="0" collapsed="false">
      <c r="A920" s="19" t="n">
        <v>913</v>
      </c>
      <c r="B920" s="67"/>
      <c r="C920" s="58" t="s">
        <v>2790</v>
      </c>
      <c r="D920" s="37" t="s">
        <v>2791</v>
      </c>
      <c r="E920" s="58" t="n">
        <v>4988615114519</v>
      </c>
      <c r="F920" s="38" t="str">
        <f aca="false">IF(D920="",,"http://mnsearch.com/item?kwd="&amp;D920)</f>
        <v>http://mnsearch.com/item?kwd=B07LBJFX7M</v>
      </c>
      <c r="G920" s="60" t="n">
        <v>3811</v>
      </c>
      <c r="H920" s="39"/>
      <c r="I920" s="40" t="n">
        <v>200</v>
      </c>
      <c r="J920" s="41"/>
      <c r="K920" s="41"/>
      <c r="L920" s="41"/>
      <c r="M920" s="61" t="s">
        <v>2792</v>
      </c>
      <c r="N920" s="62" t="n">
        <v>64.49</v>
      </c>
      <c r="O920" s="77" t="n">
        <f aca="false">N920-0.5</f>
        <v>63.99</v>
      </c>
      <c r="P920" s="78" t="n">
        <f aca="false">IF(ISERROR($P$1*O920),"",($P$1*O920))</f>
        <v>6775.2612</v>
      </c>
      <c r="Q920" s="79" t="n">
        <f aca="false">P920-T920-X920-G920-H920-Z920</f>
        <v>758.261199999999</v>
      </c>
      <c r="R920" s="80" t="n">
        <f aca="false">P920-T920-Y920-G920-H920-Z920</f>
        <v>758.261199999999</v>
      </c>
      <c r="S920" s="81" t="n">
        <f aca="false">IF(ISERROR(Q920/P920),"",(Q920/P920))</f>
        <v>0.111916157564523</v>
      </c>
      <c r="T920" s="78" t="n">
        <f aca="false">ROUND(IF(ISERROR(P920*$T$1),"",P920*$T$1),0)</f>
        <v>1016</v>
      </c>
      <c r="U920" s="82" t="n">
        <f aca="false">ROUNDUP(I920*1.2,0)</f>
        <v>240</v>
      </c>
      <c r="V920" s="83" t="n">
        <f aca="false">ROUNDUP(SUM(J920:L920)*1.1,0)</f>
        <v>0</v>
      </c>
      <c r="W920" s="84" t="s">
        <v>50</v>
      </c>
      <c r="X920" s="28" t="n">
        <f aca="false">IFERROR(IF($W920="eパケライト",VLOOKUP($U920,料金表!$B$3:$H$52,2,1),IF($W920="eパケ",VLOOKUP($U920,料金表!$B$3:$H$52,4,1),IF($W920="EMS",VLOOKUP($U920,料金表!$B$3:$H$52,6,1),""))),"")</f>
        <v>860</v>
      </c>
      <c r="Y920" s="28" t="n">
        <f aca="false">IFERROR(IF($W920="eパケライト",VLOOKUP($U920,料金表!$B$3:$H$52,3,1),IF($W920="eパケ",VLOOKUP($U920,料金表!$B$3:$H$52,5,1),IF($W920="EMS",VLOOKUP($U920,料金表!$B$3:$H$52,7,1),""))),"")</f>
        <v>860</v>
      </c>
      <c r="Z920" s="28" t="n">
        <f aca="false">$Z$1</f>
        <v>330</v>
      </c>
      <c r="AA920" s="64"/>
      <c r="AB920" s="65"/>
      <c r="AC920" s="66" t="s">
        <v>45</v>
      </c>
      <c r="AD920" s="65" t="n">
        <v>43979</v>
      </c>
      <c r="AE920" s="56"/>
      <c r="AF920" s="97"/>
    </row>
    <row r="921" customFormat="false" ht="15.75" hidden="true" customHeight="true" outlineLevel="0" collapsed="false">
      <c r="A921" s="19" t="n">
        <v>914</v>
      </c>
      <c r="B921" s="67"/>
      <c r="C921" s="58" t="s">
        <v>2793</v>
      </c>
      <c r="D921" s="37" t="s">
        <v>2794</v>
      </c>
      <c r="E921" s="58" t="n">
        <v>4984995901459</v>
      </c>
      <c r="F921" s="38" t="str">
        <f aca="false">IF(D921="",,"http://mnsearch.com/item?kwd="&amp;D921)</f>
        <v>http://mnsearch.com/item?kwd=B06XS7FWCP</v>
      </c>
      <c r="G921" s="60" t="n">
        <v>2711</v>
      </c>
      <c r="H921" s="39"/>
      <c r="I921" s="40" t="n">
        <v>200</v>
      </c>
      <c r="J921" s="41"/>
      <c r="K921" s="41"/>
      <c r="L921" s="41"/>
      <c r="M921" s="61" t="s">
        <v>2795</v>
      </c>
      <c r="N921" s="62" t="n">
        <v>60.49</v>
      </c>
      <c r="O921" s="77" t="n">
        <f aca="false">N921-0.5</f>
        <v>59.99</v>
      </c>
      <c r="P921" s="78" t="n">
        <f aca="false">IF(ISERROR($P$1*O921),"",($P$1*O921))</f>
        <v>6351.7412</v>
      </c>
      <c r="Q921" s="79" t="n">
        <f aca="false">P921-T921-X921-G921-H921-Z921</f>
        <v>1497.7412</v>
      </c>
      <c r="R921" s="80" t="n">
        <f aca="false">P921-T921-Y921-G921-H921-Z921</f>
        <v>1497.7412</v>
      </c>
      <c r="S921" s="81" t="n">
        <f aca="false">IF(ISERROR(Q921/P921),"",(Q921/P921))</f>
        <v>0.235800098404513</v>
      </c>
      <c r="T921" s="78" t="n">
        <f aca="false">ROUND(IF(ISERROR(P921*$T$1),"",P921*$T$1),0)</f>
        <v>953</v>
      </c>
      <c r="U921" s="82" t="n">
        <f aca="false">ROUNDUP(I921*1.2,0)</f>
        <v>240</v>
      </c>
      <c r="V921" s="83" t="n">
        <f aca="false">ROUNDUP(SUM(J921:L921)*1.1,0)</f>
        <v>0</v>
      </c>
      <c r="W921" s="84" t="s">
        <v>50</v>
      </c>
      <c r="X921" s="28" t="n">
        <f aca="false">IFERROR(IF($W921="eパケライト",VLOOKUP($U921,料金表!$B$3:$H$52,2,1),IF($W921="eパケ",VLOOKUP($U921,料金表!$B$3:$H$52,4,1),IF($W921="EMS",VLOOKUP($U921,料金表!$B$3:$H$52,6,1),""))),"")</f>
        <v>860</v>
      </c>
      <c r="Y921" s="28" t="n">
        <f aca="false">IFERROR(IF($W921="eパケライト",VLOOKUP($U921,料金表!$B$3:$H$52,3,1),IF($W921="eパケ",VLOOKUP($U921,料金表!$B$3:$H$52,5,1),IF($W921="EMS",VLOOKUP($U921,料金表!$B$3:$H$52,7,1),""))),"")</f>
        <v>860</v>
      </c>
      <c r="Z921" s="28" t="n">
        <f aca="false">$Z$1</f>
        <v>330</v>
      </c>
      <c r="AA921" s="64"/>
      <c r="AB921" s="65"/>
      <c r="AC921" s="66" t="s">
        <v>45</v>
      </c>
      <c r="AD921" s="65" t="n">
        <v>43979</v>
      </c>
      <c r="AE921" s="56"/>
      <c r="AF921" s="97"/>
    </row>
    <row r="922" customFormat="false" ht="15.75" hidden="true" customHeight="true" outlineLevel="0" collapsed="false">
      <c r="A922" s="19" t="n">
        <v>915</v>
      </c>
      <c r="B922" s="67"/>
      <c r="C922" s="58" t="s">
        <v>2796</v>
      </c>
      <c r="D922" s="37" t="s">
        <v>2797</v>
      </c>
      <c r="E922" s="58" t="n">
        <v>4573173303194</v>
      </c>
      <c r="F922" s="38" t="str">
        <f aca="false">IF(D922="",,"http://mnsearch.com/item?kwd="&amp;D922)</f>
        <v>http://mnsearch.com/item?kwd=B019DJYL2Q</v>
      </c>
      <c r="G922" s="60" t="n">
        <v>1611</v>
      </c>
      <c r="H922" s="39"/>
      <c r="I922" s="40" t="n">
        <v>200</v>
      </c>
      <c r="J922" s="41"/>
      <c r="K922" s="41"/>
      <c r="L922" s="41"/>
      <c r="M922" s="100" t="s">
        <v>2798</v>
      </c>
      <c r="N922" s="62" t="n">
        <v>45.49</v>
      </c>
      <c r="O922" s="77" t="n">
        <f aca="false">N922-0.5</f>
        <v>44.99</v>
      </c>
      <c r="P922" s="78" t="n">
        <f aca="false">IF(ISERROR($P$1*O922),"",($P$1*O922))</f>
        <v>4763.5412</v>
      </c>
      <c r="Q922" s="79" t="n">
        <f aca="false">P922-T922-X922-G922-H922-Z922</f>
        <v>1247.5412</v>
      </c>
      <c r="R922" s="80" t="n">
        <f aca="false">P922-T922-Y922-G922-H922-Z922</f>
        <v>1247.5412</v>
      </c>
      <c r="S922" s="81" t="n">
        <f aca="false">IF(ISERROR(Q922/P922),"",(Q922/P922))</f>
        <v>0.261893651722798</v>
      </c>
      <c r="T922" s="78" t="n">
        <f aca="false">ROUND(IF(ISERROR(P922*$T$1),"",P922*$T$1),0)</f>
        <v>715</v>
      </c>
      <c r="U922" s="82" t="n">
        <f aca="false">ROUNDUP(I922*1.2,0)</f>
        <v>240</v>
      </c>
      <c r="V922" s="83" t="n">
        <f aca="false">ROUNDUP(SUM(J922:L922)*1.1,0)</f>
        <v>0</v>
      </c>
      <c r="W922" s="84" t="s">
        <v>50</v>
      </c>
      <c r="X922" s="28" t="n">
        <f aca="false">IFERROR(IF($W922="eパケライト",VLOOKUP($U922,料金表!$B$3:$H$52,2,1),IF($W922="eパケ",VLOOKUP($U922,料金表!$B$3:$H$52,4,1),IF($W922="EMS",VLOOKUP($U922,料金表!$B$3:$H$52,6,1),""))),"")</f>
        <v>860</v>
      </c>
      <c r="Y922" s="28" t="n">
        <f aca="false">IFERROR(IF($W922="eパケライト",VLOOKUP($U922,料金表!$B$3:$H$52,3,1),IF($W922="eパケ",VLOOKUP($U922,料金表!$B$3:$H$52,5,1),IF($W922="EMS",VLOOKUP($U922,料金表!$B$3:$H$52,7,1),""))),"")</f>
        <v>860</v>
      </c>
      <c r="Z922" s="28" t="n">
        <f aca="false">$Z$1</f>
        <v>330</v>
      </c>
      <c r="AA922" s="64"/>
      <c r="AB922" s="65"/>
      <c r="AC922" s="66" t="s">
        <v>45</v>
      </c>
      <c r="AD922" s="65" t="n">
        <v>43979</v>
      </c>
      <c r="AE922" s="56"/>
      <c r="AF922" s="97"/>
    </row>
    <row r="923" customFormat="false" ht="15.75" hidden="true" customHeight="true" outlineLevel="0" collapsed="false">
      <c r="A923" s="19" t="n">
        <v>916</v>
      </c>
      <c r="B923" s="67"/>
      <c r="C923" s="58" t="s">
        <v>2799</v>
      </c>
      <c r="D923" s="37" t="s">
        <v>2800</v>
      </c>
      <c r="E923" s="58" t="n">
        <v>4902370518078</v>
      </c>
      <c r="F923" s="38" t="str">
        <f aca="false">IF(D923="",,"http://mnsearch.com/item?kwd="&amp;D923)</f>
        <v>http://mnsearch.com/item?kwd=B002XUMAGW</v>
      </c>
      <c r="G923" s="60" t="n">
        <v>1511</v>
      </c>
      <c r="H923" s="39"/>
      <c r="I923" s="40" t="n">
        <v>200</v>
      </c>
      <c r="J923" s="41"/>
      <c r="K923" s="41"/>
      <c r="L923" s="41"/>
      <c r="M923" s="61" t="s">
        <v>2801</v>
      </c>
      <c r="N923" s="62" t="n">
        <v>42.49</v>
      </c>
      <c r="O923" s="77" t="n">
        <f aca="false">N923-0.5</f>
        <v>41.99</v>
      </c>
      <c r="P923" s="78" t="n">
        <f aca="false">IF(ISERROR($P$1*O923),"",($P$1*O923))</f>
        <v>4445.9012</v>
      </c>
      <c r="Q923" s="79" t="n">
        <f aca="false">P923-T923-X923-G923-H923-Z923</f>
        <v>1077.9012</v>
      </c>
      <c r="R923" s="80" t="n">
        <f aca="false">P923-T923-Y923-G923-H923-Z923</f>
        <v>1077.9012</v>
      </c>
      <c r="S923" s="81" t="n">
        <f aca="false">IF(ISERROR(Q923/P923),"",(Q923/P923))</f>
        <v>0.242448302719818</v>
      </c>
      <c r="T923" s="78" t="n">
        <f aca="false">ROUND(IF(ISERROR(P923*$T$1),"",P923*$T$1),0)</f>
        <v>667</v>
      </c>
      <c r="U923" s="82" t="n">
        <f aca="false">ROUNDUP(I923*1.2,0)</f>
        <v>240</v>
      </c>
      <c r="V923" s="83" t="n">
        <f aca="false">ROUNDUP(SUM(J923:L923)*1.1,0)</f>
        <v>0</v>
      </c>
      <c r="W923" s="84" t="s">
        <v>50</v>
      </c>
      <c r="X923" s="28" t="n">
        <f aca="false">IFERROR(IF($W923="eパケライト",VLOOKUP($U923,料金表!$B$3:$H$52,2,1),IF($W923="eパケ",VLOOKUP($U923,料金表!$B$3:$H$52,4,1),IF($W923="EMS",VLOOKUP($U923,料金表!$B$3:$H$52,6,1),""))),"")</f>
        <v>860</v>
      </c>
      <c r="Y923" s="28" t="n">
        <f aca="false">IFERROR(IF($W923="eパケライト",VLOOKUP($U923,料金表!$B$3:$H$52,3,1),IF($W923="eパケ",VLOOKUP($U923,料金表!$B$3:$H$52,5,1),IF($W923="EMS",VLOOKUP($U923,料金表!$B$3:$H$52,7,1),""))),"")</f>
        <v>860</v>
      </c>
      <c r="Z923" s="28" t="n">
        <f aca="false">$Z$1</f>
        <v>330</v>
      </c>
      <c r="AA923" s="64"/>
      <c r="AB923" s="65"/>
      <c r="AC923" s="66" t="s">
        <v>45</v>
      </c>
      <c r="AD923" s="65" t="n">
        <v>43979</v>
      </c>
      <c r="AE923" s="56"/>
      <c r="AF923" s="97"/>
    </row>
    <row r="924" customFormat="false" ht="15.75" hidden="true" customHeight="true" outlineLevel="0" collapsed="false">
      <c r="A924" s="19" t="n">
        <v>917</v>
      </c>
      <c r="B924" s="67"/>
      <c r="C924" s="58" t="s">
        <v>2802</v>
      </c>
      <c r="D924" s="37" t="s">
        <v>2803</v>
      </c>
      <c r="E924" s="58" t="n">
        <v>8809459211577</v>
      </c>
      <c r="F924" s="38" t="str">
        <f aca="false">IF(D924="",,"http://mnsearch.com/item?kwd="&amp;D924)</f>
        <v>http://mnsearch.com/item?kwd=B07TLBQ1RV</v>
      </c>
      <c r="G924" s="60" t="n">
        <v>4199</v>
      </c>
      <c r="H924" s="39"/>
      <c r="I924" s="40" t="n">
        <v>200</v>
      </c>
      <c r="J924" s="41"/>
      <c r="K924" s="41"/>
      <c r="L924" s="41"/>
      <c r="M924" s="61" t="s">
        <v>2804</v>
      </c>
      <c r="N924" s="62" t="n">
        <v>69.49</v>
      </c>
      <c r="O924" s="77" t="n">
        <f aca="false">N924-0.5</f>
        <v>68.99</v>
      </c>
      <c r="P924" s="78" t="n">
        <f aca="false">IF(ISERROR($P$1*O924),"",($P$1*O924))</f>
        <v>7304.6612</v>
      </c>
      <c r="Q924" s="79" t="n">
        <f aca="false">P924-T924-X924-G924-H924-Z924</f>
        <v>819.6612</v>
      </c>
      <c r="R924" s="80" t="n">
        <f aca="false">P924-T924-Y924-G924-H924-Z924</f>
        <v>819.6612</v>
      </c>
      <c r="S924" s="81" t="n">
        <f aca="false">IF(ISERROR(Q924/P924),"",(Q924/P924))</f>
        <v>0.112210707322059</v>
      </c>
      <c r="T924" s="78" t="n">
        <f aca="false">ROUND(IF(ISERROR(P924*$T$1),"",P924*$T$1),0)</f>
        <v>1096</v>
      </c>
      <c r="U924" s="82" t="n">
        <f aca="false">ROUNDUP(I924*1.2,0)</f>
        <v>240</v>
      </c>
      <c r="V924" s="83" t="n">
        <f aca="false">ROUNDUP(SUM(J924:L924)*1.1,0)</f>
        <v>0</v>
      </c>
      <c r="W924" s="84" t="s">
        <v>50</v>
      </c>
      <c r="X924" s="28" t="n">
        <f aca="false">IFERROR(IF($W924="eパケライト",VLOOKUP($U924,料金表!$B$3:$H$52,2,1),IF($W924="eパケ",VLOOKUP($U924,料金表!$B$3:$H$52,4,1),IF($W924="EMS",VLOOKUP($U924,料金表!$B$3:$H$52,6,1),""))),"")</f>
        <v>860</v>
      </c>
      <c r="Y924" s="28" t="n">
        <f aca="false">IFERROR(IF($W924="eパケライト",VLOOKUP($U924,料金表!$B$3:$H$52,3,1),IF($W924="eパケ",VLOOKUP($U924,料金表!$B$3:$H$52,5,1),IF($W924="EMS",VLOOKUP($U924,料金表!$B$3:$H$52,7,1),""))),"")</f>
        <v>860</v>
      </c>
      <c r="Z924" s="28" t="n">
        <f aca="false">$Z$1</f>
        <v>330</v>
      </c>
      <c r="AA924" s="64"/>
      <c r="AB924" s="65"/>
      <c r="AC924" s="66" t="s">
        <v>45</v>
      </c>
      <c r="AD924" s="65" t="n">
        <v>43979</v>
      </c>
      <c r="AE924" s="56"/>
      <c r="AF924" s="97"/>
    </row>
    <row r="925" customFormat="false" ht="15.75" hidden="true" customHeight="true" outlineLevel="0" collapsed="false">
      <c r="A925" s="19" t="n">
        <v>918</v>
      </c>
      <c r="B925" s="67"/>
      <c r="C925" s="58" t="s">
        <v>2805</v>
      </c>
      <c r="D925" s="37" t="s">
        <v>2806</v>
      </c>
      <c r="E925" s="58" t="n">
        <v>4988601010245</v>
      </c>
      <c r="F925" s="38" t="str">
        <f aca="false">IF(D925="",,"http://mnsearch.com/item?kwd="&amp;D925)</f>
        <v>http://mnsearch.com/item?kwd=B07L8KKFFJ</v>
      </c>
      <c r="G925" s="60" t="n">
        <v>4411</v>
      </c>
      <c r="H925" s="39"/>
      <c r="I925" s="40" t="n">
        <v>200</v>
      </c>
      <c r="J925" s="41"/>
      <c r="K925" s="41"/>
      <c r="L925" s="41"/>
      <c r="M925" s="61" t="s">
        <v>2807</v>
      </c>
      <c r="N925" s="62" t="n">
        <v>70.49</v>
      </c>
      <c r="O925" s="77" t="n">
        <f aca="false">N925-0.5</f>
        <v>69.99</v>
      </c>
      <c r="P925" s="78" t="n">
        <f aca="false">IF(ISERROR($P$1*O925),"",($P$1*O925))</f>
        <v>7410.5412</v>
      </c>
      <c r="Q925" s="79" t="n">
        <f aca="false">P925-T925-X925-G925-H925-Z925</f>
        <v>697.541199999999</v>
      </c>
      <c r="R925" s="80" t="n">
        <f aca="false">P925-T925-Y925-G925-H925-Z925</f>
        <v>697.541199999999</v>
      </c>
      <c r="S925" s="81" t="n">
        <f aca="false">IF(ISERROR(Q925/P925),"",(Q925/P925))</f>
        <v>0.0941282399185634</v>
      </c>
      <c r="T925" s="78" t="n">
        <f aca="false">ROUND(IF(ISERROR(P925*$T$1),"",P925*$T$1),0)</f>
        <v>1112</v>
      </c>
      <c r="U925" s="82" t="n">
        <f aca="false">ROUNDUP(I925*1.2,0)</f>
        <v>240</v>
      </c>
      <c r="V925" s="83" t="n">
        <f aca="false">ROUNDUP(SUM(J925:L925)*1.1,0)</f>
        <v>0</v>
      </c>
      <c r="W925" s="84" t="s">
        <v>50</v>
      </c>
      <c r="X925" s="28" t="n">
        <f aca="false">IFERROR(IF($W925="eパケライト",VLOOKUP($U925,料金表!$B$3:$H$52,2,1),IF($W925="eパケ",VLOOKUP($U925,料金表!$B$3:$H$52,4,1),IF($W925="EMS",VLOOKUP($U925,料金表!$B$3:$H$52,6,1),""))),"")</f>
        <v>860</v>
      </c>
      <c r="Y925" s="28" t="n">
        <f aca="false">IFERROR(IF($W925="eパケライト",VLOOKUP($U925,料金表!$B$3:$H$52,3,1),IF($W925="eパケ",VLOOKUP($U925,料金表!$B$3:$H$52,5,1),IF($W925="EMS",VLOOKUP($U925,料金表!$B$3:$H$52,7,1),""))),"")</f>
        <v>860</v>
      </c>
      <c r="Z925" s="28" t="n">
        <f aca="false">$Z$1</f>
        <v>330</v>
      </c>
      <c r="AA925" s="64"/>
      <c r="AB925" s="65"/>
      <c r="AC925" s="66" t="s">
        <v>45</v>
      </c>
      <c r="AD925" s="65" t="n">
        <v>43979</v>
      </c>
      <c r="AE925" s="56"/>
      <c r="AF925" s="97"/>
    </row>
    <row r="926" customFormat="false" ht="15.75" hidden="true" customHeight="true" outlineLevel="0" collapsed="false">
      <c r="A926" s="19" t="n">
        <v>919</v>
      </c>
      <c r="B926" s="67"/>
      <c r="C926" s="58" t="s">
        <v>2808</v>
      </c>
      <c r="D926" s="37" t="s">
        <v>2809</v>
      </c>
      <c r="E926" s="58" t="n">
        <v>4988601010467</v>
      </c>
      <c r="F926" s="38" t="str">
        <f aca="false">IF(D926="",,"http://mnsearch.com/item?kwd="&amp;D926)</f>
        <v>http://mnsearch.com/item?kwd=B07ZVT5WMD</v>
      </c>
      <c r="G926" s="60" t="n">
        <v>4311</v>
      </c>
      <c r="H926" s="39"/>
      <c r="I926" s="40" t="n">
        <v>200</v>
      </c>
      <c r="J926" s="41"/>
      <c r="K926" s="41"/>
      <c r="L926" s="41"/>
      <c r="M926" s="61" t="s">
        <v>2810</v>
      </c>
      <c r="N926" s="62" t="n">
        <v>69.49</v>
      </c>
      <c r="O926" s="77" t="n">
        <f aca="false">N926-0.5</f>
        <v>68.99</v>
      </c>
      <c r="P926" s="78" t="n">
        <f aca="false">IF(ISERROR($P$1*O926),"",($P$1*O926))</f>
        <v>7304.6612</v>
      </c>
      <c r="Q926" s="79" t="n">
        <f aca="false">P926-T926-X926-G926-H926-Z926</f>
        <v>707.6612</v>
      </c>
      <c r="R926" s="80" t="n">
        <f aca="false">P926-T926-Y926-G926-H926-Z926</f>
        <v>707.6612</v>
      </c>
      <c r="S926" s="81" t="n">
        <f aca="false">IF(ISERROR(Q926/P926),"",(Q926/P926))</f>
        <v>0.096878031797012</v>
      </c>
      <c r="T926" s="78" t="n">
        <f aca="false">ROUND(IF(ISERROR(P926*$T$1),"",P926*$T$1),0)</f>
        <v>1096</v>
      </c>
      <c r="U926" s="82" t="n">
        <f aca="false">ROUNDUP(I926*1.2,0)</f>
        <v>240</v>
      </c>
      <c r="V926" s="83" t="n">
        <f aca="false">ROUNDUP(SUM(J926:L926)*1.1,0)</f>
        <v>0</v>
      </c>
      <c r="W926" s="84" t="s">
        <v>50</v>
      </c>
      <c r="X926" s="28" t="n">
        <f aca="false">IFERROR(IF($W926="eパケライト",VLOOKUP($U926,料金表!$B$3:$H$52,2,1),IF($W926="eパケ",VLOOKUP($U926,料金表!$B$3:$H$52,4,1),IF($W926="EMS",VLOOKUP($U926,料金表!$B$3:$H$52,6,1),""))),"")</f>
        <v>860</v>
      </c>
      <c r="Y926" s="28" t="n">
        <f aca="false">IFERROR(IF($W926="eパケライト",VLOOKUP($U926,料金表!$B$3:$H$52,3,1),IF($W926="eパケ",VLOOKUP($U926,料金表!$B$3:$H$52,5,1),IF($W926="EMS",VLOOKUP($U926,料金表!$B$3:$H$52,7,1),""))),"")</f>
        <v>860</v>
      </c>
      <c r="Z926" s="28" t="n">
        <f aca="false">$Z$1</f>
        <v>330</v>
      </c>
      <c r="AA926" s="64"/>
      <c r="AB926" s="65"/>
      <c r="AC926" s="66" t="s">
        <v>45</v>
      </c>
      <c r="AD926" s="65" t="n">
        <v>43979</v>
      </c>
      <c r="AE926" s="56"/>
      <c r="AF926" s="97"/>
    </row>
    <row r="927" customFormat="false" ht="15.75" hidden="true" customHeight="true" outlineLevel="0" collapsed="false">
      <c r="A927" s="19" t="n">
        <v>920</v>
      </c>
      <c r="B927" s="67"/>
      <c r="C927" s="58" t="s">
        <v>2811</v>
      </c>
      <c r="D927" s="37" t="s">
        <v>2812</v>
      </c>
      <c r="E927" s="58" t="n">
        <v>4949244007993</v>
      </c>
      <c r="F927" s="38" t="str">
        <f aca="false">IF(D927="",,"http://mnsearch.com/item?kwd="&amp;D927)</f>
        <v>http://mnsearch.com/item?kwd=B07WVXXS22</v>
      </c>
      <c r="G927" s="60" t="n">
        <v>4011</v>
      </c>
      <c r="H927" s="39"/>
      <c r="I927" s="40" t="n">
        <v>200</v>
      </c>
      <c r="J927" s="41"/>
      <c r="K927" s="41"/>
      <c r="L927" s="41"/>
      <c r="M927" s="100" t="s">
        <v>2813</v>
      </c>
      <c r="N927" s="62" t="n">
        <v>65.49</v>
      </c>
      <c r="O927" s="77" t="n">
        <f aca="false">N927-0.5</f>
        <v>64.99</v>
      </c>
      <c r="P927" s="78" t="n">
        <f aca="false">IF(ISERROR($P$1*O927),"",($P$1*O927))</f>
        <v>6881.1412</v>
      </c>
      <c r="Q927" s="79" t="n">
        <f aca="false">P927-T927-X927-G927-H927-Z927</f>
        <v>648.141199999999</v>
      </c>
      <c r="R927" s="80" t="n">
        <f aca="false">P927-T927-Y927-G927-H927-Z927</f>
        <v>648.141199999999</v>
      </c>
      <c r="S927" s="81" t="n">
        <f aca="false">IF(ISERROR(Q927/P927),"",(Q927/P927))</f>
        <v>0.0941909461180653</v>
      </c>
      <c r="T927" s="78" t="n">
        <f aca="false">ROUND(IF(ISERROR(P927*$T$1),"",P927*$T$1),0)</f>
        <v>1032</v>
      </c>
      <c r="U927" s="82" t="n">
        <f aca="false">ROUNDUP(I927*1.2,0)</f>
        <v>240</v>
      </c>
      <c r="V927" s="83" t="n">
        <f aca="false">ROUNDUP(SUM(J927:L927)*1.1,0)</f>
        <v>0</v>
      </c>
      <c r="W927" s="84" t="s">
        <v>50</v>
      </c>
      <c r="X927" s="28" t="n">
        <f aca="false">IFERROR(IF($W927="eパケライト",VLOOKUP($U927,料金表!$B$3:$H$52,2,1),IF($W927="eパケ",VLOOKUP($U927,料金表!$B$3:$H$52,4,1),IF($W927="EMS",VLOOKUP($U927,料金表!$B$3:$H$52,6,1),""))),"")</f>
        <v>860</v>
      </c>
      <c r="Y927" s="28" t="n">
        <f aca="false">IFERROR(IF($W927="eパケライト",VLOOKUP($U927,料金表!$B$3:$H$52,3,1),IF($W927="eパケ",VLOOKUP($U927,料金表!$B$3:$H$52,5,1),IF($W927="EMS",VLOOKUP($U927,料金表!$B$3:$H$52,7,1),""))),"")</f>
        <v>860</v>
      </c>
      <c r="Z927" s="28" t="n">
        <f aca="false">$Z$1</f>
        <v>330</v>
      </c>
      <c r="AA927" s="64"/>
      <c r="AB927" s="65"/>
      <c r="AC927" s="66" t="s">
        <v>45</v>
      </c>
      <c r="AD927" s="65" t="n">
        <v>43979</v>
      </c>
      <c r="AE927" s="56"/>
      <c r="AF927" s="97"/>
    </row>
    <row r="928" customFormat="false" ht="15.75" hidden="true" customHeight="true" outlineLevel="0" collapsed="false">
      <c r="A928" s="19" t="n">
        <v>921</v>
      </c>
      <c r="B928" s="67"/>
      <c r="C928" s="58" t="s">
        <v>2814</v>
      </c>
      <c r="D928" s="37" t="s">
        <v>2815</v>
      </c>
      <c r="E928" s="58" t="n">
        <v>4562226431427</v>
      </c>
      <c r="F928" s="38" t="str">
        <f aca="false">IF(D928="",,"http://mnsearch.com/item?kwd="&amp;D928)</f>
        <v>http://mnsearch.com/item?kwd=B07Q8MZHRJ</v>
      </c>
      <c r="G928" s="60" t="n">
        <v>1611</v>
      </c>
      <c r="H928" s="39"/>
      <c r="I928" s="40" t="n">
        <v>200</v>
      </c>
      <c r="J928" s="41"/>
      <c r="K928" s="41"/>
      <c r="L928" s="41"/>
      <c r="M928" s="61" t="s">
        <v>2816</v>
      </c>
      <c r="N928" s="62" t="n">
        <v>39.49</v>
      </c>
      <c r="O928" s="77" t="n">
        <f aca="false">N928-0.5</f>
        <v>38.99</v>
      </c>
      <c r="P928" s="78" t="n">
        <f aca="false">IF(ISERROR($P$1*O928),"",($P$1*O928))</f>
        <v>4128.2612</v>
      </c>
      <c r="Q928" s="79" t="n">
        <f aca="false">P928-T928-X928-G928-H928-Z928</f>
        <v>708.2612</v>
      </c>
      <c r="R928" s="80" t="n">
        <f aca="false">P928-T928-Y928-G928-H928-Z928</f>
        <v>708.2612</v>
      </c>
      <c r="S928" s="81" t="n">
        <f aca="false">IF(ISERROR(Q928/P928),"",(Q928/P928))</f>
        <v>0.17156404735243</v>
      </c>
      <c r="T928" s="78" t="n">
        <f aca="false">ROUND(IF(ISERROR(P928*$T$1),"",P928*$T$1),0)</f>
        <v>619</v>
      </c>
      <c r="U928" s="82" t="n">
        <f aca="false">ROUNDUP(I928*1.2,0)</f>
        <v>240</v>
      </c>
      <c r="V928" s="83" t="n">
        <f aca="false">ROUNDUP(SUM(J928:L928)*1.1,0)</f>
        <v>0</v>
      </c>
      <c r="W928" s="84" t="s">
        <v>50</v>
      </c>
      <c r="X928" s="28" t="n">
        <f aca="false">IFERROR(IF($W928="eパケライト",VLOOKUP($U928,料金表!$B$3:$H$52,2,1),IF($W928="eパケ",VLOOKUP($U928,料金表!$B$3:$H$52,4,1),IF($W928="EMS",VLOOKUP($U928,料金表!$B$3:$H$52,6,1),""))),"")</f>
        <v>860</v>
      </c>
      <c r="Y928" s="28" t="n">
        <f aca="false">IFERROR(IF($W928="eパケライト",VLOOKUP($U928,料金表!$B$3:$H$52,3,1),IF($W928="eパケ",VLOOKUP($U928,料金表!$B$3:$H$52,5,1),IF($W928="EMS",VLOOKUP($U928,料金表!$B$3:$H$52,7,1),""))),"")</f>
        <v>860</v>
      </c>
      <c r="Z928" s="28" t="n">
        <f aca="false">$Z$1</f>
        <v>330</v>
      </c>
      <c r="AA928" s="64"/>
      <c r="AB928" s="65"/>
      <c r="AC928" s="66" t="s">
        <v>89</v>
      </c>
      <c r="AD928" s="65" t="n">
        <v>43979</v>
      </c>
      <c r="AE928" s="56"/>
      <c r="AF928" s="97"/>
    </row>
    <row r="929" customFormat="false" ht="15.75" hidden="true" customHeight="true" outlineLevel="0" collapsed="false">
      <c r="A929" s="19" t="n">
        <v>922</v>
      </c>
      <c r="B929" s="67"/>
      <c r="C929" s="58" t="s">
        <v>2817</v>
      </c>
      <c r="D929" s="37" t="s">
        <v>2818</v>
      </c>
      <c r="E929" s="58" t="n">
        <v>4976219102018</v>
      </c>
      <c r="F929" s="38" t="str">
        <f aca="false">IF(D929="",,"http://mnsearch.com/item?kwd="&amp;D929)</f>
        <v>http://mnsearch.com/item?kwd=B07RP4WP59</v>
      </c>
      <c r="G929" s="60" t="n">
        <v>5300</v>
      </c>
      <c r="H929" s="39"/>
      <c r="I929" s="40" t="n">
        <v>200</v>
      </c>
      <c r="J929" s="41"/>
      <c r="K929" s="41"/>
      <c r="L929" s="41"/>
      <c r="M929" s="61" t="s">
        <v>2819</v>
      </c>
      <c r="N929" s="62" t="n">
        <v>80.49</v>
      </c>
      <c r="O929" s="77" t="n">
        <f aca="false">N929-0.5</f>
        <v>79.99</v>
      </c>
      <c r="P929" s="78" t="n">
        <f aca="false">IF(ISERROR($P$1*O929),"",($P$1*O929))</f>
        <v>8469.3412</v>
      </c>
      <c r="Q929" s="79" t="n">
        <f aca="false">P929-T929-X929-G929-H929-Z929</f>
        <v>709.341199999999</v>
      </c>
      <c r="R929" s="80" t="n">
        <f aca="false">P929-T929-Y929-G929-H929-Z929</f>
        <v>709.341199999999</v>
      </c>
      <c r="S929" s="81" t="n">
        <f aca="false">IF(ISERROR(Q929/P929),"",(Q929/P929))</f>
        <v>0.0837539996617445</v>
      </c>
      <c r="T929" s="78" t="n">
        <f aca="false">ROUND(IF(ISERROR(P929*$T$1),"",P929*$T$1),0)</f>
        <v>1270</v>
      </c>
      <c r="U929" s="82" t="n">
        <f aca="false">ROUNDUP(I929*1.2,0)</f>
        <v>240</v>
      </c>
      <c r="V929" s="83" t="n">
        <f aca="false">ROUNDUP(SUM(J929:L929)*1.1,0)</f>
        <v>0</v>
      </c>
      <c r="W929" s="84" t="s">
        <v>50</v>
      </c>
      <c r="X929" s="28" t="n">
        <f aca="false">IFERROR(IF($W929="eパケライト",VLOOKUP($U929,料金表!$B$3:$H$52,2,1),IF($W929="eパケ",VLOOKUP($U929,料金表!$B$3:$H$52,4,1),IF($W929="EMS",VLOOKUP($U929,料金表!$B$3:$H$52,6,1),""))),"")</f>
        <v>860</v>
      </c>
      <c r="Y929" s="28" t="n">
        <f aca="false">IFERROR(IF($W929="eパケライト",VLOOKUP($U929,料金表!$B$3:$H$52,3,1),IF($W929="eパケ",VLOOKUP($U929,料金表!$B$3:$H$52,5,1),IF($W929="EMS",VLOOKUP($U929,料金表!$B$3:$H$52,7,1),""))),"")</f>
        <v>860</v>
      </c>
      <c r="Z929" s="28" t="n">
        <f aca="false">$Z$1</f>
        <v>330</v>
      </c>
      <c r="AA929" s="64"/>
      <c r="AB929" s="65"/>
      <c r="AC929" s="66" t="s">
        <v>89</v>
      </c>
      <c r="AD929" s="65" t="n">
        <v>43979</v>
      </c>
      <c r="AE929" s="56"/>
      <c r="AF929" s="97"/>
    </row>
    <row r="930" customFormat="false" ht="15.75" hidden="true" customHeight="true" outlineLevel="0" collapsed="false">
      <c r="A930" s="19" t="n">
        <v>923</v>
      </c>
      <c r="B930" s="67"/>
      <c r="C930" s="58" t="s">
        <v>2820</v>
      </c>
      <c r="D930" s="37" t="s">
        <v>2821</v>
      </c>
      <c r="E930" s="58" t="n">
        <v>4974365541316</v>
      </c>
      <c r="F930" s="38" t="str">
        <f aca="false">IF(D930="",,"http://mnsearch.com/item?kwd="&amp;D930)</f>
        <v>http://mnsearch.com/item?kwd=B000148JZS</v>
      </c>
      <c r="G930" s="60" t="n">
        <v>9000</v>
      </c>
      <c r="H930" s="39"/>
      <c r="I930" s="40" t="n">
        <v>250</v>
      </c>
      <c r="J930" s="41"/>
      <c r="K930" s="41"/>
      <c r="L930" s="41"/>
      <c r="M930" s="100" t="s">
        <v>2822</v>
      </c>
      <c r="N930" s="62" t="n">
        <v>123.49</v>
      </c>
      <c r="O930" s="77" t="n">
        <f aca="false">N930-0.5</f>
        <v>122.99</v>
      </c>
      <c r="P930" s="78" t="n">
        <f aca="false">IF(ISERROR($P$1*O930),"",($P$1*O930))</f>
        <v>13022.1812</v>
      </c>
      <c r="Q930" s="79" t="n">
        <f aca="false">P930-T930-X930-G930-H930-Z930</f>
        <v>804.181199999999</v>
      </c>
      <c r="R930" s="80" t="n">
        <f aca="false">P930-T930-Y930-G930-H930-Z930</f>
        <v>804.181199999999</v>
      </c>
      <c r="S930" s="81" t="n">
        <f aca="false">IF(ISERROR(Q930/P930),"",(Q930/P930))</f>
        <v>0.0617547235481564</v>
      </c>
      <c r="T930" s="78" t="n">
        <f aca="false">ROUND(IF(ISERROR(P930*$T$1),"",P930*$T$1),0)</f>
        <v>1953</v>
      </c>
      <c r="U930" s="82" t="n">
        <f aca="false">ROUNDUP(I930*1.2,0)</f>
        <v>300</v>
      </c>
      <c r="V930" s="83" t="n">
        <f aca="false">ROUNDUP(SUM(J930:L930)*1.1,0)</f>
        <v>0</v>
      </c>
      <c r="W930" s="84" t="s">
        <v>50</v>
      </c>
      <c r="X930" s="28" t="n">
        <f aca="false">IFERROR(IF($W930="eパケライト",VLOOKUP($U930,料金表!$B$3:$H$52,2,1),IF($W930="eパケ",VLOOKUP($U930,料金表!$B$3:$H$52,4,1),IF($W930="EMS",VLOOKUP($U930,料金表!$B$3:$H$52,6,1),""))),"")</f>
        <v>935</v>
      </c>
      <c r="Y930" s="28" t="n">
        <f aca="false">IFERROR(IF($W930="eパケライト",VLOOKUP($U930,料金表!$B$3:$H$52,3,1),IF($W930="eパケ",VLOOKUP($U930,料金表!$B$3:$H$52,5,1),IF($W930="EMS",VLOOKUP($U930,料金表!$B$3:$H$52,7,1),""))),"")</f>
        <v>935</v>
      </c>
      <c r="Z930" s="28" t="n">
        <f aca="false">$Z$1</f>
        <v>330</v>
      </c>
      <c r="AA930" s="64"/>
      <c r="AB930" s="65"/>
      <c r="AC930" s="66" t="s">
        <v>89</v>
      </c>
      <c r="AD930" s="65" t="n">
        <v>43979</v>
      </c>
      <c r="AE930" s="56"/>
      <c r="AF930" s="97"/>
    </row>
    <row r="931" customFormat="false" ht="15.75" hidden="true" customHeight="true" outlineLevel="0" collapsed="false">
      <c r="A931" s="19" t="n">
        <v>924</v>
      </c>
      <c r="B931" s="67"/>
      <c r="C931" s="58" t="s">
        <v>2823</v>
      </c>
      <c r="D931" s="37" t="s">
        <v>2824</v>
      </c>
      <c r="E931" s="58" t="n">
        <v>4562240236664</v>
      </c>
      <c r="F931" s="38" t="str">
        <f aca="false">IF(D931="",,"http://mnsearch.com/item?kwd="&amp;D931)</f>
        <v>http://mnsearch.com/item?kwd=B07RMNP3HP</v>
      </c>
      <c r="G931" s="60" t="n">
        <v>3500</v>
      </c>
      <c r="H931" s="39"/>
      <c r="I931" s="40" t="n">
        <v>200</v>
      </c>
      <c r="J931" s="41"/>
      <c r="K931" s="41"/>
      <c r="L931" s="41"/>
      <c r="M931" s="61" t="s">
        <v>2825</v>
      </c>
      <c r="N931" s="62" t="n">
        <v>60.49</v>
      </c>
      <c r="O931" s="77" t="n">
        <f aca="false">N931-0.5</f>
        <v>59.99</v>
      </c>
      <c r="P931" s="78" t="n">
        <f aca="false">IF(ISERROR($P$1*O931),"",($P$1*O931))</f>
        <v>6351.7412</v>
      </c>
      <c r="Q931" s="79" t="n">
        <f aca="false">P931-T931-X931-G931-H931-Z931</f>
        <v>708.7412</v>
      </c>
      <c r="R931" s="80" t="n">
        <f aca="false">P931-T931-Y931-G931-H931-Z931</f>
        <v>708.7412</v>
      </c>
      <c r="S931" s="81" t="n">
        <f aca="false">IF(ISERROR(Q931/P931),"",(Q931/P931))</f>
        <v>0.111582191037632</v>
      </c>
      <c r="T931" s="78" t="n">
        <f aca="false">ROUND(IF(ISERROR(P931*$T$1),"",P931*$T$1),0)</f>
        <v>953</v>
      </c>
      <c r="U931" s="82" t="n">
        <f aca="false">ROUNDUP(I931*1.2,0)</f>
        <v>240</v>
      </c>
      <c r="V931" s="83" t="n">
        <f aca="false">ROUNDUP(SUM(J931:L931)*1.1,0)</f>
        <v>0</v>
      </c>
      <c r="W931" s="84" t="s">
        <v>50</v>
      </c>
      <c r="X931" s="28" t="n">
        <f aca="false">IFERROR(IF($W931="eパケライト",VLOOKUP($U931,料金表!$B$3:$H$52,2,1),IF($W931="eパケ",VLOOKUP($U931,料金表!$B$3:$H$52,4,1),IF($W931="EMS",VLOOKUP($U931,料金表!$B$3:$H$52,6,1),""))),"")</f>
        <v>860</v>
      </c>
      <c r="Y931" s="28" t="n">
        <f aca="false">IFERROR(IF($W931="eパケライト",VLOOKUP($U931,料金表!$B$3:$H$52,3,1),IF($W931="eパケ",VLOOKUP($U931,料金表!$B$3:$H$52,5,1),IF($W931="EMS",VLOOKUP($U931,料金表!$B$3:$H$52,7,1),""))),"")</f>
        <v>860</v>
      </c>
      <c r="Z931" s="28" t="n">
        <f aca="false">$Z$1</f>
        <v>330</v>
      </c>
      <c r="AA931" s="64"/>
      <c r="AB931" s="65"/>
      <c r="AC931" s="66" t="s">
        <v>89</v>
      </c>
      <c r="AD931" s="65" t="n">
        <v>43979</v>
      </c>
      <c r="AE931" s="56"/>
      <c r="AF931" s="97"/>
    </row>
    <row r="932" customFormat="false" ht="15.75" hidden="true" customHeight="true" outlineLevel="0" collapsed="false">
      <c r="A932" s="19" t="n">
        <v>925</v>
      </c>
      <c r="B932" s="67"/>
      <c r="C932" s="58" t="s">
        <v>2826</v>
      </c>
      <c r="D932" s="37" t="s">
        <v>2827</v>
      </c>
      <c r="E932" s="58" t="n">
        <v>4974365861131</v>
      </c>
      <c r="F932" s="38" t="str">
        <f aca="false">IF(D932="",,"http://mnsearch.com/item?kwd="&amp;D932)</f>
        <v>http://mnsearch.com/item?kwd=B07CM5SNWW</v>
      </c>
      <c r="G932" s="60" t="n">
        <v>3111</v>
      </c>
      <c r="H932" s="39"/>
      <c r="I932" s="40" t="n">
        <v>300</v>
      </c>
      <c r="J932" s="41"/>
      <c r="K932" s="41"/>
      <c r="L932" s="41"/>
      <c r="M932" s="61" t="s">
        <v>2828</v>
      </c>
      <c r="N932" s="62" t="n">
        <v>60.99</v>
      </c>
      <c r="O932" s="77" t="n">
        <f aca="false">N932-0.5</f>
        <v>60.49</v>
      </c>
      <c r="P932" s="78" t="n">
        <f aca="false">IF(ISERROR($P$1*O932),"",($P$1*O932))</f>
        <v>6404.6812</v>
      </c>
      <c r="Q932" s="79" t="n">
        <f aca="false">P932-T932-X932-G932-H932-Z932</f>
        <v>917.6812</v>
      </c>
      <c r="R932" s="80" t="n">
        <f aca="false">P932-T932-Y932-G932-H932-Z932</f>
        <v>917.6812</v>
      </c>
      <c r="S932" s="81" t="n">
        <f aca="false">IF(ISERROR(Q932/P932),"",(Q932/P932))</f>
        <v>0.143282885024785</v>
      </c>
      <c r="T932" s="78" t="n">
        <f aca="false">ROUND(IF(ISERROR(P932*$T$1),"",P932*$T$1),0)</f>
        <v>961</v>
      </c>
      <c r="U932" s="82" t="n">
        <f aca="false">ROUNDUP(I932*1.2,0)</f>
        <v>360</v>
      </c>
      <c r="V932" s="83" t="n">
        <f aca="false">ROUNDUP(SUM(J932:L932)*1.1,0)</f>
        <v>0</v>
      </c>
      <c r="W932" s="84" t="s">
        <v>50</v>
      </c>
      <c r="X932" s="28" t="n">
        <f aca="false">IFERROR(IF($W932="eパケライト",VLOOKUP($U932,料金表!$B$3:$H$52,2,1),IF($W932="eパケ",VLOOKUP($U932,料金表!$B$3:$H$52,4,1),IF($W932="EMS",VLOOKUP($U932,料金表!$B$3:$H$52,6,1),""))),"")</f>
        <v>1085</v>
      </c>
      <c r="Y932" s="28" t="n">
        <f aca="false">IFERROR(IF($W932="eパケライト",VLOOKUP($U932,料金表!$B$3:$H$52,3,1),IF($W932="eパケ",VLOOKUP($U932,料金表!$B$3:$H$52,5,1),IF($W932="EMS",VLOOKUP($U932,料金表!$B$3:$H$52,7,1),""))),"")</f>
        <v>1085</v>
      </c>
      <c r="Z932" s="28" t="n">
        <f aca="false">$Z$1</f>
        <v>330</v>
      </c>
      <c r="AA932" s="64"/>
      <c r="AB932" s="65"/>
      <c r="AC932" s="66" t="s">
        <v>89</v>
      </c>
      <c r="AD932" s="65" t="n">
        <v>43979</v>
      </c>
      <c r="AE932" s="56"/>
      <c r="AF932" s="97"/>
    </row>
    <row r="933" customFormat="false" ht="15.75" hidden="true" customHeight="true" outlineLevel="0" collapsed="false">
      <c r="A933" s="19" t="n">
        <v>926</v>
      </c>
      <c r="B933" s="67"/>
      <c r="C933" s="58" t="s">
        <v>2829</v>
      </c>
      <c r="D933" s="37" t="s">
        <v>2830</v>
      </c>
      <c r="E933" s="58" t="n">
        <v>4965857102047</v>
      </c>
      <c r="F933" s="38" t="str">
        <f aca="false">IF(D933="",,"http://mnsearch.com/item?kwd="&amp;D933)</f>
        <v>http://mnsearch.com/item?kwd=B07HZFF6M4</v>
      </c>
      <c r="G933" s="60" t="n">
        <v>2000</v>
      </c>
      <c r="H933" s="39"/>
      <c r="I933" s="40" t="n">
        <v>200</v>
      </c>
      <c r="J933" s="41"/>
      <c r="K933" s="41"/>
      <c r="L933" s="41"/>
      <c r="M933" s="61" t="s">
        <v>2831</v>
      </c>
      <c r="N933" s="62" t="n">
        <v>45.49</v>
      </c>
      <c r="O933" s="77" t="n">
        <f aca="false">N933-0.5</f>
        <v>44.99</v>
      </c>
      <c r="P933" s="78" t="n">
        <f aca="false">IF(ISERROR($P$1*O933),"",($P$1*O933))</f>
        <v>4763.5412</v>
      </c>
      <c r="Q933" s="79" t="n">
        <f aca="false">P933-T933-X933-G933-H933-Z933</f>
        <v>858.5412</v>
      </c>
      <c r="R933" s="80" t="n">
        <f aca="false">P933-T933-Y933-G933-H933-Z933</f>
        <v>858.5412</v>
      </c>
      <c r="S933" s="81" t="n">
        <f aca="false">IF(ISERROR(Q933/P933),"",(Q933/P933))</f>
        <v>0.180231715010673</v>
      </c>
      <c r="T933" s="78" t="n">
        <f aca="false">ROUND(IF(ISERROR(P933*$T$1),"",P933*$T$1),0)</f>
        <v>715</v>
      </c>
      <c r="U933" s="82" t="n">
        <f aca="false">ROUNDUP(I933*1.2,0)</f>
        <v>240</v>
      </c>
      <c r="V933" s="83" t="n">
        <f aca="false">ROUNDUP(SUM(J933:L933)*1.1,0)</f>
        <v>0</v>
      </c>
      <c r="W933" s="84" t="s">
        <v>50</v>
      </c>
      <c r="X933" s="28" t="n">
        <f aca="false">IFERROR(IF($W933="eパケライト",VLOOKUP($U933,料金表!$B$3:$H$52,2,1),IF($W933="eパケ",VLOOKUP($U933,料金表!$B$3:$H$52,4,1),IF($W933="EMS",VLOOKUP($U933,料金表!$B$3:$H$52,6,1),""))),"")</f>
        <v>860</v>
      </c>
      <c r="Y933" s="28" t="n">
        <f aca="false">IFERROR(IF($W933="eパケライト",VLOOKUP($U933,料金表!$B$3:$H$52,3,1),IF($W933="eパケ",VLOOKUP($U933,料金表!$B$3:$H$52,5,1),IF($W933="EMS",VLOOKUP($U933,料金表!$B$3:$H$52,7,1),""))),"")</f>
        <v>860</v>
      </c>
      <c r="Z933" s="28" t="n">
        <f aca="false">$Z$1</f>
        <v>330</v>
      </c>
      <c r="AA933" s="64"/>
      <c r="AB933" s="65"/>
      <c r="AC933" s="66" t="s">
        <v>89</v>
      </c>
      <c r="AD933" s="65" t="n">
        <v>43979</v>
      </c>
      <c r="AE933" s="56"/>
      <c r="AF933" s="97"/>
    </row>
    <row r="934" customFormat="false" ht="15.75" hidden="true" customHeight="true" outlineLevel="0" collapsed="false">
      <c r="A934" s="19" t="n">
        <v>927</v>
      </c>
      <c r="B934" s="67"/>
      <c r="C934" s="58" t="s">
        <v>2832</v>
      </c>
      <c r="D934" s="37" t="s">
        <v>2833</v>
      </c>
      <c r="E934" s="58" t="n">
        <v>4582350660067</v>
      </c>
      <c r="F934" s="38" t="str">
        <f aca="false">IF(D934="",,"http://mnsearch.com/item?kwd="&amp;D934)</f>
        <v>http://mnsearch.com/item?kwd=B00AHA7ZM4</v>
      </c>
      <c r="G934" s="60" t="n">
        <v>2811</v>
      </c>
      <c r="H934" s="39"/>
      <c r="I934" s="40" t="n">
        <v>200</v>
      </c>
      <c r="J934" s="41"/>
      <c r="K934" s="41"/>
      <c r="L934" s="41"/>
      <c r="M934" s="100" t="s">
        <v>2834</v>
      </c>
      <c r="N934" s="62" t="n">
        <v>57.8</v>
      </c>
      <c r="O934" s="77" t="n">
        <f aca="false">N934-0.5</f>
        <v>57.3</v>
      </c>
      <c r="P934" s="78" t="n">
        <f aca="false">IF(ISERROR($P$1*O934),"",($P$1*O934))</f>
        <v>6066.924</v>
      </c>
      <c r="Q934" s="79" t="n">
        <f aca="false">P934-T934-X934-G934-H934-Z934</f>
        <v>1155.924</v>
      </c>
      <c r="R934" s="80" t="n">
        <f aca="false">P934-T934-Y934-G934-H934-Z934</f>
        <v>1155.924</v>
      </c>
      <c r="S934" s="81" t="n">
        <f aca="false">IF(ISERROR(Q934/P934),"",(Q934/P934))</f>
        <v>0.190528841304094</v>
      </c>
      <c r="T934" s="78" t="n">
        <f aca="false">ROUND(IF(ISERROR(P934*$T$1),"",P934*$T$1),0)</f>
        <v>910</v>
      </c>
      <c r="U934" s="82" t="n">
        <f aca="false">ROUNDUP(I934*1.2,0)</f>
        <v>240</v>
      </c>
      <c r="V934" s="83" t="n">
        <f aca="false">ROUNDUP(SUM(J934:L934)*1.1,0)</f>
        <v>0</v>
      </c>
      <c r="W934" s="84" t="s">
        <v>50</v>
      </c>
      <c r="X934" s="28" t="n">
        <f aca="false">IFERROR(IF($W934="eパケライト",VLOOKUP($U934,料金表!$B$3:$H$52,2,1),IF($W934="eパケ",VLOOKUP($U934,料金表!$B$3:$H$52,4,1),IF($W934="EMS",VLOOKUP($U934,料金表!$B$3:$H$52,6,1),""))),"")</f>
        <v>860</v>
      </c>
      <c r="Y934" s="28" t="n">
        <f aca="false">IFERROR(IF($W934="eパケライト",VLOOKUP($U934,料金表!$B$3:$H$52,3,1),IF($W934="eパケ",VLOOKUP($U934,料金表!$B$3:$H$52,5,1),IF($W934="EMS",VLOOKUP($U934,料金表!$B$3:$H$52,7,1),""))),"")</f>
        <v>860</v>
      </c>
      <c r="Z934" s="28" t="n">
        <f aca="false">$Z$1</f>
        <v>330</v>
      </c>
      <c r="AA934" s="64"/>
      <c r="AB934" s="65"/>
      <c r="AC934" s="66" t="s">
        <v>89</v>
      </c>
      <c r="AD934" s="65" t="n">
        <v>43979</v>
      </c>
      <c r="AE934" s="56"/>
      <c r="AF934" s="97"/>
    </row>
    <row r="935" customFormat="false" ht="15.75" hidden="true" customHeight="true" outlineLevel="0" collapsed="false">
      <c r="A935" s="19" t="n">
        <v>928</v>
      </c>
      <c r="B935" s="67"/>
      <c r="C935" s="58" t="s">
        <v>2835</v>
      </c>
      <c r="D935" s="37" t="s">
        <v>2836</v>
      </c>
      <c r="E935" s="58" t="n">
        <v>4988648647718</v>
      </c>
      <c r="F935" s="38" t="str">
        <f aca="false">IF(D935="",,"http://mnsearch.com/item?kwd="&amp;D935)</f>
        <v>http://mnsearch.com/item?kwd=B001H0GE7A</v>
      </c>
      <c r="G935" s="60" t="n">
        <v>4381</v>
      </c>
      <c r="H935" s="39"/>
      <c r="I935" s="40" t="n">
        <v>200</v>
      </c>
      <c r="J935" s="41"/>
      <c r="K935" s="41"/>
      <c r="L935" s="41"/>
      <c r="M935" s="100" t="s">
        <v>2837</v>
      </c>
      <c r="N935" s="62" t="n">
        <v>70.49</v>
      </c>
      <c r="O935" s="77" t="n">
        <f aca="false">N935-0.5</f>
        <v>69.99</v>
      </c>
      <c r="P935" s="78" t="n">
        <f aca="false">IF(ISERROR($P$1*O935),"",($P$1*O935))</f>
        <v>7410.5412</v>
      </c>
      <c r="Q935" s="79" t="n">
        <f aca="false">P935-T935-X935-G935-H935-Z935</f>
        <v>727.541199999999</v>
      </c>
      <c r="R935" s="80" t="n">
        <f aca="false">P935-T935-Y935-G935-H935-Z935</f>
        <v>727.541199999999</v>
      </c>
      <c r="S935" s="81" t="n">
        <f aca="false">IF(ISERROR(Q935/P935),"",(Q935/P935))</f>
        <v>0.0981765272420318</v>
      </c>
      <c r="T935" s="78" t="n">
        <f aca="false">ROUND(IF(ISERROR(P935*$T$1),"",P935*$T$1),0)</f>
        <v>1112</v>
      </c>
      <c r="U935" s="82" t="n">
        <f aca="false">ROUNDUP(I935*1.2,0)</f>
        <v>240</v>
      </c>
      <c r="V935" s="83" t="n">
        <f aca="false">ROUNDUP(SUM(J935:L935)*1.1,0)</f>
        <v>0</v>
      </c>
      <c r="W935" s="84" t="s">
        <v>50</v>
      </c>
      <c r="X935" s="28" t="n">
        <f aca="false">IFERROR(IF($W935="eパケライト",VLOOKUP($U935,料金表!$B$3:$H$52,2,1),IF($W935="eパケ",VLOOKUP($U935,料金表!$B$3:$H$52,4,1),IF($W935="EMS",VLOOKUP($U935,料金表!$B$3:$H$52,6,1),""))),"")</f>
        <v>860</v>
      </c>
      <c r="Y935" s="28" t="n">
        <f aca="false">IFERROR(IF($W935="eパケライト",VLOOKUP($U935,料金表!$B$3:$H$52,3,1),IF($W935="eパケ",VLOOKUP($U935,料金表!$B$3:$H$52,5,1),IF($W935="EMS",VLOOKUP($U935,料金表!$B$3:$H$52,7,1),""))),"")</f>
        <v>860</v>
      </c>
      <c r="Z935" s="28" t="n">
        <f aca="false">$Z$1</f>
        <v>330</v>
      </c>
      <c r="AA935" s="64"/>
      <c r="AB935" s="65"/>
      <c r="AC935" s="66" t="s">
        <v>89</v>
      </c>
      <c r="AD935" s="65" t="n">
        <v>43979</v>
      </c>
      <c r="AE935" s="56"/>
      <c r="AF935" s="97"/>
    </row>
    <row r="936" customFormat="false" ht="15.75" hidden="true" customHeight="true" outlineLevel="0" collapsed="false">
      <c r="A936" s="19" t="n">
        <v>929</v>
      </c>
      <c r="B936" s="67"/>
      <c r="C936" s="58" t="s">
        <v>2838</v>
      </c>
      <c r="D936" s="37" t="s">
        <v>2839</v>
      </c>
      <c r="E936" s="58" t="n">
        <v>4965857102030</v>
      </c>
      <c r="F936" s="38" t="str">
        <f aca="false">IF(D936="",,"http://mnsearch.com/item?kwd="&amp;D936)</f>
        <v>http://mnsearch.com/item?kwd=B07HYKWLJH</v>
      </c>
      <c r="G936" s="60" t="n">
        <v>5300</v>
      </c>
      <c r="H936" s="39"/>
      <c r="I936" s="40" t="n">
        <v>200</v>
      </c>
      <c r="J936" s="41"/>
      <c r="K936" s="41"/>
      <c r="L936" s="41"/>
      <c r="M936" s="61" t="s">
        <v>2840</v>
      </c>
      <c r="N936" s="62" t="n">
        <v>80.49</v>
      </c>
      <c r="O936" s="77" t="n">
        <f aca="false">N936-0.5</f>
        <v>79.99</v>
      </c>
      <c r="P936" s="78" t="n">
        <f aca="false">IF(ISERROR($P$1*O936),"",($P$1*O936))</f>
        <v>8469.3412</v>
      </c>
      <c r="Q936" s="79" t="n">
        <f aca="false">P936-T936-X936-G936-H936-Z936</f>
        <v>709.341199999999</v>
      </c>
      <c r="R936" s="80" t="n">
        <f aca="false">P936-T936-Y936-G936-H936-Z936</f>
        <v>709.341199999999</v>
      </c>
      <c r="S936" s="81" t="n">
        <f aca="false">IF(ISERROR(Q936/P936),"",(Q936/P936))</f>
        <v>0.0837539996617445</v>
      </c>
      <c r="T936" s="78" t="n">
        <f aca="false">ROUND(IF(ISERROR(P936*$T$1),"",P936*$T$1),0)</f>
        <v>1270</v>
      </c>
      <c r="U936" s="82" t="n">
        <f aca="false">ROUNDUP(I936*1.2,0)</f>
        <v>240</v>
      </c>
      <c r="V936" s="83" t="n">
        <f aca="false">ROUNDUP(SUM(J936:L936)*1.1,0)</f>
        <v>0</v>
      </c>
      <c r="W936" s="84" t="s">
        <v>50</v>
      </c>
      <c r="X936" s="28" t="n">
        <f aca="false">IFERROR(IF($W936="eパケライト",VLOOKUP($U936,料金表!$B$3:$H$52,2,1),IF($W936="eパケ",VLOOKUP($U936,料金表!$B$3:$H$52,4,1),IF($W936="EMS",VLOOKUP($U936,料金表!$B$3:$H$52,6,1),""))),"")</f>
        <v>860</v>
      </c>
      <c r="Y936" s="28" t="n">
        <f aca="false">IFERROR(IF($W936="eパケライト",VLOOKUP($U936,料金表!$B$3:$H$52,3,1),IF($W936="eパケ",VLOOKUP($U936,料金表!$B$3:$H$52,5,1),IF($W936="EMS",VLOOKUP($U936,料金表!$B$3:$H$52,7,1),""))),"")</f>
        <v>860</v>
      </c>
      <c r="Z936" s="28" t="n">
        <f aca="false">$Z$1</f>
        <v>330</v>
      </c>
      <c r="AA936" s="64"/>
      <c r="AB936" s="65"/>
      <c r="AC936" s="66" t="s">
        <v>89</v>
      </c>
      <c r="AD936" s="65" t="n">
        <v>43979</v>
      </c>
      <c r="AE936" s="56"/>
      <c r="AF936" s="97"/>
    </row>
    <row r="937" customFormat="false" ht="15.75" hidden="true" customHeight="true" outlineLevel="0" collapsed="false">
      <c r="A937" s="19" t="n">
        <v>930</v>
      </c>
      <c r="B937" s="67"/>
      <c r="C937" s="58" t="s">
        <v>2841</v>
      </c>
      <c r="D937" s="37" t="s">
        <v>2842</v>
      </c>
      <c r="E937" s="58" t="n">
        <v>4988602172324</v>
      </c>
      <c r="F937" s="38" t="str">
        <f aca="false">IF(D937="",,"http://mnsearch.com/item?kwd="&amp;D937)</f>
        <v>http://mnsearch.com/item?kwd=B07YDQVX25</v>
      </c>
      <c r="G937" s="60" t="n">
        <v>3511</v>
      </c>
      <c r="H937" s="39"/>
      <c r="I937" s="40" t="n">
        <v>200</v>
      </c>
      <c r="J937" s="41"/>
      <c r="K937" s="41"/>
      <c r="L937" s="41"/>
      <c r="M937" s="61" t="s">
        <v>2843</v>
      </c>
      <c r="N937" s="62" t="n">
        <v>60.49</v>
      </c>
      <c r="O937" s="77" t="n">
        <f aca="false">N937-0.5</f>
        <v>59.99</v>
      </c>
      <c r="P937" s="78" t="n">
        <f aca="false">IF(ISERROR($P$1*O937),"",($P$1*O937))</f>
        <v>6351.7412</v>
      </c>
      <c r="Q937" s="79" t="n">
        <f aca="false">P937-T937-X937-G937-H937-Z937</f>
        <v>697.7412</v>
      </c>
      <c r="R937" s="80" t="n">
        <f aca="false">P937-T937-Y937-G937-H937-Z937</f>
        <v>697.7412</v>
      </c>
      <c r="S937" s="81" t="n">
        <f aca="false">IF(ISERROR(Q937/P937),"",(Q937/P937))</f>
        <v>0.109850382443164</v>
      </c>
      <c r="T937" s="78" t="n">
        <f aca="false">ROUND(IF(ISERROR(P937*$T$1),"",P937*$T$1),0)</f>
        <v>953</v>
      </c>
      <c r="U937" s="82" t="n">
        <f aca="false">ROUNDUP(I937*1.2,0)</f>
        <v>240</v>
      </c>
      <c r="V937" s="83" t="n">
        <f aca="false">ROUNDUP(SUM(J937:L937)*1.1,0)</f>
        <v>0</v>
      </c>
      <c r="W937" s="84" t="s">
        <v>50</v>
      </c>
      <c r="X937" s="28" t="n">
        <f aca="false">IFERROR(IF($W937="eパケライト",VLOOKUP($U937,料金表!$B$3:$H$52,2,1),IF($W937="eパケ",VLOOKUP($U937,料金表!$B$3:$H$52,4,1),IF($W937="EMS",VLOOKUP($U937,料金表!$B$3:$H$52,6,1),""))),"")</f>
        <v>860</v>
      </c>
      <c r="Y937" s="28" t="n">
        <f aca="false">IFERROR(IF($W937="eパケライト",VLOOKUP($U937,料金表!$B$3:$H$52,3,1),IF($W937="eパケ",VLOOKUP($U937,料金表!$B$3:$H$52,5,1),IF($W937="EMS",VLOOKUP($U937,料金表!$B$3:$H$52,7,1),""))),"")</f>
        <v>860</v>
      </c>
      <c r="Z937" s="28" t="n">
        <f aca="false">$Z$1</f>
        <v>330</v>
      </c>
      <c r="AA937" s="64"/>
      <c r="AB937" s="65"/>
      <c r="AC937" s="66" t="s">
        <v>89</v>
      </c>
      <c r="AD937" s="65" t="n">
        <v>43979</v>
      </c>
      <c r="AE937" s="56"/>
      <c r="AF937" s="97"/>
    </row>
    <row r="938" customFormat="false" ht="19.5" hidden="true" customHeight="true" outlineLevel="0" collapsed="false">
      <c r="A938" s="19" t="n">
        <v>931</v>
      </c>
      <c r="B938" s="67"/>
      <c r="C938" s="58" t="s">
        <v>2844</v>
      </c>
      <c r="D938" s="37" t="s">
        <v>2845</v>
      </c>
      <c r="E938" s="58" t="n">
        <v>4988616001139</v>
      </c>
      <c r="F938" s="38" t="str">
        <f aca="false">IF(D938="",,"http://mnsearch.com/item?kwd="&amp;D938)</f>
        <v>http://mnsearch.com/item?kwd=B0000ZPUUK</v>
      </c>
      <c r="G938" s="60" t="n">
        <v>9500</v>
      </c>
      <c r="H938" s="39"/>
      <c r="I938" s="40" t="n">
        <v>600</v>
      </c>
      <c r="J938" s="41"/>
      <c r="K938" s="41"/>
      <c r="L938" s="41"/>
      <c r="M938" s="100" t="s">
        <v>2846</v>
      </c>
      <c r="N938" s="62" t="n">
        <v>155.49</v>
      </c>
      <c r="O938" s="77" t="n">
        <f aca="false">N938-0.5</f>
        <v>154.99</v>
      </c>
      <c r="P938" s="78" t="n">
        <f aca="false">IF(ISERROR($P$1*O938),"",($P$1*O938))</f>
        <v>16410.3412</v>
      </c>
      <c r="Q938" s="79" t="n">
        <f aca="false">P938-T938-X938-G938-H938-Z938</f>
        <v>2433.3412</v>
      </c>
      <c r="R938" s="80" t="n">
        <f aca="false">P938-T938-Y938-G938-H938-Z938</f>
        <v>2433.3412</v>
      </c>
      <c r="S938" s="81" t="n">
        <f aca="false">IF(ISERROR(Q938/P938),"",(Q938/P938))</f>
        <v>0.148280963225798</v>
      </c>
      <c r="T938" s="78" t="n">
        <f aca="false">ROUND(IF(ISERROR(P938*$T$1),"",P938*$T$1),0)</f>
        <v>2462</v>
      </c>
      <c r="U938" s="82" t="n">
        <f aca="false">ROUNDUP(I938*1.2,0)</f>
        <v>720</v>
      </c>
      <c r="V938" s="83" t="n">
        <f aca="false">ROUNDUP(SUM(J938:L938)*1.1,0)</f>
        <v>0</v>
      </c>
      <c r="W938" s="84" t="s">
        <v>50</v>
      </c>
      <c r="X938" s="28" t="n">
        <f aca="false">IFERROR(IF($W938="eパケライト",VLOOKUP($U938,料金表!$B$3:$H$52,2,1),IF($W938="eパケ",VLOOKUP($U938,料金表!$B$3:$H$52,4,1),IF($W938="EMS",VLOOKUP($U938,料金表!$B$3:$H$52,6,1),""))),"")</f>
        <v>1685</v>
      </c>
      <c r="Y938" s="28" t="n">
        <f aca="false">IFERROR(IF($W938="eパケライト",VLOOKUP($U938,料金表!$B$3:$H$52,3,1),IF($W938="eパケ",VLOOKUP($U938,料金表!$B$3:$H$52,5,1),IF($W938="EMS",VLOOKUP($U938,料金表!$B$3:$H$52,7,1),""))),"")</f>
        <v>1685</v>
      </c>
      <c r="Z938" s="28" t="n">
        <f aca="false">$Z$1</f>
        <v>330</v>
      </c>
      <c r="AA938" s="64"/>
      <c r="AB938" s="65"/>
      <c r="AC938" s="66" t="s">
        <v>89</v>
      </c>
      <c r="AD938" s="65" t="n">
        <v>43980</v>
      </c>
      <c r="AE938" s="56"/>
      <c r="AF938" s="102" t="s">
        <v>2847</v>
      </c>
    </row>
    <row r="939" customFormat="false" ht="19.5" hidden="true" customHeight="true" outlineLevel="0" collapsed="false">
      <c r="A939" s="19" t="n">
        <v>932</v>
      </c>
      <c r="B939" s="67"/>
      <c r="C939" s="58" t="s">
        <v>2848</v>
      </c>
      <c r="D939" s="37" t="s">
        <v>2849</v>
      </c>
      <c r="E939" s="58" t="n">
        <v>4582286321780</v>
      </c>
      <c r="F939" s="38" t="str">
        <f aca="false">IF(D939="",,"http://mnsearch.com/item?kwd="&amp;D939)</f>
        <v>http://mnsearch.com/item?kwd=B0725H9NNR</v>
      </c>
      <c r="G939" s="60" t="n">
        <v>3111</v>
      </c>
      <c r="H939" s="39"/>
      <c r="I939" s="40" t="n">
        <v>200</v>
      </c>
      <c r="J939" s="41"/>
      <c r="K939" s="41"/>
      <c r="L939" s="41"/>
      <c r="M939" s="100" t="s">
        <v>2850</v>
      </c>
      <c r="N939" s="62" t="n">
        <v>52.25</v>
      </c>
      <c r="O939" s="77" t="n">
        <f aca="false">N939-0.5</f>
        <v>51.75</v>
      </c>
      <c r="P939" s="78" t="n">
        <f aca="false">IF(ISERROR($P$1*O939),"",($P$1*O939))</f>
        <v>5479.29</v>
      </c>
      <c r="Q939" s="79" t="n">
        <f aca="false">P939-T939-X939-G939-H939-Z939</f>
        <v>356.29</v>
      </c>
      <c r="R939" s="80" t="n">
        <f aca="false">P939-T939-Y939-G939-H939-Z939</f>
        <v>356.29</v>
      </c>
      <c r="S939" s="81" t="n">
        <f aca="false">IF(ISERROR(Q939/P939),"",(Q939/P939))</f>
        <v>0.0650248481098828</v>
      </c>
      <c r="T939" s="78" t="n">
        <f aca="false">ROUND(IF(ISERROR(P939*$T$1),"",P939*$T$1),0)</f>
        <v>822</v>
      </c>
      <c r="U939" s="82" t="n">
        <f aca="false">ROUNDUP(I939*1.2,0)</f>
        <v>240</v>
      </c>
      <c r="V939" s="83" t="n">
        <f aca="false">ROUNDUP(SUM(J939:L939)*1.1,0)</f>
        <v>0</v>
      </c>
      <c r="W939" s="84" t="s">
        <v>50</v>
      </c>
      <c r="X939" s="28" t="n">
        <f aca="false">IFERROR(IF($W939="eパケライト",VLOOKUP($U939,料金表!$B$3:$H$52,2,1),IF($W939="eパケ",VLOOKUP($U939,料金表!$B$3:$H$52,4,1),IF($W939="EMS",VLOOKUP($U939,料金表!$B$3:$H$52,6,1),""))),"")</f>
        <v>860</v>
      </c>
      <c r="Y939" s="28" t="n">
        <f aca="false">IFERROR(IF($W939="eパケライト",VLOOKUP($U939,料金表!$B$3:$H$52,3,1),IF($W939="eパケ",VLOOKUP($U939,料金表!$B$3:$H$52,5,1),IF($W939="EMS",VLOOKUP($U939,料金表!$B$3:$H$52,7,1),""))),"")</f>
        <v>860</v>
      </c>
      <c r="Z939" s="28" t="n">
        <f aca="false">$Z$1</f>
        <v>330</v>
      </c>
      <c r="AA939" s="64"/>
      <c r="AB939" s="65"/>
      <c r="AC939" s="66" t="s">
        <v>89</v>
      </c>
      <c r="AD939" s="65" t="n">
        <v>43980</v>
      </c>
      <c r="AE939" s="56"/>
      <c r="AF939" s="97"/>
    </row>
    <row r="940" customFormat="false" ht="19.5" hidden="true" customHeight="true" outlineLevel="0" collapsed="false">
      <c r="A940" s="19" t="n">
        <v>933</v>
      </c>
      <c r="B940" s="67"/>
      <c r="C940" s="58" t="s">
        <v>2851</v>
      </c>
      <c r="D940" s="37" t="s">
        <v>2852</v>
      </c>
      <c r="E940" s="58" t="n">
        <v>4961355678022</v>
      </c>
      <c r="F940" s="38" t="str">
        <f aca="false">IF(D940="",,"http://mnsearch.com/item?kwd="&amp;D940)</f>
        <v>http://mnsearch.com/item?kwd=B0000ZPP7I</v>
      </c>
      <c r="G940" s="60" t="n">
        <v>1600</v>
      </c>
      <c r="H940" s="39"/>
      <c r="I940" s="40" t="n">
        <v>200</v>
      </c>
      <c r="J940" s="41"/>
      <c r="K940" s="41"/>
      <c r="L940" s="41"/>
      <c r="M940" s="61" t="s">
        <v>2853</v>
      </c>
      <c r="N940" s="62" t="n">
        <v>35.49</v>
      </c>
      <c r="O940" s="77" t="n">
        <f aca="false">N940-0.5</f>
        <v>34.99</v>
      </c>
      <c r="P940" s="78" t="n">
        <f aca="false">IF(ISERROR($P$1*O940),"",($P$1*O940))</f>
        <v>3704.7412</v>
      </c>
      <c r="Q940" s="79" t="n">
        <f aca="false">P940-T940-X940-G940-H940-Z940</f>
        <v>358.7412</v>
      </c>
      <c r="R940" s="80" t="n">
        <f aca="false">P940-T940-Y940-G940-H940-Z940</f>
        <v>358.7412</v>
      </c>
      <c r="S940" s="81" t="n">
        <f aca="false">IF(ISERROR(Q940/P940),"",(Q940/P940))</f>
        <v>0.0968329987530573</v>
      </c>
      <c r="T940" s="78" t="n">
        <f aca="false">ROUND(IF(ISERROR(P940*$T$1),"",P940*$T$1),0)</f>
        <v>556</v>
      </c>
      <c r="U940" s="82" t="n">
        <f aca="false">ROUNDUP(I940*1.2,0)</f>
        <v>240</v>
      </c>
      <c r="V940" s="83" t="n">
        <f aca="false">ROUNDUP(SUM(J940:L940)*1.1,0)</f>
        <v>0</v>
      </c>
      <c r="W940" s="84" t="s">
        <v>50</v>
      </c>
      <c r="X940" s="28" t="n">
        <f aca="false">IFERROR(IF($W940="eパケライト",VLOOKUP($U940,料金表!$B$3:$H$52,2,1),IF($W940="eパケ",VLOOKUP($U940,料金表!$B$3:$H$52,4,1),IF($W940="EMS",VLOOKUP($U940,料金表!$B$3:$H$52,6,1),""))),"")</f>
        <v>860</v>
      </c>
      <c r="Y940" s="28" t="n">
        <f aca="false">IFERROR(IF($W940="eパケライト",VLOOKUP($U940,料金表!$B$3:$H$52,3,1),IF($W940="eパケ",VLOOKUP($U940,料金表!$B$3:$H$52,5,1),IF($W940="EMS",VLOOKUP($U940,料金表!$B$3:$H$52,7,1),""))),"")</f>
        <v>860</v>
      </c>
      <c r="Z940" s="28" t="n">
        <f aca="false">$Z$1</f>
        <v>330</v>
      </c>
      <c r="AA940" s="64"/>
      <c r="AB940" s="65"/>
      <c r="AC940" s="66" t="s">
        <v>89</v>
      </c>
      <c r="AD940" s="65" t="n">
        <v>43980</v>
      </c>
      <c r="AE940" s="56"/>
      <c r="AF940" s="97"/>
    </row>
    <row r="941" customFormat="false" ht="19.5" hidden="true" customHeight="true" outlineLevel="0" collapsed="false">
      <c r="A941" s="19" t="n">
        <v>934</v>
      </c>
      <c r="B941" s="67"/>
      <c r="C941" s="58" t="s">
        <v>2854</v>
      </c>
      <c r="D941" s="37" t="s">
        <v>2855</v>
      </c>
      <c r="E941" s="58" t="n">
        <v>4988608666803</v>
      </c>
      <c r="F941" s="38" t="str">
        <f aca="false">IF(D941="",,"http://mnsearch.com/item?kwd="&amp;D941)</f>
        <v>http://mnsearch.com/item?kwd=B0000ZPUI2</v>
      </c>
      <c r="G941" s="60" t="n">
        <v>3611</v>
      </c>
      <c r="H941" s="39"/>
      <c r="I941" s="40" t="n">
        <v>200</v>
      </c>
      <c r="J941" s="41"/>
      <c r="K941" s="41"/>
      <c r="L941" s="41"/>
      <c r="M941" s="100" t="s">
        <v>2856</v>
      </c>
      <c r="N941" s="62" t="n">
        <v>60.49</v>
      </c>
      <c r="O941" s="77" t="n">
        <f aca="false">N941-0.5</f>
        <v>59.99</v>
      </c>
      <c r="P941" s="78" t="n">
        <f aca="false">IF(ISERROR($P$1*O941),"",($P$1*O941))</f>
        <v>6351.7412</v>
      </c>
      <c r="Q941" s="79" t="n">
        <f aca="false">P941-T941-X941-G941-H941-Z941</f>
        <v>597.7412</v>
      </c>
      <c r="R941" s="80" t="n">
        <f aca="false">P941-T941-Y941-G941-H941-Z941</f>
        <v>597.7412</v>
      </c>
      <c r="S941" s="81" t="n">
        <f aca="false">IF(ISERROR(Q941/P941),"",(Q941/P941))</f>
        <v>0.0941066679479952</v>
      </c>
      <c r="T941" s="78" t="n">
        <f aca="false">ROUND(IF(ISERROR(P941*$T$1),"",P941*$T$1),0)</f>
        <v>953</v>
      </c>
      <c r="U941" s="82" t="n">
        <f aca="false">ROUNDUP(I941*1.2,0)</f>
        <v>240</v>
      </c>
      <c r="V941" s="83" t="n">
        <f aca="false">ROUNDUP(SUM(J941:L941)*1.1,0)</f>
        <v>0</v>
      </c>
      <c r="W941" s="84" t="s">
        <v>50</v>
      </c>
      <c r="X941" s="28" t="n">
        <f aca="false">IFERROR(IF($W941="eパケライト",VLOOKUP($U941,料金表!$B$3:$H$52,2,1),IF($W941="eパケ",VLOOKUP($U941,料金表!$B$3:$H$52,4,1),IF($W941="EMS",VLOOKUP($U941,料金表!$B$3:$H$52,6,1),""))),"")</f>
        <v>860</v>
      </c>
      <c r="Y941" s="28" t="n">
        <f aca="false">IFERROR(IF($W941="eパケライト",VLOOKUP($U941,料金表!$B$3:$H$52,3,1),IF($W941="eパケ",VLOOKUP($U941,料金表!$B$3:$H$52,5,1),IF($W941="EMS",VLOOKUP($U941,料金表!$B$3:$H$52,7,1),""))),"")</f>
        <v>860</v>
      </c>
      <c r="Z941" s="28" t="n">
        <f aca="false">$Z$1</f>
        <v>330</v>
      </c>
      <c r="AA941" s="64"/>
      <c r="AB941" s="65"/>
      <c r="AC941" s="66" t="s">
        <v>89</v>
      </c>
      <c r="AD941" s="65" t="n">
        <v>43980</v>
      </c>
      <c r="AE941" s="56"/>
      <c r="AF941" s="97"/>
    </row>
    <row r="942" customFormat="false" ht="19.5" hidden="true" customHeight="true" outlineLevel="0" collapsed="false">
      <c r="A942" s="19" t="n">
        <v>935</v>
      </c>
      <c r="B942" s="67"/>
      <c r="C942" s="58" t="s">
        <v>2857</v>
      </c>
      <c r="D942" s="37" t="s">
        <v>2858</v>
      </c>
      <c r="E942" s="58" t="n">
        <v>4907892031067</v>
      </c>
      <c r="F942" s="38" t="str">
        <f aca="false">IF(D942="",,"http://mnsearch.com/item?kwd="&amp;D942)</f>
        <v>http://mnsearch.com/item?kwd=B000BKUT1O</v>
      </c>
      <c r="G942" s="60" t="n">
        <v>1711</v>
      </c>
      <c r="H942" s="39"/>
      <c r="I942" s="40" t="n">
        <v>200</v>
      </c>
      <c r="J942" s="41"/>
      <c r="K942" s="41"/>
      <c r="L942" s="41"/>
      <c r="M942" s="100" t="s">
        <v>2859</v>
      </c>
      <c r="N942" s="62" t="n">
        <v>40</v>
      </c>
      <c r="O942" s="77" t="n">
        <f aca="false">N942-0.5</f>
        <v>39.5</v>
      </c>
      <c r="P942" s="78" t="n">
        <f aca="false">IF(ISERROR($P$1*O942),"",($P$1*O942))</f>
        <v>4182.26</v>
      </c>
      <c r="Q942" s="79" t="n">
        <f aca="false">P942-T942-X942-G942-H942-Z942</f>
        <v>654.26</v>
      </c>
      <c r="R942" s="80" t="n">
        <f aca="false">P942-T942-Y942-G942-H942-Z942</f>
        <v>654.26</v>
      </c>
      <c r="S942" s="81" t="n">
        <f aca="false">IF(ISERROR(Q942/P942),"",(Q942/P942))</f>
        <v>0.156436950356984</v>
      </c>
      <c r="T942" s="78" t="n">
        <f aca="false">ROUND(IF(ISERROR(P942*$T$1),"",P942*$T$1),0)</f>
        <v>627</v>
      </c>
      <c r="U942" s="82" t="n">
        <f aca="false">ROUNDUP(I942*1.2,0)</f>
        <v>240</v>
      </c>
      <c r="V942" s="83" t="n">
        <f aca="false">ROUNDUP(SUM(J942:L942)*1.1,0)</f>
        <v>0</v>
      </c>
      <c r="W942" s="84" t="s">
        <v>50</v>
      </c>
      <c r="X942" s="28" t="n">
        <f aca="false">IFERROR(IF($W942="eパケライト",VLOOKUP($U942,料金表!$B$3:$H$52,2,1),IF($W942="eパケ",VLOOKUP($U942,料金表!$B$3:$H$52,4,1),IF($W942="EMS",VLOOKUP($U942,料金表!$B$3:$H$52,6,1),""))),"")</f>
        <v>860</v>
      </c>
      <c r="Y942" s="28" t="n">
        <f aca="false">IFERROR(IF($W942="eパケライト",VLOOKUP($U942,料金表!$B$3:$H$52,3,1),IF($W942="eパケ",VLOOKUP($U942,料金表!$B$3:$H$52,5,1),IF($W942="EMS",VLOOKUP($U942,料金表!$B$3:$H$52,7,1),""))),"")</f>
        <v>860</v>
      </c>
      <c r="Z942" s="28" t="n">
        <f aca="false">$Z$1</f>
        <v>330</v>
      </c>
      <c r="AA942" s="64"/>
      <c r="AB942" s="65"/>
      <c r="AC942" s="66" t="s">
        <v>89</v>
      </c>
      <c r="AD942" s="65" t="n">
        <v>43980</v>
      </c>
      <c r="AE942" s="56"/>
      <c r="AF942" s="97"/>
    </row>
    <row r="943" customFormat="false" ht="15.75" hidden="true" customHeight="true" outlineLevel="0" collapsed="false">
      <c r="A943" s="19" t="n">
        <v>936</v>
      </c>
      <c r="B943" s="67"/>
      <c r="C943" s="58" t="s">
        <v>2860</v>
      </c>
      <c r="D943" s="37" t="s">
        <v>2861</v>
      </c>
      <c r="E943" s="58" t="n">
        <v>4527823997370</v>
      </c>
      <c r="F943" s="38" t="str">
        <f aca="false">IF(D943="",,"http://mnsearch.com/item?kwd="&amp;D943)</f>
        <v>http://mnsearch.com/item?kwd=B00K758XS4</v>
      </c>
      <c r="G943" s="60" t="n">
        <v>1200</v>
      </c>
      <c r="H943" s="39"/>
      <c r="I943" s="40" t="n">
        <v>200</v>
      </c>
      <c r="J943" s="41"/>
      <c r="K943" s="41"/>
      <c r="L943" s="41"/>
      <c r="M943" s="100" t="s">
        <v>2862</v>
      </c>
      <c r="N943" s="62" t="n">
        <v>30.49</v>
      </c>
      <c r="O943" s="77" t="n">
        <f aca="false">N943-0.5</f>
        <v>29.99</v>
      </c>
      <c r="P943" s="78" t="n">
        <f aca="false">IF(ISERROR($P$1*O943),"",($P$1*O943))</f>
        <v>3175.3412</v>
      </c>
      <c r="Q943" s="79" t="n">
        <f aca="false">P943-T943-X943-G943-H943-Z943</f>
        <v>309.3412</v>
      </c>
      <c r="R943" s="80" t="n">
        <f aca="false">P943-T943-Y943-G943-H943-Z943</f>
        <v>309.3412</v>
      </c>
      <c r="S943" s="81" t="n">
        <f aca="false">IF(ISERROR(Q943/P943),"",(Q943/P943))</f>
        <v>0.0974198300327536</v>
      </c>
      <c r="T943" s="78" t="n">
        <f aca="false">ROUND(IF(ISERROR(P943*$T$1),"",P943*$T$1),0)</f>
        <v>476</v>
      </c>
      <c r="U943" s="82" t="n">
        <f aca="false">ROUNDUP(I943*1.2,0)</f>
        <v>240</v>
      </c>
      <c r="V943" s="83" t="n">
        <f aca="false">ROUNDUP(SUM(J943:L943)*1.1,0)</f>
        <v>0</v>
      </c>
      <c r="W943" s="84" t="s">
        <v>50</v>
      </c>
      <c r="X943" s="28" t="n">
        <f aca="false">IFERROR(IF($W943="eパケライト",VLOOKUP($U943,料金表!$B$3:$H$52,2,1),IF($W943="eパケ",VLOOKUP($U943,料金表!$B$3:$H$52,4,1),IF($W943="EMS",VLOOKUP($U943,料金表!$B$3:$H$52,6,1),""))),"")</f>
        <v>860</v>
      </c>
      <c r="Y943" s="28" t="n">
        <f aca="false">IFERROR(IF($W943="eパケライト",VLOOKUP($U943,料金表!$B$3:$H$52,3,1),IF($W943="eパケ",VLOOKUP($U943,料金表!$B$3:$H$52,5,1),IF($W943="EMS",VLOOKUP($U943,料金表!$B$3:$H$52,7,1),""))),"")</f>
        <v>860</v>
      </c>
      <c r="Z943" s="28" t="n">
        <f aca="false">$Z$1</f>
        <v>330</v>
      </c>
      <c r="AA943" s="64"/>
      <c r="AB943" s="65"/>
      <c r="AC943" s="66" t="s">
        <v>45</v>
      </c>
      <c r="AD943" s="65" t="n">
        <v>43980</v>
      </c>
      <c r="AE943" s="56"/>
      <c r="AF943" s="97"/>
    </row>
    <row r="944" customFormat="false" ht="15.75" hidden="true" customHeight="true" outlineLevel="0" collapsed="false">
      <c r="A944" s="19" t="n">
        <v>937</v>
      </c>
      <c r="B944" s="67"/>
      <c r="C944" s="58" t="s">
        <v>2863</v>
      </c>
      <c r="D944" s="37" t="s">
        <v>2864</v>
      </c>
      <c r="E944" s="58" t="n">
        <v>4527823998261</v>
      </c>
      <c r="F944" s="38" t="str">
        <f aca="false">IF(D944="",,"http://mnsearch.com/item?kwd="&amp;D944)</f>
        <v>http://mnsearch.com/item?kwd=B07D4R2NPZ</v>
      </c>
      <c r="G944" s="60" t="n">
        <v>2500</v>
      </c>
      <c r="H944" s="39"/>
      <c r="I944" s="40" t="n">
        <v>200</v>
      </c>
      <c r="J944" s="41"/>
      <c r="K944" s="41"/>
      <c r="L944" s="41"/>
      <c r="M944" s="61" t="s">
        <v>2865</v>
      </c>
      <c r="N944" s="62" t="n">
        <v>49.99</v>
      </c>
      <c r="O944" s="77" t="n">
        <f aca="false">N944-0.5</f>
        <v>49.49</v>
      </c>
      <c r="P944" s="78" t="n">
        <f aca="false">IF(ISERROR($P$1*O944),"",($P$1*O944))</f>
        <v>5240.0012</v>
      </c>
      <c r="Q944" s="79" t="n">
        <f aca="false">P944-T944-X944-G944-H944-Z944</f>
        <v>764.0012</v>
      </c>
      <c r="R944" s="80" t="n">
        <f aca="false">P944-T944-Y944-G944-H944-Z944</f>
        <v>764.0012</v>
      </c>
      <c r="S944" s="81" t="n">
        <f aca="false">IF(ISERROR(Q944/P944),"",(Q944/P944))</f>
        <v>0.145801722335483</v>
      </c>
      <c r="T944" s="78" t="n">
        <f aca="false">ROUND(IF(ISERROR(P944*$T$1),"",P944*$T$1),0)</f>
        <v>786</v>
      </c>
      <c r="U944" s="82" t="n">
        <f aca="false">ROUNDUP(I944*1.2,0)</f>
        <v>240</v>
      </c>
      <c r="V944" s="83" t="n">
        <f aca="false">ROUNDUP(SUM(J944:L944)*1.1,0)</f>
        <v>0</v>
      </c>
      <c r="W944" s="84" t="s">
        <v>50</v>
      </c>
      <c r="X944" s="28" t="n">
        <f aca="false">IFERROR(IF($W944="eパケライト",VLOOKUP($U944,料金表!$B$3:$H$52,2,1),IF($W944="eパケ",VLOOKUP($U944,料金表!$B$3:$H$52,4,1),IF($W944="EMS",VLOOKUP($U944,料金表!$B$3:$H$52,6,1),""))),"")</f>
        <v>860</v>
      </c>
      <c r="Y944" s="28" t="n">
        <f aca="false">IFERROR(IF($W944="eパケライト",VLOOKUP($U944,料金表!$B$3:$H$52,3,1),IF($W944="eパケ",VLOOKUP($U944,料金表!$B$3:$H$52,5,1),IF($W944="EMS",VLOOKUP($U944,料金表!$B$3:$H$52,7,1),""))),"")</f>
        <v>860</v>
      </c>
      <c r="Z944" s="28" t="n">
        <f aca="false">$Z$1</f>
        <v>330</v>
      </c>
      <c r="AA944" s="64"/>
      <c r="AB944" s="65"/>
      <c r="AC944" s="66" t="s">
        <v>45</v>
      </c>
      <c r="AD944" s="65" t="n">
        <v>43980</v>
      </c>
      <c r="AE944" s="56"/>
      <c r="AF944" s="97"/>
    </row>
    <row r="945" customFormat="false" ht="15.75" hidden="true" customHeight="true" outlineLevel="0" collapsed="false">
      <c r="A945" s="19" t="n">
        <v>938</v>
      </c>
      <c r="B945" s="67"/>
      <c r="C945" s="58" t="s">
        <v>2866</v>
      </c>
      <c r="D945" s="37" t="s">
        <v>2867</v>
      </c>
      <c r="E945" s="58" t="n">
        <v>4995857094943</v>
      </c>
      <c r="F945" s="38" t="str">
        <f aca="false">IF(D945="",,"http://mnsearch.com/item?kwd="&amp;D945)</f>
        <v>http://mnsearch.com/item?kwd=B01MRUAWH8</v>
      </c>
      <c r="G945" s="60" t="n">
        <v>1580</v>
      </c>
      <c r="H945" s="39"/>
      <c r="I945" s="40" t="n">
        <v>200</v>
      </c>
      <c r="J945" s="41"/>
      <c r="K945" s="41"/>
      <c r="L945" s="41"/>
      <c r="M945" s="61" t="s">
        <v>2868</v>
      </c>
      <c r="N945" s="62" t="n">
        <v>40.49</v>
      </c>
      <c r="O945" s="77" t="n">
        <f aca="false">N945-0.5</f>
        <v>39.99</v>
      </c>
      <c r="P945" s="78" t="n">
        <f aca="false">IF(ISERROR($P$1*O945),"",($P$1*O945))</f>
        <v>4234.1412</v>
      </c>
      <c r="Q945" s="79" t="n">
        <f aca="false">P945-T945-X945-G945-H945-Z945</f>
        <v>829.1412</v>
      </c>
      <c r="R945" s="80" t="n">
        <f aca="false">P945-T945-Y945-G945-H945-Z945</f>
        <v>829.1412</v>
      </c>
      <c r="S945" s="81" t="n">
        <f aca="false">IF(ISERROR(Q945/P945),"",(Q945/P945))</f>
        <v>0.195822756217955</v>
      </c>
      <c r="T945" s="78" t="n">
        <f aca="false">ROUND(IF(ISERROR(P945*$T$1),"",P945*$T$1),0)</f>
        <v>635</v>
      </c>
      <c r="U945" s="82" t="n">
        <f aca="false">ROUNDUP(I945*1.2,0)</f>
        <v>240</v>
      </c>
      <c r="V945" s="83" t="n">
        <f aca="false">ROUNDUP(SUM(J945:L945)*1.1,0)</f>
        <v>0</v>
      </c>
      <c r="W945" s="84" t="s">
        <v>50</v>
      </c>
      <c r="X945" s="28" t="n">
        <f aca="false">IFERROR(IF($W945="eパケライト",VLOOKUP($U945,料金表!$B$3:$H$52,2,1),IF($W945="eパケ",VLOOKUP($U945,料金表!$B$3:$H$52,4,1),IF($W945="EMS",VLOOKUP($U945,料金表!$B$3:$H$52,6,1),""))),"")</f>
        <v>860</v>
      </c>
      <c r="Y945" s="28" t="n">
        <f aca="false">IFERROR(IF($W945="eパケライト",VLOOKUP($U945,料金表!$B$3:$H$52,3,1),IF($W945="eパケ",VLOOKUP($U945,料金表!$B$3:$H$52,5,1),IF($W945="EMS",VLOOKUP($U945,料金表!$B$3:$H$52,7,1),""))),"")</f>
        <v>860</v>
      </c>
      <c r="Z945" s="28" t="n">
        <f aca="false">$Z$1</f>
        <v>330</v>
      </c>
      <c r="AA945" s="64"/>
      <c r="AB945" s="65"/>
      <c r="AC945" s="66" t="s">
        <v>45</v>
      </c>
      <c r="AD945" s="65" t="n">
        <v>43980</v>
      </c>
      <c r="AE945" s="56"/>
      <c r="AF945" s="97"/>
    </row>
    <row r="946" customFormat="false" ht="15.75" hidden="true" customHeight="true" outlineLevel="0" collapsed="false">
      <c r="A946" s="19" t="n">
        <v>939</v>
      </c>
      <c r="B946" s="67"/>
      <c r="C946" s="58" t="s">
        <v>2869</v>
      </c>
      <c r="D946" s="37" t="s">
        <v>2870</v>
      </c>
      <c r="E946" s="58" t="n">
        <v>4988615096242</v>
      </c>
      <c r="F946" s="38" t="str">
        <f aca="false">IF(D946="",,"http://mnsearch.com/item?kwd="&amp;D946)</f>
        <v>http://mnsearch.com/item?kwd=B01MTKS9QM</v>
      </c>
      <c r="G946" s="60" t="n">
        <v>2011</v>
      </c>
      <c r="H946" s="39"/>
      <c r="I946" s="40" t="n">
        <v>200</v>
      </c>
      <c r="J946" s="41"/>
      <c r="K946" s="41"/>
      <c r="L946" s="41"/>
      <c r="M946" s="100" t="s">
        <v>2871</v>
      </c>
      <c r="N946" s="62" t="n">
        <v>44.49</v>
      </c>
      <c r="O946" s="77" t="n">
        <f aca="false">N946-0.5</f>
        <v>43.99</v>
      </c>
      <c r="P946" s="78" t="n">
        <f aca="false">IF(ISERROR($P$1*O946),"",($P$1*O946))</f>
        <v>4657.6612</v>
      </c>
      <c r="Q946" s="79" t="n">
        <f aca="false">P946-T946-X946-G946-H946-Z946</f>
        <v>757.6612</v>
      </c>
      <c r="R946" s="80" t="n">
        <f aca="false">P946-T946-Y946-G946-H946-Z946</f>
        <v>757.6612</v>
      </c>
      <c r="S946" s="81" t="n">
        <f aca="false">IF(ISERROR(Q946/P946),"",(Q946/P946))</f>
        <v>0.162669882472345</v>
      </c>
      <c r="T946" s="78" t="n">
        <f aca="false">ROUND(IF(ISERROR(P946*$T$1),"",P946*$T$1),0)</f>
        <v>699</v>
      </c>
      <c r="U946" s="82" t="n">
        <f aca="false">ROUNDUP(I946*1.2,0)</f>
        <v>240</v>
      </c>
      <c r="V946" s="83" t="n">
        <f aca="false">ROUNDUP(SUM(J946:L946)*1.1,0)</f>
        <v>0</v>
      </c>
      <c r="W946" s="84" t="s">
        <v>50</v>
      </c>
      <c r="X946" s="28" t="n">
        <f aca="false">IFERROR(IF($W946="eパケライト",VLOOKUP($U946,料金表!$B$3:$H$52,2,1),IF($W946="eパケ",VLOOKUP($U946,料金表!$B$3:$H$52,4,1),IF($W946="EMS",VLOOKUP($U946,料金表!$B$3:$H$52,6,1),""))),"")</f>
        <v>860</v>
      </c>
      <c r="Y946" s="28" t="n">
        <f aca="false">IFERROR(IF($W946="eパケライト",VLOOKUP($U946,料金表!$B$3:$H$52,3,1),IF($W946="eパケ",VLOOKUP($U946,料金表!$B$3:$H$52,5,1),IF($W946="EMS",VLOOKUP($U946,料金表!$B$3:$H$52,7,1),""))),"")</f>
        <v>860</v>
      </c>
      <c r="Z946" s="28" t="n">
        <f aca="false">$Z$1</f>
        <v>330</v>
      </c>
      <c r="AA946" s="64"/>
      <c r="AB946" s="65"/>
      <c r="AC946" s="66" t="s">
        <v>45</v>
      </c>
      <c r="AD946" s="65" t="n">
        <v>43980</v>
      </c>
      <c r="AE946" s="56"/>
      <c r="AF946" s="97"/>
    </row>
    <row r="947" customFormat="false" ht="15.75" hidden="true" customHeight="true" outlineLevel="0" collapsed="false">
      <c r="A947" s="19" t="n">
        <v>940</v>
      </c>
      <c r="B947" s="67"/>
      <c r="C947" s="58" t="s">
        <v>2872</v>
      </c>
      <c r="D947" s="37" t="s">
        <v>2873</v>
      </c>
      <c r="E947" s="58" t="n">
        <v>4535506302878</v>
      </c>
      <c r="F947" s="38" t="str">
        <f aca="false">IF(D947="",,"http://mnsearch.com/item?kwd="&amp;D947)</f>
        <v>http://mnsearch.com/item?kwd=B07FXV77HZ</v>
      </c>
      <c r="G947" s="60" t="n">
        <v>2000</v>
      </c>
      <c r="H947" s="39"/>
      <c r="I947" s="40" t="n">
        <v>200</v>
      </c>
      <c r="J947" s="41"/>
      <c r="K947" s="41"/>
      <c r="L947" s="41"/>
      <c r="M947" s="61" t="s">
        <v>2874</v>
      </c>
      <c r="N947" s="62" t="n">
        <v>44.49</v>
      </c>
      <c r="O947" s="77" t="n">
        <f aca="false">N947-0.5</f>
        <v>43.99</v>
      </c>
      <c r="P947" s="78" t="n">
        <f aca="false">IF(ISERROR($P$1*O947),"",($P$1*O947))</f>
        <v>4657.6612</v>
      </c>
      <c r="Q947" s="79" t="n">
        <f aca="false">P947-T947-X947-G947-H947-Z947</f>
        <v>768.6612</v>
      </c>
      <c r="R947" s="80" t="n">
        <f aca="false">P947-T947-Y947-G947-H947-Z947</f>
        <v>768.6612</v>
      </c>
      <c r="S947" s="81" t="n">
        <f aca="false">IF(ISERROR(Q947/P947),"",(Q947/P947))</f>
        <v>0.165031582803833</v>
      </c>
      <c r="T947" s="78" t="n">
        <f aca="false">ROUND(IF(ISERROR(P947*$T$1),"",P947*$T$1),0)</f>
        <v>699</v>
      </c>
      <c r="U947" s="82" t="n">
        <f aca="false">ROUNDUP(I947*1.2,0)</f>
        <v>240</v>
      </c>
      <c r="V947" s="83" t="n">
        <f aca="false">ROUNDUP(SUM(J947:L947)*1.1,0)</f>
        <v>0</v>
      </c>
      <c r="W947" s="84" t="s">
        <v>50</v>
      </c>
      <c r="X947" s="28" t="n">
        <f aca="false">IFERROR(IF($W947="eパケライト",VLOOKUP($U947,料金表!$B$3:$H$52,2,1),IF($W947="eパケ",VLOOKUP($U947,料金表!$B$3:$H$52,4,1),IF($W947="EMS",VLOOKUP($U947,料金表!$B$3:$H$52,6,1),""))),"")</f>
        <v>860</v>
      </c>
      <c r="Y947" s="28" t="n">
        <f aca="false">IFERROR(IF($W947="eパケライト",VLOOKUP($U947,料金表!$B$3:$H$52,3,1),IF($W947="eパケ",VLOOKUP($U947,料金表!$B$3:$H$52,5,1),IF($W947="EMS",VLOOKUP($U947,料金表!$B$3:$H$52,7,1),""))),"")</f>
        <v>860</v>
      </c>
      <c r="Z947" s="28" t="n">
        <f aca="false">$Z$1</f>
        <v>330</v>
      </c>
      <c r="AA947" s="64"/>
      <c r="AB947" s="65"/>
      <c r="AC947" s="66" t="s">
        <v>45</v>
      </c>
      <c r="AD947" s="65" t="n">
        <v>43980</v>
      </c>
      <c r="AE947" s="56"/>
      <c r="AF947" s="97"/>
    </row>
    <row r="948" customFormat="false" ht="16.5" hidden="true" customHeight="true" outlineLevel="0" collapsed="false">
      <c r="A948" s="19" t="n">
        <v>941</v>
      </c>
      <c r="B948" s="67"/>
      <c r="C948" s="58" t="s">
        <v>2875</v>
      </c>
      <c r="D948" s="37" t="s">
        <v>2876</v>
      </c>
      <c r="E948" s="58" t="n">
        <v>4535506302335</v>
      </c>
      <c r="F948" s="38" t="str">
        <f aca="false">IF(D948="",,"http://mnsearch.com/item?kwd="&amp;D948)</f>
        <v>http://mnsearch.com/item?kwd=B00O4YK06W</v>
      </c>
      <c r="G948" s="60" t="n">
        <v>2880</v>
      </c>
      <c r="H948" s="39"/>
      <c r="I948" s="40" t="n">
        <v>600</v>
      </c>
      <c r="J948" s="41"/>
      <c r="K948" s="41"/>
      <c r="L948" s="41"/>
      <c r="M948" s="61" t="s">
        <v>2877</v>
      </c>
      <c r="N948" s="62" t="n">
        <v>80.49</v>
      </c>
      <c r="O948" s="77" t="n">
        <f aca="false">N948-0.5</f>
        <v>79.99</v>
      </c>
      <c r="P948" s="78" t="n">
        <f aca="false">IF(ISERROR($P$1*O948),"",($P$1*O948))</f>
        <v>8469.3412</v>
      </c>
      <c r="Q948" s="79" t="n">
        <f aca="false">P948-T948-X948-G948-H948-Z948</f>
        <v>2304.3412</v>
      </c>
      <c r="R948" s="80" t="n">
        <f aca="false">P948-T948-Y948-G948-H948-Z948</f>
        <v>2304.3412</v>
      </c>
      <c r="S948" s="81" t="n">
        <f aca="false">IF(ISERROR(Q948/P948),"",(Q948/P948))</f>
        <v>0.272080336071476</v>
      </c>
      <c r="T948" s="78" t="n">
        <f aca="false">ROUND(IF(ISERROR(P948*$T$1),"",P948*$T$1),0)</f>
        <v>1270</v>
      </c>
      <c r="U948" s="82" t="n">
        <f aca="false">ROUNDUP(I948*1.2,0)</f>
        <v>720</v>
      </c>
      <c r="V948" s="83" t="n">
        <f aca="false">ROUNDUP(SUM(J948:L948)*1.1,0)</f>
        <v>0</v>
      </c>
      <c r="W948" s="84" t="s">
        <v>50</v>
      </c>
      <c r="X948" s="28" t="n">
        <f aca="false">IFERROR(IF($W948="eパケライト",VLOOKUP($U948,料金表!$B$3:$H$52,2,1),IF($W948="eパケ",VLOOKUP($U948,料金表!$B$3:$H$52,4,1),IF($W948="EMS",VLOOKUP($U948,料金表!$B$3:$H$52,6,1),""))),"")</f>
        <v>1685</v>
      </c>
      <c r="Y948" s="28" t="n">
        <f aca="false">IFERROR(IF($W948="eパケライト",VLOOKUP($U948,料金表!$B$3:$H$52,3,1),IF($W948="eパケ",VLOOKUP($U948,料金表!$B$3:$H$52,5,1),IF($W948="EMS",VLOOKUP($U948,料金表!$B$3:$H$52,7,1),""))),"")</f>
        <v>1685</v>
      </c>
      <c r="Z948" s="28" t="n">
        <f aca="false">$Z$1</f>
        <v>330</v>
      </c>
      <c r="AA948" s="64"/>
      <c r="AB948" s="65"/>
      <c r="AC948" s="66" t="s">
        <v>89</v>
      </c>
      <c r="AD948" s="65" t="n">
        <v>43980</v>
      </c>
      <c r="AE948" s="56"/>
      <c r="AF948" s="97"/>
    </row>
    <row r="949" customFormat="false" ht="16.5" hidden="true" customHeight="true" outlineLevel="0" collapsed="false">
      <c r="A949" s="19" t="n">
        <v>942</v>
      </c>
      <c r="B949" s="67"/>
      <c r="C949" s="58" t="s">
        <v>2878</v>
      </c>
      <c r="D949" s="37" t="s">
        <v>2879</v>
      </c>
      <c r="E949" s="58" t="n">
        <v>4510772190138</v>
      </c>
      <c r="F949" s="38" t="str">
        <f aca="false">IF(D949="",,"http://mnsearch.com/item?kwd="&amp;D949)</f>
        <v>http://mnsearch.com/item?kwd=B07WKZSR19</v>
      </c>
      <c r="G949" s="60" t="n">
        <v>3300</v>
      </c>
      <c r="H949" s="39"/>
      <c r="I949" s="40" t="n">
        <v>200</v>
      </c>
      <c r="J949" s="41"/>
      <c r="K949" s="41"/>
      <c r="L949" s="41"/>
      <c r="M949" s="100" t="s">
        <v>2880</v>
      </c>
      <c r="N949" s="62" t="n">
        <v>58.49</v>
      </c>
      <c r="O949" s="77" t="n">
        <f aca="false">N949-0.5</f>
        <v>57.99</v>
      </c>
      <c r="P949" s="78" t="n">
        <f aca="false">IF(ISERROR($P$1*O949),"",($P$1*O949))</f>
        <v>6139.9812</v>
      </c>
      <c r="Q949" s="79" t="n">
        <f aca="false">P949-T949-X949-G949-H949-Z949</f>
        <v>728.9812</v>
      </c>
      <c r="R949" s="80" t="n">
        <f aca="false">P949-T949-Y949-G949-H949-Z949</f>
        <v>728.9812</v>
      </c>
      <c r="S949" s="81" t="n">
        <f aca="false">IF(ISERROR(Q949/P949),"",(Q949/P949))</f>
        <v>0.118726943333312</v>
      </c>
      <c r="T949" s="78" t="n">
        <f aca="false">ROUND(IF(ISERROR(P949*$T$1),"",P949*$T$1),0)</f>
        <v>921</v>
      </c>
      <c r="U949" s="82" t="n">
        <f aca="false">ROUNDUP(I949*1.2,0)</f>
        <v>240</v>
      </c>
      <c r="V949" s="83" t="n">
        <f aca="false">ROUNDUP(SUM(J949:L949)*1.1,0)</f>
        <v>0</v>
      </c>
      <c r="W949" s="84" t="s">
        <v>50</v>
      </c>
      <c r="X949" s="28" t="n">
        <f aca="false">IFERROR(IF($W949="eパケライト",VLOOKUP($U949,料金表!$B$3:$H$52,2,1),IF($W949="eパケ",VLOOKUP($U949,料金表!$B$3:$H$52,4,1),IF($W949="EMS",VLOOKUP($U949,料金表!$B$3:$H$52,6,1),""))),"")</f>
        <v>860</v>
      </c>
      <c r="Y949" s="28" t="n">
        <f aca="false">IFERROR(IF($W949="eパケライト",VLOOKUP($U949,料金表!$B$3:$H$52,3,1),IF($W949="eパケ",VLOOKUP($U949,料金表!$B$3:$H$52,5,1),IF($W949="EMS",VLOOKUP($U949,料金表!$B$3:$H$52,7,1),""))),"")</f>
        <v>860</v>
      </c>
      <c r="Z949" s="28" t="n">
        <f aca="false">$Z$1</f>
        <v>330</v>
      </c>
      <c r="AA949" s="64"/>
      <c r="AB949" s="65"/>
      <c r="AC949" s="66" t="s">
        <v>89</v>
      </c>
      <c r="AD949" s="65" t="n">
        <v>43980</v>
      </c>
      <c r="AE949" s="56"/>
      <c r="AF949" s="97"/>
    </row>
    <row r="950" customFormat="false" ht="16.5" hidden="true" customHeight="true" outlineLevel="0" collapsed="false">
      <c r="A950" s="19" t="n">
        <v>943</v>
      </c>
      <c r="B950" s="67"/>
      <c r="C950" s="58" t="s">
        <v>2881</v>
      </c>
      <c r="D950" s="37" t="s">
        <v>2882</v>
      </c>
      <c r="E950" s="58" t="n">
        <v>4974365142407</v>
      </c>
      <c r="F950" s="38" t="str">
        <f aca="false">IF(D950="",,"http://mnsearch.com/item?kwd="&amp;D950)</f>
        <v>http://mnsearch.com/item?kwd=B00CW9E8W8</v>
      </c>
      <c r="G950" s="60" t="n">
        <v>3000</v>
      </c>
      <c r="H950" s="39"/>
      <c r="I950" s="40" t="n">
        <v>200</v>
      </c>
      <c r="J950" s="41"/>
      <c r="K950" s="41"/>
      <c r="L950" s="41"/>
      <c r="M950" s="61" t="s">
        <v>2883</v>
      </c>
      <c r="N950" s="62" t="n">
        <v>55.49</v>
      </c>
      <c r="O950" s="77" t="n">
        <f aca="false">N950-0.5</f>
        <v>54.99</v>
      </c>
      <c r="P950" s="78" t="n">
        <f aca="false">IF(ISERROR($P$1*O950),"",($P$1*O950))</f>
        <v>5822.3412</v>
      </c>
      <c r="Q950" s="79" t="n">
        <f aca="false">P950-T950-X950-G950-H950-Z950</f>
        <v>759.3412</v>
      </c>
      <c r="R950" s="80" t="n">
        <f aca="false">P950-T950-Y950-G950-H950-Z950</f>
        <v>759.3412</v>
      </c>
      <c r="S950" s="81" t="n">
        <f aca="false">IF(ISERROR(Q950/P950),"",(Q950/P950))</f>
        <v>0.13041853335562</v>
      </c>
      <c r="T950" s="78" t="n">
        <f aca="false">ROUND(IF(ISERROR(P950*$T$1),"",P950*$T$1),0)</f>
        <v>873</v>
      </c>
      <c r="U950" s="82" t="n">
        <f aca="false">ROUNDUP(I950*1.2,0)</f>
        <v>240</v>
      </c>
      <c r="V950" s="83" t="n">
        <f aca="false">ROUNDUP(SUM(J950:L950)*1.1,0)</f>
        <v>0</v>
      </c>
      <c r="W950" s="84" t="s">
        <v>50</v>
      </c>
      <c r="X950" s="28" t="n">
        <f aca="false">IFERROR(IF($W950="eパケライト",VLOOKUP($U950,料金表!$B$3:$H$52,2,1),IF($W950="eパケ",VLOOKUP($U950,料金表!$B$3:$H$52,4,1),IF($W950="EMS",VLOOKUP($U950,料金表!$B$3:$H$52,6,1),""))),"")</f>
        <v>860</v>
      </c>
      <c r="Y950" s="28" t="n">
        <f aca="false">IFERROR(IF($W950="eパケライト",VLOOKUP($U950,料金表!$B$3:$H$52,3,1),IF($W950="eパケ",VLOOKUP($U950,料金表!$B$3:$H$52,5,1),IF($W950="EMS",VLOOKUP($U950,料金表!$B$3:$H$52,7,1),""))),"")</f>
        <v>860</v>
      </c>
      <c r="Z950" s="28" t="n">
        <f aca="false">$Z$1</f>
        <v>330</v>
      </c>
      <c r="AA950" s="64"/>
      <c r="AB950" s="65"/>
      <c r="AC950" s="66" t="s">
        <v>89</v>
      </c>
      <c r="AD950" s="65" t="n">
        <v>43980</v>
      </c>
      <c r="AE950" s="56"/>
      <c r="AF950" s="97"/>
    </row>
    <row r="951" customFormat="false" ht="16.5" hidden="true" customHeight="true" outlineLevel="0" collapsed="false">
      <c r="A951" s="19" t="n">
        <v>944</v>
      </c>
      <c r="B951" s="67"/>
      <c r="C951" s="58" t="s">
        <v>2884</v>
      </c>
      <c r="D951" s="37" t="s">
        <v>2885</v>
      </c>
      <c r="E951" s="58" t="n">
        <v>4562168544025</v>
      </c>
      <c r="F951" s="38" t="str">
        <f aca="false">IF(D951="",,"http://mnsearch.com/item?kwd="&amp;D951)</f>
        <v>http://mnsearch.com/item?kwd=B00DV8YGNU</v>
      </c>
      <c r="G951" s="60" t="n">
        <v>1500</v>
      </c>
      <c r="H951" s="39"/>
      <c r="I951" s="40" t="n">
        <v>200</v>
      </c>
      <c r="J951" s="41"/>
      <c r="K951" s="41"/>
      <c r="L951" s="41"/>
      <c r="M951" s="61" t="s">
        <v>2886</v>
      </c>
      <c r="N951" s="62" t="n">
        <v>38.49</v>
      </c>
      <c r="O951" s="77" t="n">
        <f aca="false">N951-0.5</f>
        <v>37.99</v>
      </c>
      <c r="P951" s="78" t="n">
        <f aca="false">IF(ISERROR($P$1*O951),"",($P$1*O951))</f>
        <v>4022.3812</v>
      </c>
      <c r="Q951" s="79" t="n">
        <f aca="false">P951-T951-X951-G951-H951-Z951</f>
        <v>729.3812</v>
      </c>
      <c r="R951" s="80" t="n">
        <f aca="false">P951-T951-Y951-G951-H951-Z951</f>
        <v>729.3812</v>
      </c>
      <c r="S951" s="81" t="n">
        <f aca="false">IF(ISERROR(Q951/P951),"",(Q951/P951))</f>
        <v>0.18133070033243</v>
      </c>
      <c r="T951" s="78" t="n">
        <f aca="false">ROUND(IF(ISERROR(P951*$T$1),"",P951*$T$1),0)</f>
        <v>603</v>
      </c>
      <c r="U951" s="82" t="n">
        <f aca="false">ROUNDUP(I951*1.2,0)</f>
        <v>240</v>
      </c>
      <c r="V951" s="83" t="n">
        <f aca="false">ROUNDUP(SUM(J951:L951)*1.1,0)</f>
        <v>0</v>
      </c>
      <c r="W951" s="84" t="s">
        <v>50</v>
      </c>
      <c r="X951" s="28" t="n">
        <f aca="false">IFERROR(IF($W951="eパケライト",VLOOKUP($U951,料金表!$B$3:$H$52,2,1),IF($W951="eパケ",VLOOKUP($U951,料金表!$B$3:$H$52,4,1),IF($W951="EMS",VLOOKUP($U951,料金表!$B$3:$H$52,6,1),""))),"")</f>
        <v>860</v>
      </c>
      <c r="Y951" s="28" t="n">
        <f aca="false">IFERROR(IF($W951="eパケライト",VLOOKUP($U951,料金表!$B$3:$H$52,3,1),IF($W951="eパケ",VLOOKUP($U951,料金表!$B$3:$H$52,5,1),IF($W951="EMS",VLOOKUP($U951,料金表!$B$3:$H$52,7,1),""))),"")</f>
        <v>860</v>
      </c>
      <c r="Z951" s="28" t="n">
        <f aca="false">$Z$1</f>
        <v>330</v>
      </c>
      <c r="AA951" s="64"/>
      <c r="AB951" s="65"/>
      <c r="AC951" s="66" t="s">
        <v>89</v>
      </c>
      <c r="AD951" s="65" t="n">
        <v>43980</v>
      </c>
      <c r="AE951" s="56"/>
      <c r="AF951" s="97"/>
    </row>
    <row r="952" customFormat="false" ht="16.5" hidden="true" customHeight="true" outlineLevel="0" collapsed="false">
      <c r="A952" s="19" t="n">
        <v>945</v>
      </c>
      <c r="B952" s="67"/>
      <c r="C952" s="58" t="s">
        <v>2887</v>
      </c>
      <c r="D952" s="37" t="s">
        <v>2888</v>
      </c>
      <c r="E952" s="58" t="n">
        <v>4582198250147</v>
      </c>
      <c r="F952" s="38" t="str">
        <f aca="false">IF(D952="",,"http://mnsearch.com/item?kwd="&amp;D952)</f>
        <v>http://mnsearch.com/item?kwd=B00S5V5ETI</v>
      </c>
      <c r="G952" s="60" t="n">
        <v>1700</v>
      </c>
      <c r="H952" s="39"/>
      <c r="I952" s="40" t="n">
        <v>200</v>
      </c>
      <c r="J952" s="41"/>
      <c r="K952" s="41"/>
      <c r="L952" s="41"/>
      <c r="M952" s="61" t="s">
        <v>2889</v>
      </c>
      <c r="N952" s="62" t="n">
        <v>36.99</v>
      </c>
      <c r="O952" s="77" t="n">
        <f aca="false">N952-0.5</f>
        <v>36.49</v>
      </c>
      <c r="P952" s="78" t="n">
        <f aca="false">IF(ISERROR($P$1*O952),"",($P$1*O952))</f>
        <v>3863.5612</v>
      </c>
      <c r="Q952" s="79" t="n">
        <f aca="false">P952-T952-X952-G952-H952-Z952</f>
        <v>393.5612</v>
      </c>
      <c r="R952" s="80" t="n">
        <f aca="false">P952-T952-Y952-G952-H952-Z952</f>
        <v>393.5612</v>
      </c>
      <c r="S952" s="81" t="n">
        <f aca="false">IF(ISERROR(Q952/P952),"",(Q952/P952))</f>
        <v>0.101864880514899</v>
      </c>
      <c r="T952" s="78" t="n">
        <f aca="false">ROUND(IF(ISERROR(P952*$T$1),"",P952*$T$1),0)</f>
        <v>580</v>
      </c>
      <c r="U952" s="82" t="n">
        <f aca="false">ROUNDUP(I952*1.2,0)</f>
        <v>240</v>
      </c>
      <c r="V952" s="83" t="n">
        <f aca="false">ROUNDUP(SUM(J952:L952)*1.1,0)</f>
        <v>0</v>
      </c>
      <c r="W952" s="84" t="s">
        <v>50</v>
      </c>
      <c r="X952" s="28" t="n">
        <f aca="false">IFERROR(IF($W952="eパケライト",VLOOKUP($U952,料金表!$B$3:$H$52,2,1),IF($W952="eパケ",VLOOKUP($U952,料金表!$B$3:$H$52,4,1),IF($W952="EMS",VLOOKUP($U952,料金表!$B$3:$H$52,6,1),""))),"")</f>
        <v>860</v>
      </c>
      <c r="Y952" s="28" t="n">
        <f aca="false">IFERROR(IF($W952="eパケライト",VLOOKUP($U952,料金表!$B$3:$H$52,3,1),IF($W952="eパケ",VLOOKUP($U952,料金表!$B$3:$H$52,5,1),IF($W952="EMS",VLOOKUP($U952,料金表!$B$3:$H$52,7,1),""))),"")</f>
        <v>860</v>
      </c>
      <c r="Z952" s="28" t="n">
        <f aca="false">$Z$1</f>
        <v>330</v>
      </c>
      <c r="AA952" s="64"/>
      <c r="AB952" s="65"/>
      <c r="AC952" s="66" t="s">
        <v>89</v>
      </c>
      <c r="AD952" s="65" t="n">
        <v>43980</v>
      </c>
      <c r="AE952" s="56"/>
      <c r="AF952" s="97"/>
    </row>
    <row r="953" customFormat="false" ht="15.75" hidden="true" customHeight="true" outlineLevel="0" collapsed="false">
      <c r="A953" s="19" t="n">
        <v>946</v>
      </c>
      <c r="B953" s="67"/>
      <c r="C953" s="58" t="s">
        <v>2890</v>
      </c>
      <c r="D953" s="37" t="s">
        <v>2891</v>
      </c>
      <c r="E953" s="58" t="n">
        <v>4995857094424</v>
      </c>
      <c r="F953" s="38" t="str">
        <f aca="false">IF(D953="",,"http://mnsearch.com/item?kwd="&amp;D953)</f>
        <v>http://mnsearch.com/item?kwd=B01EV1GNTA</v>
      </c>
      <c r="G953" s="60" t="n">
        <v>1560</v>
      </c>
      <c r="H953" s="39"/>
      <c r="I953" s="40" t="n">
        <v>200</v>
      </c>
      <c r="J953" s="41"/>
      <c r="K953" s="41"/>
      <c r="L953" s="41"/>
      <c r="M953" s="61" t="s">
        <v>2892</v>
      </c>
      <c r="N953" s="62" t="n">
        <v>39.49</v>
      </c>
      <c r="O953" s="77" t="n">
        <f aca="false">N953-0.5</f>
        <v>38.99</v>
      </c>
      <c r="P953" s="78" t="n">
        <f aca="false">IF(ISERROR($P$1*O953),"",($P$1*O953))</f>
        <v>4128.2612</v>
      </c>
      <c r="Q953" s="79" t="n">
        <f aca="false">P953-T953-X953-G953-H953-Z953</f>
        <v>759.2612</v>
      </c>
      <c r="R953" s="80" t="n">
        <f aca="false">P953-T953-Y953-G953-H953-Z953</f>
        <v>759.2612</v>
      </c>
      <c r="S953" s="81" t="n">
        <f aca="false">IF(ISERROR(Q953/P953),"",(Q953/P953))</f>
        <v>0.183917916821736</v>
      </c>
      <c r="T953" s="78" t="n">
        <f aca="false">ROUND(IF(ISERROR(P953*$T$1),"",P953*$T$1),0)</f>
        <v>619</v>
      </c>
      <c r="U953" s="82" t="n">
        <f aca="false">ROUNDUP(I953*1.2,0)</f>
        <v>240</v>
      </c>
      <c r="V953" s="83" t="n">
        <f aca="false">ROUNDUP(SUM(J953:L953)*1.1,0)</f>
        <v>0</v>
      </c>
      <c r="W953" s="84" t="s">
        <v>50</v>
      </c>
      <c r="X953" s="28" t="n">
        <f aca="false">IFERROR(IF($W953="eパケライト",VLOOKUP($U953,料金表!$B$3:$H$52,2,1),IF($W953="eパケ",VLOOKUP($U953,料金表!$B$3:$H$52,4,1),IF($W953="EMS",VLOOKUP($U953,料金表!$B$3:$H$52,6,1),""))),"")</f>
        <v>860</v>
      </c>
      <c r="Y953" s="28" t="n">
        <f aca="false">IFERROR(IF($W953="eパケライト",VLOOKUP($U953,料金表!$B$3:$H$52,3,1),IF($W953="eパケ",VLOOKUP($U953,料金表!$B$3:$H$52,5,1),IF($W953="EMS",VLOOKUP($U953,料金表!$B$3:$H$52,7,1),""))),"")</f>
        <v>860</v>
      </c>
      <c r="Z953" s="28" t="n">
        <f aca="false">$Z$1</f>
        <v>330</v>
      </c>
      <c r="AA953" s="64"/>
      <c r="AB953" s="65"/>
      <c r="AC953" s="66" t="s">
        <v>45</v>
      </c>
      <c r="AD953" s="65" t="n">
        <v>43980</v>
      </c>
      <c r="AE953" s="56"/>
      <c r="AF953" s="97"/>
    </row>
    <row r="954" customFormat="false" ht="15.75" hidden="true" customHeight="true" outlineLevel="0" collapsed="false">
      <c r="A954" s="19" t="n">
        <v>947</v>
      </c>
      <c r="B954" s="67"/>
      <c r="C954" s="58" t="s">
        <v>2893</v>
      </c>
      <c r="D954" s="37" t="s">
        <v>2894</v>
      </c>
      <c r="E954" s="58" t="n">
        <v>4976219071635</v>
      </c>
      <c r="F954" s="38" t="str">
        <f aca="false">IF(D954="",,"http://mnsearch.com/item?kwd="&amp;D954)</f>
        <v>http://mnsearch.com/item?kwd=B017LNG7VO</v>
      </c>
      <c r="G954" s="60" t="n">
        <v>1711</v>
      </c>
      <c r="H954" s="39"/>
      <c r="I954" s="40" t="n">
        <v>200</v>
      </c>
      <c r="J954" s="41"/>
      <c r="K954" s="41"/>
      <c r="L954" s="41"/>
      <c r="M954" s="61" t="s">
        <v>2895</v>
      </c>
      <c r="N954" s="62" t="n">
        <v>44.25</v>
      </c>
      <c r="O954" s="77" t="n">
        <f aca="false">N954-0.5</f>
        <v>43.75</v>
      </c>
      <c r="P954" s="78" t="n">
        <f aca="false">IF(ISERROR($P$1*O954),"",($P$1*O954))</f>
        <v>4632.25</v>
      </c>
      <c r="Q954" s="79" t="n">
        <f aca="false">P954-T954-X954-G954-H954-Z954</f>
        <v>1036.25</v>
      </c>
      <c r="R954" s="80" t="n">
        <f aca="false">P954-T954-Y954-G954-H954-Z954</f>
        <v>1036.25</v>
      </c>
      <c r="S954" s="81" t="n">
        <f aca="false">IF(ISERROR(Q954/P954),"",(Q954/P954))</f>
        <v>0.223703383884721</v>
      </c>
      <c r="T954" s="78" t="n">
        <f aca="false">ROUND(IF(ISERROR(P954*$T$1),"",P954*$T$1),0)</f>
        <v>695</v>
      </c>
      <c r="U954" s="82" t="n">
        <f aca="false">ROUNDUP(I954*1.2,0)</f>
        <v>240</v>
      </c>
      <c r="V954" s="83" t="n">
        <f aca="false">ROUNDUP(SUM(J954:L954)*1.1,0)</f>
        <v>0</v>
      </c>
      <c r="W954" s="84" t="s">
        <v>50</v>
      </c>
      <c r="X954" s="28" t="n">
        <f aca="false">IFERROR(IF($W954="eパケライト",VLOOKUP($U954,料金表!$B$3:$H$52,2,1),IF($W954="eパケ",VLOOKUP($U954,料金表!$B$3:$H$52,4,1),IF($W954="EMS",VLOOKUP($U954,料金表!$B$3:$H$52,6,1),""))),"")</f>
        <v>860</v>
      </c>
      <c r="Y954" s="28" t="n">
        <f aca="false">IFERROR(IF($W954="eパケライト",VLOOKUP($U954,料金表!$B$3:$H$52,3,1),IF($W954="eパケ",VLOOKUP($U954,料金表!$B$3:$H$52,5,1),IF($W954="EMS",VLOOKUP($U954,料金表!$B$3:$H$52,7,1),""))),"")</f>
        <v>860</v>
      </c>
      <c r="Z954" s="28" t="n">
        <f aca="false">$Z$1</f>
        <v>330</v>
      </c>
      <c r="AA954" s="64"/>
      <c r="AB954" s="65"/>
      <c r="AC954" s="66" t="s">
        <v>45</v>
      </c>
      <c r="AD954" s="65" t="n">
        <v>43980</v>
      </c>
      <c r="AE954" s="56"/>
      <c r="AF954" s="97"/>
    </row>
    <row r="955" customFormat="false" ht="15.75" hidden="true" customHeight="true" outlineLevel="0" collapsed="false">
      <c r="A955" s="19" t="n">
        <v>948</v>
      </c>
      <c r="B955" s="67"/>
      <c r="C955" s="58" t="s">
        <v>2896</v>
      </c>
      <c r="D955" s="37" t="s">
        <v>2897</v>
      </c>
      <c r="E955" s="58" t="n">
        <v>4940261511555</v>
      </c>
      <c r="F955" s="38" t="str">
        <f aca="false">IF(D955="",,"http://mnsearch.com/item?kwd="&amp;D955)</f>
        <v>http://mnsearch.com/item?kwd=B00N1SAA12</v>
      </c>
      <c r="G955" s="60" t="n">
        <v>2111</v>
      </c>
      <c r="H955" s="39"/>
      <c r="I955" s="40" t="n">
        <v>200</v>
      </c>
      <c r="J955" s="41"/>
      <c r="K955" s="41"/>
      <c r="L955" s="41"/>
      <c r="M955" s="61" t="s">
        <v>2898</v>
      </c>
      <c r="N955" s="62" t="n">
        <v>45.99</v>
      </c>
      <c r="O955" s="77" t="n">
        <f aca="false">N955-0.5</f>
        <v>45.49</v>
      </c>
      <c r="P955" s="78" t="n">
        <f aca="false">IF(ISERROR($P$1*O955),"",($P$1*O955))</f>
        <v>4816.4812</v>
      </c>
      <c r="Q955" s="79" t="n">
        <f aca="false">P955-T955-X955-G955-H955-Z955</f>
        <v>793.4812</v>
      </c>
      <c r="R955" s="80" t="n">
        <f aca="false">P955-T955-Y955-G955-H955-Z955</f>
        <v>793.4812</v>
      </c>
      <c r="S955" s="81" t="n">
        <f aca="false">IF(ISERROR(Q955/P955),"",(Q955/P955))</f>
        <v>0.16474292477255</v>
      </c>
      <c r="T955" s="78" t="n">
        <f aca="false">ROUND(IF(ISERROR(P955*$T$1),"",P955*$T$1),0)</f>
        <v>722</v>
      </c>
      <c r="U955" s="82" t="n">
        <f aca="false">ROUNDUP(I955*1.2,0)</f>
        <v>240</v>
      </c>
      <c r="V955" s="83" t="n">
        <f aca="false">ROUNDUP(SUM(J955:L955)*1.1,0)</f>
        <v>0</v>
      </c>
      <c r="W955" s="84" t="s">
        <v>50</v>
      </c>
      <c r="X955" s="28" t="n">
        <f aca="false">IFERROR(IF($W955="eパケライト",VLOOKUP($U955,料金表!$B$3:$H$52,2,1),IF($W955="eパケ",VLOOKUP($U955,料金表!$B$3:$H$52,4,1),IF($W955="EMS",VLOOKUP($U955,料金表!$B$3:$H$52,6,1),""))),"")</f>
        <v>860</v>
      </c>
      <c r="Y955" s="28" t="n">
        <f aca="false">IFERROR(IF($W955="eパケライト",VLOOKUP($U955,料金表!$B$3:$H$52,3,1),IF($W955="eパケ",VLOOKUP($U955,料金表!$B$3:$H$52,5,1),IF($W955="EMS",VLOOKUP($U955,料金表!$B$3:$H$52,7,1),""))),"")</f>
        <v>860</v>
      </c>
      <c r="Z955" s="28" t="n">
        <f aca="false">$Z$1</f>
        <v>330</v>
      </c>
      <c r="AA955" s="64"/>
      <c r="AB955" s="65"/>
      <c r="AC955" s="66" t="s">
        <v>45</v>
      </c>
      <c r="AD955" s="65" t="n">
        <v>43980</v>
      </c>
      <c r="AE955" s="56"/>
      <c r="AF955" s="97"/>
    </row>
    <row r="956" customFormat="false" ht="15.75" hidden="true" customHeight="true" outlineLevel="0" collapsed="false">
      <c r="A956" s="19" t="n">
        <v>949</v>
      </c>
      <c r="B956" s="67"/>
      <c r="C956" s="58" t="s">
        <v>2899</v>
      </c>
      <c r="D956" s="37" t="s">
        <v>2900</v>
      </c>
      <c r="E956" s="58" t="n">
        <v>4984995901084</v>
      </c>
      <c r="F956" s="38" t="str">
        <f aca="false">IF(D956="",,"http://mnsearch.com/item?kwd="&amp;D956)</f>
        <v>http://mnsearch.com/item?kwd=B016A17R1W</v>
      </c>
      <c r="G956" s="60" t="n">
        <v>3000</v>
      </c>
      <c r="H956" s="39"/>
      <c r="I956" s="40" t="n">
        <v>200</v>
      </c>
      <c r="J956" s="41"/>
      <c r="K956" s="41"/>
      <c r="L956" s="41"/>
      <c r="M956" s="100" t="s">
        <v>2901</v>
      </c>
      <c r="N956" s="62" t="n">
        <v>55.99</v>
      </c>
      <c r="O956" s="77" t="n">
        <f aca="false">N956-0.5</f>
        <v>55.49</v>
      </c>
      <c r="P956" s="78" t="n">
        <f aca="false">IF(ISERROR($P$1*O956),"",($P$1*O956))</f>
        <v>5875.2812</v>
      </c>
      <c r="Q956" s="79" t="n">
        <f aca="false">P956-T956-X956-G956-H956-Z956</f>
        <v>804.2812</v>
      </c>
      <c r="R956" s="80" t="n">
        <f aca="false">P956-T956-Y956-G956-H956-Z956</f>
        <v>804.2812</v>
      </c>
      <c r="S956" s="81" t="n">
        <f aca="false">IF(ISERROR(Q956/P956),"",(Q956/P956))</f>
        <v>0.136892375466216</v>
      </c>
      <c r="T956" s="78" t="n">
        <f aca="false">ROUND(IF(ISERROR(P956*$T$1),"",P956*$T$1),0)</f>
        <v>881</v>
      </c>
      <c r="U956" s="82" t="n">
        <f aca="false">ROUNDUP(I956*1.2,0)</f>
        <v>240</v>
      </c>
      <c r="V956" s="83" t="n">
        <f aca="false">ROUNDUP(SUM(J956:L956)*1.1,0)</f>
        <v>0</v>
      </c>
      <c r="W956" s="84" t="s">
        <v>50</v>
      </c>
      <c r="X956" s="28" t="n">
        <f aca="false">IFERROR(IF($W956="eパケライト",VLOOKUP($U956,料金表!$B$3:$H$52,2,1),IF($W956="eパケ",VLOOKUP($U956,料金表!$B$3:$H$52,4,1),IF($W956="EMS",VLOOKUP($U956,料金表!$B$3:$H$52,6,1),""))),"")</f>
        <v>860</v>
      </c>
      <c r="Y956" s="28" t="n">
        <f aca="false">IFERROR(IF($W956="eパケライト",VLOOKUP($U956,料金表!$B$3:$H$52,3,1),IF($W956="eパケ",VLOOKUP($U956,料金表!$B$3:$H$52,5,1),IF($W956="EMS",VLOOKUP($U956,料金表!$B$3:$H$52,7,1),""))),"")</f>
        <v>860</v>
      </c>
      <c r="Z956" s="28" t="n">
        <f aca="false">$Z$1</f>
        <v>330</v>
      </c>
      <c r="AA956" s="64"/>
      <c r="AB956" s="65"/>
      <c r="AC956" s="66" t="s">
        <v>45</v>
      </c>
      <c r="AD956" s="65" t="n">
        <v>43980</v>
      </c>
      <c r="AE956" s="56"/>
      <c r="AF956" s="97"/>
    </row>
    <row r="957" customFormat="false" ht="15.75" hidden="true" customHeight="true" outlineLevel="0" collapsed="false">
      <c r="A957" s="19" t="n">
        <v>950</v>
      </c>
      <c r="B957" s="67"/>
      <c r="C957" s="58" t="s">
        <v>2902</v>
      </c>
      <c r="D957" s="37" t="s">
        <v>2903</v>
      </c>
      <c r="E957" s="58" t="n">
        <v>4984995400068</v>
      </c>
      <c r="F957" s="38" t="str">
        <f aca="false">IF(D957="",,"http://mnsearch.com/item?kwd="&amp;D957)</f>
        <v>http://mnsearch.com/item?kwd=B0000ZPQ1I</v>
      </c>
      <c r="G957" s="60" t="n">
        <v>2500</v>
      </c>
      <c r="H957" s="39"/>
      <c r="I957" s="40" t="n">
        <v>200</v>
      </c>
      <c r="J957" s="41"/>
      <c r="K957" s="41"/>
      <c r="L957" s="41"/>
      <c r="M957" s="100" t="s">
        <v>2904</v>
      </c>
      <c r="N957" s="62" t="n">
        <v>49.99</v>
      </c>
      <c r="O957" s="77" t="n">
        <f aca="false">N957-0.5</f>
        <v>49.49</v>
      </c>
      <c r="P957" s="78" t="n">
        <f aca="false">IF(ISERROR($P$1*O957),"",($P$1*O957))</f>
        <v>5240.0012</v>
      </c>
      <c r="Q957" s="79" t="n">
        <f aca="false">P957-T957-X957-G957-H957-Z957</f>
        <v>764.0012</v>
      </c>
      <c r="R957" s="80" t="n">
        <f aca="false">P957-T957-Y957-G957-H957-Z957</f>
        <v>764.0012</v>
      </c>
      <c r="S957" s="81" t="n">
        <f aca="false">IF(ISERROR(Q957/P957),"",(Q957/P957))</f>
        <v>0.145801722335483</v>
      </c>
      <c r="T957" s="78" t="n">
        <f aca="false">ROUND(IF(ISERROR(P957*$T$1),"",P957*$T$1),0)</f>
        <v>786</v>
      </c>
      <c r="U957" s="82" t="n">
        <f aca="false">ROUNDUP(I957*1.2,0)</f>
        <v>240</v>
      </c>
      <c r="V957" s="83" t="n">
        <f aca="false">ROUNDUP(SUM(J957:L957)*1.1,0)</f>
        <v>0</v>
      </c>
      <c r="W957" s="84" t="s">
        <v>50</v>
      </c>
      <c r="X957" s="28" t="n">
        <f aca="false">IFERROR(IF($W957="eパケライト",VLOOKUP($U957,料金表!$B$3:$H$52,2,1),IF($W957="eパケ",VLOOKUP($U957,料金表!$B$3:$H$52,4,1),IF($W957="EMS",VLOOKUP($U957,料金表!$B$3:$H$52,6,1),""))),"")</f>
        <v>860</v>
      </c>
      <c r="Y957" s="28" t="n">
        <f aca="false">IFERROR(IF($W957="eパケライト",VLOOKUP($U957,料金表!$B$3:$H$52,3,1),IF($W957="eパケ",VLOOKUP($U957,料金表!$B$3:$H$52,5,1),IF($W957="EMS",VLOOKUP($U957,料金表!$B$3:$H$52,7,1),""))),"")</f>
        <v>860</v>
      </c>
      <c r="Z957" s="28" t="n">
        <f aca="false">$Z$1</f>
        <v>330</v>
      </c>
      <c r="AA957" s="64"/>
      <c r="AB957" s="65"/>
      <c r="AC957" s="66" t="s">
        <v>45</v>
      </c>
      <c r="AD957" s="65" t="n">
        <v>43980</v>
      </c>
      <c r="AE957" s="56"/>
      <c r="AF957" s="97"/>
    </row>
    <row r="958" customFormat="false" ht="16.5" hidden="true" customHeight="true" outlineLevel="0" collapsed="false">
      <c r="A958" s="19" t="n">
        <v>951</v>
      </c>
      <c r="B958" s="67"/>
      <c r="C958" s="58" t="s">
        <v>2905</v>
      </c>
      <c r="D958" s="37" t="s">
        <v>2906</v>
      </c>
      <c r="E958" s="58" t="n">
        <v>4974365831394</v>
      </c>
      <c r="F958" s="38" t="str">
        <f aca="false">IF(D958="",,"http://mnsearch.com/item?kwd="&amp;D958)</f>
        <v>http://mnsearch.com/item?kwd=B000BYZNN4</v>
      </c>
      <c r="G958" s="60" t="n">
        <v>2500</v>
      </c>
      <c r="H958" s="39"/>
      <c r="I958" s="40" t="n">
        <v>200</v>
      </c>
      <c r="J958" s="41"/>
      <c r="K958" s="41"/>
      <c r="L958" s="41"/>
      <c r="M958" s="100" t="s">
        <v>2907</v>
      </c>
      <c r="N958" s="62" t="n">
        <v>49.99</v>
      </c>
      <c r="O958" s="77" t="n">
        <f aca="false">N958-0.5</f>
        <v>49.49</v>
      </c>
      <c r="P958" s="78" t="n">
        <f aca="false">IF(ISERROR($P$1*O958),"",($P$1*O958))</f>
        <v>5240.0012</v>
      </c>
      <c r="Q958" s="79" t="n">
        <f aca="false">P958-T958-X958-G958-H958-Z958</f>
        <v>764.0012</v>
      </c>
      <c r="R958" s="80" t="n">
        <f aca="false">P958-T958-Y958-G958-H958-Z958</f>
        <v>764.0012</v>
      </c>
      <c r="S958" s="81" t="n">
        <f aca="false">IF(ISERROR(Q958/P958),"",(Q958/P958))</f>
        <v>0.145801722335483</v>
      </c>
      <c r="T958" s="78" t="n">
        <f aca="false">ROUND(IF(ISERROR(P958*$T$1),"",P958*$T$1),0)</f>
        <v>786</v>
      </c>
      <c r="U958" s="82" t="n">
        <f aca="false">ROUNDUP(I958*1.2,0)</f>
        <v>240</v>
      </c>
      <c r="V958" s="83" t="n">
        <f aca="false">ROUNDUP(SUM(J958:L958)*1.1,0)</f>
        <v>0</v>
      </c>
      <c r="W958" s="84" t="s">
        <v>50</v>
      </c>
      <c r="X958" s="28" t="n">
        <f aca="false">IFERROR(IF($W958="eパケライト",VLOOKUP($U958,料金表!$B$3:$H$52,2,1),IF($W958="eパケ",VLOOKUP($U958,料金表!$B$3:$H$52,4,1),IF($W958="EMS",VLOOKUP($U958,料金表!$B$3:$H$52,6,1),""))),"")</f>
        <v>860</v>
      </c>
      <c r="Y958" s="28" t="n">
        <f aca="false">IFERROR(IF($W958="eパケライト",VLOOKUP($U958,料金表!$B$3:$H$52,3,1),IF($W958="eパケ",VLOOKUP($U958,料金表!$B$3:$H$52,5,1),IF($W958="EMS",VLOOKUP($U958,料金表!$B$3:$H$52,7,1),""))),"")</f>
        <v>860</v>
      </c>
      <c r="Z958" s="28" t="n">
        <f aca="false">$Z$1</f>
        <v>330</v>
      </c>
      <c r="AA958" s="64"/>
      <c r="AB958" s="65"/>
      <c r="AC958" s="66" t="s">
        <v>89</v>
      </c>
      <c r="AD958" s="65" t="n">
        <v>43982</v>
      </c>
      <c r="AE958" s="56"/>
      <c r="AF958" s="97"/>
    </row>
    <row r="959" customFormat="false" ht="16.5" hidden="true" customHeight="true" outlineLevel="0" collapsed="false">
      <c r="A959" s="19" t="n">
        <v>952</v>
      </c>
      <c r="B959" s="67"/>
      <c r="C959" s="58" t="s">
        <v>2908</v>
      </c>
      <c r="D959" s="37" t="s">
        <v>2909</v>
      </c>
      <c r="E959" s="58" t="n">
        <v>4907940700372</v>
      </c>
      <c r="F959" s="38" t="str">
        <f aca="false">IF(D959="",,"http://mnsearch.com/item?kwd="&amp;D959)</f>
        <v>http://mnsearch.com/item?kwd=B000148HDW</v>
      </c>
      <c r="G959" s="60" t="n">
        <v>4000</v>
      </c>
      <c r="H959" s="39"/>
      <c r="I959" s="40" t="n">
        <v>200</v>
      </c>
      <c r="J959" s="41"/>
      <c r="K959" s="41"/>
      <c r="L959" s="41"/>
      <c r="M959" s="61" t="s">
        <v>2910</v>
      </c>
      <c r="N959" s="62" t="n">
        <v>75.49</v>
      </c>
      <c r="O959" s="77" t="n">
        <f aca="false">N959-0.5</f>
        <v>74.99</v>
      </c>
      <c r="P959" s="78" t="n">
        <f aca="false">IF(ISERROR($P$1*O959),"",($P$1*O959))</f>
        <v>7939.9412</v>
      </c>
      <c r="Q959" s="79" t="n">
        <f aca="false">P959-T959-X959-G959-H959-Z959</f>
        <v>1558.9412</v>
      </c>
      <c r="R959" s="80" t="n">
        <f aca="false">P959-T959-Y959-G959-H959-Z959</f>
        <v>1558.9412</v>
      </c>
      <c r="S959" s="81" t="n">
        <f aca="false">IF(ISERROR(Q959/P959),"",(Q959/P959))</f>
        <v>0.196341655527625</v>
      </c>
      <c r="T959" s="78" t="n">
        <f aca="false">ROUND(IF(ISERROR(P959*$T$1),"",P959*$T$1),0)</f>
        <v>1191</v>
      </c>
      <c r="U959" s="82" t="n">
        <f aca="false">ROUNDUP(I959*1.2,0)</f>
        <v>240</v>
      </c>
      <c r="V959" s="83" t="n">
        <f aca="false">ROUNDUP(SUM(J959:L959)*1.1,0)</f>
        <v>0</v>
      </c>
      <c r="W959" s="84" t="s">
        <v>50</v>
      </c>
      <c r="X959" s="28" t="n">
        <f aca="false">IFERROR(IF($W959="eパケライト",VLOOKUP($U959,料金表!$B$3:$H$52,2,1),IF($W959="eパケ",VLOOKUP($U959,料金表!$B$3:$H$52,4,1),IF($W959="EMS",VLOOKUP($U959,料金表!$B$3:$H$52,6,1),""))),"")</f>
        <v>860</v>
      </c>
      <c r="Y959" s="28" t="n">
        <f aca="false">IFERROR(IF($W959="eパケライト",VLOOKUP($U959,料金表!$B$3:$H$52,3,1),IF($W959="eパケ",VLOOKUP($U959,料金表!$B$3:$H$52,5,1),IF($W959="EMS",VLOOKUP($U959,料金表!$B$3:$H$52,7,1),""))),"")</f>
        <v>860</v>
      </c>
      <c r="Z959" s="28" t="n">
        <f aca="false">$Z$1</f>
        <v>330</v>
      </c>
      <c r="AA959" s="64"/>
      <c r="AB959" s="65"/>
      <c r="AC959" s="66" t="s">
        <v>89</v>
      </c>
      <c r="AD959" s="65" t="n">
        <v>43982</v>
      </c>
      <c r="AE959" s="56"/>
      <c r="AF959" s="97"/>
    </row>
    <row r="960" customFormat="false" ht="16.5" hidden="true" customHeight="true" outlineLevel="0" collapsed="false">
      <c r="A960" s="19" t="n">
        <v>953</v>
      </c>
      <c r="B960" s="67"/>
      <c r="C960" s="58" t="s">
        <v>2911</v>
      </c>
      <c r="D960" s="37" t="s">
        <v>2912</v>
      </c>
      <c r="E960" s="58" t="n">
        <v>4988611910023</v>
      </c>
      <c r="F960" s="38" t="str">
        <f aca="false">IF(D960="",,"http://mnsearch.com/item?kwd="&amp;D960)</f>
        <v>http://mnsearch.com/item?kwd=B003O1TWEW</v>
      </c>
      <c r="G960" s="60" t="n">
        <v>5311</v>
      </c>
      <c r="H960" s="39"/>
      <c r="I960" s="40" t="n">
        <v>200</v>
      </c>
      <c r="J960" s="41"/>
      <c r="K960" s="41"/>
      <c r="L960" s="41"/>
      <c r="M960" s="61" t="s">
        <v>2913</v>
      </c>
      <c r="N960" s="62" t="n">
        <v>79.99</v>
      </c>
      <c r="O960" s="77" t="n">
        <f aca="false">N960-0.5</f>
        <v>79.49</v>
      </c>
      <c r="P960" s="78" t="n">
        <f aca="false">IF(ISERROR($P$1*O960),"",($P$1*O960))</f>
        <v>8416.4012</v>
      </c>
      <c r="Q960" s="79" t="n">
        <f aca="false">P960-T960-X960-G960-H960-Z960</f>
        <v>653.401199999998</v>
      </c>
      <c r="R960" s="80" t="n">
        <f aca="false">P960-T960-Y960-G960-H960-Z960</f>
        <v>653.401199999998</v>
      </c>
      <c r="S960" s="81" t="n">
        <f aca="false">IF(ISERROR(Q960/P960),"",(Q960/P960))</f>
        <v>0.0776342743737072</v>
      </c>
      <c r="T960" s="78" t="n">
        <f aca="false">ROUND(IF(ISERROR(P960*$T$1),"",P960*$T$1),0)</f>
        <v>1262</v>
      </c>
      <c r="U960" s="82" t="n">
        <f aca="false">ROUNDUP(I960*1.2,0)</f>
        <v>240</v>
      </c>
      <c r="V960" s="83" t="n">
        <f aca="false">ROUNDUP(SUM(J960:L960)*1.1,0)</f>
        <v>0</v>
      </c>
      <c r="W960" s="84" t="s">
        <v>50</v>
      </c>
      <c r="X960" s="28" t="n">
        <f aca="false">IFERROR(IF($W960="eパケライト",VLOOKUP($U960,料金表!$B$3:$H$52,2,1),IF($W960="eパケ",VLOOKUP($U960,料金表!$B$3:$H$52,4,1),IF($W960="EMS",VLOOKUP($U960,料金表!$B$3:$H$52,6,1),""))),"")</f>
        <v>860</v>
      </c>
      <c r="Y960" s="28" t="n">
        <f aca="false">IFERROR(IF($W960="eパケライト",VLOOKUP($U960,料金表!$B$3:$H$52,3,1),IF($W960="eパケ",VLOOKUP($U960,料金表!$B$3:$H$52,5,1),IF($W960="EMS",VLOOKUP($U960,料金表!$B$3:$H$52,7,1),""))),"")</f>
        <v>860</v>
      </c>
      <c r="Z960" s="28" t="n">
        <f aca="false">$Z$1</f>
        <v>330</v>
      </c>
      <c r="AA960" s="64"/>
      <c r="AB960" s="65"/>
      <c r="AC960" s="66" t="s">
        <v>89</v>
      </c>
      <c r="AD960" s="65" t="n">
        <v>43982</v>
      </c>
      <c r="AE960" s="56"/>
      <c r="AF960" s="97"/>
    </row>
    <row r="961" customFormat="false" ht="16.5" hidden="true" customHeight="true" outlineLevel="0" collapsed="false">
      <c r="A961" s="19" t="n">
        <v>954</v>
      </c>
      <c r="B961" s="67"/>
      <c r="C961" s="58" t="s">
        <v>2914</v>
      </c>
      <c r="D961" s="37" t="s">
        <v>2915</v>
      </c>
      <c r="E961" s="58" t="n">
        <v>4984824114616</v>
      </c>
      <c r="F961" s="38" t="str">
        <f aca="false">IF(D961="",,"http://mnsearch.com/item?kwd="&amp;D961)</f>
        <v>http://mnsearch.com/item?kwd=B00013YP3E</v>
      </c>
      <c r="G961" s="60" t="n">
        <v>2911</v>
      </c>
      <c r="H961" s="39"/>
      <c r="I961" s="40" t="n">
        <v>200</v>
      </c>
      <c r="J961" s="41"/>
      <c r="K961" s="41"/>
      <c r="L961" s="41"/>
      <c r="M961" s="61" t="s">
        <v>2916</v>
      </c>
      <c r="N961" s="62" t="n">
        <v>52.25</v>
      </c>
      <c r="O961" s="77" t="n">
        <f aca="false">N961-0.5</f>
        <v>51.75</v>
      </c>
      <c r="P961" s="78" t="n">
        <f aca="false">IF(ISERROR($P$1*O961),"",($P$1*O961))</f>
        <v>5479.29</v>
      </c>
      <c r="Q961" s="79" t="n">
        <f aca="false">P961-T961-X961-G961-H961-Z961</f>
        <v>556.29</v>
      </c>
      <c r="R961" s="80" t="n">
        <f aca="false">P961-T961-Y961-G961-H961-Z961</f>
        <v>556.29</v>
      </c>
      <c r="S961" s="81" t="n">
        <f aca="false">IF(ISERROR(Q961/P961),"",(Q961/P961))</f>
        <v>0.10152592762931</v>
      </c>
      <c r="T961" s="78" t="n">
        <f aca="false">ROUND(IF(ISERROR(P961*$T$1),"",P961*$T$1),0)</f>
        <v>822</v>
      </c>
      <c r="U961" s="82" t="n">
        <f aca="false">ROUNDUP(I961*1.2,0)</f>
        <v>240</v>
      </c>
      <c r="V961" s="83" t="n">
        <f aca="false">ROUNDUP(SUM(J961:L961)*1.1,0)</f>
        <v>0</v>
      </c>
      <c r="W961" s="84" t="s">
        <v>50</v>
      </c>
      <c r="X961" s="28" t="n">
        <f aca="false">IFERROR(IF($W961="eパケライト",VLOOKUP($U961,料金表!$B$3:$H$52,2,1),IF($W961="eパケ",VLOOKUP($U961,料金表!$B$3:$H$52,4,1),IF($W961="EMS",VLOOKUP($U961,料金表!$B$3:$H$52,6,1),""))),"")</f>
        <v>860</v>
      </c>
      <c r="Y961" s="28" t="n">
        <f aca="false">IFERROR(IF($W961="eパケライト",VLOOKUP($U961,料金表!$B$3:$H$52,3,1),IF($W961="eパケ",VLOOKUP($U961,料金表!$B$3:$H$52,5,1),IF($W961="EMS",VLOOKUP($U961,料金表!$B$3:$H$52,7,1),""))),"")</f>
        <v>860</v>
      </c>
      <c r="Z961" s="28" t="n">
        <f aca="false">$Z$1</f>
        <v>330</v>
      </c>
      <c r="AA961" s="64"/>
      <c r="AB961" s="65"/>
      <c r="AC961" s="66" t="s">
        <v>89</v>
      </c>
      <c r="AD961" s="65" t="n">
        <v>43982</v>
      </c>
      <c r="AE961" s="56"/>
      <c r="AF961" s="97"/>
    </row>
    <row r="962" customFormat="false" ht="16.5" hidden="true" customHeight="true" outlineLevel="0" collapsed="false">
      <c r="A962" s="19" t="n">
        <v>955</v>
      </c>
      <c r="B962" s="67"/>
      <c r="C962" s="58" t="s">
        <v>2917</v>
      </c>
      <c r="D962" s="37" t="s">
        <v>2918</v>
      </c>
      <c r="E962" s="58" t="n">
        <v>4988611930113</v>
      </c>
      <c r="F962" s="38" t="str">
        <f aca="false">IF(D962="",,"http://mnsearch.com/item?kwd="&amp;D962)</f>
        <v>http://mnsearch.com/item?kwd=B000068I41</v>
      </c>
      <c r="G962" s="60" t="n">
        <v>27000</v>
      </c>
      <c r="H962" s="39"/>
      <c r="I962" s="40" t="n">
        <v>200</v>
      </c>
      <c r="J962" s="41"/>
      <c r="K962" s="41"/>
      <c r="L962" s="41"/>
      <c r="M962" s="100" t="s">
        <v>2919</v>
      </c>
      <c r="N962" s="62" t="n">
        <v>350</v>
      </c>
      <c r="O962" s="77" t="n">
        <f aca="false">N962-0.5</f>
        <v>349.5</v>
      </c>
      <c r="P962" s="78" t="n">
        <f aca="false">IF(ISERROR($P$1*O962),"",($P$1*O962))</f>
        <v>37005.06</v>
      </c>
      <c r="Q962" s="79" t="n">
        <f aca="false">P962-T962-X962-G962-H962-Z962</f>
        <v>3264.06</v>
      </c>
      <c r="R962" s="80" t="n">
        <f aca="false">P962-T962-Y962-G962-H962-Z962</f>
        <v>3264.06</v>
      </c>
      <c r="S962" s="81" t="n">
        <f aca="false">IF(ISERROR(Q962/P962),"",(Q962/P962))</f>
        <v>0.0882057751021076</v>
      </c>
      <c r="T962" s="78" t="n">
        <f aca="false">ROUND(IF(ISERROR(P962*$T$1),"",P962*$T$1),0)</f>
        <v>5551</v>
      </c>
      <c r="U962" s="82" t="n">
        <f aca="false">ROUNDUP(I962*1.2,0)</f>
        <v>240</v>
      </c>
      <c r="V962" s="83" t="n">
        <f aca="false">ROUNDUP(SUM(J962:L962)*1.1,0)</f>
        <v>0</v>
      </c>
      <c r="W962" s="84" t="s">
        <v>50</v>
      </c>
      <c r="X962" s="28" t="n">
        <f aca="false">IFERROR(IF($W962="eパケライト",VLOOKUP($U962,料金表!$B$3:$H$52,2,1),IF($W962="eパケ",VLOOKUP($U962,料金表!$B$3:$H$52,4,1),IF($W962="EMS",VLOOKUP($U962,料金表!$B$3:$H$52,6,1),""))),"")</f>
        <v>860</v>
      </c>
      <c r="Y962" s="28" t="n">
        <f aca="false">IFERROR(IF($W962="eパケライト",VLOOKUP($U962,料金表!$B$3:$H$52,3,1),IF($W962="eパケ",VLOOKUP($U962,料金表!$B$3:$H$52,5,1),IF($W962="EMS",VLOOKUP($U962,料金表!$B$3:$H$52,7,1),""))),"")</f>
        <v>860</v>
      </c>
      <c r="Z962" s="28" t="n">
        <f aca="false">$Z$1</f>
        <v>330</v>
      </c>
      <c r="AA962" s="64"/>
      <c r="AB962" s="65"/>
      <c r="AC962" s="66" t="s">
        <v>89</v>
      </c>
      <c r="AD962" s="65" t="n">
        <v>43982</v>
      </c>
      <c r="AE962" s="56"/>
      <c r="AF962" s="97"/>
    </row>
    <row r="963" customFormat="false" ht="16.5" hidden="true" customHeight="true" outlineLevel="0" collapsed="false">
      <c r="A963" s="19" t="n">
        <v>956</v>
      </c>
      <c r="B963" s="67"/>
      <c r="C963" s="58" t="s">
        <v>2920</v>
      </c>
      <c r="D963" s="37" t="s">
        <v>2921</v>
      </c>
      <c r="E963" s="58" t="n">
        <v>4974365134051</v>
      </c>
      <c r="F963" s="38" t="str">
        <f aca="false">IF(D963="",,"http://mnsearch.com/item?kwd="&amp;D963)</f>
        <v>http://mnsearch.com/item?kwd=B00014AVN6</v>
      </c>
      <c r="G963" s="60" t="n">
        <v>5000</v>
      </c>
      <c r="H963" s="39"/>
      <c r="I963" s="40" t="n">
        <v>200</v>
      </c>
      <c r="J963" s="41"/>
      <c r="K963" s="41"/>
      <c r="L963" s="41"/>
      <c r="M963" s="61" t="s">
        <v>2922</v>
      </c>
      <c r="N963" s="62" t="n">
        <v>75.49</v>
      </c>
      <c r="O963" s="77" t="n">
        <f aca="false">N963-0.5</f>
        <v>74.99</v>
      </c>
      <c r="P963" s="78" t="n">
        <f aca="false">IF(ISERROR($P$1*O963),"",($P$1*O963))</f>
        <v>7939.9412</v>
      </c>
      <c r="Q963" s="79" t="n">
        <f aca="false">P963-T963-X963-G963-H963-Z963</f>
        <v>558.941199999999</v>
      </c>
      <c r="R963" s="80" t="n">
        <f aca="false">P963-T963-Y963-G963-H963-Z963</f>
        <v>558.941199999999</v>
      </c>
      <c r="S963" s="81" t="n">
        <f aca="false">IF(ISERROR(Q963/P963),"",(Q963/P963))</f>
        <v>0.0703961384499925</v>
      </c>
      <c r="T963" s="78" t="n">
        <f aca="false">ROUND(IF(ISERROR(P963*$T$1),"",P963*$T$1),0)</f>
        <v>1191</v>
      </c>
      <c r="U963" s="82" t="n">
        <f aca="false">ROUNDUP(I963*1.2,0)</f>
        <v>240</v>
      </c>
      <c r="V963" s="83" t="n">
        <f aca="false">ROUNDUP(SUM(J963:L963)*1.1,0)</f>
        <v>0</v>
      </c>
      <c r="W963" s="84" t="s">
        <v>50</v>
      </c>
      <c r="X963" s="28" t="n">
        <f aca="false">IFERROR(IF($W963="eパケライト",VLOOKUP($U963,料金表!$B$3:$H$52,2,1),IF($W963="eパケ",VLOOKUP($U963,料金表!$B$3:$H$52,4,1),IF($W963="EMS",VLOOKUP($U963,料金表!$B$3:$H$52,6,1),""))),"")</f>
        <v>860</v>
      </c>
      <c r="Y963" s="28" t="n">
        <f aca="false">IFERROR(IF($W963="eパケライト",VLOOKUP($U963,料金表!$B$3:$H$52,3,1),IF($W963="eパケ",VLOOKUP($U963,料金表!$B$3:$H$52,5,1),IF($W963="EMS",VLOOKUP($U963,料金表!$B$3:$H$52,7,1),""))),"")</f>
        <v>860</v>
      </c>
      <c r="Z963" s="28" t="n">
        <f aca="false">$Z$1</f>
        <v>330</v>
      </c>
      <c r="AA963" s="64"/>
      <c r="AB963" s="65"/>
      <c r="AC963" s="66" t="s">
        <v>89</v>
      </c>
      <c r="AD963" s="65" t="n">
        <v>43982</v>
      </c>
      <c r="AE963" s="56"/>
      <c r="AF963" s="97"/>
    </row>
    <row r="964" customFormat="false" ht="16.5" hidden="true" customHeight="true" outlineLevel="0" collapsed="false">
      <c r="A964" s="19" t="n">
        <v>957</v>
      </c>
      <c r="B964" s="67"/>
      <c r="C964" s="58" t="s">
        <v>2923</v>
      </c>
      <c r="D964" s="37" t="s">
        <v>2924</v>
      </c>
      <c r="E964" s="58" t="n">
        <v>4988606100705</v>
      </c>
      <c r="F964" s="38" t="str">
        <f aca="false">IF(D964="",,"http://mnsearch.com/item?kwd="&amp;D964)</f>
        <v>http://mnsearch.com/item?kwd=B000068I08</v>
      </c>
      <c r="G964" s="60" t="n">
        <v>4000</v>
      </c>
      <c r="H964" s="39"/>
      <c r="I964" s="40" t="n">
        <v>200</v>
      </c>
      <c r="J964" s="41"/>
      <c r="K964" s="41"/>
      <c r="L964" s="41"/>
      <c r="M964" s="100" t="s">
        <v>2925</v>
      </c>
      <c r="N964" s="62" t="n">
        <v>71.49</v>
      </c>
      <c r="O964" s="77" t="n">
        <f aca="false">N964-0.5</f>
        <v>70.99</v>
      </c>
      <c r="P964" s="78" t="n">
        <f aca="false">IF(ISERROR($P$1*O964),"",($P$1*O964))</f>
        <v>7516.4212</v>
      </c>
      <c r="Q964" s="79" t="n">
        <f aca="false">P964-T964-X964-G964-H964-Z964</f>
        <v>1199.4212</v>
      </c>
      <c r="R964" s="80" t="n">
        <f aca="false">P964-T964-Y964-G964-H964-Z964</f>
        <v>1199.4212</v>
      </c>
      <c r="S964" s="81" t="n">
        <f aca="false">IF(ISERROR(Q964/P964),"",(Q964/P964))</f>
        <v>0.159573441679931</v>
      </c>
      <c r="T964" s="78" t="n">
        <f aca="false">ROUND(IF(ISERROR(P964*$T$1),"",P964*$T$1),0)</f>
        <v>1127</v>
      </c>
      <c r="U964" s="82" t="n">
        <f aca="false">ROUNDUP(I964*1.2,0)</f>
        <v>240</v>
      </c>
      <c r="V964" s="83" t="n">
        <f aca="false">ROUNDUP(SUM(J964:L964)*1.1,0)</f>
        <v>0</v>
      </c>
      <c r="W964" s="84" t="s">
        <v>50</v>
      </c>
      <c r="X964" s="28" t="n">
        <f aca="false">IFERROR(IF($W964="eパケライト",VLOOKUP($U964,料金表!$B$3:$H$52,2,1),IF($W964="eパケ",VLOOKUP($U964,料金表!$B$3:$H$52,4,1),IF($W964="EMS",VLOOKUP($U964,料金表!$B$3:$H$52,6,1),""))),"")</f>
        <v>860</v>
      </c>
      <c r="Y964" s="28" t="n">
        <f aca="false">IFERROR(IF($W964="eパケライト",VLOOKUP($U964,料金表!$B$3:$H$52,3,1),IF($W964="eパケ",VLOOKUP($U964,料金表!$B$3:$H$52,5,1),IF($W964="EMS",VLOOKUP($U964,料金表!$B$3:$H$52,7,1),""))),"")</f>
        <v>860</v>
      </c>
      <c r="Z964" s="28" t="n">
        <f aca="false">$Z$1</f>
        <v>330</v>
      </c>
      <c r="AA964" s="64"/>
      <c r="AB964" s="65"/>
      <c r="AC964" s="66" t="s">
        <v>89</v>
      </c>
      <c r="AD964" s="65" t="n">
        <v>43982</v>
      </c>
      <c r="AE964" s="56"/>
      <c r="AF964" s="97"/>
    </row>
    <row r="965" customFormat="false" ht="16.5" hidden="true" customHeight="true" outlineLevel="0" collapsed="false">
      <c r="A965" s="19" t="n">
        <v>958</v>
      </c>
      <c r="B965" s="67"/>
      <c r="C965" s="58" t="s">
        <v>2926</v>
      </c>
      <c r="D965" s="37" t="s">
        <v>2927</v>
      </c>
      <c r="E965" s="58" t="n">
        <v>4991694122023</v>
      </c>
      <c r="F965" s="38" t="str">
        <f aca="false">IF(D965="",,"http://mnsearch.com/item?kwd="&amp;D965)</f>
        <v>http://mnsearch.com/item?kwd=B000147XLO</v>
      </c>
      <c r="G965" s="60" t="n">
        <v>5000</v>
      </c>
      <c r="H965" s="39"/>
      <c r="I965" s="40" t="n">
        <v>200</v>
      </c>
      <c r="J965" s="41"/>
      <c r="K965" s="41"/>
      <c r="L965" s="41"/>
      <c r="M965" s="61" t="s">
        <v>2928</v>
      </c>
      <c r="N965" s="62" t="n">
        <v>71.25</v>
      </c>
      <c r="O965" s="77" t="n">
        <f aca="false">N965-0.5</f>
        <v>70.75</v>
      </c>
      <c r="P965" s="78" t="n">
        <f aca="false">IF(ISERROR($P$1*O965),"",($P$1*O965))</f>
        <v>7491.01</v>
      </c>
      <c r="Q965" s="79" t="n">
        <f aca="false">P965-T965-X965-G965-H965-Z965</f>
        <v>177.009999999999</v>
      </c>
      <c r="R965" s="80" t="n">
        <f aca="false">P965-T965-Y965-G965-H965-Z965</f>
        <v>177.009999999999</v>
      </c>
      <c r="S965" s="81" t="n">
        <f aca="false">IF(ISERROR(Q965/P965),"",(Q965/P965))</f>
        <v>0.0236296574160226</v>
      </c>
      <c r="T965" s="78" t="n">
        <f aca="false">ROUND(IF(ISERROR(P965*$T$1),"",P965*$T$1),0)</f>
        <v>1124</v>
      </c>
      <c r="U965" s="82" t="n">
        <f aca="false">ROUNDUP(I965*1.2,0)</f>
        <v>240</v>
      </c>
      <c r="V965" s="83" t="n">
        <f aca="false">ROUNDUP(SUM(J965:L965)*1.1,0)</f>
        <v>0</v>
      </c>
      <c r="W965" s="84" t="s">
        <v>50</v>
      </c>
      <c r="X965" s="28" t="n">
        <f aca="false">IFERROR(IF($W965="eパケライト",VLOOKUP($U965,料金表!$B$3:$H$52,2,1),IF($W965="eパケ",VLOOKUP($U965,料金表!$B$3:$H$52,4,1),IF($W965="EMS",VLOOKUP($U965,料金表!$B$3:$H$52,6,1),""))),"")</f>
        <v>860</v>
      </c>
      <c r="Y965" s="28" t="n">
        <f aca="false">IFERROR(IF($W965="eパケライト",VLOOKUP($U965,料金表!$B$3:$H$52,3,1),IF($W965="eパケ",VLOOKUP($U965,料金表!$B$3:$H$52,5,1),IF($W965="EMS",VLOOKUP($U965,料金表!$B$3:$H$52,7,1),""))),"")</f>
        <v>860</v>
      </c>
      <c r="Z965" s="28" t="n">
        <f aca="false">$Z$1</f>
        <v>330</v>
      </c>
      <c r="AA965" s="64"/>
      <c r="AB965" s="65"/>
      <c r="AC965" s="66" t="s">
        <v>89</v>
      </c>
      <c r="AD965" s="65" t="n">
        <v>43982</v>
      </c>
      <c r="AE965" s="56"/>
      <c r="AF965" s="97"/>
    </row>
    <row r="966" customFormat="false" ht="16.5" hidden="true" customHeight="true" outlineLevel="0" collapsed="false">
      <c r="A966" s="19" t="n">
        <v>959</v>
      </c>
      <c r="B966" s="67"/>
      <c r="C966" s="58" t="s">
        <v>2929</v>
      </c>
      <c r="D966" s="37" t="s">
        <v>2930</v>
      </c>
      <c r="E966" s="58" t="n">
        <v>4988602610093</v>
      </c>
      <c r="F966" s="38" t="str">
        <f aca="false">IF(D966="",,"http://mnsearch.com/item?kwd="&amp;D966)</f>
        <v>http://mnsearch.com/item?kwd=B000148KOI</v>
      </c>
      <c r="G966" s="60" t="n">
        <v>7511</v>
      </c>
      <c r="H966" s="39"/>
      <c r="I966" s="40" t="n">
        <v>200</v>
      </c>
      <c r="J966" s="41"/>
      <c r="K966" s="41"/>
      <c r="L966" s="41"/>
      <c r="M966" s="100" t="s">
        <v>2931</v>
      </c>
      <c r="N966" s="62" t="n">
        <v>109.99</v>
      </c>
      <c r="O966" s="77" t="n">
        <f aca="false">N966-0.5</f>
        <v>109.49</v>
      </c>
      <c r="P966" s="78" t="n">
        <f aca="false">IF(ISERROR($P$1*O966),"",($P$1*O966))</f>
        <v>11592.8012</v>
      </c>
      <c r="Q966" s="79" t="n">
        <f aca="false">P966-T966-X966-G966-H966-Z966</f>
        <v>1152.8012</v>
      </c>
      <c r="R966" s="80" t="n">
        <f aca="false">P966-T966-Y966-G966-H966-Z966</f>
        <v>1152.8012</v>
      </c>
      <c r="S966" s="81" t="n">
        <f aca="false">IF(ISERROR(Q966/P966),"",(Q966/P966))</f>
        <v>0.099441125584039</v>
      </c>
      <c r="T966" s="78" t="n">
        <f aca="false">ROUND(IF(ISERROR(P966*$T$1),"",P966*$T$1),0)</f>
        <v>1739</v>
      </c>
      <c r="U966" s="82" t="n">
        <f aca="false">ROUNDUP(I966*1.2,0)</f>
        <v>240</v>
      </c>
      <c r="V966" s="83" t="n">
        <f aca="false">ROUNDUP(SUM(J966:L966)*1.1,0)</f>
        <v>0</v>
      </c>
      <c r="W966" s="84" t="s">
        <v>50</v>
      </c>
      <c r="X966" s="28" t="n">
        <f aca="false">IFERROR(IF($W966="eパケライト",VLOOKUP($U966,料金表!$B$3:$H$52,2,1),IF($W966="eパケ",VLOOKUP($U966,料金表!$B$3:$H$52,4,1),IF($W966="EMS",VLOOKUP($U966,料金表!$B$3:$H$52,6,1),""))),"")</f>
        <v>860</v>
      </c>
      <c r="Y966" s="28" t="n">
        <f aca="false">IFERROR(IF($W966="eパケライト",VLOOKUP($U966,料金表!$B$3:$H$52,3,1),IF($W966="eパケ",VLOOKUP($U966,料金表!$B$3:$H$52,5,1),IF($W966="EMS",VLOOKUP($U966,料金表!$B$3:$H$52,7,1),""))),"")</f>
        <v>860</v>
      </c>
      <c r="Z966" s="28" t="n">
        <f aca="false">$Z$1</f>
        <v>330</v>
      </c>
      <c r="AA966" s="64"/>
      <c r="AB966" s="65"/>
      <c r="AC966" s="66" t="s">
        <v>89</v>
      </c>
      <c r="AD966" s="65" t="n">
        <v>43982</v>
      </c>
      <c r="AE966" s="56"/>
      <c r="AF966" s="97"/>
    </row>
    <row r="967" customFormat="false" ht="16.5" hidden="true" customHeight="true" outlineLevel="0" collapsed="false">
      <c r="A967" s="19" t="n">
        <v>960</v>
      </c>
      <c r="B967" s="67"/>
      <c r="C967" s="58" t="s">
        <v>2932</v>
      </c>
      <c r="D967" s="37" t="s">
        <v>2933</v>
      </c>
      <c r="E967" s="58" t="n">
        <v>4964808100507</v>
      </c>
      <c r="F967" s="38" t="str">
        <f aca="false">IF(D967="",,"http://mnsearch.com/item?kwd="&amp;D967)</f>
        <v>http://mnsearch.com/item?kwd=B00014B0GI</v>
      </c>
      <c r="G967" s="60" t="n">
        <v>3800</v>
      </c>
      <c r="H967" s="39"/>
      <c r="I967" s="40" t="n">
        <v>500</v>
      </c>
      <c r="J967" s="41"/>
      <c r="K967" s="41"/>
      <c r="L967" s="41"/>
      <c r="M967" s="61" t="s">
        <v>2934</v>
      </c>
      <c r="N967" s="62" t="n">
        <v>71.99</v>
      </c>
      <c r="O967" s="77" t="n">
        <f aca="false">N967-0.5</f>
        <v>71.49</v>
      </c>
      <c r="P967" s="78" t="n">
        <f aca="false">IF(ISERROR($P$1*O967),"",($P$1*O967))</f>
        <v>7569.3612</v>
      </c>
      <c r="Q967" s="79" t="n">
        <f aca="false">P967-T967-X967-G967-H967-Z967</f>
        <v>919.361199999999</v>
      </c>
      <c r="R967" s="80" t="n">
        <f aca="false">P967-T967-Y967-G967-H967-Z967</f>
        <v>919.361199999999</v>
      </c>
      <c r="S967" s="81" t="n">
        <f aca="false">IF(ISERROR(Q967/P967),"",(Q967/P967))</f>
        <v>0.121458228205572</v>
      </c>
      <c r="T967" s="78" t="n">
        <f aca="false">ROUND(IF(ISERROR(P967*$T$1),"",P967*$T$1),0)</f>
        <v>1135</v>
      </c>
      <c r="U967" s="82" t="n">
        <f aca="false">ROUNDUP(I967*1.2,0)</f>
        <v>600</v>
      </c>
      <c r="V967" s="83" t="n">
        <f aca="false">ROUNDUP(SUM(J967:L967)*1.1,0)</f>
        <v>0</v>
      </c>
      <c r="W967" s="84" t="s">
        <v>50</v>
      </c>
      <c r="X967" s="28" t="n">
        <f aca="false">IFERROR(IF($W967="eパケライト",VLOOKUP($U967,料金表!$B$3:$H$52,2,1),IF($W967="eパケ",VLOOKUP($U967,料金表!$B$3:$H$52,4,1),IF($W967="EMS",VLOOKUP($U967,料金表!$B$3:$H$52,6,1),""))),"")</f>
        <v>1385</v>
      </c>
      <c r="Y967" s="28" t="n">
        <f aca="false">IFERROR(IF($W967="eパケライト",VLOOKUP($U967,料金表!$B$3:$H$52,3,1),IF($W967="eパケ",VLOOKUP($U967,料金表!$B$3:$H$52,5,1),IF($W967="EMS",VLOOKUP($U967,料金表!$B$3:$H$52,7,1),""))),"")</f>
        <v>1385</v>
      </c>
      <c r="Z967" s="28" t="n">
        <f aca="false">$Z$1</f>
        <v>330</v>
      </c>
      <c r="AA967" s="64"/>
      <c r="AB967" s="65"/>
      <c r="AC967" s="66" t="s">
        <v>89</v>
      </c>
      <c r="AD967" s="65" t="n">
        <v>43982</v>
      </c>
      <c r="AE967" s="56"/>
      <c r="AF967" s="97"/>
    </row>
    <row r="968" customFormat="false" ht="15.75" hidden="true" customHeight="true" outlineLevel="0" collapsed="false">
      <c r="A968" s="19" t="n">
        <v>961</v>
      </c>
      <c r="B968" s="67"/>
      <c r="C968" s="58" t="s">
        <v>2935</v>
      </c>
      <c r="D968" s="37" t="s">
        <v>2936</v>
      </c>
      <c r="E968" s="58" t="n">
        <v>4976219357029</v>
      </c>
      <c r="F968" s="38" t="str">
        <f aca="false">IF(D968="",,"http://mnsearch.com/item?kwd="&amp;D968)</f>
        <v>http://mnsearch.com/item?kwd=B000069TEI</v>
      </c>
      <c r="G968" s="60" t="n">
        <v>3100</v>
      </c>
      <c r="H968" s="39"/>
      <c r="I968" s="40" t="n">
        <v>200</v>
      </c>
      <c r="J968" s="41"/>
      <c r="K968" s="41"/>
      <c r="L968" s="41"/>
      <c r="M968" s="100" t="s">
        <v>2937</v>
      </c>
      <c r="N968" s="62" t="n">
        <v>60.49</v>
      </c>
      <c r="O968" s="77" t="n">
        <f aca="false">N968-0.5</f>
        <v>59.99</v>
      </c>
      <c r="P968" s="78" t="n">
        <f aca="false">IF(ISERROR($P$1*O968),"",($P$1*O968))</f>
        <v>6351.7412</v>
      </c>
      <c r="Q968" s="79" t="n">
        <f aca="false">P968-T968-X968-G968-H968-Z968</f>
        <v>1108.7412</v>
      </c>
      <c r="R968" s="80" t="n">
        <f aca="false">P968-T968-Y968-G968-H968-Z968</f>
        <v>1108.7412</v>
      </c>
      <c r="S968" s="81" t="n">
        <f aca="false">IF(ISERROR(Q968/P968),"",(Q968/P968))</f>
        <v>0.174557049018307</v>
      </c>
      <c r="T968" s="78" t="n">
        <f aca="false">ROUND(IF(ISERROR(P968*$T$1),"",P968*$T$1),0)</f>
        <v>953</v>
      </c>
      <c r="U968" s="82" t="n">
        <f aca="false">ROUNDUP(I968*1.2,0)</f>
        <v>240</v>
      </c>
      <c r="V968" s="83" t="n">
        <f aca="false">ROUNDUP(SUM(J968:L968)*1.1,0)</f>
        <v>0</v>
      </c>
      <c r="W968" s="84" t="s">
        <v>50</v>
      </c>
      <c r="X968" s="28" t="n">
        <f aca="false">IFERROR(IF($W968="eパケライト",VLOOKUP($U968,料金表!$B$3:$H$52,2,1),IF($W968="eパケ",VLOOKUP($U968,料金表!$B$3:$H$52,4,1),IF($W968="EMS",VLOOKUP($U968,料金表!$B$3:$H$52,6,1),""))),"")</f>
        <v>860</v>
      </c>
      <c r="Y968" s="28" t="n">
        <f aca="false">IFERROR(IF($W968="eパケライト",VLOOKUP($U968,料金表!$B$3:$H$52,3,1),IF($W968="eパケ",VLOOKUP($U968,料金表!$B$3:$H$52,5,1),IF($W968="EMS",VLOOKUP($U968,料金表!$B$3:$H$52,7,1),""))),"")</f>
        <v>860</v>
      </c>
      <c r="Z968" s="28" t="n">
        <f aca="false">$Z$1</f>
        <v>330</v>
      </c>
      <c r="AA968" s="64"/>
      <c r="AB968" s="65"/>
      <c r="AC968" s="66" t="s">
        <v>45</v>
      </c>
      <c r="AD968" s="65" t="n">
        <v>43982</v>
      </c>
      <c r="AE968" s="56"/>
      <c r="AF968" s="97"/>
    </row>
    <row r="969" customFormat="false" ht="15.75" hidden="true" customHeight="true" outlineLevel="0" collapsed="false">
      <c r="A969" s="19" t="n">
        <v>962</v>
      </c>
      <c r="B969" s="67"/>
      <c r="C969" s="58" t="s">
        <v>2938</v>
      </c>
      <c r="D969" s="37" t="s">
        <v>2939</v>
      </c>
      <c r="E969" s="58" t="n">
        <v>4974365133733</v>
      </c>
      <c r="F969" s="38" t="str">
        <f aca="false">IF(D969="",,"http://mnsearch.com/item?kwd="&amp;D969)</f>
        <v>http://mnsearch.com/item?kwd=B00014AW94</v>
      </c>
      <c r="G969" s="60" t="n">
        <v>3140</v>
      </c>
      <c r="H969" s="39"/>
      <c r="I969" s="40" t="n">
        <v>200</v>
      </c>
      <c r="J969" s="41"/>
      <c r="K969" s="41"/>
      <c r="L969" s="41"/>
      <c r="M969" s="61" t="s">
        <v>2940</v>
      </c>
      <c r="N969" s="62" t="n">
        <v>55.49</v>
      </c>
      <c r="O969" s="77" t="n">
        <f aca="false">N969-0.5</f>
        <v>54.99</v>
      </c>
      <c r="P969" s="78" t="n">
        <f aca="false">IF(ISERROR($P$1*O969),"",($P$1*O969))</f>
        <v>5822.3412</v>
      </c>
      <c r="Q969" s="79" t="n">
        <f aca="false">P969-T969-X969-G969-H969-Z969</f>
        <v>619.3412</v>
      </c>
      <c r="R969" s="80" t="n">
        <f aca="false">P969-T969-Y969-G969-H969-Z969</f>
        <v>619.3412</v>
      </c>
      <c r="S969" s="81" t="n">
        <f aca="false">IF(ISERROR(Q969/P969),"",(Q969/P969))</f>
        <v>0.106373223197569</v>
      </c>
      <c r="T969" s="78" t="n">
        <f aca="false">ROUND(IF(ISERROR(P969*$T$1),"",P969*$T$1),0)</f>
        <v>873</v>
      </c>
      <c r="U969" s="82" t="n">
        <f aca="false">ROUNDUP(I969*1.2,0)</f>
        <v>240</v>
      </c>
      <c r="V969" s="83" t="n">
        <f aca="false">ROUNDUP(SUM(J969:L969)*1.1,0)</f>
        <v>0</v>
      </c>
      <c r="W969" s="84" t="s">
        <v>50</v>
      </c>
      <c r="X969" s="28" t="n">
        <f aca="false">IFERROR(IF($W969="eパケライト",VLOOKUP($U969,料金表!$B$3:$H$52,2,1),IF($W969="eパケ",VLOOKUP($U969,料金表!$B$3:$H$52,4,1),IF($W969="EMS",VLOOKUP($U969,料金表!$B$3:$H$52,6,1),""))),"")</f>
        <v>860</v>
      </c>
      <c r="Y969" s="28" t="n">
        <f aca="false">IFERROR(IF($W969="eパケライト",VLOOKUP($U969,料金表!$B$3:$H$52,3,1),IF($W969="eパケ",VLOOKUP($U969,料金表!$B$3:$H$52,5,1),IF($W969="EMS",VLOOKUP($U969,料金表!$B$3:$H$52,7,1),""))),"")</f>
        <v>860</v>
      </c>
      <c r="Z969" s="28" t="n">
        <f aca="false">$Z$1</f>
        <v>330</v>
      </c>
      <c r="AA969" s="64"/>
      <c r="AB969" s="65"/>
      <c r="AC969" s="66" t="s">
        <v>45</v>
      </c>
      <c r="AD969" s="65" t="n">
        <v>43982</v>
      </c>
      <c r="AE969" s="56"/>
      <c r="AF969" s="97"/>
    </row>
    <row r="970" customFormat="false" ht="15.75" hidden="true" customHeight="true" outlineLevel="0" collapsed="false">
      <c r="A970" s="19" t="n">
        <v>963</v>
      </c>
      <c r="B970" s="67"/>
      <c r="C970" s="58" t="s">
        <v>2941</v>
      </c>
      <c r="D970" s="37" t="s">
        <v>2942</v>
      </c>
      <c r="E970" s="58" t="n">
        <v>4944656951018</v>
      </c>
      <c r="F970" s="38" t="str">
        <f aca="false">IF(D970="",,"http://mnsearch.com/item?kwd="&amp;D970)</f>
        <v>http://mnsearch.com/item?kwd=B0040QJ2IG</v>
      </c>
      <c r="G970" s="60" t="n">
        <v>6511</v>
      </c>
      <c r="H970" s="39"/>
      <c r="I970" s="40" t="n">
        <v>200</v>
      </c>
      <c r="J970" s="41"/>
      <c r="K970" s="41"/>
      <c r="L970" s="41"/>
      <c r="M970" s="61" t="s">
        <v>2943</v>
      </c>
      <c r="N970" s="62" t="n">
        <v>89.99</v>
      </c>
      <c r="O970" s="77" t="n">
        <f aca="false">N970-0.5</f>
        <v>89.49</v>
      </c>
      <c r="P970" s="78" t="n">
        <f aca="false">IF(ISERROR($P$1*O970),"",($P$1*O970))</f>
        <v>9475.2012</v>
      </c>
      <c r="Q970" s="79" t="n">
        <f aca="false">P970-T970-X970-G970-H970-Z970</f>
        <v>353.201199999999</v>
      </c>
      <c r="R970" s="80" t="n">
        <f aca="false">P970-T970-Y970-G970-H970-Z970</f>
        <v>353.201199999999</v>
      </c>
      <c r="S970" s="81" t="n">
        <f aca="false">IF(ISERROR(Q970/P970),"",(Q970/P970))</f>
        <v>0.0372763799464226</v>
      </c>
      <c r="T970" s="78" t="n">
        <f aca="false">ROUND(IF(ISERROR(P970*$T$1),"",P970*$T$1),0)</f>
        <v>1421</v>
      </c>
      <c r="U970" s="82" t="n">
        <f aca="false">ROUNDUP(I970*1.2,0)</f>
        <v>240</v>
      </c>
      <c r="V970" s="83" t="n">
        <f aca="false">ROUNDUP(SUM(J970:L970)*1.1,0)</f>
        <v>0</v>
      </c>
      <c r="W970" s="84" t="s">
        <v>50</v>
      </c>
      <c r="X970" s="28" t="n">
        <f aca="false">IFERROR(IF($W970="eパケライト",VLOOKUP($U970,料金表!$B$3:$H$52,2,1),IF($W970="eパケ",VLOOKUP($U970,料金表!$B$3:$H$52,4,1),IF($W970="EMS",VLOOKUP($U970,料金表!$B$3:$H$52,6,1),""))),"")</f>
        <v>860</v>
      </c>
      <c r="Y970" s="28" t="n">
        <f aca="false">IFERROR(IF($W970="eパケライト",VLOOKUP($U970,料金表!$B$3:$H$52,3,1),IF($W970="eパケ",VLOOKUP($U970,料金表!$B$3:$H$52,5,1),IF($W970="EMS",VLOOKUP($U970,料金表!$B$3:$H$52,7,1),""))),"")</f>
        <v>860</v>
      </c>
      <c r="Z970" s="28" t="n">
        <f aca="false">$Z$1</f>
        <v>330</v>
      </c>
      <c r="AA970" s="64"/>
      <c r="AB970" s="65"/>
      <c r="AC970" s="66" t="s">
        <v>45</v>
      </c>
      <c r="AD970" s="65" t="n">
        <v>43982</v>
      </c>
      <c r="AE970" s="56"/>
      <c r="AF970" s="97"/>
    </row>
    <row r="971" customFormat="false" ht="15.75" hidden="true" customHeight="true" outlineLevel="0" collapsed="false">
      <c r="A971" s="19" t="n">
        <v>964</v>
      </c>
      <c r="B971" s="67"/>
      <c r="C971" s="58" t="s">
        <v>2944</v>
      </c>
      <c r="D971" s="37" t="s">
        <v>2945</v>
      </c>
      <c r="E971" s="58" t="n">
        <v>4902425731278</v>
      </c>
      <c r="F971" s="38" t="str">
        <f aca="false">IF(D971="",,"http://mnsearch.com/item?kwd="&amp;D971)</f>
        <v>http://mnsearch.com/item?kwd=B00014AT88</v>
      </c>
      <c r="G971" s="60" t="n">
        <v>3000</v>
      </c>
      <c r="H971" s="39"/>
      <c r="I971" s="40" t="n">
        <v>200</v>
      </c>
      <c r="J971" s="41"/>
      <c r="K971" s="41"/>
      <c r="L971" s="41"/>
      <c r="M971" s="61" t="s">
        <v>2946</v>
      </c>
      <c r="N971" s="62" t="n">
        <v>50</v>
      </c>
      <c r="O971" s="77" t="n">
        <f aca="false">N971-0.5</f>
        <v>49.5</v>
      </c>
      <c r="P971" s="78" t="n">
        <f aca="false">IF(ISERROR($P$1*O971),"",($P$1*O971))</f>
        <v>5241.06</v>
      </c>
      <c r="Q971" s="79" t="n">
        <f aca="false">P971-T971-X971-G971-H971-Z971</f>
        <v>265.059999999999</v>
      </c>
      <c r="R971" s="80" t="n">
        <f aca="false">P971-T971-Y971-G971-H971-Z971</f>
        <v>265.059999999999</v>
      </c>
      <c r="S971" s="81" t="n">
        <f aca="false">IF(ISERROR(Q971/P971),"",(Q971/P971))</f>
        <v>0.0505737389001461</v>
      </c>
      <c r="T971" s="78" t="n">
        <f aca="false">ROUND(IF(ISERROR(P971*$T$1),"",P971*$T$1),0)</f>
        <v>786</v>
      </c>
      <c r="U971" s="82" t="n">
        <f aca="false">ROUNDUP(I971*1.2,0)</f>
        <v>240</v>
      </c>
      <c r="V971" s="83" t="n">
        <f aca="false">ROUNDUP(SUM(J971:L971)*1.1,0)</f>
        <v>0</v>
      </c>
      <c r="W971" s="84" t="s">
        <v>50</v>
      </c>
      <c r="X971" s="28" t="n">
        <f aca="false">IFERROR(IF($W971="eパケライト",VLOOKUP($U971,料金表!$B$3:$H$52,2,1),IF($W971="eパケ",VLOOKUP($U971,料金表!$B$3:$H$52,4,1),IF($W971="EMS",VLOOKUP($U971,料金表!$B$3:$H$52,6,1),""))),"")</f>
        <v>860</v>
      </c>
      <c r="Y971" s="28" t="n">
        <f aca="false">IFERROR(IF($W971="eパケライト",VLOOKUP($U971,料金表!$B$3:$H$52,3,1),IF($W971="eパケ",VLOOKUP($U971,料金表!$B$3:$H$52,5,1),IF($W971="EMS",VLOOKUP($U971,料金表!$B$3:$H$52,7,1),""))),"")</f>
        <v>860</v>
      </c>
      <c r="Z971" s="28" t="n">
        <f aca="false">$Z$1</f>
        <v>330</v>
      </c>
      <c r="AA971" s="64"/>
      <c r="AB971" s="65"/>
      <c r="AC971" s="66" t="s">
        <v>45</v>
      </c>
      <c r="AD971" s="65" t="n">
        <v>43982</v>
      </c>
      <c r="AE971" s="56"/>
      <c r="AF971" s="97"/>
    </row>
    <row r="972" customFormat="false" ht="15.75" hidden="true" customHeight="true" outlineLevel="0" collapsed="false">
      <c r="A972" s="19" t="n">
        <v>965</v>
      </c>
      <c r="B972" s="67"/>
      <c r="C972" s="58" t="s">
        <v>2947</v>
      </c>
      <c r="D972" s="37" t="s">
        <v>2948</v>
      </c>
      <c r="E972" s="58" t="n">
        <v>4944445056184</v>
      </c>
      <c r="F972" s="38" t="str">
        <f aca="false">IF(D972="",,"http://mnsearch.com/item?kwd="&amp;D972)</f>
        <v>http://mnsearch.com/item?kwd=B0000AFZIP</v>
      </c>
      <c r="G972" s="60" t="n">
        <v>1211</v>
      </c>
      <c r="H972" s="39"/>
      <c r="I972" s="40" t="n">
        <v>200</v>
      </c>
      <c r="J972" s="41"/>
      <c r="K972" s="41"/>
      <c r="L972" s="41"/>
      <c r="M972" s="61" t="s">
        <v>2949</v>
      </c>
      <c r="N972" s="62" t="n">
        <v>36.49</v>
      </c>
      <c r="O972" s="77" t="n">
        <f aca="false">N972-0.5</f>
        <v>35.99</v>
      </c>
      <c r="P972" s="78" t="n">
        <f aca="false">IF(ISERROR($P$1*O972),"",($P$1*O972))</f>
        <v>3810.6212</v>
      </c>
      <c r="Q972" s="79" t="n">
        <f aca="false">P972-T972-X972-G972-H972-Z972</f>
        <v>837.6212</v>
      </c>
      <c r="R972" s="80" t="n">
        <f aca="false">P972-T972-Y972-G972-H972-Z972</f>
        <v>837.6212</v>
      </c>
      <c r="S972" s="81" t="n">
        <f aca="false">IF(ISERROR(Q972/P972),"",(Q972/P972))</f>
        <v>0.219812244785706</v>
      </c>
      <c r="T972" s="78" t="n">
        <f aca="false">ROUND(IF(ISERROR(P972*$T$1),"",P972*$T$1),0)</f>
        <v>572</v>
      </c>
      <c r="U972" s="82" t="n">
        <f aca="false">ROUNDUP(I972*1.2,0)</f>
        <v>240</v>
      </c>
      <c r="V972" s="83" t="n">
        <f aca="false">ROUNDUP(SUM(J972:L972)*1.1,0)</f>
        <v>0</v>
      </c>
      <c r="W972" s="84" t="s">
        <v>50</v>
      </c>
      <c r="X972" s="28" t="n">
        <f aca="false">IFERROR(IF($W972="eパケライト",VLOOKUP($U972,料金表!$B$3:$H$52,2,1),IF($W972="eパケ",VLOOKUP($U972,料金表!$B$3:$H$52,4,1),IF($W972="EMS",VLOOKUP($U972,料金表!$B$3:$H$52,6,1),""))),"")</f>
        <v>860</v>
      </c>
      <c r="Y972" s="28" t="n">
        <f aca="false">IFERROR(IF($W972="eパケライト",VLOOKUP($U972,料金表!$B$3:$H$52,3,1),IF($W972="eパケ",VLOOKUP($U972,料金表!$B$3:$H$52,5,1),IF($W972="EMS",VLOOKUP($U972,料金表!$B$3:$H$52,7,1),""))),"")</f>
        <v>860</v>
      </c>
      <c r="Z972" s="28" t="n">
        <f aca="false">$Z$1</f>
        <v>330</v>
      </c>
      <c r="AA972" s="64"/>
      <c r="AB972" s="65"/>
      <c r="AC972" s="66" t="s">
        <v>45</v>
      </c>
      <c r="AD972" s="65" t="n">
        <v>43982</v>
      </c>
      <c r="AE972" s="56"/>
      <c r="AF972" s="97"/>
    </row>
    <row r="973" customFormat="false" ht="15.75" hidden="true" customHeight="true" outlineLevel="0" collapsed="false">
      <c r="A973" s="19" t="n">
        <v>966</v>
      </c>
      <c r="B973" s="67"/>
      <c r="C973" s="58" t="s">
        <v>2950</v>
      </c>
      <c r="D973" s="37" t="s">
        <v>2951</v>
      </c>
      <c r="E973" s="58" t="n">
        <v>4968798000083</v>
      </c>
      <c r="F973" s="38" t="str">
        <f aca="false">IF(D973="",,"http://mnsearch.com/item?kwd="&amp;D973)</f>
        <v>http://mnsearch.com/item?kwd=B0000ZPP9G</v>
      </c>
      <c r="G973" s="60" t="n">
        <v>2811</v>
      </c>
      <c r="H973" s="39"/>
      <c r="I973" s="40" t="n">
        <v>200</v>
      </c>
      <c r="J973" s="41"/>
      <c r="K973" s="41"/>
      <c r="L973" s="41"/>
      <c r="M973" s="100" t="s">
        <v>2952</v>
      </c>
      <c r="N973" s="62" t="n">
        <v>59.49</v>
      </c>
      <c r="O973" s="77" t="n">
        <f aca="false">N973-0.5</f>
        <v>58.99</v>
      </c>
      <c r="P973" s="78" t="n">
        <f aca="false">IF(ISERROR($P$1*O973),"",($P$1*O973))</f>
        <v>6245.8612</v>
      </c>
      <c r="Q973" s="79" t="n">
        <f aca="false">P973-T973-X973-G973-H973-Z973</f>
        <v>1307.8612</v>
      </c>
      <c r="R973" s="80" t="n">
        <f aca="false">P973-T973-Y973-G973-H973-Z973</f>
        <v>1307.8612</v>
      </c>
      <c r="S973" s="81" t="n">
        <f aca="false">IF(ISERROR(Q973/P973),"",(Q973/P973))</f>
        <v>0.20939645600834</v>
      </c>
      <c r="T973" s="78" t="n">
        <f aca="false">ROUND(IF(ISERROR(P973*$T$1),"",P973*$T$1),0)</f>
        <v>937</v>
      </c>
      <c r="U973" s="82" t="n">
        <f aca="false">ROUNDUP(I973*1.2,0)</f>
        <v>240</v>
      </c>
      <c r="V973" s="83" t="n">
        <f aca="false">ROUNDUP(SUM(J973:L973)*1.1,0)</f>
        <v>0</v>
      </c>
      <c r="W973" s="84" t="s">
        <v>50</v>
      </c>
      <c r="X973" s="28" t="n">
        <f aca="false">IFERROR(IF($W973="eパケライト",VLOOKUP($U973,料金表!$B$3:$H$52,2,1),IF($W973="eパケ",VLOOKUP($U973,料金表!$B$3:$H$52,4,1),IF($W973="EMS",VLOOKUP($U973,料金表!$B$3:$H$52,6,1),""))),"")</f>
        <v>860</v>
      </c>
      <c r="Y973" s="28" t="n">
        <f aca="false">IFERROR(IF($W973="eパケライト",VLOOKUP($U973,料金表!$B$3:$H$52,3,1),IF($W973="eパケ",VLOOKUP($U973,料金表!$B$3:$H$52,5,1),IF($W973="EMS",VLOOKUP($U973,料金表!$B$3:$H$52,7,1),""))),"")</f>
        <v>860</v>
      </c>
      <c r="Z973" s="28" t="n">
        <f aca="false">$Z$1</f>
        <v>330</v>
      </c>
      <c r="AA973" s="64"/>
      <c r="AB973" s="65"/>
      <c r="AC973" s="66" t="s">
        <v>45</v>
      </c>
      <c r="AD973" s="65" t="n">
        <v>43982</v>
      </c>
      <c r="AE973" s="56"/>
      <c r="AF973" s="97"/>
    </row>
    <row r="974" customFormat="false" ht="15.75" hidden="true" customHeight="true" outlineLevel="0" collapsed="false">
      <c r="A974" s="19" t="n">
        <v>967</v>
      </c>
      <c r="B974" s="67"/>
      <c r="C974" s="58" t="s">
        <v>2953</v>
      </c>
      <c r="D974" s="37" t="s">
        <v>2954</v>
      </c>
      <c r="E974" s="58" t="n">
        <v>4941013900016</v>
      </c>
      <c r="F974" s="38" t="str">
        <f aca="false">IF(D974="",,"http://mnsearch.com/item?kwd="&amp;D974)</f>
        <v>http://mnsearch.com/item?kwd=B000092P95</v>
      </c>
      <c r="G974" s="60" t="n">
        <v>11000</v>
      </c>
      <c r="H974" s="39"/>
      <c r="I974" s="40" t="n">
        <v>200</v>
      </c>
      <c r="J974" s="41"/>
      <c r="K974" s="41"/>
      <c r="L974" s="41"/>
      <c r="M974" s="100" t="s">
        <v>2955</v>
      </c>
      <c r="N974" s="62" t="n">
        <v>148.49</v>
      </c>
      <c r="O974" s="77" t="n">
        <f aca="false">N974-0.5</f>
        <v>147.99</v>
      </c>
      <c r="P974" s="78" t="n">
        <f aca="false">IF(ISERROR($P$1*O974),"",($P$1*O974))</f>
        <v>15669.1812</v>
      </c>
      <c r="Q974" s="79" t="n">
        <f aca="false">P974-T974-X974-G974-H974-Z974</f>
        <v>1129.1812</v>
      </c>
      <c r="R974" s="80" t="n">
        <f aca="false">P974-T974-Y974-G974-H974-Z974</f>
        <v>1129.1812</v>
      </c>
      <c r="S974" s="81" t="n">
        <f aca="false">IF(ISERROR(Q974/P974),"",(Q974/P974))</f>
        <v>0.0720638293467434</v>
      </c>
      <c r="T974" s="78" t="n">
        <f aca="false">ROUND(IF(ISERROR(P974*$T$1),"",P974*$T$1),0)</f>
        <v>2350</v>
      </c>
      <c r="U974" s="82" t="n">
        <f aca="false">ROUNDUP(I974*1.2,0)</f>
        <v>240</v>
      </c>
      <c r="V974" s="83" t="n">
        <f aca="false">ROUNDUP(SUM(J974:L974)*1.1,0)</f>
        <v>0</v>
      </c>
      <c r="W974" s="84" t="s">
        <v>50</v>
      </c>
      <c r="X974" s="28" t="n">
        <f aca="false">IFERROR(IF($W974="eパケライト",VLOOKUP($U974,料金表!$B$3:$H$52,2,1),IF($W974="eパケ",VLOOKUP($U974,料金表!$B$3:$H$52,4,1),IF($W974="EMS",VLOOKUP($U974,料金表!$B$3:$H$52,6,1),""))),"")</f>
        <v>860</v>
      </c>
      <c r="Y974" s="28" t="n">
        <f aca="false">IFERROR(IF($W974="eパケライト",VLOOKUP($U974,料金表!$B$3:$H$52,3,1),IF($W974="eパケ",VLOOKUP($U974,料金表!$B$3:$H$52,5,1),IF($W974="EMS",VLOOKUP($U974,料金表!$B$3:$H$52,7,1),""))),"")</f>
        <v>860</v>
      </c>
      <c r="Z974" s="28" t="n">
        <f aca="false">$Z$1</f>
        <v>330</v>
      </c>
      <c r="AA974" s="64"/>
      <c r="AB974" s="65"/>
      <c r="AC974" s="66" t="s">
        <v>45</v>
      </c>
      <c r="AD974" s="65" t="n">
        <v>43982</v>
      </c>
      <c r="AE974" s="56"/>
      <c r="AF974" s="97"/>
    </row>
    <row r="975" customFormat="false" ht="15.75" hidden="true" customHeight="true" outlineLevel="0" collapsed="false">
      <c r="A975" s="19" t="n">
        <v>968</v>
      </c>
      <c r="B975" s="67"/>
      <c r="C975" s="58" t="s">
        <v>2956</v>
      </c>
      <c r="D975" s="37" t="s">
        <v>2957</v>
      </c>
      <c r="E975" s="58" t="n">
        <v>4907940500385</v>
      </c>
      <c r="F975" s="38" t="str">
        <f aca="false">IF(D975="",,"http://mnsearch.com/item?kwd="&amp;D975)</f>
        <v>http://mnsearch.com/item?kwd=B0000ZPNTS</v>
      </c>
      <c r="G975" s="60" t="n">
        <v>6401</v>
      </c>
      <c r="H975" s="39"/>
      <c r="I975" s="40" t="n">
        <v>200</v>
      </c>
      <c r="J975" s="41"/>
      <c r="K975" s="41"/>
      <c r="L975" s="41"/>
      <c r="M975" s="61" t="s">
        <v>2958</v>
      </c>
      <c r="N975" s="62" t="n">
        <v>95.49</v>
      </c>
      <c r="O975" s="77" t="n">
        <f aca="false">N975-0.5</f>
        <v>94.99</v>
      </c>
      <c r="P975" s="78" t="n">
        <f aca="false">IF(ISERROR($P$1*O975),"",($P$1*O975))</f>
        <v>10057.5412</v>
      </c>
      <c r="Q975" s="79" t="n">
        <f aca="false">P975-T975-X975-G975-H975-Z975</f>
        <v>957.5412</v>
      </c>
      <c r="R975" s="80" t="n">
        <f aca="false">P975-T975-Y975-G975-H975-Z975</f>
        <v>957.5412</v>
      </c>
      <c r="S975" s="81" t="n">
        <f aca="false">IF(ISERROR(Q975/P975),"",(Q975/P975))</f>
        <v>0.0952062915735309</v>
      </c>
      <c r="T975" s="78" t="n">
        <f aca="false">ROUND(IF(ISERROR(P975*$T$1),"",P975*$T$1),0)</f>
        <v>1509</v>
      </c>
      <c r="U975" s="82" t="n">
        <f aca="false">ROUNDUP(I975*1.2,0)</f>
        <v>240</v>
      </c>
      <c r="V975" s="83" t="n">
        <f aca="false">ROUNDUP(SUM(J975:L975)*1.1,0)</f>
        <v>0</v>
      </c>
      <c r="W975" s="84" t="s">
        <v>50</v>
      </c>
      <c r="X975" s="28" t="n">
        <f aca="false">IFERROR(IF($W975="eパケライト",VLOOKUP($U975,料金表!$B$3:$H$52,2,1),IF($W975="eパケ",VLOOKUP($U975,料金表!$B$3:$H$52,4,1),IF($W975="EMS",VLOOKUP($U975,料金表!$B$3:$H$52,6,1),""))),"")</f>
        <v>860</v>
      </c>
      <c r="Y975" s="28" t="n">
        <f aca="false">IFERROR(IF($W975="eパケライト",VLOOKUP($U975,料金表!$B$3:$H$52,3,1),IF($W975="eパケ",VLOOKUP($U975,料金表!$B$3:$H$52,5,1),IF($W975="EMS",VLOOKUP($U975,料金表!$B$3:$H$52,7,1),""))),"")</f>
        <v>860</v>
      </c>
      <c r="Z975" s="28" t="n">
        <f aca="false">$Z$1</f>
        <v>330</v>
      </c>
      <c r="AA975" s="64"/>
      <c r="AB975" s="65"/>
      <c r="AC975" s="66" t="s">
        <v>45</v>
      </c>
      <c r="AD975" s="65" t="n">
        <v>43982</v>
      </c>
      <c r="AE975" s="56"/>
      <c r="AF975" s="97"/>
    </row>
    <row r="976" customFormat="false" ht="15.75" hidden="true" customHeight="true" outlineLevel="0" collapsed="false">
      <c r="A976" s="19" t="n">
        <v>969</v>
      </c>
      <c r="B976" s="67"/>
      <c r="C976" s="58" t="s">
        <v>2959</v>
      </c>
      <c r="D976" s="37" t="s">
        <v>2960</v>
      </c>
      <c r="E976" s="58" t="n">
        <v>4960677250176</v>
      </c>
      <c r="F976" s="38" t="str">
        <f aca="false">IF(D976="",,"http://mnsearch.com/item?kwd="&amp;D976)</f>
        <v>http://mnsearch.com/item?kwd=B000068HC8</v>
      </c>
      <c r="G976" s="60" t="n">
        <v>4011</v>
      </c>
      <c r="H976" s="39"/>
      <c r="I976" s="40" t="n">
        <v>200</v>
      </c>
      <c r="J976" s="41"/>
      <c r="K976" s="41"/>
      <c r="L976" s="41"/>
      <c r="M976" s="100" t="s">
        <v>2961</v>
      </c>
      <c r="N976" s="62" t="n">
        <v>65.49</v>
      </c>
      <c r="O976" s="77" t="n">
        <f aca="false">N976-0.5</f>
        <v>64.99</v>
      </c>
      <c r="P976" s="78" t="n">
        <f aca="false">IF(ISERROR($P$1*O976),"",($P$1*O976))</f>
        <v>6881.1412</v>
      </c>
      <c r="Q976" s="79" t="n">
        <f aca="false">P976-T976-X976-G976-H976-Z976</f>
        <v>648.141199999999</v>
      </c>
      <c r="R976" s="80" t="n">
        <f aca="false">P976-T976-Y976-G976-H976-Z976</f>
        <v>648.141199999999</v>
      </c>
      <c r="S976" s="81" t="n">
        <f aca="false">IF(ISERROR(Q976/P976),"",(Q976/P976))</f>
        <v>0.0941909461180653</v>
      </c>
      <c r="T976" s="78" t="n">
        <f aca="false">ROUND(IF(ISERROR(P976*$T$1),"",P976*$T$1),0)</f>
        <v>1032</v>
      </c>
      <c r="U976" s="82" t="n">
        <f aca="false">ROUNDUP(I976*1.2,0)</f>
        <v>240</v>
      </c>
      <c r="V976" s="83" t="n">
        <f aca="false">ROUNDUP(SUM(J976:L976)*1.1,0)</f>
        <v>0</v>
      </c>
      <c r="W976" s="84" t="s">
        <v>50</v>
      </c>
      <c r="X976" s="28" t="n">
        <f aca="false">IFERROR(IF($W976="eパケライト",VLOOKUP($U976,料金表!$B$3:$H$52,2,1),IF($W976="eパケ",VLOOKUP($U976,料金表!$B$3:$H$52,4,1),IF($W976="EMS",VLOOKUP($U976,料金表!$B$3:$H$52,6,1),""))),"")</f>
        <v>860</v>
      </c>
      <c r="Y976" s="28" t="n">
        <f aca="false">IFERROR(IF($W976="eパケライト",VLOOKUP($U976,料金表!$B$3:$H$52,3,1),IF($W976="eパケ",VLOOKUP($U976,料金表!$B$3:$H$52,5,1),IF($W976="EMS",VLOOKUP($U976,料金表!$B$3:$H$52,7,1),""))),"")</f>
        <v>860</v>
      </c>
      <c r="Z976" s="28" t="n">
        <f aca="false">$Z$1</f>
        <v>330</v>
      </c>
      <c r="AA976" s="64"/>
      <c r="AB976" s="65"/>
      <c r="AC976" s="66" t="s">
        <v>45</v>
      </c>
      <c r="AD976" s="65" t="n">
        <v>43982</v>
      </c>
      <c r="AE976" s="56"/>
      <c r="AF976" s="97"/>
    </row>
    <row r="977" customFormat="false" ht="15.75" hidden="true" customHeight="true" outlineLevel="0" collapsed="false">
      <c r="A977" s="19" t="n">
        <v>970</v>
      </c>
      <c r="B977" s="67"/>
      <c r="C977" s="58" t="s">
        <v>2962</v>
      </c>
      <c r="D977" s="37" t="s">
        <v>2963</v>
      </c>
      <c r="E977" s="58" t="n">
        <v>4902370501742</v>
      </c>
      <c r="F977" s="38" t="str">
        <f aca="false">IF(D977="",,"http://mnsearch.com/item?kwd="&amp;D977)</f>
        <v>http://mnsearch.com/item?kwd=B002GE5NOQ</v>
      </c>
      <c r="G977" s="60" t="n">
        <v>3030</v>
      </c>
      <c r="H977" s="39"/>
      <c r="I977" s="40" t="n">
        <v>600</v>
      </c>
      <c r="J977" s="41"/>
      <c r="K977" s="41"/>
      <c r="L977" s="41"/>
      <c r="M977" s="61" t="s">
        <v>2964</v>
      </c>
      <c r="N977" s="62" t="n">
        <v>68.49</v>
      </c>
      <c r="O977" s="77" t="n">
        <f aca="false">N977-0.5</f>
        <v>67.99</v>
      </c>
      <c r="P977" s="78" t="n">
        <f aca="false">IF(ISERROR($P$1*O977),"",($P$1*O977))</f>
        <v>7198.7812</v>
      </c>
      <c r="Q977" s="79" t="n">
        <f aca="false">P977-T977-X977-G977-H977-Z977</f>
        <v>1073.7812</v>
      </c>
      <c r="R977" s="80" t="n">
        <f aca="false">P977-T977-Y977-G977-H977-Z977</f>
        <v>1073.7812</v>
      </c>
      <c r="S977" s="81" t="n">
        <f aca="false">IF(ISERROR(Q977/P977),"",(Q977/P977))</f>
        <v>0.149161527509684</v>
      </c>
      <c r="T977" s="78" t="n">
        <f aca="false">ROUND(IF(ISERROR(P977*$T$1),"",P977*$T$1),0)</f>
        <v>1080</v>
      </c>
      <c r="U977" s="82" t="n">
        <f aca="false">ROUNDUP(I977*1.2,0)</f>
        <v>720</v>
      </c>
      <c r="V977" s="83" t="n">
        <f aca="false">ROUNDUP(SUM(J977:L977)*1.1,0)</f>
        <v>0</v>
      </c>
      <c r="W977" s="84" t="s">
        <v>50</v>
      </c>
      <c r="X977" s="28" t="n">
        <f aca="false">IFERROR(IF($W977="eパケライト",VLOOKUP($U977,料金表!$B$3:$H$52,2,1),IF($W977="eパケ",VLOOKUP($U977,料金表!$B$3:$H$52,4,1),IF($W977="EMS",VLOOKUP($U977,料金表!$B$3:$H$52,6,1),""))),"")</f>
        <v>1685</v>
      </c>
      <c r="Y977" s="28" t="n">
        <f aca="false">IFERROR(IF($W977="eパケライト",VLOOKUP($U977,料金表!$B$3:$H$52,3,1),IF($W977="eパケ",VLOOKUP($U977,料金表!$B$3:$H$52,5,1),IF($W977="EMS",VLOOKUP($U977,料金表!$B$3:$H$52,7,1),""))),"")</f>
        <v>1685</v>
      </c>
      <c r="Z977" s="28" t="n">
        <f aca="false">$Z$1</f>
        <v>330</v>
      </c>
      <c r="AA977" s="64"/>
      <c r="AB977" s="65"/>
      <c r="AC977" s="66" t="s">
        <v>45</v>
      </c>
      <c r="AD977" s="65" t="n">
        <v>43982</v>
      </c>
      <c r="AE977" s="56"/>
      <c r="AF977" s="97"/>
    </row>
    <row r="978" customFormat="false" ht="15.75" hidden="true" customHeight="true" outlineLevel="0" collapsed="false">
      <c r="A978" s="19" t="n">
        <v>971</v>
      </c>
      <c r="B978" s="67"/>
      <c r="C978" s="58" t="s">
        <v>2965</v>
      </c>
      <c r="D978" s="37" t="s">
        <v>2966</v>
      </c>
      <c r="E978" s="58" t="n">
        <v>4571237661068</v>
      </c>
      <c r="F978" s="38" t="str">
        <f aca="false">IF(D978="",,"http://mnsearch.com/item?kwd="&amp;D978)</f>
        <v>http://mnsearch.com/item?kwd=B07YLPCGFV</v>
      </c>
      <c r="G978" s="60" t="n">
        <v>4580</v>
      </c>
      <c r="H978" s="39"/>
      <c r="I978" s="40" t="n">
        <v>200</v>
      </c>
      <c r="J978" s="41"/>
      <c r="K978" s="41"/>
      <c r="L978" s="41"/>
      <c r="M978" s="61" t="s">
        <v>2967</v>
      </c>
      <c r="N978" s="62" t="n">
        <v>73.98</v>
      </c>
      <c r="O978" s="77" t="n">
        <f aca="false">N978-0.5</f>
        <v>73.48</v>
      </c>
      <c r="P978" s="78" t="n">
        <f aca="false">IF(ISERROR($P$1*O978),"",($P$1*O978))</f>
        <v>7780.0624</v>
      </c>
      <c r="Q978" s="79" t="n">
        <f aca="false">P978-T978-X978-G978-H978-Z978</f>
        <v>843.0624</v>
      </c>
      <c r="R978" s="80" t="n">
        <f aca="false">P978-T978-Y978-G978-H978-Z978</f>
        <v>843.0624</v>
      </c>
      <c r="S978" s="81" t="n">
        <f aca="false">IF(ISERROR(Q978/P978),"",(Q978/P978))</f>
        <v>0.108361907225834</v>
      </c>
      <c r="T978" s="78" t="n">
        <f aca="false">ROUND(IF(ISERROR(P978*$T$1),"",P978*$T$1),0)</f>
        <v>1167</v>
      </c>
      <c r="U978" s="82" t="n">
        <f aca="false">ROUNDUP(I978*1.2,0)</f>
        <v>240</v>
      </c>
      <c r="V978" s="83" t="n">
        <f aca="false">ROUNDUP(SUM(J978:L978)*1.1,0)</f>
        <v>0</v>
      </c>
      <c r="W978" s="84" t="s">
        <v>50</v>
      </c>
      <c r="X978" s="28" t="n">
        <f aca="false">IFERROR(IF($W978="eパケライト",VLOOKUP($U978,料金表!$B$3:$H$52,2,1),IF($W978="eパケ",VLOOKUP($U978,料金表!$B$3:$H$52,4,1),IF($W978="EMS",VLOOKUP($U978,料金表!$B$3:$H$52,6,1),""))),"")</f>
        <v>860</v>
      </c>
      <c r="Y978" s="28" t="n">
        <f aca="false">IFERROR(IF($W978="eパケライト",VLOOKUP($U978,料金表!$B$3:$H$52,3,1),IF($W978="eパケ",VLOOKUP($U978,料金表!$B$3:$H$52,5,1),IF($W978="EMS",VLOOKUP($U978,料金表!$B$3:$H$52,7,1),""))),"")</f>
        <v>860</v>
      </c>
      <c r="Z978" s="28" t="n">
        <f aca="false">$Z$1</f>
        <v>330</v>
      </c>
      <c r="AA978" s="64"/>
      <c r="AB978" s="65"/>
      <c r="AC978" s="66" t="s">
        <v>45</v>
      </c>
      <c r="AD978" s="65" t="n">
        <v>43982</v>
      </c>
      <c r="AE978" s="56"/>
      <c r="AF978" s="97"/>
    </row>
    <row r="979" customFormat="false" ht="15.75" hidden="true" customHeight="true" outlineLevel="0" collapsed="false">
      <c r="A979" s="19" t="n">
        <v>972</v>
      </c>
      <c r="B979" s="67"/>
      <c r="C979" s="58" t="s">
        <v>2968</v>
      </c>
      <c r="D979" s="37" t="s">
        <v>2969</v>
      </c>
      <c r="E979" s="58" t="n">
        <v>4571237660955</v>
      </c>
      <c r="F979" s="38" t="str">
        <f aca="false">IF(D979="",,"http://mnsearch.com/item?kwd="&amp;D979)</f>
        <v>http://mnsearch.com/item?kwd=B079Q33DVM</v>
      </c>
      <c r="G979" s="60" t="n">
        <v>1811</v>
      </c>
      <c r="H979" s="39"/>
      <c r="I979" s="40" t="n">
        <v>200</v>
      </c>
      <c r="J979" s="41"/>
      <c r="K979" s="41"/>
      <c r="L979" s="41"/>
      <c r="M979" s="100" t="s">
        <v>2970</v>
      </c>
      <c r="N979" s="62" t="n">
        <v>40.49</v>
      </c>
      <c r="O979" s="77" t="n">
        <f aca="false">N979-0.5</f>
        <v>39.99</v>
      </c>
      <c r="P979" s="78" t="n">
        <f aca="false">IF(ISERROR($P$1*O979),"",($P$1*O979))</f>
        <v>4234.1412</v>
      </c>
      <c r="Q979" s="79" t="n">
        <f aca="false">P979-T979-X979-G979-H979-Z979</f>
        <v>598.1412</v>
      </c>
      <c r="R979" s="80" t="n">
        <f aca="false">P979-T979-Y979-G979-H979-Z979</f>
        <v>598.1412</v>
      </c>
      <c r="S979" s="81" t="n">
        <f aca="false">IF(ISERROR(Q979/P979),"",(Q979/P979))</f>
        <v>0.141266238357852</v>
      </c>
      <c r="T979" s="78" t="n">
        <f aca="false">ROUND(IF(ISERROR(P979*$T$1),"",P979*$T$1),0)</f>
        <v>635</v>
      </c>
      <c r="U979" s="82" t="n">
        <f aca="false">ROUNDUP(I979*1.2,0)</f>
        <v>240</v>
      </c>
      <c r="V979" s="83" t="n">
        <f aca="false">ROUNDUP(SUM(J979:L979)*1.1,0)</f>
        <v>0</v>
      </c>
      <c r="W979" s="84" t="s">
        <v>50</v>
      </c>
      <c r="X979" s="28" t="n">
        <f aca="false">IFERROR(IF($W979="eパケライト",VLOOKUP($U979,料金表!$B$3:$H$52,2,1),IF($W979="eパケ",VLOOKUP($U979,料金表!$B$3:$H$52,4,1),IF($W979="EMS",VLOOKUP($U979,料金表!$B$3:$H$52,6,1),""))),"")</f>
        <v>860</v>
      </c>
      <c r="Y979" s="28" t="n">
        <f aca="false">IFERROR(IF($W979="eパケライト",VLOOKUP($U979,料金表!$B$3:$H$52,3,1),IF($W979="eパケ",VLOOKUP($U979,料金表!$B$3:$H$52,5,1),IF($W979="EMS",VLOOKUP($U979,料金表!$B$3:$H$52,7,1),""))),"")</f>
        <v>860</v>
      </c>
      <c r="Z979" s="28" t="n">
        <f aca="false">$Z$1</f>
        <v>330</v>
      </c>
      <c r="AA979" s="64"/>
      <c r="AB979" s="65"/>
      <c r="AC979" s="66" t="s">
        <v>45</v>
      </c>
      <c r="AD979" s="65" t="n">
        <v>43982</v>
      </c>
      <c r="AE979" s="56"/>
      <c r="AF979" s="97"/>
    </row>
    <row r="980" customFormat="false" ht="15.75" hidden="true" customHeight="true" outlineLevel="0" collapsed="false">
      <c r="A980" s="19" t="n">
        <v>973</v>
      </c>
      <c r="B980" s="67"/>
      <c r="C980" s="58" t="s">
        <v>2971</v>
      </c>
      <c r="D980" s="37" t="s">
        <v>2972</v>
      </c>
      <c r="E980" s="58" t="n">
        <v>4549576094113</v>
      </c>
      <c r="F980" s="38" t="str">
        <f aca="false">IF(D980="",,"http://mnsearch.com/item?kwd="&amp;D980)</f>
        <v>http://mnsearch.com/item?kwd=B07D131MS4</v>
      </c>
      <c r="G980" s="60" t="n">
        <v>3000</v>
      </c>
      <c r="H980" s="39"/>
      <c r="I980" s="40" t="n">
        <v>200</v>
      </c>
      <c r="J980" s="41"/>
      <c r="K980" s="41"/>
      <c r="L980" s="41"/>
      <c r="M980" s="100" t="s">
        <v>2973</v>
      </c>
      <c r="N980" s="62" t="n">
        <v>50.49</v>
      </c>
      <c r="O980" s="77" t="n">
        <f aca="false">N980-0.5</f>
        <v>49.99</v>
      </c>
      <c r="P980" s="78" t="n">
        <f aca="false">IF(ISERROR($P$1*O980),"",($P$1*O980))</f>
        <v>5292.9412</v>
      </c>
      <c r="Q980" s="79" t="n">
        <f aca="false">P980-T980-X980-G980-H980-Z980</f>
        <v>308.9412</v>
      </c>
      <c r="R980" s="80" t="n">
        <f aca="false">P980-T980-Y980-G980-H980-Z980</f>
        <v>308.9412</v>
      </c>
      <c r="S980" s="81" t="n">
        <f aca="false">IF(ISERROR(Q980/P980),"",(Q980/P980))</f>
        <v>0.0583685305251455</v>
      </c>
      <c r="T980" s="78" t="n">
        <f aca="false">ROUND(IF(ISERROR(P980*$T$1),"",P980*$T$1),0)</f>
        <v>794</v>
      </c>
      <c r="U980" s="82" t="n">
        <f aca="false">ROUNDUP(I980*1.2,0)</f>
        <v>240</v>
      </c>
      <c r="V980" s="83" t="n">
        <f aca="false">ROUNDUP(SUM(J980:L980)*1.1,0)</f>
        <v>0</v>
      </c>
      <c r="W980" s="84" t="s">
        <v>50</v>
      </c>
      <c r="X980" s="28" t="n">
        <f aca="false">IFERROR(IF($W980="eパケライト",VLOOKUP($U980,料金表!$B$3:$H$52,2,1),IF($W980="eパケ",VLOOKUP($U980,料金表!$B$3:$H$52,4,1),IF($W980="EMS",VLOOKUP($U980,料金表!$B$3:$H$52,6,1),""))),"")</f>
        <v>860</v>
      </c>
      <c r="Y980" s="28" t="n">
        <f aca="false">IFERROR(IF($W980="eパケライト",VLOOKUP($U980,料金表!$B$3:$H$52,3,1),IF($W980="eパケ",VLOOKUP($U980,料金表!$B$3:$H$52,5,1),IF($W980="EMS",VLOOKUP($U980,料金表!$B$3:$H$52,7,1),""))),"")</f>
        <v>860</v>
      </c>
      <c r="Z980" s="28" t="n">
        <f aca="false">$Z$1</f>
        <v>330</v>
      </c>
      <c r="AA980" s="64"/>
      <c r="AB980" s="65"/>
      <c r="AC980" s="66" t="s">
        <v>45</v>
      </c>
      <c r="AD980" s="65" t="n">
        <v>43982</v>
      </c>
      <c r="AE980" s="56"/>
      <c r="AF980" s="97"/>
    </row>
    <row r="981" customFormat="false" ht="15.75" hidden="true" customHeight="true" outlineLevel="0" collapsed="false">
      <c r="A981" s="19" t="n">
        <v>974</v>
      </c>
      <c r="B981" s="67"/>
      <c r="C981" s="58" t="s">
        <v>2974</v>
      </c>
      <c r="D981" s="37" t="s">
        <v>2975</v>
      </c>
      <c r="E981" s="58" t="n">
        <v>4589794580043</v>
      </c>
      <c r="F981" s="38" t="str">
        <f aca="false">IF(D981="",,"http://mnsearch.com/item?kwd="&amp;D981)</f>
        <v>http://mnsearch.com/item?kwd=B07PGTKNFR</v>
      </c>
      <c r="G981" s="60" t="n">
        <v>3000</v>
      </c>
      <c r="H981" s="39"/>
      <c r="I981" s="40" t="n">
        <v>200</v>
      </c>
      <c r="J981" s="41"/>
      <c r="K981" s="41"/>
      <c r="L981" s="41"/>
      <c r="M981" s="100" t="s">
        <v>2976</v>
      </c>
      <c r="N981" s="62" t="n">
        <v>53.49</v>
      </c>
      <c r="O981" s="77" t="n">
        <f aca="false">N981-0.5</f>
        <v>52.99</v>
      </c>
      <c r="P981" s="78" t="n">
        <f aca="false">IF(ISERROR($P$1*O981),"",($P$1*O981))</f>
        <v>5610.5812</v>
      </c>
      <c r="Q981" s="79" t="n">
        <f aca="false">P981-T981-X981-G981-H981-Z981</f>
        <v>578.5812</v>
      </c>
      <c r="R981" s="80" t="n">
        <f aca="false">P981-T981-Y981-G981-H981-Z981</f>
        <v>578.5812</v>
      </c>
      <c r="S981" s="81" t="n">
        <f aca="false">IF(ISERROR(Q981/P981),"",(Q981/P981))</f>
        <v>0.103123220104185</v>
      </c>
      <c r="T981" s="78" t="n">
        <f aca="false">ROUND(IF(ISERROR(P981*$T$1),"",P981*$T$1),0)</f>
        <v>842</v>
      </c>
      <c r="U981" s="82" t="n">
        <f aca="false">ROUNDUP(I981*1.2,0)</f>
        <v>240</v>
      </c>
      <c r="V981" s="83" t="n">
        <f aca="false">ROUNDUP(SUM(J981:L981)*1.1,0)</f>
        <v>0</v>
      </c>
      <c r="W981" s="84" t="s">
        <v>50</v>
      </c>
      <c r="X981" s="28" t="n">
        <f aca="false">IFERROR(IF($W981="eパケライト",VLOOKUP($U981,料金表!$B$3:$H$52,2,1),IF($W981="eパケ",VLOOKUP($U981,料金表!$B$3:$H$52,4,1),IF($W981="EMS",VLOOKUP($U981,料金表!$B$3:$H$52,6,1),""))),"")</f>
        <v>860</v>
      </c>
      <c r="Y981" s="28" t="n">
        <f aca="false">IFERROR(IF($W981="eパケライト",VLOOKUP($U981,料金表!$B$3:$H$52,3,1),IF($W981="eパケ",VLOOKUP($U981,料金表!$B$3:$H$52,5,1),IF($W981="EMS",VLOOKUP($U981,料金表!$B$3:$H$52,7,1),""))),"")</f>
        <v>860</v>
      </c>
      <c r="Z981" s="28" t="n">
        <f aca="false">$Z$1</f>
        <v>330</v>
      </c>
      <c r="AA981" s="64"/>
      <c r="AB981" s="65"/>
      <c r="AC981" s="66" t="s">
        <v>45</v>
      </c>
      <c r="AD981" s="65" t="n">
        <v>43982</v>
      </c>
      <c r="AE981" s="56"/>
      <c r="AF981" s="97"/>
    </row>
    <row r="982" customFormat="false" ht="15.75" hidden="true" customHeight="true" outlineLevel="0" collapsed="false">
      <c r="A982" s="19" t="n">
        <v>975</v>
      </c>
      <c r="B982" s="67"/>
      <c r="C982" s="58" t="s">
        <v>2977</v>
      </c>
      <c r="D982" s="37" t="s">
        <v>2978</v>
      </c>
      <c r="E982" s="58" t="n">
        <v>4902370545241</v>
      </c>
      <c r="F982" s="38" t="str">
        <f aca="false">IF(D982="",,"http://mnsearch.com/item?kwd="&amp;D982)</f>
        <v>http://mnsearch.com/item?kwd=B083QCWY21</v>
      </c>
      <c r="G982" s="60" t="n">
        <v>3800</v>
      </c>
      <c r="H982" s="39"/>
      <c r="I982" s="40" t="n">
        <v>200</v>
      </c>
      <c r="J982" s="41"/>
      <c r="K982" s="41"/>
      <c r="L982" s="41"/>
      <c r="M982" s="61" t="s">
        <v>2979</v>
      </c>
      <c r="N982" s="62" t="n">
        <v>60.49</v>
      </c>
      <c r="O982" s="77" t="n">
        <f aca="false">N982-0.5</f>
        <v>59.99</v>
      </c>
      <c r="P982" s="78" t="n">
        <f aca="false">IF(ISERROR($P$1*O982),"",($P$1*O982))</f>
        <v>6351.7412</v>
      </c>
      <c r="Q982" s="79" t="n">
        <f aca="false">P982-T982-X982-G982-H982-Z982</f>
        <v>408.7412</v>
      </c>
      <c r="R982" s="80" t="n">
        <f aca="false">P982-T982-Y982-G982-H982-Z982</f>
        <v>408.7412</v>
      </c>
      <c r="S982" s="81" t="n">
        <f aca="false">IF(ISERROR(Q982/P982),"",(Q982/P982))</f>
        <v>0.0643510475521264</v>
      </c>
      <c r="T982" s="78" t="n">
        <f aca="false">ROUND(IF(ISERROR(P982*$T$1),"",P982*$T$1),0)</f>
        <v>953</v>
      </c>
      <c r="U982" s="82" t="n">
        <f aca="false">ROUNDUP(I982*1.2,0)</f>
        <v>240</v>
      </c>
      <c r="V982" s="83" t="n">
        <f aca="false">ROUNDUP(SUM(J982:L982)*1.1,0)</f>
        <v>0</v>
      </c>
      <c r="W982" s="84" t="s">
        <v>50</v>
      </c>
      <c r="X982" s="28" t="n">
        <f aca="false">IFERROR(IF($W982="eパケライト",VLOOKUP($U982,料金表!$B$3:$H$52,2,1),IF($W982="eパケ",VLOOKUP($U982,料金表!$B$3:$H$52,4,1),IF($W982="EMS",VLOOKUP($U982,料金表!$B$3:$H$52,6,1),""))),"")</f>
        <v>860</v>
      </c>
      <c r="Y982" s="28" t="n">
        <f aca="false">IFERROR(IF($W982="eパケライト",VLOOKUP($U982,料金表!$B$3:$H$52,3,1),IF($W982="eパケ",VLOOKUP($U982,料金表!$B$3:$H$52,5,1),IF($W982="EMS",VLOOKUP($U982,料金表!$B$3:$H$52,7,1),""))),"")</f>
        <v>860</v>
      </c>
      <c r="Z982" s="28" t="n">
        <f aca="false">$Z$1</f>
        <v>330</v>
      </c>
      <c r="AA982" s="64"/>
      <c r="AB982" s="65"/>
      <c r="AC982" s="66" t="s">
        <v>45</v>
      </c>
      <c r="AD982" s="65" t="n">
        <v>43982</v>
      </c>
      <c r="AE982" s="56"/>
      <c r="AF982" s="97"/>
    </row>
    <row r="983" customFormat="false" ht="15" hidden="true" customHeight="true" outlineLevel="0" collapsed="false">
      <c r="A983" s="19" t="n">
        <v>976</v>
      </c>
      <c r="B983" s="67"/>
      <c r="C983" s="58" t="s">
        <v>2980</v>
      </c>
      <c r="D983" s="37" t="s">
        <v>2981</v>
      </c>
      <c r="E983" s="58" t="n">
        <v>4573478706157</v>
      </c>
      <c r="F983" s="38" t="str">
        <f aca="false">IF(D983="",,"http://mnsearch.com/item?kwd="&amp;D983)</f>
        <v>http://mnsearch.com/item?kwd=B07W33QMM4</v>
      </c>
      <c r="G983" s="60" t="n">
        <v>4100</v>
      </c>
      <c r="H983" s="39"/>
      <c r="I983" s="40" t="n">
        <v>200</v>
      </c>
      <c r="J983" s="41"/>
      <c r="K983" s="41"/>
      <c r="L983" s="41"/>
      <c r="M983" s="61" t="s">
        <v>2982</v>
      </c>
      <c r="N983" s="62" t="n">
        <v>65.49</v>
      </c>
      <c r="O983" s="77" t="n">
        <f aca="false">N983-0.5</f>
        <v>64.99</v>
      </c>
      <c r="P983" s="78" t="n">
        <f aca="false">IF(ISERROR($P$1*O983),"",($P$1*O983))</f>
        <v>6881.1412</v>
      </c>
      <c r="Q983" s="79" t="n">
        <f aca="false">P983-T983-X983-G983-H983-Z983</f>
        <v>559.141199999999</v>
      </c>
      <c r="R983" s="80" t="n">
        <f aca="false">P983-T983-Y983-G983-H983-Z983</f>
        <v>559.141199999999</v>
      </c>
      <c r="S983" s="81" t="n">
        <f aca="false">IF(ISERROR(Q983/P983),"",(Q983/P983))</f>
        <v>0.0812570449796902</v>
      </c>
      <c r="T983" s="78" t="n">
        <f aca="false">ROUND(IF(ISERROR(P983*$T$1),"",P983*$T$1),0)</f>
        <v>1032</v>
      </c>
      <c r="U983" s="82" t="n">
        <f aca="false">ROUNDUP(I983*1.2,0)</f>
        <v>240</v>
      </c>
      <c r="V983" s="83" t="n">
        <f aca="false">ROUNDUP(SUM(J983:L983)*1.1,0)</f>
        <v>0</v>
      </c>
      <c r="W983" s="84" t="s">
        <v>50</v>
      </c>
      <c r="X983" s="28" t="n">
        <f aca="false">IFERROR(IF($W983="eパケライト",VLOOKUP($U983,料金表!$B$3:$H$52,2,1),IF($W983="eパケ",VLOOKUP($U983,料金表!$B$3:$H$52,4,1),IF($W983="EMS",VLOOKUP($U983,料金表!$B$3:$H$52,6,1),""))),"")</f>
        <v>860</v>
      </c>
      <c r="Y983" s="28" t="n">
        <f aca="false">IFERROR(IF($W983="eパケライト",VLOOKUP($U983,料金表!$B$3:$H$52,3,1),IF($W983="eパケ",VLOOKUP($U983,料金表!$B$3:$H$52,5,1),IF($W983="EMS",VLOOKUP($U983,料金表!$B$3:$H$52,7,1),""))),"")</f>
        <v>860</v>
      </c>
      <c r="Z983" s="28" t="n">
        <f aca="false">$Z$1</f>
        <v>330</v>
      </c>
      <c r="AA983" s="64"/>
      <c r="AB983" s="65"/>
      <c r="AC983" s="66" t="s">
        <v>89</v>
      </c>
      <c r="AD983" s="65" t="n">
        <v>43982</v>
      </c>
      <c r="AE983" s="56"/>
      <c r="AF983" s="97"/>
    </row>
    <row r="984" customFormat="false" ht="15" hidden="true" customHeight="true" outlineLevel="0" collapsed="false">
      <c r="A984" s="19" t="n">
        <v>977</v>
      </c>
      <c r="B984" s="67"/>
      <c r="C984" s="58" t="s">
        <v>2983</v>
      </c>
      <c r="D984" s="37" t="s">
        <v>2984</v>
      </c>
      <c r="E984" s="58" t="n">
        <v>4510772150132</v>
      </c>
      <c r="F984" s="38" t="str">
        <f aca="false">IF(D984="",,"http://mnsearch.com/item?kwd="&amp;D984)</f>
        <v>http://mnsearch.com/item?kwd=B017K9PKY4</v>
      </c>
      <c r="G984" s="60" t="n">
        <v>2380</v>
      </c>
      <c r="H984" s="39"/>
      <c r="I984" s="40" t="n">
        <v>200</v>
      </c>
      <c r="J984" s="41"/>
      <c r="K984" s="41"/>
      <c r="L984" s="41"/>
      <c r="M984" s="61" t="s">
        <v>2985</v>
      </c>
      <c r="N984" s="62" t="n">
        <v>50.49</v>
      </c>
      <c r="O984" s="77" t="n">
        <f aca="false">N984-0.5</f>
        <v>49.99</v>
      </c>
      <c r="P984" s="78" t="n">
        <f aca="false">IF(ISERROR($P$1*O984),"",($P$1*O984))</f>
        <v>5292.9412</v>
      </c>
      <c r="Q984" s="79" t="n">
        <f aca="false">P984-T984-X984-G984-H984-Z984</f>
        <v>928.9412</v>
      </c>
      <c r="R984" s="80" t="n">
        <f aca="false">P984-T984-Y984-G984-H984-Z984</f>
        <v>928.9412</v>
      </c>
      <c r="S984" s="81" t="n">
        <f aca="false">IF(ISERROR(Q984/P984),"",(Q984/P984))</f>
        <v>0.17550567159144</v>
      </c>
      <c r="T984" s="78" t="n">
        <f aca="false">ROUND(IF(ISERROR(P984*$T$1),"",P984*$T$1),0)</f>
        <v>794</v>
      </c>
      <c r="U984" s="82" t="n">
        <f aca="false">ROUNDUP(I984*1.2,0)</f>
        <v>240</v>
      </c>
      <c r="V984" s="83" t="n">
        <f aca="false">ROUNDUP(SUM(J984:L984)*1.1,0)</f>
        <v>0</v>
      </c>
      <c r="W984" s="84" t="s">
        <v>50</v>
      </c>
      <c r="X984" s="28" t="n">
        <f aca="false">IFERROR(IF($W984="eパケライト",VLOOKUP($U984,料金表!$B$3:$H$52,2,1),IF($W984="eパケ",VLOOKUP($U984,料金表!$B$3:$H$52,4,1),IF($W984="EMS",VLOOKUP($U984,料金表!$B$3:$H$52,6,1),""))),"")</f>
        <v>860</v>
      </c>
      <c r="Y984" s="28" t="n">
        <f aca="false">IFERROR(IF($W984="eパケライト",VLOOKUP($U984,料金表!$B$3:$H$52,3,1),IF($W984="eパケ",VLOOKUP($U984,料金表!$B$3:$H$52,5,1),IF($W984="EMS",VLOOKUP($U984,料金表!$B$3:$H$52,7,1),""))),"")</f>
        <v>860</v>
      </c>
      <c r="Z984" s="28" t="n">
        <f aca="false">$Z$1</f>
        <v>330</v>
      </c>
      <c r="AA984" s="64"/>
      <c r="AB984" s="65"/>
      <c r="AC984" s="66" t="s">
        <v>89</v>
      </c>
      <c r="AD984" s="65" t="n">
        <v>43982</v>
      </c>
      <c r="AE984" s="56"/>
      <c r="AF984" s="97"/>
    </row>
    <row r="985" customFormat="false" ht="15" hidden="true" customHeight="true" outlineLevel="0" collapsed="false">
      <c r="A985" s="19" t="n">
        <v>978</v>
      </c>
      <c r="B985" s="67"/>
      <c r="C985" s="58" t="s">
        <v>2986</v>
      </c>
      <c r="D985" s="37" t="s">
        <v>2987</v>
      </c>
      <c r="E985" s="58" t="n">
        <v>4589864470052</v>
      </c>
      <c r="F985" s="38" t="str">
        <f aca="false">IF(D985="",,"http://mnsearch.com/item?kwd="&amp;D985)</f>
        <v>http://mnsearch.com/item?kwd=B07DP2F8JL</v>
      </c>
      <c r="G985" s="60" t="n">
        <v>1511</v>
      </c>
      <c r="H985" s="39"/>
      <c r="I985" s="40" t="n">
        <v>200</v>
      </c>
      <c r="J985" s="41"/>
      <c r="K985" s="41"/>
      <c r="L985" s="41"/>
      <c r="M985" s="100" t="s">
        <v>2988</v>
      </c>
      <c r="N985" s="62" t="n">
        <v>37.99</v>
      </c>
      <c r="O985" s="77" t="n">
        <f aca="false">N985-0.5</f>
        <v>37.49</v>
      </c>
      <c r="P985" s="78" t="n">
        <f aca="false">IF(ISERROR($P$1*O985),"",($P$1*O985))</f>
        <v>3969.4412</v>
      </c>
      <c r="Q985" s="79" t="n">
        <f aca="false">P985-T985-X985-G985-H985-Z985</f>
        <v>673.4412</v>
      </c>
      <c r="R985" s="80" t="n">
        <f aca="false">P985-T985-Y985-G985-H985-Z985</f>
        <v>673.4412</v>
      </c>
      <c r="S985" s="81" t="n">
        <f aca="false">IF(ISERROR(Q985/P985),"",(Q985/P985))</f>
        <v>0.169656424183837</v>
      </c>
      <c r="T985" s="78" t="n">
        <f aca="false">ROUND(IF(ISERROR(P985*$T$1),"",P985*$T$1),0)</f>
        <v>595</v>
      </c>
      <c r="U985" s="82" t="n">
        <f aca="false">ROUNDUP(I985*1.2,0)</f>
        <v>240</v>
      </c>
      <c r="V985" s="83" t="n">
        <f aca="false">ROUNDUP(SUM(J985:L985)*1.1,0)</f>
        <v>0</v>
      </c>
      <c r="W985" s="84" t="s">
        <v>50</v>
      </c>
      <c r="X985" s="28" t="n">
        <f aca="false">IFERROR(IF($W985="eパケライト",VLOOKUP($U985,料金表!$B$3:$H$52,2,1),IF($W985="eパケ",VLOOKUP($U985,料金表!$B$3:$H$52,4,1),IF($W985="EMS",VLOOKUP($U985,料金表!$B$3:$H$52,6,1),""))),"")</f>
        <v>860</v>
      </c>
      <c r="Y985" s="28" t="n">
        <f aca="false">IFERROR(IF($W985="eパケライト",VLOOKUP($U985,料金表!$B$3:$H$52,3,1),IF($W985="eパケ",VLOOKUP($U985,料金表!$B$3:$H$52,5,1),IF($W985="EMS",VLOOKUP($U985,料金表!$B$3:$H$52,7,1),""))),"")</f>
        <v>860</v>
      </c>
      <c r="Z985" s="28" t="n">
        <f aca="false">$Z$1</f>
        <v>330</v>
      </c>
      <c r="AA985" s="64"/>
      <c r="AB985" s="65"/>
      <c r="AC985" s="66" t="s">
        <v>89</v>
      </c>
      <c r="AD985" s="65" t="n">
        <v>43982</v>
      </c>
      <c r="AE985" s="56"/>
      <c r="AF985" s="97"/>
    </row>
    <row r="986" customFormat="false" ht="15" hidden="true" customHeight="true" outlineLevel="0" collapsed="false">
      <c r="A986" s="19" t="n">
        <v>979</v>
      </c>
      <c r="B986" s="67"/>
      <c r="C986" s="58" t="s">
        <v>2989</v>
      </c>
      <c r="D986" s="37" t="s">
        <v>2990</v>
      </c>
      <c r="E986" s="58" t="n">
        <v>4562168541505</v>
      </c>
      <c r="F986" s="38" t="str">
        <f aca="false">IF(D986="",,"http://mnsearch.com/item?kwd="&amp;D986)</f>
        <v>http://mnsearch.com/item?kwd=B001DGEW40</v>
      </c>
      <c r="G986" s="60" t="n">
        <v>3920</v>
      </c>
      <c r="H986" s="39"/>
      <c r="I986" s="40" t="n">
        <v>200</v>
      </c>
      <c r="J986" s="41"/>
      <c r="K986" s="41"/>
      <c r="L986" s="41"/>
      <c r="M986" s="100" t="s">
        <v>2991</v>
      </c>
      <c r="N986" s="62" t="n">
        <v>61.99</v>
      </c>
      <c r="O986" s="77" t="n">
        <f aca="false">N986-0.5</f>
        <v>61.49</v>
      </c>
      <c r="P986" s="78" t="n">
        <f aca="false">IF(ISERROR($P$1*O986),"",($P$1*O986))</f>
        <v>6510.5612</v>
      </c>
      <c r="Q986" s="79" t="n">
        <f aca="false">P986-T986-X986-G986-H986-Z986</f>
        <v>423.5612</v>
      </c>
      <c r="R986" s="80" t="n">
        <f aca="false">P986-T986-Y986-G986-H986-Z986</f>
        <v>423.5612</v>
      </c>
      <c r="S986" s="81" t="n">
        <f aca="false">IF(ISERROR(Q986/P986),"",(Q986/P986))</f>
        <v>0.0650575560214379</v>
      </c>
      <c r="T986" s="78" t="n">
        <f aca="false">ROUND(IF(ISERROR(P986*$T$1),"",P986*$T$1),0)</f>
        <v>977</v>
      </c>
      <c r="U986" s="82" t="n">
        <f aca="false">ROUNDUP(I986*1.2,0)</f>
        <v>240</v>
      </c>
      <c r="V986" s="83" t="n">
        <f aca="false">ROUNDUP(SUM(J986:L986)*1.1,0)</f>
        <v>0</v>
      </c>
      <c r="W986" s="84" t="s">
        <v>50</v>
      </c>
      <c r="X986" s="28" t="n">
        <f aca="false">IFERROR(IF($W986="eパケライト",VLOOKUP($U986,料金表!$B$3:$H$52,2,1),IF($W986="eパケ",VLOOKUP($U986,料金表!$B$3:$H$52,4,1),IF($W986="EMS",VLOOKUP($U986,料金表!$B$3:$H$52,6,1),""))),"")</f>
        <v>860</v>
      </c>
      <c r="Y986" s="28" t="n">
        <f aca="false">IFERROR(IF($W986="eパケライト",VLOOKUP($U986,料金表!$B$3:$H$52,3,1),IF($W986="eパケ",VLOOKUP($U986,料金表!$B$3:$H$52,5,1),IF($W986="EMS",VLOOKUP($U986,料金表!$B$3:$H$52,7,1),""))),"")</f>
        <v>860</v>
      </c>
      <c r="Z986" s="28" t="n">
        <f aca="false">$Z$1</f>
        <v>330</v>
      </c>
      <c r="AA986" s="64"/>
      <c r="AB986" s="65"/>
      <c r="AC986" s="66" t="s">
        <v>89</v>
      </c>
      <c r="AD986" s="65" t="n">
        <v>43982</v>
      </c>
      <c r="AE986" s="56"/>
      <c r="AF986" s="97"/>
    </row>
    <row r="987" customFormat="false" ht="15" hidden="true" customHeight="true" outlineLevel="0" collapsed="false">
      <c r="A987" s="19" t="n">
        <v>980</v>
      </c>
      <c r="B987" s="67"/>
      <c r="C987" s="58" t="s">
        <v>2992</v>
      </c>
      <c r="D987" s="37" t="s">
        <v>2993</v>
      </c>
      <c r="E987" s="58" t="n">
        <v>4573173308137</v>
      </c>
      <c r="F987" s="38" t="str">
        <f aca="false">IF(D987="",,"http://mnsearch.com/item?kwd="&amp;D987)</f>
        <v>http://mnsearch.com/item?kwd=B01J9FYMAK</v>
      </c>
      <c r="G987" s="60" t="n">
        <v>2500</v>
      </c>
      <c r="H987" s="39"/>
      <c r="I987" s="40" t="n">
        <v>200</v>
      </c>
      <c r="J987" s="41"/>
      <c r="K987" s="41"/>
      <c r="L987" s="41"/>
      <c r="M987" s="61" t="s">
        <v>2994</v>
      </c>
      <c r="N987" s="62" t="n">
        <v>50.49</v>
      </c>
      <c r="O987" s="77" t="n">
        <f aca="false">N987-0.5</f>
        <v>49.99</v>
      </c>
      <c r="P987" s="78" t="n">
        <f aca="false">IF(ISERROR($P$1*O987),"",($P$1*O987))</f>
        <v>5292.9412</v>
      </c>
      <c r="Q987" s="79" t="n">
        <f aca="false">P987-T987-X987-G987-H987-Z987</f>
        <v>808.9412</v>
      </c>
      <c r="R987" s="80" t="n">
        <f aca="false">P987-T987-Y987-G987-H987-Z987</f>
        <v>808.9412</v>
      </c>
      <c r="S987" s="81" t="n">
        <f aca="false">IF(ISERROR(Q987/P987),"",(Q987/P987))</f>
        <v>0.152833966868931</v>
      </c>
      <c r="T987" s="78" t="n">
        <f aca="false">ROUND(IF(ISERROR(P987*$T$1),"",P987*$T$1),0)</f>
        <v>794</v>
      </c>
      <c r="U987" s="82" t="n">
        <f aca="false">ROUNDUP(I987*1.2,0)</f>
        <v>240</v>
      </c>
      <c r="V987" s="83" t="n">
        <f aca="false">ROUNDUP(SUM(J987:L987)*1.1,0)</f>
        <v>0</v>
      </c>
      <c r="W987" s="84" t="s">
        <v>50</v>
      </c>
      <c r="X987" s="28" t="n">
        <f aca="false">IFERROR(IF($W987="eパケライト",VLOOKUP($U987,料金表!$B$3:$H$52,2,1),IF($W987="eパケ",VLOOKUP($U987,料金表!$B$3:$H$52,4,1),IF($W987="EMS",VLOOKUP($U987,料金表!$B$3:$H$52,6,1),""))),"")</f>
        <v>860</v>
      </c>
      <c r="Y987" s="28" t="n">
        <f aca="false">IFERROR(IF($W987="eパケライト",VLOOKUP($U987,料金表!$B$3:$H$52,3,1),IF($W987="eパケ",VLOOKUP($U987,料金表!$B$3:$H$52,5,1),IF($W987="EMS",VLOOKUP($U987,料金表!$B$3:$H$52,7,1),""))),"")</f>
        <v>860</v>
      </c>
      <c r="Z987" s="28" t="n">
        <f aca="false">$Z$1</f>
        <v>330</v>
      </c>
      <c r="AA987" s="64"/>
      <c r="AB987" s="65"/>
      <c r="AC987" s="66" t="s">
        <v>89</v>
      </c>
      <c r="AD987" s="65" t="n">
        <v>43982</v>
      </c>
      <c r="AE987" s="56"/>
      <c r="AF987" s="97"/>
    </row>
    <row r="988" customFormat="false" ht="15.75" hidden="false" customHeight="true" outlineLevel="0" collapsed="false">
      <c r="A988" s="19" t="n">
        <v>981</v>
      </c>
      <c r="B988" s="67"/>
      <c r="C988" s="58" t="s">
        <v>2995</v>
      </c>
      <c r="D988" s="37" t="s">
        <v>2996</v>
      </c>
      <c r="E988" s="58" t="n">
        <v>4988611201053</v>
      </c>
      <c r="F988" s="38" t="str">
        <f aca="false">IF(D988="",,"http://mnsearch.com/item?kwd="&amp;D988)</f>
        <v>http://mnsearch.com/item?kwd=B000069U5Y</v>
      </c>
      <c r="G988" s="60" t="n">
        <v>20000</v>
      </c>
      <c r="H988" s="39"/>
      <c r="I988" s="40" t="n">
        <v>200</v>
      </c>
      <c r="J988" s="41"/>
      <c r="K988" s="41"/>
      <c r="L988" s="41"/>
      <c r="M988" s="100" t="s">
        <v>2997</v>
      </c>
      <c r="N988" s="62" t="n">
        <v>300</v>
      </c>
      <c r="O988" s="77" t="n">
        <f aca="false">N988-0.5</f>
        <v>299.5</v>
      </c>
      <c r="P988" s="78" t="n">
        <f aca="false">IF(ISERROR($P$1*O988),"",($P$1*O988))</f>
        <v>31711.06</v>
      </c>
      <c r="Q988" s="79" t="n">
        <f aca="false">P988-T988-X988-G988-H988-Z988</f>
        <v>5764.06</v>
      </c>
      <c r="R988" s="80" t="n">
        <f aca="false">P988-T988-Y988-G988-H988-Z988</f>
        <v>5764.06</v>
      </c>
      <c r="S988" s="81" t="n">
        <f aca="false">IF(ISERROR(Q988/P988),"",(Q988/P988))</f>
        <v>0.181768127587031</v>
      </c>
      <c r="T988" s="78" t="n">
        <f aca="false">ROUND(IF(ISERROR(P988*$T$1),"",P988*$T$1),0)</f>
        <v>4757</v>
      </c>
      <c r="U988" s="82" t="n">
        <f aca="false">ROUNDUP(I988*1.2,0)</f>
        <v>240</v>
      </c>
      <c r="V988" s="83" t="n">
        <f aca="false">ROUNDUP(SUM(J988:L988)*1.1,0)</f>
        <v>0</v>
      </c>
      <c r="W988" s="84" t="s">
        <v>50</v>
      </c>
      <c r="X988" s="28" t="n">
        <f aca="false">IFERROR(IF($W988="eパケライト",VLOOKUP($U988,料金表!$B$3:$H$52,2,1),IF($W988="eパケ",VLOOKUP($U988,料金表!$B$3:$H$52,4,1),IF($W988="EMS",VLOOKUP($U988,料金表!$B$3:$H$52,6,1),""))),"")</f>
        <v>860</v>
      </c>
      <c r="Y988" s="28" t="n">
        <f aca="false">IFERROR(IF($W988="eパケライト",VLOOKUP($U988,料金表!$B$3:$H$52,3,1),IF($W988="eパケ",VLOOKUP($U988,料金表!$B$3:$H$52,5,1),IF($W988="EMS",VLOOKUP($U988,料金表!$B$3:$H$52,7,1),""))),"")</f>
        <v>860</v>
      </c>
      <c r="Z988" s="28" t="n">
        <f aca="false">$Z$1</f>
        <v>330</v>
      </c>
      <c r="AA988" s="64"/>
      <c r="AB988" s="65"/>
      <c r="AC988" s="66" t="s">
        <v>89</v>
      </c>
      <c r="AD988" s="65" t="n">
        <v>43983</v>
      </c>
      <c r="AE988" s="56"/>
      <c r="AF988" s="97"/>
    </row>
    <row r="989" customFormat="false" ht="15.75" hidden="false" customHeight="true" outlineLevel="0" collapsed="false">
      <c r="A989" s="19" t="n">
        <v>982</v>
      </c>
      <c r="B989" s="67"/>
      <c r="C989" s="58" t="s">
        <v>2998</v>
      </c>
      <c r="D989" s="37" t="s">
        <v>2999</v>
      </c>
      <c r="E989" s="58" t="n">
        <v>4988601002936</v>
      </c>
      <c r="F989" s="38" t="str">
        <f aca="false">IF(D989="",,"http://mnsearch.com/item?kwd="&amp;D989)</f>
        <v>http://mnsearch.com/item?kwd=B000068HWW</v>
      </c>
      <c r="G989" s="60" t="n">
        <v>7701</v>
      </c>
      <c r="H989" s="39"/>
      <c r="I989" s="40" t="n">
        <v>200</v>
      </c>
      <c r="J989" s="41"/>
      <c r="K989" s="41"/>
      <c r="L989" s="41"/>
      <c r="M989" s="61" t="s">
        <v>3000</v>
      </c>
      <c r="N989" s="62" t="n">
        <v>110.49</v>
      </c>
      <c r="O989" s="77" t="n">
        <f aca="false">N989-0.5</f>
        <v>109.99</v>
      </c>
      <c r="P989" s="78" t="n">
        <f aca="false">IF(ISERROR($P$1*O989),"",($P$1*O989))</f>
        <v>11645.7412</v>
      </c>
      <c r="Q989" s="79" t="n">
        <f aca="false">P989-T989-X989-G989-H989-Z989</f>
        <v>1007.7412</v>
      </c>
      <c r="R989" s="80" t="n">
        <f aca="false">P989-T989-Y989-G989-H989-Z989</f>
        <v>1007.7412</v>
      </c>
      <c r="S989" s="81" t="n">
        <f aca="false">IF(ISERROR(Q989/P989),"",(Q989/P989))</f>
        <v>0.0865330237632276</v>
      </c>
      <c r="T989" s="78" t="n">
        <f aca="false">ROUND(IF(ISERROR(P989*$T$1),"",P989*$T$1),0)</f>
        <v>1747</v>
      </c>
      <c r="U989" s="82" t="n">
        <f aca="false">ROUNDUP(I989*1.2,0)</f>
        <v>240</v>
      </c>
      <c r="V989" s="83" t="n">
        <f aca="false">ROUNDUP(SUM(J989:L989)*1.1,0)</f>
        <v>0</v>
      </c>
      <c r="W989" s="84" t="s">
        <v>50</v>
      </c>
      <c r="X989" s="28" t="n">
        <f aca="false">IFERROR(IF($W989="eパケライト",VLOOKUP($U989,料金表!$B$3:$H$52,2,1),IF($W989="eパケ",VLOOKUP($U989,料金表!$B$3:$H$52,4,1),IF($W989="EMS",VLOOKUP($U989,料金表!$B$3:$H$52,6,1),""))),"")</f>
        <v>860</v>
      </c>
      <c r="Y989" s="28" t="n">
        <f aca="false">IFERROR(IF($W989="eパケライト",VLOOKUP($U989,料金表!$B$3:$H$52,3,1),IF($W989="eパケ",VLOOKUP($U989,料金表!$B$3:$H$52,5,1),IF($W989="EMS",VLOOKUP($U989,料金表!$B$3:$H$52,7,1),""))),"")</f>
        <v>860</v>
      </c>
      <c r="Z989" s="28" t="n">
        <f aca="false">$Z$1</f>
        <v>330</v>
      </c>
      <c r="AA989" s="64"/>
      <c r="AB989" s="65"/>
      <c r="AC989" s="66" t="s">
        <v>89</v>
      </c>
      <c r="AD989" s="65" t="n">
        <v>43983</v>
      </c>
      <c r="AE989" s="56"/>
      <c r="AF989" s="97"/>
    </row>
    <row r="990" customFormat="false" ht="15.75" hidden="false" customHeight="true" outlineLevel="0" collapsed="false">
      <c r="A990" s="19" t="n">
        <v>983</v>
      </c>
      <c r="B990" s="67"/>
      <c r="C990" s="58" t="s">
        <v>3001</v>
      </c>
      <c r="D990" s="37" t="s">
        <v>3002</v>
      </c>
      <c r="E990" s="58" t="n">
        <v>4974365830106</v>
      </c>
      <c r="F990" s="38" t="str">
        <f aca="false">IF(D990="",,"http://mnsearch.com/item?kwd="&amp;D990)</f>
        <v>http://mnsearch.com/item?kwd=B0000694RH</v>
      </c>
      <c r="G990" s="60" t="n">
        <v>2000</v>
      </c>
      <c r="H990" s="39"/>
      <c r="I990" s="40" t="n">
        <v>200</v>
      </c>
      <c r="J990" s="41"/>
      <c r="K990" s="41"/>
      <c r="L990" s="41"/>
      <c r="M990" s="100" t="s">
        <v>3003</v>
      </c>
      <c r="N990" s="62" t="n">
        <v>45.49</v>
      </c>
      <c r="O990" s="77" t="n">
        <f aca="false">N990-0.5</f>
        <v>44.99</v>
      </c>
      <c r="P990" s="78" t="n">
        <f aca="false">IF(ISERROR($P$1*O990),"",($P$1*O990))</f>
        <v>4763.5412</v>
      </c>
      <c r="Q990" s="79" t="n">
        <f aca="false">P990-T990-X990-G990-H990-Z990</f>
        <v>858.5412</v>
      </c>
      <c r="R990" s="80" t="n">
        <f aca="false">P990-T990-Y990-G990-H990-Z990</f>
        <v>858.5412</v>
      </c>
      <c r="S990" s="81" t="n">
        <f aca="false">IF(ISERROR(Q990/P990),"",(Q990/P990))</f>
        <v>0.180231715010673</v>
      </c>
      <c r="T990" s="78" t="n">
        <f aca="false">ROUND(IF(ISERROR(P990*$T$1),"",P990*$T$1),0)</f>
        <v>715</v>
      </c>
      <c r="U990" s="82" t="n">
        <f aca="false">ROUNDUP(I990*1.2,0)</f>
        <v>240</v>
      </c>
      <c r="V990" s="83" t="n">
        <f aca="false">ROUNDUP(SUM(J990:L990)*1.1,0)</f>
        <v>0</v>
      </c>
      <c r="W990" s="84" t="s">
        <v>50</v>
      </c>
      <c r="X990" s="28" t="n">
        <f aca="false">IFERROR(IF($W990="eパケライト",VLOOKUP($U990,料金表!$B$3:$H$52,2,1),IF($W990="eパケ",VLOOKUP($U990,料金表!$B$3:$H$52,4,1),IF($W990="EMS",VLOOKUP($U990,料金表!$B$3:$H$52,6,1),""))),"")</f>
        <v>860</v>
      </c>
      <c r="Y990" s="28" t="n">
        <f aca="false">IFERROR(IF($W990="eパケライト",VLOOKUP($U990,料金表!$B$3:$H$52,3,1),IF($W990="eパケ",VLOOKUP($U990,料金表!$B$3:$H$52,5,1),IF($W990="EMS",VLOOKUP($U990,料金表!$B$3:$H$52,7,1),""))),"")</f>
        <v>860</v>
      </c>
      <c r="Z990" s="28" t="n">
        <f aca="false">$Z$1</f>
        <v>330</v>
      </c>
      <c r="AA990" s="64"/>
      <c r="AB990" s="65"/>
      <c r="AC990" s="66" t="s">
        <v>89</v>
      </c>
      <c r="AD990" s="65" t="n">
        <v>43983</v>
      </c>
      <c r="AE990" s="56"/>
      <c r="AF990" s="97"/>
    </row>
    <row r="991" customFormat="false" ht="15.75" hidden="false" customHeight="true" outlineLevel="0" collapsed="false">
      <c r="A991" s="19" t="n">
        <v>984</v>
      </c>
      <c r="B991" s="67"/>
      <c r="C991" s="58" t="s">
        <v>3004</v>
      </c>
      <c r="D991" s="37" t="s">
        <v>3005</v>
      </c>
      <c r="E991" s="58" t="n">
        <v>4974365540920</v>
      </c>
      <c r="F991" s="38" t="str">
        <f aca="false">IF(D991="",,"http://mnsearch.com/item?kwd="&amp;D991)</f>
        <v>http://mnsearch.com/item?kwd=B000148HEQ</v>
      </c>
      <c r="G991" s="60" t="n">
        <v>8000</v>
      </c>
      <c r="H991" s="39"/>
      <c r="I991" s="40" t="n">
        <v>200</v>
      </c>
      <c r="J991" s="41"/>
      <c r="K991" s="41"/>
      <c r="L991" s="41"/>
      <c r="M991" s="100" t="s">
        <v>3006</v>
      </c>
      <c r="N991" s="62" t="n">
        <v>110</v>
      </c>
      <c r="O991" s="77" t="n">
        <f aca="false">N991-0.5</f>
        <v>109.5</v>
      </c>
      <c r="P991" s="78" t="n">
        <f aca="false">IF(ISERROR($P$1*O991),"",($P$1*O991))</f>
        <v>11593.86</v>
      </c>
      <c r="Q991" s="79" t="n">
        <f aca="false">P991-T991-X991-G991-H991-Z991</f>
        <v>664.859999999999</v>
      </c>
      <c r="R991" s="80" t="n">
        <f aca="false">P991-T991-Y991-G991-H991-Z991</f>
        <v>664.859999999999</v>
      </c>
      <c r="S991" s="81" t="n">
        <f aca="false">IF(ISERROR(Q991/P991),"",(Q991/P991))</f>
        <v>0.0573458710041348</v>
      </c>
      <c r="T991" s="78" t="n">
        <f aca="false">ROUND(IF(ISERROR(P991*$T$1),"",P991*$T$1),0)</f>
        <v>1739</v>
      </c>
      <c r="U991" s="82" t="n">
        <f aca="false">ROUNDUP(I991*1.2,0)</f>
        <v>240</v>
      </c>
      <c r="V991" s="83" t="n">
        <f aca="false">ROUNDUP(SUM(J991:L991)*1.1,0)</f>
        <v>0</v>
      </c>
      <c r="W991" s="84" t="s">
        <v>50</v>
      </c>
      <c r="X991" s="28" t="n">
        <f aca="false">IFERROR(IF($W991="eパケライト",VLOOKUP($U991,料金表!$B$3:$H$52,2,1),IF($W991="eパケ",VLOOKUP($U991,料金表!$B$3:$H$52,4,1),IF($W991="EMS",VLOOKUP($U991,料金表!$B$3:$H$52,6,1),""))),"")</f>
        <v>860</v>
      </c>
      <c r="Y991" s="28" t="n">
        <f aca="false">IFERROR(IF($W991="eパケライト",VLOOKUP($U991,料金表!$B$3:$H$52,3,1),IF($W991="eパケ",VLOOKUP($U991,料金表!$B$3:$H$52,5,1),IF($W991="EMS",VLOOKUP($U991,料金表!$B$3:$H$52,7,1),""))),"")</f>
        <v>860</v>
      </c>
      <c r="Z991" s="28" t="n">
        <f aca="false">$Z$1</f>
        <v>330</v>
      </c>
      <c r="AA991" s="64"/>
      <c r="AB991" s="65"/>
      <c r="AC991" s="66" t="s">
        <v>89</v>
      </c>
      <c r="AD991" s="65" t="n">
        <v>43983</v>
      </c>
      <c r="AE991" s="56"/>
      <c r="AF991" s="97"/>
    </row>
    <row r="992" customFormat="false" ht="15.75" hidden="false" customHeight="true" outlineLevel="0" collapsed="false">
      <c r="A992" s="19" t="n">
        <v>985</v>
      </c>
      <c r="B992" s="67"/>
      <c r="C992" s="58" t="s">
        <v>3007</v>
      </c>
      <c r="D992" s="37" t="s">
        <v>3008</v>
      </c>
      <c r="E992" s="58" t="n">
        <v>4964808500246</v>
      </c>
      <c r="F992" s="38" t="str">
        <f aca="false">IF(D992="",,"http://mnsearch.com/item?kwd="&amp;D992)</f>
        <v>http://mnsearch.com/item?kwd=B00014B03Q</v>
      </c>
      <c r="G992" s="60" t="n">
        <v>6711</v>
      </c>
      <c r="H992" s="39"/>
      <c r="I992" s="40" t="n">
        <v>200</v>
      </c>
      <c r="J992" s="41"/>
      <c r="K992" s="41"/>
      <c r="L992" s="41"/>
      <c r="M992" s="61" t="s">
        <v>3009</v>
      </c>
      <c r="N992" s="62" t="n">
        <v>110.49</v>
      </c>
      <c r="O992" s="77" t="n">
        <f aca="false">N992-0.5</f>
        <v>109.99</v>
      </c>
      <c r="P992" s="78" t="n">
        <f aca="false">IF(ISERROR($P$1*O992),"",($P$1*O992))</f>
        <v>11645.7412</v>
      </c>
      <c r="Q992" s="79" t="n">
        <f aca="false">P992-T992-X992-G992-H992-Z992</f>
        <v>1997.7412</v>
      </c>
      <c r="R992" s="80" t="n">
        <f aca="false">P992-T992-Y992-G992-H992-Z992</f>
        <v>1997.7412</v>
      </c>
      <c r="S992" s="81" t="n">
        <f aca="false">IF(ISERROR(Q992/P992),"",(Q992/P992))</f>
        <v>0.1715426408411</v>
      </c>
      <c r="T992" s="78" t="n">
        <f aca="false">ROUND(IF(ISERROR(P992*$T$1),"",P992*$T$1),0)</f>
        <v>1747</v>
      </c>
      <c r="U992" s="82" t="n">
        <f aca="false">ROUNDUP(I992*1.2,0)</f>
        <v>240</v>
      </c>
      <c r="V992" s="83" t="n">
        <f aca="false">ROUNDUP(SUM(J992:L992)*1.1,0)</f>
        <v>0</v>
      </c>
      <c r="W992" s="84" t="s">
        <v>50</v>
      </c>
      <c r="X992" s="28" t="n">
        <f aca="false">IFERROR(IF($W992="eパケライト",VLOOKUP($U992,料金表!$B$3:$H$52,2,1),IF($W992="eパケ",VLOOKUP($U992,料金表!$B$3:$H$52,4,1),IF($W992="EMS",VLOOKUP($U992,料金表!$B$3:$H$52,6,1),""))),"")</f>
        <v>860</v>
      </c>
      <c r="Y992" s="28" t="n">
        <f aca="false">IFERROR(IF($W992="eパケライト",VLOOKUP($U992,料金表!$B$3:$H$52,3,1),IF($W992="eパケ",VLOOKUP($U992,料金表!$B$3:$H$52,5,1),IF($W992="EMS",VLOOKUP($U992,料金表!$B$3:$H$52,7,1),""))),"")</f>
        <v>860</v>
      </c>
      <c r="Z992" s="28" t="n">
        <f aca="false">$Z$1</f>
        <v>330</v>
      </c>
      <c r="AA992" s="64"/>
      <c r="AB992" s="65"/>
      <c r="AC992" s="66" t="s">
        <v>89</v>
      </c>
      <c r="AD992" s="65" t="n">
        <v>43983</v>
      </c>
      <c r="AE992" s="56"/>
      <c r="AF992" s="97"/>
    </row>
    <row r="993" customFormat="false" ht="15.75" hidden="false" customHeight="true" outlineLevel="0" collapsed="false">
      <c r="A993" s="19" t="n">
        <v>986</v>
      </c>
      <c r="B993" s="67"/>
      <c r="C993" s="58" t="s">
        <v>3010</v>
      </c>
      <c r="D993" s="37" t="s">
        <v>3011</v>
      </c>
      <c r="E993" s="58" t="n">
        <v>4988002203659</v>
      </c>
      <c r="F993" s="38" t="str">
        <f aca="false">IF(D993="",,"http://mnsearch.com/item?kwd="&amp;D993)</f>
        <v>http://mnsearch.com/item?kwd=B0000ZPQHC</v>
      </c>
      <c r="G993" s="60" t="n">
        <v>4411</v>
      </c>
      <c r="H993" s="39"/>
      <c r="I993" s="40" t="n">
        <v>200</v>
      </c>
      <c r="J993" s="41"/>
      <c r="K993" s="41"/>
      <c r="L993" s="41"/>
      <c r="M993" s="100" t="s">
        <v>3012</v>
      </c>
      <c r="N993" s="62" t="n">
        <v>65.99</v>
      </c>
      <c r="O993" s="77" t="n">
        <f aca="false">N993-0.5</f>
        <v>65.49</v>
      </c>
      <c r="P993" s="78" t="n">
        <f aca="false">IF(ISERROR($P$1*O993),"",($P$1*O993))</f>
        <v>6934.0812</v>
      </c>
      <c r="Q993" s="79" t="n">
        <f aca="false">P993-T993-X993-G993-H993-Z993</f>
        <v>293.081199999999</v>
      </c>
      <c r="R993" s="80" t="n">
        <f aca="false">P993-T993-Y993-G993-H993-Z993</f>
        <v>293.081199999999</v>
      </c>
      <c r="S993" s="81" t="n">
        <f aca="false">IF(ISERROR(Q993/P993),"",(Q993/P993))</f>
        <v>0.0422667678019113</v>
      </c>
      <c r="T993" s="78" t="n">
        <f aca="false">ROUND(IF(ISERROR(P993*$T$1),"",P993*$T$1),0)</f>
        <v>1040</v>
      </c>
      <c r="U993" s="82" t="n">
        <f aca="false">ROUNDUP(I993*1.2,0)</f>
        <v>240</v>
      </c>
      <c r="V993" s="83" t="n">
        <f aca="false">ROUNDUP(SUM(J993:L993)*1.1,0)</f>
        <v>0</v>
      </c>
      <c r="W993" s="84" t="s">
        <v>50</v>
      </c>
      <c r="X993" s="28" t="n">
        <f aca="false">IFERROR(IF($W993="eパケライト",VLOOKUP($U993,料金表!$B$3:$H$52,2,1),IF($W993="eパケ",VLOOKUP($U993,料金表!$B$3:$H$52,4,1),IF($W993="EMS",VLOOKUP($U993,料金表!$B$3:$H$52,6,1),""))),"")</f>
        <v>860</v>
      </c>
      <c r="Y993" s="28" t="n">
        <f aca="false">IFERROR(IF($W993="eパケライト",VLOOKUP($U993,料金表!$B$3:$H$52,3,1),IF($W993="eパケ",VLOOKUP($U993,料金表!$B$3:$H$52,5,1),IF($W993="EMS",VLOOKUP($U993,料金表!$B$3:$H$52,7,1),""))),"")</f>
        <v>860</v>
      </c>
      <c r="Z993" s="28" t="n">
        <f aca="false">$Z$1</f>
        <v>330</v>
      </c>
      <c r="AA993" s="64"/>
      <c r="AB993" s="65"/>
      <c r="AC993" s="66" t="s">
        <v>45</v>
      </c>
      <c r="AD993" s="65" t="n">
        <v>43983</v>
      </c>
      <c r="AE993" s="56"/>
      <c r="AF993" s="97"/>
    </row>
    <row r="994" customFormat="false" ht="15.75" hidden="false" customHeight="true" outlineLevel="0" collapsed="false">
      <c r="A994" s="19" t="n">
        <v>987</v>
      </c>
      <c r="B994" s="67"/>
      <c r="C994" s="58" t="s">
        <v>3013</v>
      </c>
      <c r="D994" s="37" t="s">
        <v>3014</v>
      </c>
      <c r="E994" s="58" t="n">
        <v>4907940500316</v>
      </c>
      <c r="F994" s="38" t="str">
        <f aca="false">IF(D994="",,"http://mnsearch.com/item?kwd="&amp;D994)</f>
        <v>http://mnsearch.com/item?kwd=B0000ZPNTI</v>
      </c>
      <c r="G994" s="60" t="n">
        <v>9300</v>
      </c>
      <c r="H994" s="39"/>
      <c r="I994" s="40" t="n">
        <v>200</v>
      </c>
      <c r="J994" s="41"/>
      <c r="K994" s="41"/>
      <c r="L994" s="41"/>
      <c r="M994" s="100" t="s">
        <v>3015</v>
      </c>
      <c r="N994" s="62" t="n">
        <v>140.49</v>
      </c>
      <c r="O994" s="77" t="n">
        <f aca="false">N994-0.5</f>
        <v>139.99</v>
      </c>
      <c r="P994" s="78" t="n">
        <f aca="false">IF(ISERROR($P$1*O994),"",($P$1*O994))</f>
        <v>14822.1412</v>
      </c>
      <c r="Q994" s="79" t="n">
        <f aca="false">P994-T994-X994-G994-H994-Z994</f>
        <v>2109.1412</v>
      </c>
      <c r="R994" s="80" t="n">
        <f aca="false">P994-T994-Y994-G994-H994-Z994</f>
        <v>2109.1412</v>
      </c>
      <c r="S994" s="81" t="n">
        <f aca="false">IF(ISERROR(Q994/P994),"",(Q994/P994))</f>
        <v>0.142296660889993</v>
      </c>
      <c r="T994" s="78" t="n">
        <f aca="false">ROUND(IF(ISERROR(P994*$T$1),"",P994*$T$1),0)</f>
        <v>2223</v>
      </c>
      <c r="U994" s="82" t="n">
        <f aca="false">ROUNDUP(I994*1.2,0)</f>
        <v>240</v>
      </c>
      <c r="V994" s="83" t="n">
        <f aca="false">ROUNDUP(SUM(J994:L994)*1.1,0)</f>
        <v>0</v>
      </c>
      <c r="W994" s="84" t="s">
        <v>50</v>
      </c>
      <c r="X994" s="28" t="n">
        <f aca="false">IFERROR(IF($W994="eパケライト",VLOOKUP($U994,料金表!$B$3:$H$52,2,1),IF($W994="eパケ",VLOOKUP($U994,料金表!$B$3:$H$52,4,1),IF($W994="EMS",VLOOKUP($U994,料金表!$B$3:$H$52,6,1),""))),"")</f>
        <v>860</v>
      </c>
      <c r="Y994" s="28" t="n">
        <f aca="false">IFERROR(IF($W994="eパケライト",VLOOKUP($U994,料金表!$B$3:$H$52,3,1),IF($W994="eパケ",VLOOKUP($U994,料金表!$B$3:$H$52,5,1),IF($W994="EMS",VLOOKUP($U994,料金表!$B$3:$H$52,7,1),""))),"")</f>
        <v>860</v>
      </c>
      <c r="Z994" s="28" t="n">
        <f aca="false">$Z$1</f>
        <v>330</v>
      </c>
      <c r="AA994" s="64"/>
      <c r="AB994" s="65"/>
      <c r="AC994" s="66" t="s">
        <v>45</v>
      </c>
      <c r="AD994" s="65" t="n">
        <v>43983</v>
      </c>
      <c r="AE994" s="56"/>
      <c r="AF994" s="97"/>
    </row>
    <row r="995" customFormat="false" ht="15.75" hidden="false" customHeight="true" outlineLevel="0" collapsed="false">
      <c r="A995" s="19" t="n">
        <v>988</v>
      </c>
      <c r="B995" s="67"/>
      <c r="C995" s="58" t="s">
        <v>3016</v>
      </c>
      <c r="D995" s="37" t="s">
        <v>3017</v>
      </c>
      <c r="E995" s="58" t="n">
        <v>4949830011014</v>
      </c>
      <c r="F995" s="38" t="str">
        <f aca="false">IF(D995="",,"http://mnsearch.com/item?kwd="&amp;D995)</f>
        <v>http://mnsearch.com/item?kwd=B00014B0K4</v>
      </c>
      <c r="G995" s="60" t="n">
        <v>7000</v>
      </c>
      <c r="H995" s="39"/>
      <c r="I995" s="40" t="n">
        <v>200</v>
      </c>
      <c r="J995" s="41"/>
      <c r="K995" s="41"/>
      <c r="L995" s="41"/>
      <c r="M995" s="61" t="s">
        <v>3018</v>
      </c>
      <c r="N995" s="62" t="n">
        <v>110.49</v>
      </c>
      <c r="O995" s="77" t="n">
        <f aca="false">N995-0.5</f>
        <v>109.99</v>
      </c>
      <c r="P995" s="78" t="n">
        <f aca="false">IF(ISERROR($P$1*O995),"",($P$1*O995))</f>
        <v>11645.7412</v>
      </c>
      <c r="Q995" s="79" t="n">
        <f aca="false">P995-T995-X995-G995-H995-Z995</f>
        <v>1708.7412</v>
      </c>
      <c r="R995" s="80" t="n">
        <f aca="false">P995-T995-Y995-G995-H995-Z995</f>
        <v>1708.7412</v>
      </c>
      <c r="S995" s="81" t="n">
        <f aca="false">IF(ISERROR(Q995/P995),"",(Q995/P995))</f>
        <v>0.146726702118367</v>
      </c>
      <c r="T995" s="78" t="n">
        <f aca="false">ROUND(IF(ISERROR(P995*$T$1),"",P995*$T$1),0)</f>
        <v>1747</v>
      </c>
      <c r="U995" s="82" t="n">
        <f aca="false">ROUNDUP(I995*1.2,0)</f>
        <v>240</v>
      </c>
      <c r="V995" s="83" t="n">
        <f aca="false">ROUNDUP(SUM(J995:L995)*1.1,0)</f>
        <v>0</v>
      </c>
      <c r="W995" s="84" t="s">
        <v>50</v>
      </c>
      <c r="X995" s="28" t="n">
        <f aca="false">IFERROR(IF($W995="eパケライト",VLOOKUP($U995,料金表!$B$3:$H$52,2,1),IF($W995="eパケ",VLOOKUP($U995,料金表!$B$3:$H$52,4,1),IF($W995="EMS",VLOOKUP($U995,料金表!$B$3:$H$52,6,1),""))),"")</f>
        <v>860</v>
      </c>
      <c r="Y995" s="28" t="n">
        <f aca="false">IFERROR(IF($W995="eパケライト",VLOOKUP($U995,料金表!$B$3:$H$52,3,1),IF($W995="eパケ",VLOOKUP($U995,料金表!$B$3:$H$52,5,1),IF($W995="EMS",VLOOKUP($U995,料金表!$B$3:$H$52,7,1),""))),"")</f>
        <v>860</v>
      </c>
      <c r="Z995" s="28" t="n">
        <f aca="false">$Z$1</f>
        <v>330</v>
      </c>
      <c r="AA995" s="64"/>
      <c r="AB995" s="65"/>
      <c r="AC995" s="66" t="s">
        <v>45</v>
      </c>
      <c r="AD995" s="65" t="n">
        <v>43983</v>
      </c>
      <c r="AE995" s="56"/>
      <c r="AF995" s="97"/>
    </row>
    <row r="996" customFormat="false" ht="15.75" hidden="false" customHeight="true" outlineLevel="0" collapsed="false">
      <c r="A996" s="19" t="n">
        <v>989</v>
      </c>
      <c r="B996" s="67"/>
      <c r="C996" s="58" t="s">
        <v>3019</v>
      </c>
      <c r="D996" s="37" t="s">
        <v>3020</v>
      </c>
      <c r="E996" s="58" t="n">
        <v>4907892031173</v>
      </c>
      <c r="F996" s="38" t="str">
        <f aca="false">IF(D996="",,"http://mnsearch.com/item?kwd="&amp;D996)</f>
        <v>http://mnsearch.com/item?kwd=B0000ZPNSO</v>
      </c>
      <c r="G996" s="60" t="n">
        <v>6300</v>
      </c>
      <c r="H996" s="39"/>
      <c r="I996" s="40" t="n">
        <v>200</v>
      </c>
      <c r="J996" s="41"/>
      <c r="K996" s="41"/>
      <c r="L996" s="41"/>
      <c r="M996" s="100" t="s">
        <v>3021</v>
      </c>
      <c r="N996" s="62" t="n">
        <v>100.49</v>
      </c>
      <c r="O996" s="77" t="n">
        <f aca="false">N996-0.5</f>
        <v>99.99</v>
      </c>
      <c r="P996" s="78" t="n">
        <f aca="false">IF(ISERROR($P$1*O996),"",($P$1*O996))</f>
        <v>10586.9412</v>
      </c>
      <c r="Q996" s="79" t="n">
        <f aca="false">P996-T996-X996-G996-H996-Z996</f>
        <v>1508.9412</v>
      </c>
      <c r="R996" s="80" t="n">
        <f aca="false">P996-T996-Y996-G996-H996-Z996</f>
        <v>1508.9412</v>
      </c>
      <c r="S996" s="81" t="n">
        <f aca="false">IF(ISERROR(Q996/P996),"",(Q996/P996))</f>
        <v>0.142528533170657</v>
      </c>
      <c r="T996" s="78" t="n">
        <f aca="false">ROUND(IF(ISERROR(P996*$T$1),"",P996*$T$1),0)</f>
        <v>1588</v>
      </c>
      <c r="U996" s="82" t="n">
        <f aca="false">ROUNDUP(I996*1.2,0)</f>
        <v>240</v>
      </c>
      <c r="V996" s="83" t="n">
        <f aca="false">ROUNDUP(SUM(J996:L996)*1.1,0)</f>
        <v>0</v>
      </c>
      <c r="W996" s="84" t="s">
        <v>50</v>
      </c>
      <c r="X996" s="28" t="n">
        <f aca="false">IFERROR(IF($W996="eパケライト",VLOOKUP($U996,料金表!$B$3:$H$52,2,1),IF($W996="eパケ",VLOOKUP($U996,料金表!$B$3:$H$52,4,1),IF($W996="EMS",VLOOKUP($U996,料金表!$B$3:$H$52,6,1),""))),"")</f>
        <v>860</v>
      </c>
      <c r="Y996" s="28" t="n">
        <f aca="false">IFERROR(IF($W996="eパケライト",VLOOKUP($U996,料金表!$B$3:$H$52,3,1),IF($W996="eパケ",VLOOKUP($U996,料金表!$B$3:$H$52,5,1),IF($W996="EMS",VLOOKUP($U996,料金表!$B$3:$H$52,7,1),""))),"")</f>
        <v>860</v>
      </c>
      <c r="Z996" s="28" t="n">
        <f aca="false">$Z$1</f>
        <v>330</v>
      </c>
      <c r="AA996" s="64"/>
      <c r="AB996" s="65"/>
      <c r="AC996" s="66" t="s">
        <v>45</v>
      </c>
      <c r="AD996" s="65" t="n">
        <v>43983</v>
      </c>
      <c r="AE996" s="56"/>
      <c r="AF996" s="97"/>
    </row>
    <row r="997" customFormat="false" ht="15.75" hidden="false" customHeight="true" outlineLevel="0" collapsed="false">
      <c r="A997" s="19" t="n">
        <v>990</v>
      </c>
      <c r="B997" s="67"/>
      <c r="C997" s="58" t="s">
        <v>3022</v>
      </c>
      <c r="D997" s="37" t="s">
        <v>3023</v>
      </c>
      <c r="E997" s="58" t="n">
        <v>4988610101118</v>
      </c>
      <c r="F997" s="38" t="str">
        <f aca="false">IF(D997="",,"http://mnsearch.com/item?kwd="&amp;D997)</f>
        <v>http://mnsearch.com/item?kwd=B000068I2G</v>
      </c>
      <c r="G997" s="60" t="n">
        <v>5511</v>
      </c>
      <c r="H997" s="39"/>
      <c r="I997" s="40" t="n">
        <v>200</v>
      </c>
      <c r="J997" s="41"/>
      <c r="K997" s="41"/>
      <c r="L997" s="41"/>
      <c r="M997" s="61" t="s">
        <v>3024</v>
      </c>
      <c r="N997" s="62" t="n">
        <v>85.49</v>
      </c>
      <c r="O997" s="77" t="n">
        <f aca="false">N997-0.5</f>
        <v>84.99</v>
      </c>
      <c r="P997" s="78" t="n">
        <f aca="false">IF(ISERROR($P$1*O997),"",($P$1*O997))</f>
        <v>8998.7412</v>
      </c>
      <c r="Q997" s="79" t="n">
        <f aca="false">P997-T997-X997-G997-H997-Z997</f>
        <v>947.741199999999</v>
      </c>
      <c r="R997" s="80" t="n">
        <f aca="false">P997-T997-Y997-G997-H997-Z997</f>
        <v>947.741199999999</v>
      </c>
      <c r="S997" s="81" t="n">
        <f aca="false">IF(ISERROR(Q997/P997),"",(Q997/P997))</f>
        <v>0.105319308438385</v>
      </c>
      <c r="T997" s="78" t="n">
        <f aca="false">ROUND(IF(ISERROR(P997*$T$1),"",P997*$T$1),0)</f>
        <v>1350</v>
      </c>
      <c r="U997" s="82" t="n">
        <f aca="false">ROUNDUP(I997*1.2,0)</f>
        <v>240</v>
      </c>
      <c r="V997" s="83" t="n">
        <f aca="false">ROUNDUP(SUM(J997:L997)*1.1,0)</f>
        <v>0</v>
      </c>
      <c r="W997" s="84" t="s">
        <v>50</v>
      </c>
      <c r="X997" s="28" t="n">
        <f aca="false">IFERROR(IF($W997="eパケライト",VLOOKUP($U997,料金表!$B$3:$H$52,2,1),IF($W997="eパケ",VLOOKUP($U997,料金表!$B$3:$H$52,4,1),IF($W997="EMS",VLOOKUP($U997,料金表!$B$3:$H$52,6,1),""))),"")</f>
        <v>860</v>
      </c>
      <c r="Y997" s="28" t="n">
        <f aca="false">IFERROR(IF($W997="eパケライト",VLOOKUP($U997,料金表!$B$3:$H$52,3,1),IF($W997="eパケ",VLOOKUP($U997,料金表!$B$3:$H$52,5,1),IF($W997="EMS",VLOOKUP($U997,料金表!$B$3:$H$52,7,1),""))),"")</f>
        <v>860</v>
      </c>
      <c r="Z997" s="28" t="n">
        <f aca="false">$Z$1</f>
        <v>330</v>
      </c>
      <c r="AA997" s="64"/>
      <c r="AB997" s="65"/>
      <c r="AC997" s="66" t="s">
        <v>45</v>
      </c>
      <c r="AD997" s="65" t="n">
        <v>43983</v>
      </c>
      <c r="AE997" s="56"/>
      <c r="AF997" s="97"/>
    </row>
    <row r="998" customFormat="false" ht="16.5" hidden="false" customHeight="true" outlineLevel="0" collapsed="false">
      <c r="A998" s="19" t="n">
        <v>991</v>
      </c>
      <c r="B998" s="67"/>
      <c r="C998" s="58" t="s">
        <v>3025</v>
      </c>
      <c r="D998" s="37" t="s">
        <v>3026</v>
      </c>
      <c r="E998" s="58" t="n">
        <v>4988649553230</v>
      </c>
      <c r="F998" s="38" t="str">
        <f aca="false">IF(D998="",,"http://mnsearch.com/item?kwd="&amp;D998)</f>
        <v>http://mnsearch.com/item?kwd=B00014AWWG</v>
      </c>
      <c r="G998" s="60" t="n">
        <v>3000</v>
      </c>
      <c r="H998" s="39"/>
      <c r="I998" s="40" t="n">
        <v>200</v>
      </c>
      <c r="J998" s="41"/>
      <c r="K998" s="41"/>
      <c r="L998" s="41"/>
      <c r="M998" s="100" t="s">
        <v>3027</v>
      </c>
      <c r="N998" s="62" t="n">
        <v>61.99</v>
      </c>
      <c r="O998" s="77" t="n">
        <f aca="false">N998-0.5</f>
        <v>61.49</v>
      </c>
      <c r="P998" s="78" t="n">
        <f aca="false">IF(ISERROR($P$1*O998),"",($P$1*O998))</f>
        <v>6510.5612</v>
      </c>
      <c r="Q998" s="79" t="n">
        <f aca="false">P998-T998-X998-G998-H998-Z998</f>
        <v>1343.5612</v>
      </c>
      <c r="R998" s="80" t="n">
        <f aca="false">P998-T998-Y998-G998-H998-Z998</f>
        <v>1343.5612</v>
      </c>
      <c r="S998" s="81" t="n">
        <f aca="false">IF(ISERROR(Q998/P998),"",(Q998/P998))</f>
        <v>0.206366418919463</v>
      </c>
      <c r="T998" s="78" t="n">
        <f aca="false">ROUND(IF(ISERROR(P998*$T$1),"",P998*$T$1),0)</f>
        <v>977</v>
      </c>
      <c r="U998" s="82" t="n">
        <f aca="false">ROUNDUP(I998*1.2,0)</f>
        <v>240</v>
      </c>
      <c r="V998" s="83" t="n">
        <f aca="false">ROUNDUP(SUM(J998:L998)*1.1,0)</f>
        <v>0</v>
      </c>
      <c r="W998" s="84" t="s">
        <v>50</v>
      </c>
      <c r="X998" s="28" t="n">
        <f aca="false">IFERROR(IF($W998="eパケライト",VLOOKUP($U998,料金表!$B$3:$H$52,2,1),IF($W998="eパケ",VLOOKUP($U998,料金表!$B$3:$H$52,4,1),IF($W998="EMS",VLOOKUP($U998,料金表!$B$3:$H$52,6,1),""))),"")</f>
        <v>860</v>
      </c>
      <c r="Y998" s="28" t="n">
        <f aca="false">IFERROR(IF($W998="eパケライト",VLOOKUP($U998,料金表!$B$3:$H$52,3,1),IF($W998="eパケ",VLOOKUP($U998,料金表!$B$3:$H$52,5,1),IF($W998="EMS",VLOOKUP($U998,料金表!$B$3:$H$52,7,1),""))),"")</f>
        <v>860</v>
      </c>
      <c r="Z998" s="28" t="n">
        <f aca="false">$Z$1</f>
        <v>330</v>
      </c>
      <c r="AA998" s="64"/>
      <c r="AB998" s="65"/>
      <c r="AC998" s="66" t="s">
        <v>89</v>
      </c>
      <c r="AD998" s="65" t="n">
        <v>43983</v>
      </c>
      <c r="AE998" s="56"/>
      <c r="AF998" s="97"/>
    </row>
    <row r="999" customFormat="false" ht="16.5" hidden="false" customHeight="true" outlineLevel="0" collapsed="false">
      <c r="A999" s="19" t="n">
        <v>992</v>
      </c>
      <c r="B999" s="67"/>
      <c r="C999" s="58" t="s">
        <v>3028</v>
      </c>
      <c r="D999" s="37" t="s">
        <v>3029</v>
      </c>
      <c r="E999" s="58" t="n">
        <v>4934569501578</v>
      </c>
      <c r="F999" s="38" t="str">
        <f aca="false">IF(D999="",,"http://mnsearch.com/item?kwd="&amp;D999)</f>
        <v>http://mnsearch.com/item?kwd=B000069SED</v>
      </c>
      <c r="G999" s="60" t="n">
        <v>2551</v>
      </c>
      <c r="H999" s="39"/>
      <c r="I999" s="40" t="n">
        <v>200</v>
      </c>
      <c r="J999" s="41"/>
      <c r="K999" s="41"/>
      <c r="L999" s="41"/>
      <c r="M999" s="61" t="s">
        <v>3030</v>
      </c>
      <c r="N999" s="62" t="n">
        <v>55.49</v>
      </c>
      <c r="O999" s="77" t="n">
        <f aca="false">N999-0.5</f>
        <v>54.99</v>
      </c>
      <c r="P999" s="78" t="n">
        <f aca="false">IF(ISERROR($P$1*O999),"",($P$1*O999))</f>
        <v>5822.3412</v>
      </c>
      <c r="Q999" s="79" t="n">
        <f aca="false">P999-T999-X999-G999-H999-Z999</f>
        <v>1208.3412</v>
      </c>
      <c r="R999" s="80" t="n">
        <f aca="false">P999-T999-Y999-G999-H999-Z999</f>
        <v>1208.3412</v>
      </c>
      <c r="S999" s="81" t="n">
        <f aca="false">IF(ISERROR(Q999/P999),"",(Q999/P999))</f>
        <v>0.207535278076798</v>
      </c>
      <c r="T999" s="78" t="n">
        <f aca="false">ROUND(IF(ISERROR(P999*$T$1),"",P999*$T$1),0)</f>
        <v>873</v>
      </c>
      <c r="U999" s="82" t="n">
        <f aca="false">ROUNDUP(I999*1.2,0)</f>
        <v>240</v>
      </c>
      <c r="V999" s="83" t="n">
        <f aca="false">ROUNDUP(SUM(J999:L999)*1.1,0)</f>
        <v>0</v>
      </c>
      <c r="W999" s="84" t="s">
        <v>50</v>
      </c>
      <c r="X999" s="28" t="n">
        <f aca="false">IFERROR(IF($W999="eパケライト",VLOOKUP($U999,料金表!$B$3:$H$52,2,1),IF($W999="eパケ",VLOOKUP($U999,料金表!$B$3:$H$52,4,1),IF($W999="EMS",VLOOKUP($U999,料金表!$B$3:$H$52,6,1),""))),"")</f>
        <v>860</v>
      </c>
      <c r="Y999" s="28" t="n">
        <f aca="false">IFERROR(IF($W999="eパケライト",VLOOKUP($U999,料金表!$B$3:$H$52,3,1),IF($W999="eパケ",VLOOKUP($U999,料金表!$B$3:$H$52,5,1),IF($W999="EMS",VLOOKUP($U999,料金表!$B$3:$H$52,7,1),""))),"")</f>
        <v>860</v>
      </c>
      <c r="Z999" s="28" t="n">
        <f aca="false">$Z$1</f>
        <v>330</v>
      </c>
      <c r="AA999" s="64"/>
      <c r="AB999" s="65"/>
      <c r="AC999" s="66" t="s">
        <v>89</v>
      </c>
      <c r="AD999" s="65" t="n">
        <v>43983</v>
      </c>
      <c r="AE999" s="56"/>
      <c r="AF999" s="97"/>
    </row>
    <row r="1000" customFormat="false" ht="16.5" hidden="false" customHeight="true" outlineLevel="0" collapsed="false">
      <c r="A1000" s="19" t="n">
        <v>993</v>
      </c>
      <c r="B1000" s="67"/>
      <c r="C1000" s="58" t="s">
        <v>3031</v>
      </c>
      <c r="D1000" s="37" t="s">
        <v>3032</v>
      </c>
      <c r="E1000" s="58" t="n">
        <v>4988610101163</v>
      </c>
      <c r="F1000" s="38" t="str">
        <f aca="false">IF(D1000="",,"http://mnsearch.com/item?kwd="&amp;D1000)</f>
        <v>http://mnsearch.com/item?kwd=B006DKGSB6</v>
      </c>
      <c r="G1000" s="60" t="n">
        <v>6000</v>
      </c>
      <c r="H1000" s="39"/>
      <c r="I1000" s="40" t="n">
        <v>200</v>
      </c>
      <c r="J1000" s="41"/>
      <c r="K1000" s="41"/>
      <c r="L1000" s="41"/>
      <c r="M1000" s="61" t="s">
        <v>3033</v>
      </c>
      <c r="N1000" s="62" t="n">
        <v>90</v>
      </c>
      <c r="O1000" s="77" t="n">
        <f aca="false">N1000-0.5</f>
        <v>89.5</v>
      </c>
      <c r="P1000" s="78" t="n">
        <f aca="false">IF(ISERROR($P$1*O1000),"",($P$1*O1000))</f>
        <v>9476.26</v>
      </c>
      <c r="Q1000" s="79" t="n">
        <f aca="false">P1000-T1000-X1000-G1000-H1000-Z1000</f>
        <v>865.26</v>
      </c>
      <c r="R1000" s="80" t="n">
        <f aca="false">P1000-T1000-Y1000-G1000-H1000-Z1000</f>
        <v>865.26</v>
      </c>
      <c r="S1000" s="81" t="n">
        <f aca="false">IF(ISERROR(Q1000/P1000),"",(Q1000/P1000))</f>
        <v>0.0913081743219372</v>
      </c>
      <c r="T1000" s="78" t="n">
        <f aca="false">ROUND(IF(ISERROR(P1000*$T$1),"",P1000*$T$1),0)</f>
        <v>1421</v>
      </c>
      <c r="U1000" s="82" t="n">
        <f aca="false">ROUNDUP(I1000*1.2,0)</f>
        <v>240</v>
      </c>
      <c r="V1000" s="83" t="n">
        <f aca="false">ROUNDUP(SUM(J1000:L1000)*1.1,0)</f>
        <v>0</v>
      </c>
      <c r="W1000" s="84" t="s">
        <v>50</v>
      </c>
      <c r="X1000" s="28" t="n">
        <f aca="false">IFERROR(IF($W1000="eパケライト",VLOOKUP($U1000,料金表!$B$3:$H$52,2,1),IF($W1000="eパケ",VLOOKUP($U1000,料金表!$B$3:$H$52,4,1),IF($W1000="EMS",VLOOKUP($U1000,料金表!$B$3:$H$52,6,1),""))),"")</f>
        <v>860</v>
      </c>
      <c r="Y1000" s="28" t="n">
        <f aca="false">IFERROR(IF($W1000="eパケライト",VLOOKUP($U1000,料金表!$B$3:$H$52,3,1),IF($W1000="eパケ",VLOOKUP($U1000,料金表!$B$3:$H$52,5,1),IF($W1000="EMS",VLOOKUP($U1000,料金表!$B$3:$H$52,7,1),""))),"")</f>
        <v>860</v>
      </c>
      <c r="Z1000" s="28" t="n">
        <f aca="false">$Z$1</f>
        <v>330</v>
      </c>
      <c r="AA1000" s="64"/>
      <c r="AB1000" s="65"/>
      <c r="AC1000" s="66" t="s">
        <v>89</v>
      </c>
      <c r="AD1000" s="65" t="n">
        <v>43983</v>
      </c>
      <c r="AE1000" s="56"/>
      <c r="AF1000" s="97"/>
    </row>
    <row r="1001" customFormat="false" ht="16.5" hidden="false" customHeight="true" outlineLevel="0" collapsed="false">
      <c r="A1001" s="19" t="n">
        <v>994</v>
      </c>
      <c r="B1001" s="67"/>
      <c r="C1001" s="58" t="s">
        <v>3034</v>
      </c>
      <c r="D1001" s="37" t="s">
        <v>3035</v>
      </c>
      <c r="E1001" s="58" t="n">
        <v>4988607201197</v>
      </c>
      <c r="F1001" s="38" t="str">
        <f aca="false">IF(D1001="",,"http://mnsearch.com/item?kwd="&amp;D1001)</f>
        <v>http://mnsearch.com/item?kwd=B000069U52</v>
      </c>
      <c r="G1001" s="60" t="n">
        <v>2200</v>
      </c>
      <c r="H1001" s="39"/>
      <c r="I1001" s="40" t="n">
        <v>300</v>
      </c>
      <c r="J1001" s="41"/>
      <c r="K1001" s="41"/>
      <c r="L1001" s="41"/>
      <c r="M1001" s="61" t="s">
        <v>3036</v>
      </c>
      <c r="N1001" s="62" t="n">
        <v>50.49</v>
      </c>
      <c r="O1001" s="77" t="n">
        <f aca="false">N1001-0.5</f>
        <v>49.99</v>
      </c>
      <c r="P1001" s="78" t="n">
        <f aca="false">IF(ISERROR($P$1*O1001),"",($P$1*O1001))</f>
        <v>5292.9412</v>
      </c>
      <c r="Q1001" s="79" t="n">
        <f aca="false">P1001-T1001-X1001-G1001-H1001-Z1001</f>
        <v>883.9412</v>
      </c>
      <c r="R1001" s="80" t="n">
        <f aca="false">P1001-T1001-Y1001-G1001-H1001-Z1001</f>
        <v>883.9412</v>
      </c>
      <c r="S1001" s="81" t="n">
        <f aca="false">IF(ISERROR(Q1001/P1001),"",(Q1001/P1001))</f>
        <v>0.167003782320499</v>
      </c>
      <c r="T1001" s="78" t="n">
        <f aca="false">ROUND(IF(ISERROR(P1001*$T$1),"",P1001*$T$1),0)</f>
        <v>794</v>
      </c>
      <c r="U1001" s="82" t="n">
        <f aca="false">ROUNDUP(I1001*1.2,0)</f>
        <v>360</v>
      </c>
      <c r="V1001" s="83" t="n">
        <f aca="false">ROUNDUP(SUM(J1001:L1001)*1.1,0)</f>
        <v>0</v>
      </c>
      <c r="W1001" s="84" t="s">
        <v>50</v>
      </c>
      <c r="X1001" s="28" t="n">
        <f aca="false">IFERROR(IF($W1001="eパケライト",VLOOKUP($U1001,料金表!$B$3:$H$52,2,1),IF($W1001="eパケ",VLOOKUP($U1001,料金表!$B$3:$H$52,4,1),IF($W1001="EMS",VLOOKUP($U1001,料金表!$B$3:$H$52,6,1),""))),"")</f>
        <v>1085</v>
      </c>
      <c r="Y1001" s="28" t="n">
        <f aca="false">IFERROR(IF($W1001="eパケライト",VLOOKUP($U1001,料金表!$B$3:$H$52,3,1),IF($W1001="eパケ",VLOOKUP($U1001,料金表!$B$3:$H$52,5,1),IF($W1001="EMS",VLOOKUP($U1001,料金表!$B$3:$H$52,7,1),""))),"")</f>
        <v>1085</v>
      </c>
      <c r="Z1001" s="28" t="n">
        <f aca="false">$Z$1</f>
        <v>330</v>
      </c>
      <c r="AA1001" s="64"/>
      <c r="AB1001" s="65"/>
      <c r="AC1001" s="66" t="s">
        <v>89</v>
      </c>
      <c r="AD1001" s="65" t="n">
        <v>43983</v>
      </c>
      <c r="AE1001" s="56"/>
      <c r="AF1001" s="97"/>
    </row>
    <row r="1002" customFormat="false" ht="16.5" hidden="false" customHeight="true" outlineLevel="0" collapsed="false">
      <c r="A1002" s="19" t="n">
        <v>995</v>
      </c>
      <c r="B1002" s="67"/>
      <c r="C1002" s="58" t="s">
        <v>3037</v>
      </c>
      <c r="D1002" s="37" t="s">
        <v>3038</v>
      </c>
      <c r="E1002" s="58" t="n">
        <v>4974365560218</v>
      </c>
      <c r="F1002" s="38" t="str">
        <f aca="false">IF(D1002="",,"http://mnsearch.com/item?kwd="&amp;D1002)</f>
        <v>http://mnsearch.com/item?kwd=B000148BYC</v>
      </c>
      <c r="G1002" s="60" t="n">
        <v>2611</v>
      </c>
      <c r="H1002" s="39"/>
      <c r="I1002" s="40" t="n">
        <v>200</v>
      </c>
      <c r="J1002" s="41"/>
      <c r="K1002" s="41"/>
      <c r="L1002" s="41"/>
      <c r="M1002" s="61" t="s">
        <v>3039</v>
      </c>
      <c r="N1002" s="62" t="n">
        <v>55.49</v>
      </c>
      <c r="O1002" s="77" t="n">
        <f aca="false">N1002-0.5</f>
        <v>54.99</v>
      </c>
      <c r="P1002" s="78" t="n">
        <f aca="false">IF(ISERROR($P$1*O1002),"",($P$1*O1002))</f>
        <v>5822.3412</v>
      </c>
      <c r="Q1002" s="79" t="n">
        <f aca="false">P1002-T1002-X1002-G1002-H1002-Z1002</f>
        <v>1148.3412</v>
      </c>
      <c r="R1002" s="80" t="n">
        <f aca="false">P1002-T1002-Y1002-G1002-H1002-Z1002</f>
        <v>1148.3412</v>
      </c>
      <c r="S1002" s="81" t="n">
        <f aca="false">IF(ISERROR(Q1002/P1002),"",(Q1002/P1002))</f>
        <v>0.197230145151919</v>
      </c>
      <c r="T1002" s="78" t="n">
        <f aca="false">ROUND(IF(ISERROR(P1002*$T$1),"",P1002*$T$1),0)</f>
        <v>873</v>
      </c>
      <c r="U1002" s="82" t="n">
        <f aca="false">ROUNDUP(I1002*1.2,0)</f>
        <v>240</v>
      </c>
      <c r="V1002" s="83" t="n">
        <f aca="false">ROUNDUP(SUM(J1002:L1002)*1.1,0)</f>
        <v>0</v>
      </c>
      <c r="W1002" s="84" t="s">
        <v>50</v>
      </c>
      <c r="X1002" s="28" t="n">
        <f aca="false">IFERROR(IF($W1002="eパケライト",VLOOKUP($U1002,料金表!$B$3:$H$52,2,1),IF($W1002="eパケ",VLOOKUP($U1002,料金表!$B$3:$H$52,4,1),IF($W1002="EMS",VLOOKUP($U1002,料金表!$B$3:$H$52,6,1),""))),"")</f>
        <v>860</v>
      </c>
      <c r="Y1002" s="28" t="n">
        <f aca="false">IFERROR(IF($W1002="eパケライト",VLOOKUP($U1002,料金表!$B$3:$H$52,3,1),IF($W1002="eパケ",VLOOKUP($U1002,料金表!$B$3:$H$52,5,1),IF($W1002="EMS",VLOOKUP($U1002,料金表!$B$3:$H$52,7,1),""))),"")</f>
        <v>860</v>
      </c>
      <c r="Z1002" s="28" t="n">
        <f aca="false">$Z$1</f>
        <v>330</v>
      </c>
      <c r="AA1002" s="64"/>
      <c r="AB1002" s="65"/>
      <c r="AC1002" s="66" t="s">
        <v>89</v>
      </c>
      <c r="AD1002" s="65" t="n">
        <v>43983</v>
      </c>
      <c r="AE1002" s="56"/>
      <c r="AF1002" s="97"/>
    </row>
    <row r="1003" customFormat="false" ht="15.75" hidden="false" customHeight="true" outlineLevel="0" collapsed="false">
      <c r="A1003" s="19" t="n">
        <v>996</v>
      </c>
      <c r="B1003" s="67"/>
      <c r="C1003" s="58" t="s">
        <v>3040</v>
      </c>
      <c r="D1003" s="37" t="s">
        <v>3041</v>
      </c>
      <c r="E1003" s="58" t="n">
        <v>4960677250077</v>
      </c>
      <c r="F1003" s="38" t="str">
        <f aca="false">IF(D1003="",,"http://mnsearch.com/item?kwd="&amp;D1003)</f>
        <v>http://mnsearch.com/item?kwd=B000068HBZ</v>
      </c>
      <c r="G1003" s="60" t="n">
        <v>6500</v>
      </c>
      <c r="H1003" s="39"/>
      <c r="I1003" s="40" t="n">
        <v>200</v>
      </c>
      <c r="J1003" s="41"/>
      <c r="K1003" s="41"/>
      <c r="L1003" s="41"/>
      <c r="M1003" s="61" t="s">
        <v>3042</v>
      </c>
      <c r="N1003" s="62" t="n">
        <v>95.49</v>
      </c>
      <c r="O1003" s="77" t="n">
        <f aca="false">N1003-0.5</f>
        <v>94.99</v>
      </c>
      <c r="P1003" s="78" t="n">
        <f aca="false">IF(ISERROR($P$1*O1003),"",($P$1*O1003))</f>
        <v>10057.5412</v>
      </c>
      <c r="Q1003" s="79" t="n">
        <f aca="false">P1003-T1003-X1003-G1003-H1003-Z1003</f>
        <v>858.5412</v>
      </c>
      <c r="R1003" s="80" t="n">
        <f aca="false">P1003-T1003-Y1003-G1003-H1003-Z1003</f>
        <v>858.5412</v>
      </c>
      <c r="S1003" s="81" t="n">
        <f aca="false">IF(ISERROR(Q1003/P1003),"",(Q1003/P1003))</f>
        <v>0.0853629314488913</v>
      </c>
      <c r="T1003" s="78" t="n">
        <f aca="false">ROUND(IF(ISERROR(P1003*$T$1),"",P1003*$T$1),0)</f>
        <v>1509</v>
      </c>
      <c r="U1003" s="82" t="n">
        <f aca="false">ROUNDUP(I1003*1.2,0)</f>
        <v>240</v>
      </c>
      <c r="V1003" s="83" t="n">
        <f aca="false">ROUNDUP(SUM(J1003:L1003)*1.1,0)</f>
        <v>0</v>
      </c>
      <c r="W1003" s="84" t="s">
        <v>50</v>
      </c>
      <c r="X1003" s="28" t="n">
        <f aca="false">IFERROR(IF($W1003="eパケライト",VLOOKUP($U1003,料金表!$B$3:$H$52,2,1),IF($W1003="eパケ",VLOOKUP($U1003,料金表!$B$3:$H$52,4,1),IF($W1003="EMS",VLOOKUP($U1003,料金表!$B$3:$H$52,6,1),""))),"")</f>
        <v>860</v>
      </c>
      <c r="Y1003" s="28" t="n">
        <f aca="false">IFERROR(IF($W1003="eパケライト",VLOOKUP($U1003,料金表!$B$3:$H$52,3,1),IF($W1003="eパケ",VLOOKUP($U1003,料金表!$B$3:$H$52,5,1),IF($W1003="EMS",VLOOKUP($U1003,料金表!$B$3:$H$52,7,1),""))),"")</f>
        <v>860</v>
      </c>
      <c r="Z1003" s="28" t="n">
        <f aca="false">$Z$1</f>
        <v>330</v>
      </c>
      <c r="AA1003" s="64"/>
      <c r="AB1003" s="65"/>
      <c r="AC1003" s="66" t="s">
        <v>45</v>
      </c>
      <c r="AD1003" s="65" t="n">
        <v>43983</v>
      </c>
      <c r="AE1003" s="56"/>
      <c r="AF1003" s="97"/>
    </row>
    <row r="1004" customFormat="false" ht="15.75" hidden="false" customHeight="true" outlineLevel="0" collapsed="false">
      <c r="A1004" s="19" t="n">
        <v>997</v>
      </c>
      <c r="B1004" s="67"/>
      <c r="C1004" s="58" t="s">
        <v>3043</v>
      </c>
      <c r="D1004" s="37" t="s">
        <v>3044</v>
      </c>
      <c r="E1004" s="58" t="n">
        <v>4904880134182</v>
      </c>
      <c r="F1004" s="38" t="str">
        <f aca="false">IF(D1004="",,"http://mnsearch.com/item?kwd="&amp;D1004)</f>
        <v>http://mnsearch.com/item?kwd=B000069S46</v>
      </c>
      <c r="G1004" s="60" t="n">
        <v>7651</v>
      </c>
      <c r="H1004" s="39"/>
      <c r="I1004" s="40" t="n">
        <v>200</v>
      </c>
      <c r="J1004" s="41"/>
      <c r="K1004" s="41"/>
      <c r="L1004" s="41"/>
      <c r="M1004" s="100" t="s">
        <v>3045</v>
      </c>
      <c r="N1004" s="62" t="n">
        <v>124.49</v>
      </c>
      <c r="O1004" s="77" t="n">
        <f aca="false">N1004-0.5</f>
        <v>123.99</v>
      </c>
      <c r="P1004" s="78" t="n">
        <f aca="false">IF(ISERROR($P$1*O1004),"",($P$1*O1004))</f>
        <v>13128.0612</v>
      </c>
      <c r="Q1004" s="79" t="n">
        <f aca="false">P1004-T1004-X1004-G1004-H1004-Z1004</f>
        <v>2318.0612</v>
      </c>
      <c r="R1004" s="80" t="n">
        <f aca="false">P1004-T1004-Y1004-G1004-H1004-Z1004</f>
        <v>2318.0612</v>
      </c>
      <c r="S1004" s="81" t="n">
        <f aca="false">IF(ISERROR(Q1004/P1004),"",(Q1004/P1004))</f>
        <v>0.176573003788252</v>
      </c>
      <c r="T1004" s="78" t="n">
        <f aca="false">ROUND(IF(ISERROR(P1004*$T$1),"",P1004*$T$1),0)</f>
        <v>1969</v>
      </c>
      <c r="U1004" s="82" t="n">
        <f aca="false">ROUNDUP(I1004*1.2,0)</f>
        <v>240</v>
      </c>
      <c r="V1004" s="83" t="n">
        <f aca="false">ROUNDUP(SUM(J1004:L1004)*1.1,0)</f>
        <v>0</v>
      </c>
      <c r="W1004" s="84" t="s">
        <v>50</v>
      </c>
      <c r="X1004" s="28" t="n">
        <f aca="false">IFERROR(IF($W1004="eパケライト",VLOOKUP($U1004,料金表!$B$3:$H$52,2,1),IF($W1004="eパケ",VLOOKUP($U1004,料金表!$B$3:$H$52,4,1),IF($W1004="EMS",VLOOKUP($U1004,料金表!$B$3:$H$52,6,1),""))),"")</f>
        <v>860</v>
      </c>
      <c r="Y1004" s="28" t="n">
        <f aca="false">IFERROR(IF($W1004="eパケライト",VLOOKUP($U1004,料金表!$B$3:$H$52,3,1),IF($W1004="eパケ",VLOOKUP($U1004,料金表!$B$3:$H$52,5,1),IF($W1004="EMS",VLOOKUP($U1004,料金表!$B$3:$H$52,7,1),""))),"")</f>
        <v>860</v>
      </c>
      <c r="Z1004" s="28" t="n">
        <f aca="false">$Z$1</f>
        <v>330</v>
      </c>
      <c r="AA1004" s="64"/>
      <c r="AB1004" s="65"/>
      <c r="AC1004" s="66" t="s">
        <v>45</v>
      </c>
      <c r="AD1004" s="65" t="n">
        <v>43983</v>
      </c>
      <c r="AE1004" s="56"/>
      <c r="AF1004" s="97"/>
    </row>
    <row r="1005" customFormat="false" ht="15.75" hidden="false" customHeight="true" outlineLevel="0" collapsed="false">
      <c r="A1005" s="19" t="n">
        <v>998</v>
      </c>
      <c r="B1005" s="67"/>
      <c r="C1005" s="58" t="s">
        <v>3046</v>
      </c>
      <c r="D1005" s="37" t="s">
        <v>3047</v>
      </c>
      <c r="E1005" s="58" t="n">
        <v>4582224491919</v>
      </c>
      <c r="F1005" s="38" t="str">
        <f aca="false">IF(D1005="",,"http://mnsearch.com/item?kwd="&amp;D1005)</f>
        <v>http://mnsearch.com/item?kwd=B000VPIQ3W</v>
      </c>
      <c r="G1005" s="60" t="n">
        <v>6311</v>
      </c>
      <c r="H1005" s="39"/>
      <c r="I1005" s="40" t="n">
        <v>200</v>
      </c>
      <c r="J1005" s="41"/>
      <c r="K1005" s="41"/>
      <c r="L1005" s="41"/>
      <c r="M1005" s="61" t="s">
        <v>3048</v>
      </c>
      <c r="N1005" s="62" t="n">
        <v>90</v>
      </c>
      <c r="O1005" s="77" t="n">
        <f aca="false">N1005-0.5</f>
        <v>89.5</v>
      </c>
      <c r="P1005" s="78" t="n">
        <f aca="false">IF(ISERROR($P$1*O1005),"",($P$1*O1005))</f>
        <v>9476.26</v>
      </c>
      <c r="Q1005" s="79" t="n">
        <f aca="false">P1005-T1005-X1005-G1005-H1005-Z1005</f>
        <v>554.26</v>
      </c>
      <c r="R1005" s="80" t="n">
        <f aca="false">P1005-T1005-Y1005-G1005-H1005-Z1005</f>
        <v>554.26</v>
      </c>
      <c r="S1005" s="81" t="n">
        <f aca="false">IF(ISERROR(Q1005/P1005),"",(Q1005/P1005))</f>
        <v>0.0584893196260972</v>
      </c>
      <c r="T1005" s="78" t="n">
        <f aca="false">ROUND(IF(ISERROR(P1005*$T$1),"",P1005*$T$1),0)</f>
        <v>1421</v>
      </c>
      <c r="U1005" s="82" t="n">
        <f aca="false">ROUNDUP(I1005*1.2,0)</f>
        <v>240</v>
      </c>
      <c r="V1005" s="83" t="n">
        <f aca="false">ROUNDUP(SUM(J1005:L1005)*1.1,0)</f>
        <v>0</v>
      </c>
      <c r="W1005" s="84" t="s">
        <v>50</v>
      </c>
      <c r="X1005" s="28" t="n">
        <f aca="false">IFERROR(IF($W1005="eパケライト",VLOOKUP($U1005,料金表!$B$3:$H$52,2,1),IF($W1005="eパケ",VLOOKUP($U1005,料金表!$B$3:$H$52,4,1),IF($W1005="EMS",VLOOKUP($U1005,料金表!$B$3:$H$52,6,1),""))),"")</f>
        <v>860</v>
      </c>
      <c r="Y1005" s="28" t="n">
        <f aca="false">IFERROR(IF($W1005="eパケライト",VLOOKUP($U1005,料金表!$B$3:$H$52,3,1),IF($W1005="eパケ",VLOOKUP($U1005,料金表!$B$3:$H$52,5,1),IF($W1005="EMS",VLOOKUP($U1005,料金表!$B$3:$H$52,7,1),""))),"")</f>
        <v>860</v>
      </c>
      <c r="Z1005" s="28" t="n">
        <f aca="false">$Z$1</f>
        <v>330</v>
      </c>
      <c r="AA1005" s="64"/>
      <c r="AB1005" s="65"/>
      <c r="AC1005" s="66" t="s">
        <v>45</v>
      </c>
      <c r="AD1005" s="65" t="n">
        <v>43983</v>
      </c>
      <c r="AE1005" s="56"/>
      <c r="AF1005" s="97"/>
    </row>
    <row r="1006" customFormat="false" ht="15.75" hidden="false" customHeight="true" outlineLevel="0" collapsed="false">
      <c r="A1006" s="19" t="n">
        <v>999</v>
      </c>
      <c r="B1006" s="67"/>
      <c r="C1006" s="58" t="s">
        <v>3049</v>
      </c>
      <c r="D1006" s="37" t="s">
        <v>3050</v>
      </c>
      <c r="E1006" s="58" t="n">
        <v>4988002268078</v>
      </c>
      <c r="F1006" s="38" t="str">
        <f aca="false">IF(D1006="",,"http://mnsearch.com/item?kwd="&amp;D1006)</f>
        <v>http://mnsearch.com/item?kwd=B000148JBM</v>
      </c>
      <c r="G1006" s="60" t="n">
        <v>2211</v>
      </c>
      <c r="H1006" s="39"/>
      <c r="I1006" s="40" t="n">
        <v>200</v>
      </c>
      <c r="J1006" s="41"/>
      <c r="K1006" s="41"/>
      <c r="L1006" s="41"/>
      <c r="M1006" s="61" t="s">
        <v>3051</v>
      </c>
      <c r="N1006" s="62" t="n">
        <v>60.49</v>
      </c>
      <c r="O1006" s="77" t="n">
        <f aca="false">N1006-0.5</f>
        <v>59.99</v>
      </c>
      <c r="P1006" s="78" t="n">
        <f aca="false">IF(ISERROR($P$1*O1006),"",($P$1*O1006))</f>
        <v>6351.7412</v>
      </c>
      <c r="Q1006" s="79" t="n">
        <f aca="false">P1006-T1006-X1006-G1006-H1006-Z1006</f>
        <v>1997.7412</v>
      </c>
      <c r="R1006" s="80" t="n">
        <f aca="false">P1006-T1006-Y1006-G1006-H1006-Z1006</f>
        <v>1997.7412</v>
      </c>
      <c r="S1006" s="81" t="n">
        <f aca="false">IF(ISERROR(Q1006/P1006),"",(Q1006/P1006))</f>
        <v>0.314518670880356</v>
      </c>
      <c r="T1006" s="78" t="n">
        <f aca="false">ROUND(IF(ISERROR(P1006*$T$1),"",P1006*$T$1),0)</f>
        <v>953</v>
      </c>
      <c r="U1006" s="82" t="n">
        <f aca="false">ROUNDUP(I1006*1.2,0)</f>
        <v>240</v>
      </c>
      <c r="V1006" s="83" t="n">
        <f aca="false">ROUNDUP(SUM(J1006:L1006)*1.1,0)</f>
        <v>0</v>
      </c>
      <c r="W1006" s="84" t="s">
        <v>50</v>
      </c>
      <c r="X1006" s="28" t="n">
        <f aca="false">IFERROR(IF($W1006="eパケライト",VLOOKUP($U1006,料金表!$B$3:$H$52,2,1),IF($W1006="eパケ",VLOOKUP($U1006,料金表!$B$3:$H$52,4,1),IF($W1006="EMS",VLOOKUP($U1006,料金表!$B$3:$H$52,6,1),""))),"")</f>
        <v>860</v>
      </c>
      <c r="Y1006" s="28" t="n">
        <f aca="false">IFERROR(IF($W1006="eパケライト",VLOOKUP($U1006,料金表!$B$3:$H$52,3,1),IF($W1006="eパケ",VLOOKUP($U1006,料金表!$B$3:$H$52,5,1),IF($W1006="EMS",VLOOKUP($U1006,料金表!$B$3:$H$52,7,1),""))),"")</f>
        <v>860</v>
      </c>
      <c r="Z1006" s="28" t="n">
        <f aca="false">$Z$1</f>
        <v>330</v>
      </c>
      <c r="AA1006" s="64"/>
      <c r="AB1006" s="65"/>
      <c r="AC1006" s="66" t="s">
        <v>45</v>
      </c>
      <c r="AD1006" s="65" t="n">
        <v>43983</v>
      </c>
      <c r="AE1006" s="56"/>
      <c r="AF1006" s="97"/>
    </row>
    <row r="1007" customFormat="false" ht="15.75" hidden="false" customHeight="true" outlineLevel="0" collapsed="false">
      <c r="A1007" s="19" t="n">
        <v>1000</v>
      </c>
      <c r="B1007" s="67"/>
      <c r="C1007" s="58" t="s">
        <v>3052</v>
      </c>
      <c r="D1007" s="37" t="s">
        <v>3053</v>
      </c>
      <c r="E1007" s="58" t="n">
        <v>4964896181129</v>
      </c>
      <c r="F1007" s="38" t="str">
        <f aca="false">IF(D1007="",,"http://mnsearch.com/item?kwd="&amp;D1007)</f>
        <v>http://mnsearch.com/item?kwd=B000068HH9</v>
      </c>
      <c r="G1007" s="60" t="n">
        <v>3200</v>
      </c>
      <c r="H1007" s="39"/>
      <c r="I1007" s="40" t="n">
        <v>200</v>
      </c>
      <c r="J1007" s="41"/>
      <c r="K1007" s="41"/>
      <c r="L1007" s="41"/>
      <c r="M1007" s="100" t="s">
        <v>3054</v>
      </c>
      <c r="N1007" s="62" t="n">
        <v>55</v>
      </c>
      <c r="O1007" s="77" t="n">
        <f aca="false">N1007-0.5</f>
        <v>54.5</v>
      </c>
      <c r="P1007" s="78" t="n">
        <f aca="false">IF(ISERROR($P$1*O1007),"",($P$1*O1007))</f>
        <v>5770.46</v>
      </c>
      <c r="Q1007" s="79" t="n">
        <f aca="false">P1007-T1007-X1007-G1007-H1007-Z1007</f>
        <v>514.46</v>
      </c>
      <c r="R1007" s="80" t="n">
        <f aca="false">P1007-T1007-Y1007-G1007-H1007-Z1007</f>
        <v>514.46</v>
      </c>
      <c r="S1007" s="81" t="n">
        <f aca="false">IF(ISERROR(Q1007/P1007),"",(Q1007/P1007))</f>
        <v>0.089154070905959</v>
      </c>
      <c r="T1007" s="78" t="n">
        <f aca="false">ROUND(IF(ISERROR(P1007*$T$1),"",P1007*$T$1),0)</f>
        <v>866</v>
      </c>
      <c r="U1007" s="82" t="n">
        <f aca="false">ROUNDUP(I1007*1.2,0)</f>
        <v>240</v>
      </c>
      <c r="V1007" s="83" t="n">
        <f aca="false">ROUNDUP(SUM(J1007:L1007)*1.1,0)</f>
        <v>0</v>
      </c>
      <c r="W1007" s="84" t="s">
        <v>50</v>
      </c>
      <c r="X1007" s="28" t="n">
        <f aca="false">IFERROR(IF($W1007="eパケライト",VLOOKUP($U1007,料金表!$B$3:$H$52,2,1),IF($W1007="eパケ",VLOOKUP($U1007,料金表!$B$3:$H$52,4,1),IF($W1007="EMS",VLOOKUP($U1007,料金表!$B$3:$H$52,6,1),""))),"")</f>
        <v>860</v>
      </c>
      <c r="Y1007" s="28" t="n">
        <f aca="false">IFERROR(IF($W1007="eパケライト",VLOOKUP($U1007,料金表!$B$3:$H$52,3,1),IF($W1007="eパケ",VLOOKUP($U1007,料金表!$B$3:$H$52,5,1),IF($W1007="EMS",VLOOKUP($U1007,料金表!$B$3:$H$52,7,1),""))),"")</f>
        <v>860</v>
      </c>
      <c r="Z1007" s="28" t="n">
        <f aca="false">$Z$1</f>
        <v>330</v>
      </c>
      <c r="AA1007" s="64"/>
      <c r="AB1007" s="65"/>
      <c r="AC1007" s="66" t="s">
        <v>45</v>
      </c>
      <c r="AD1007" s="65" t="n">
        <v>43983</v>
      </c>
      <c r="AE1007" s="56"/>
      <c r="AF1007" s="97"/>
    </row>
    <row r="1008" customFormat="false" ht="15.75" hidden="false" customHeight="true" outlineLevel="0" collapsed="false">
      <c r="A1008" s="19" t="n">
        <v>1001</v>
      </c>
      <c r="B1008" s="67"/>
      <c r="C1008" s="58" t="s">
        <v>3055</v>
      </c>
      <c r="D1008" s="37" t="s">
        <v>3056</v>
      </c>
      <c r="E1008" s="58" t="n">
        <v>4988602556384</v>
      </c>
      <c r="F1008" s="38" t="str">
        <f aca="false">IF(D1008="",,"http://mnsearch.com/item?kwd="&amp;D1008)</f>
        <v>http://mnsearch.com/item?kwd=B000069TZT</v>
      </c>
      <c r="G1008" s="60" t="n">
        <v>4711</v>
      </c>
      <c r="H1008" s="39"/>
      <c r="I1008" s="40" t="n">
        <v>200</v>
      </c>
      <c r="J1008" s="41"/>
      <c r="K1008" s="41"/>
      <c r="L1008" s="41"/>
      <c r="M1008" s="61" t="s">
        <v>3057</v>
      </c>
      <c r="N1008" s="62" t="n">
        <v>70.49</v>
      </c>
      <c r="O1008" s="77" t="n">
        <f aca="false">N1008-0.5</f>
        <v>69.99</v>
      </c>
      <c r="P1008" s="78" t="n">
        <f aca="false">IF(ISERROR($P$1*O1008),"",($P$1*O1008))</f>
        <v>7410.5412</v>
      </c>
      <c r="Q1008" s="79" t="n">
        <f aca="false">P1008-T1008-X1008-G1008-H1008-Z1008</f>
        <v>397.541199999999</v>
      </c>
      <c r="R1008" s="80" t="n">
        <f aca="false">P1008-T1008-Y1008-G1008-H1008-Z1008</f>
        <v>397.541199999999</v>
      </c>
      <c r="S1008" s="81" t="n">
        <f aca="false">IF(ISERROR(Q1008/P1008),"",(Q1008/P1008))</f>
        <v>0.0536453666838798</v>
      </c>
      <c r="T1008" s="78" t="n">
        <f aca="false">ROUND(IF(ISERROR(P1008*$T$1),"",P1008*$T$1),0)</f>
        <v>1112</v>
      </c>
      <c r="U1008" s="82" t="n">
        <f aca="false">ROUNDUP(I1008*1.2,0)</f>
        <v>240</v>
      </c>
      <c r="V1008" s="83" t="n">
        <f aca="false">ROUNDUP(SUM(J1008:L1008)*1.1,0)</f>
        <v>0</v>
      </c>
      <c r="W1008" s="84" t="s">
        <v>50</v>
      </c>
      <c r="X1008" s="28" t="n">
        <f aca="false">IFERROR(IF($W1008="eパケライト",VLOOKUP($U1008,料金表!$B$3:$H$52,2,1),IF($W1008="eパケ",VLOOKUP($U1008,料金表!$B$3:$H$52,4,1),IF($W1008="EMS",VLOOKUP($U1008,料金表!$B$3:$H$52,6,1),""))),"")</f>
        <v>860</v>
      </c>
      <c r="Y1008" s="28" t="n">
        <f aca="false">IFERROR(IF($W1008="eパケライト",VLOOKUP($U1008,料金表!$B$3:$H$52,3,1),IF($W1008="eパケ",VLOOKUP($U1008,料金表!$B$3:$H$52,5,1),IF($W1008="EMS",VLOOKUP($U1008,料金表!$B$3:$H$52,7,1),""))),"")</f>
        <v>860</v>
      </c>
      <c r="Z1008" s="28" t="n">
        <f aca="false">$Z$1</f>
        <v>330</v>
      </c>
      <c r="AA1008" s="64"/>
      <c r="AB1008" s="65"/>
      <c r="AC1008" s="66" t="s">
        <v>89</v>
      </c>
      <c r="AD1008" s="65" t="n">
        <v>43984</v>
      </c>
      <c r="AE1008" s="56"/>
      <c r="AF1008" s="97"/>
    </row>
    <row r="1009" customFormat="false" ht="15.75" hidden="false" customHeight="true" outlineLevel="0" collapsed="false">
      <c r="A1009" s="19" t="n">
        <v>1002</v>
      </c>
      <c r="B1009" s="67"/>
      <c r="C1009" s="58" t="s">
        <v>3058</v>
      </c>
      <c r="D1009" s="37" t="s">
        <v>3059</v>
      </c>
      <c r="E1009" s="58" t="n">
        <v>4974365540418</v>
      </c>
      <c r="F1009" s="38" t="str">
        <f aca="false">IF(D1009="",,"http://mnsearch.com/item?kwd="&amp;D1009)</f>
        <v>http://mnsearch.com/item?kwd=B000148JLM</v>
      </c>
      <c r="G1009" s="60" t="n">
        <v>5600</v>
      </c>
      <c r="H1009" s="39"/>
      <c r="I1009" s="40" t="n">
        <v>200</v>
      </c>
      <c r="J1009" s="41"/>
      <c r="K1009" s="41"/>
      <c r="L1009" s="41"/>
      <c r="M1009" s="100" t="s">
        <v>3060</v>
      </c>
      <c r="N1009" s="62" t="n">
        <v>100</v>
      </c>
      <c r="O1009" s="77" t="n">
        <f aca="false">N1009-0.5</f>
        <v>99.5</v>
      </c>
      <c r="P1009" s="78" t="n">
        <f aca="false">IF(ISERROR($P$1*O1009),"",($P$1*O1009))</f>
        <v>10535.06</v>
      </c>
      <c r="Q1009" s="79" t="n">
        <f aca="false">P1009-T1009-X1009-G1009-H1009-Z1009</f>
        <v>2165.06</v>
      </c>
      <c r="R1009" s="80" t="n">
        <f aca="false">P1009-T1009-Y1009-G1009-H1009-Z1009</f>
        <v>2165.06</v>
      </c>
      <c r="S1009" s="81" t="n">
        <f aca="false">IF(ISERROR(Q1009/P1009),"",(Q1009/P1009))</f>
        <v>0.20550998285724</v>
      </c>
      <c r="T1009" s="78" t="n">
        <f aca="false">ROUND(IF(ISERROR(P1009*$T$1),"",P1009*$T$1),0)</f>
        <v>1580</v>
      </c>
      <c r="U1009" s="82" t="n">
        <f aca="false">ROUNDUP(I1009*1.2,0)</f>
        <v>240</v>
      </c>
      <c r="V1009" s="83" t="n">
        <f aca="false">ROUNDUP(SUM(J1009:L1009)*1.1,0)</f>
        <v>0</v>
      </c>
      <c r="W1009" s="84" t="s">
        <v>50</v>
      </c>
      <c r="X1009" s="28" t="n">
        <f aca="false">IFERROR(IF($W1009="eパケライト",VLOOKUP($U1009,料金表!$B$3:$H$52,2,1),IF($W1009="eパケ",VLOOKUP($U1009,料金表!$B$3:$H$52,4,1),IF($W1009="EMS",VLOOKUP($U1009,料金表!$B$3:$H$52,6,1),""))),"")</f>
        <v>860</v>
      </c>
      <c r="Y1009" s="28" t="n">
        <f aca="false">IFERROR(IF($W1009="eパケライト",VLOOKUP($U1009,料金表!$B$3:$H$52,3,1),IF($W1009="eパケ",VLOOKUP($U1009,料金表!$B$3:$H$52,5,1),IF($W1009="EMS",VLOOKUP($U1009,料金表!$B$3:$H$52,7,1),""))),"")</f>
        <v>860</v>
      </c>
      <c r="Z1009" s="28" t="n">
        <f aca="false">$Z$1</f>
        <v>330</v>
      </c>
      <c r="AA1009" s="64"/>
      <c r="AB1009" s="65"/>
      <c r="AC1009" s="66" t="s">
        <v>89</v>
      </c>
      <c r="AD1009" s="65" t="n">
        <v>43984</v>
      </c>
      <c r="AE1009" s="56"/>
      <c r="AF1009" s="104"/>
    </row>
    <row r="1010" customFormat="false" ht="15.75" hidden="false" customHeight="true" outlineLevel="0" collapsed="false">
      <c r="A1010" s="19" t="n">
        <v>1003</v>
      </c>
      <c r="B1010" s="67"/>
      <c r="C1010" s="58" t="s">
        <v>3061</v>
      </c>
      <c r="D1010" s="37" t="s">
        <v>3062</v>
      </c>
      <c r="E1010" s="58" t="n">
        <v>4964808601707</v>
      </c>
      <c r="F1010" s="38" t="str">
        <f aca="false">IF(D1010="",,"http://mnsearch.com/item?kwd="&amp;D1010)</f>
        <v>http://mnsearch.com/item?kwd=B00014AS2U</v>
      </c>
      <c r="G1010" s="60" t="n">
        <v>2830</v>
      </c>
      <c r="H1010" s="39"/>
      <c r="I1010" s="40" t="n">
        <v>200</v>
      </c>
      <c r="J1010" s="41"/>
      <c r="K1010" s="41"/>
      <c r="L1010" s="41"/>
      <c r="M1010" s="61" t="s">
        <v>3063</v>
      </c>
      <c r="N1010" s="62" t="n">
        <v>55.49</v>
      </c>
      <c r="O1010" s="77" t="n">
        <f aca="false">N1010-0.5</f>
        <v>54.99</v>
      </c>
      <c r="P1010" s="78" t="n">
        <f aca="false">IF(ISERROR($P$1*O1010),"",($P$1*O1010))</f>
        <v>5822.3412</v>
      </c>
      <c r="Q1010" s="79" t="n">
        <f aca="false">P1010-T1010-X1010-G1010-H1010-Z1010</f>
        <v>929.3412</v>
      </c>
      <c r="R1010" s="80" t="n">
        <f aca="false">P1010-T1010-Y1010-G1010-H1010-Z1010</f>
        <v>929.3412</v>
      </c>
      <c r="S1010" s="81" t="n">
        <f aca="false">IF(ISERROR(Q1010/P1010),"",(Q1010/P1010))</f>
        <v>0.159616409976111</v>
      </c>
      <c r="T1010" s="78" t="n">
        <f aca="false">ROUND(IF(ISERROR(P1010*$T$1),"",P1010*$T$1),0)</f>
        <v>873</v>
      </c>
      <c r="U1010" s="82" t="n">
        <f aca="false">ROUNDUP(I1010*1.2,0)</f>
        <v>240</v>
      </c>
      <c r="V1010" s="83" t="n">
        <f aca="false">ROUNDUP(SUM(J1010:L1010)*1.1,0)</f>
        <v>0</v>
      </c>
      <c r="W1010" s="84" t="s">
        <v>50</v>
      </c>
      <c r="X1010" s="28" t="n">
        <f aca="false">IFERROR(IF($W1010="eパケライト",VLOOKUP($U1010,料金表!$B$3:$H$52,2,1),IF($W1010="eパケ",VLOOKUP($U1010,料金表!$B$3:$H$52,4,1),IF($W1010="EMS",VLOOKUP($U1010,料金表!$B$3:$H$52,6,1),""))),"")</f>
        <v>860</v>
      </c>
      <c r="Y1010" s="28" t="n">
        <f aca="false">IFERROR(IF($W1010="eパケライト",VLOOKUP($U1010,料金表!$B$3:$H$52,3,1),IF($W1010="eパケ",VLOOKUP($U1010,料金表!$B$3:$H$52,5,1),IF($W1010="EMS",VLOOKUP($U1010,料金表!$B$3:$H$52,7,1),""))),"")</f>
        <v>860</v>
      </c>
      <c r="Z1010" s="28" t="n">
        <f aca="false">$Z$1</f>
        <v>330</v>
      </c>
      <c r="AA1010" s="64"/>
      <c r="AB1010" s="65"/>
      <c r="AC1010" s="66" t="s">
        <v>89</v>
      </c>
      <c r="AD1010" s="65" t="n">
        <v>43984</v>
      </c>
      <c r="AE1010" s="56"/>
      <c r="AF1010" s="104"/>
    </row>
    <row r="1011" customFormat="false" ht="15.75" hidden="false" customHeight="true" outlineLevel="0" collapsed="false">
      <c r="A1011" s="19" t="n">
        <v>1004</v>
      </c>
      <c r="B1011" s="67"/>
      <c r="C1011" s="58" t="s">
        <v>3064</v>
      </c>
      <c r="D1011" s="37" t="s">
        <v>3065</v>
      </c>
      <c r="E1011" s="58" t="n">
        <v>4974365133412</v>
      </c>
      <c r="F1011" s="38" t="str">
        <f aca="false">IF(D1011="",,"http://mnsearch.com/item?kwd="&amp;D1011)</f>
        <v>http://mnsearch.com/item?kwd=B00014AVJK</v>
      </c>
      <c r="G1011" s="60" t="n">
        <v>4711</v>
      </c>
      <c r="H1011" s="39"/>
      <c r="I1011" s="40" t="n">
        <v>200</v>
      </c>
      <c r="J1011" s="41"/>
      <c r="K1011" s="41"/>
      <c r="L1011" s="41"/>
      <c r="M1011" s="61" t="s">
        <v>3066</v>
      </c>
      <c r="N1011" s="62" t="n">
        <v>70.49</v>
      </c>
      <c r="O1011" s="77" t="n">
        <f aca="false">N1011-0.5</f>
        <v>69.99</v>
      </c>
      <c r="P1011" s="78" t="n">
        <f aca="false">IF(ISERROR($P$1*O1011),"",($P$1*O1011))</f>
        <v>7410.5412</v>
      </c>
      <c r="Q1011" s="79" t="n">
        <f aca="false">P1011-T1011-X1011-G1011-H1011-Z1011</f>
        <v>397.541199999999</v>
      </c>
      <c r="R1011" s="80" t="n">
        <f aca="false">P1011-T1011-Y1011-G1011-H1011-Z1011</f>
        <v>397.541199999999</v>
      </c>
      <c r="S1011" s="81" t="n">
        <f aca="false">IF(ISERROR(Q1011/P1011),"",(Q1011/P1011))</f>
        <v>0.0536453666838798</v>
      </c>
      <c r="T1011" s="78" t="n">
        <f aca="false">ROUND(IF(ISERROR(P1011*$T$1),"",P1011*$T$1),0)</f>
        <v>1112</v>
      </c>
      <c r="U1011" s="82" t="n">
        <f aca="false">ROUNDUP(I1011*1.2,0)</f>
        <v>240</v>
      </c>
      <c r="V1011" s="83" t="n">
        <f aca="false">ROUNDUP(SUM(J1011:L1011)*1.1,0)</f>
        <v>0</v>
      </c>
      <c r="W1011" s="84" t="s">
        <v>50</v>
      </c>
      <c r="X1011" s="28" t="n">
        <f aca="false">IFERROR(IF($W1011="eパケライト",VLOOKUP($U1011,料金表!$B$3:$H$52,2,1),IF($W1011="eパケ",VLOOKUP($U1011,料金表!$B$3:$H$52,4,1),IF($W1011="EMS",VLOOKUP($U1011,料金表!$B$3:$H$52,6,1),""))),"")</f>
        <v>860</v>
      </c>
      <c r="Y1011" s="28" t="n">
        <f aca="false">IFERROR(IF($W1011="eパケライト",VLOOKUP($U1011,料金表!$B$3:$H$52,3,1),IF($W1011="eパケ",VLOOKUP($U1011,料金表!$B$3:$H$52,5,1),IF($W1011="EMS",VLOOKUP($U1011,料金表!$B$3:$H$52,7,1),""))),"")</f>
        <v>860</v>
      </c>
      <c r="Z1011" s="28" t="n">
        <f aca="false">$Z$1</f>
        <v>330</v>
      </c>
      <c r="AA1011" s="64"/>
      <c r="AB1011" s="65"/>
      <c r="AC1011" s="66" t="s">
        <v>89</v>
      </c>
      <c r="AD1011" s="65" t="n">
        <v>43984</v>
      </c>
      <c r="AE1011" s="56"/>
      <c r="AF1011" s="104"/>
    </row>
    <row r="1012" customFormat="false" ht="15.75" hidden="false" customHeight="true" outlineLevel="0" collapsed="false">
      <c r="A1012" s="19" t="n">
        <v>1005</v>
      </c>
      <c r="B1012" s="67"/>
      <c r="C1012" s="58" t="s">
        <v>3067</v>
      </c>
      <c r="D1012" s="37" t="s">
        <v>3068</v>
      </c>
      <c r="E1012" s="58" t="n">
        <v>4962891800021</v>
      </c>
      <c r="F1012" s="38" t="str">
        <f aca="false">IF(D1012="",,"http://mnsearch.com/item?kwd="&amp;D1012)</f>
        <v>http://mnsearch.com/item?kwd=B000068HGE</v>
      </c>
      <c r="G1012" s="60" t="n">
        <v>3011</v>
      </c>
      <c r="H1012" s="39"/>
      <c r="I1012" s="40" t="n">
        <v>200</v>
      </c>
      <c r="J1012" s="41"/>
      <c r="K1012" s="41"/>
      <c r="L1012" s="41"/>
      <c r="M1012" s="61" t="s">
        <v>3069</v>
      </c>
      <c r="N1012" s="62" t="n">
        <v>50.49</v>
      </c>
      <c r="O1012" s="77" t="n">
        <f aca="false">N1012-0.5</f>
        <v>49.99</v>
      </c>
      <c r="P1012" s="78" t="n">
        <f aca="false">IF(ISERROR($P$1*O1012),"",($P$1*O1012))</f>
        <v>5292.9412</v>
      </c>
      <c r="Q1012" s="79" t="n">
        <f aca="false">P1012-T1012-X1012-G1012-H1012-Z1012</f>
        <v>297.9412</v>
      </c>
      <c r="R1012" s="80" t="n">
        <f aca="false">P1012-T1012-Y1012-G1012-H1012-Z1012</f>
        <v>297.9412</v>
      </c>
      <c r="S1012" s="81" t="n">
        <f aca="false">IF(ISERROR(Q1012/P1012),"",(Q1012/P1012))</f>
        <v>0.0562902909255822</v>
      </c>
      <c r="T1012" s="78" t="n">
        <f aca="false">ROUND(IF(ISERROR(P1012*$T$1),"",P1012*$T$1),0)</f>
        <v>794</v>
      </c>
      <c r="U1012" s="82" t="n">
        <f aca="false">ROUNDUP(I1012*1.2,0)</f>
        <v>240</v>
      </c>
      <c r="V1012" s="83" t="n">
        <f aca="false">ROUNDUP(SUM(J1012:L1012)*1.1,0)</f>
        <v>0</v>
      </c>
      <c r="W1012" s="84" t="s">
        <v>50</v>
      </c>
      <c r="X1012" s="28" t="n">
        <f aca="false">IFERROR(IF($W1012="eパケライト",VLOOKUP($U1012,料金表!$B$3:$H$52,2,1),IF($W1012="eパケ",VLOOKUP($U1012,料金表!$B$3:$H$52,4,1),IF($W1012="EMS",VLOOKUP($U1012,料金表!$B$3:$H$52,6,1),""))),"")</f>
        <v>860</v>
      </c>
      <c r="Y1012" s="28" t="n">
        <f aca="false">IFERROR(IF($W1012="eパケライト",VLOOKUP($U1012,料金表!$B$3:$H$52,3,1),IF($W1012="eパケ",VLOOKUP($U1012,料金表!$B$3:$H$52,5,1),IF($W1012="EMS",VLOOKUP($U1012,料金表!$B$3:$H$52,7,1),""))),"")</f>
        <v>860</v>
      </c>
      <c r="Z1012" s="28" t="n">
        <f aca="false">$Z$1</f>
        <v>330</v>
      </c>
      <c r="AA1012" s="64"/>
      <c r="AB1012" s="65"/>
      <c r="AC1012" s="66" t="s">
        <v>89</v>
      </c>
      <c r="AD1012" s="65" t="n">
        <v>43984</v>
      </c>
      <c r="AE1012" s="56"/>
      <c r="AF1012" s="104"/>
    </row>
    <row r="1013" customFormat="false" ht="15.75" hidden="false" customHeight="true" outlineLevel="0" collapsed="false">
      <c r="A1013" s="19" t="n">
        <v>1006</v>
      </c>
      <c r="B1013" s="67"/>
      <c r="C1013" s="58" t="s">
        <v>3070</v>
      </c>
      <c r="D1013" s="37" t="s">
        <v>3071</v>
      </c>
      <c r="E1013" s="58" t="n">
        <v>4988126500016</v>
      </c>
      <c r="F1013" s="38" t="str">
        <f aca="false">IF(D1013="",,"http://mnsearch.com/item?kwd="&amp;D1013)</f>
        <v>http://mnsearch.com/item?kwd=B0000ZPSV6</v>
      </c>
      <c r="G1013" s="60" t="n">
        <v>4500</v>
      </c>
      <c r="H1013" s="39"/>
      <c r="I1013" s="40" t="n">
        <v>200</v>
      </c>
      <c r="J1013" s="41"/>
      <c r="K1013" s="41"/>
      <c r="L1013" s="41"/>
      <c r="M1013" s="100" t="s">
        <v>3072</v>
      </c>
      <c r="N1013" s="62" t="n">
        <v>70.49</v>
      </c>
      <c r="O1013" s="77" t="n">
        <f aca="false">N1013-0.5</f>
        <v>69.99</v>
      </c>
      <c r="P1013" s="78" t="n">
        <f aca="false">IF(ISERROR($P$1*O1013),"",($P$1*O1013))</f>
        <v>7410.5412</v>
      </c>
      <c r="Q1013" s="79" t="n">
        <f aca="false">P1013-T1013-X1013-G1013-H1013-Z1013</f>
        <v>608.541199999999</v>
      </c>
      <c r="R1013" s="80" t="n">
        <f aca="false">P1013-T1013-Y1013-G1013-H1013-Z1013</f>
        <v>608.541199999999</v>
      </c>
      <c r="S1013" s="81" t="n">
        <f aca="false">IF(ISERROR(Q1013/P1013),"",(Q1013/P1013))</f>
        <v>0.0821183208589406</v>
      </c>
      <c r="T1013" s="78" t="n">
        <f aca="false">ROUND(IF(ISERROR(P1013*$T$1),"",P1013*$T$1),0)</f>
        <v>1112</v>
      </c>
      <c r="U1013" s="82" t="n">
        <f aca="false">ROUNDUP(I1013*1.2,0)</f>
        <v>240</v>
      </c>
      <c r="V1013" s="83" t="n">
        <f aca="false">ROUNDUP(SUM(J1013:L1013)*1.1,0)</f>
        <v>0</v>
      </c>
      <c r="W1013" s="84" t="s">
        <v>50</v>
      </c>
      <c r="X1013" s="28" t="n">
        <f aca="false">IFERROR(IF($W1013="eパケライト",VLOOKUP($U1013,料金表!$B$3:$H$52,2,1),IF($W1013="eパケ",VLOOKUP($U1013,料金表!$B$3:$H$52,4,1),IF($W1013="EMS",VLOOKUP($U1013,料金表!$B$3:$H$52,6,1),""))),"")</f>
        <v>860</v>
      </c>
      <c r="Y1013" s="28" t="n">
        <f aca="false">IFERROR(IF($W1013="eパケライト",VLOOKUP($U1013,料金表!$B$3:$H$52,3,1),IF($W1013="eパケ",VLOOKUP($U1013,料金表!$B$3:$H$52,5,1),IF($W1013="EMS",VLOOKUP($U1013,料金表!$B$3:$H$52,7,1),""))),"")</f>
        <v>860</v>
      </c>
      <c r="Z1013" s="28" t="n">
        <f aca="false">$Z$1</f>
        <v>330</v>
      </c>
      <c r="AA1013" s="64"/>
      <c r="AB1013" s="65"/>
      <c r="AC1013" s="66" t="s">
        <v>89</v>
      </c>
      <c r="AD1013" s="65" t="n">
        <v>43984</v>
      </c>
      <c r="AE1013" s="56"/>
      <c r="AF1013" s="104"/>
    </row>
    <row r="1014" customFormat="false" ht="15.75" hidden="false" customHeight="true" outlineLevel="0" collapsed="false">
      <c r="A1014" s="19" t="n">
        <v>1007</v>
      </c>
      <c r="B1014" s="67"/>
      <c r="C1014" s="58" t="s">
        <v>3073</v>
      </c>
      <c r="D1014" s="37" t="s">
        <v>3074</v>
      </c>
      <c r="E1014" s="58" t="n">
        <v>4963919680052</v>
      </c>
      <c r="F1014" s="38" t="str">
        <f aca="false">IF(D1014="",,"http://mnsearch.com/item?kwd="&amp;D1014)</f>
        <v>http://mnsearch.com/item?kwd=B000069SZW</v>
      </c>
      <c r="G1014" s="60" t="n">
        <v>1530</v>
      </c>
      <c r="H1014" s="39"/>
      <c r="I1014" s="40" t="n">
        <v>200</v>
      </c>
      <c r="J1014" s="41"/>
      <c r="K1014" s="41"/>
      <c r="L1014" s="41"/>
      <c r="M1014" s="61" t="s">
        <v>3075</v>
      </c>
      <c r="N1014" s="62" t="n">
        <v>55.49</v>
      </c>
      <c r="O1014" s="77" t="n">
        <f aca="false">N1014-0.5</f>
        <v>54.99</v>
      </c>
      <c r="P1014" s="78" t="n">
        <f aca="false">IF(ISERROR($P$1*O1014),"",($P$1*O1014))</f>
        <v>5822.3412</v>
      </c>
      <c r="Q1014" s="79" t="n">
        <f aca="false">P1014-T1014-X1014-G1014-H1014-Z1014</f>
        <v>2229.3412</v>
      </c>
      <c r="R1014" s="80" t="n">
        <f aca="false">P1014-T1014-Y1014-G1014-H1014-Z1014</f>
        <v>2229.3412</v>
      </c>
      <c r="S1014" s="81" t="n">
        <f aca="false">IF(ISERROR(Q1014/P1014),"",(Q1014/P1014))</f>
        <v>0.382894290015157</v>
      </c>
      <c r="T1014" s="78" t="n">
        <f aca="false">ROUND(IF(ISERROR(P1014*$T$1),"",P1014*$T$1),0)</f>
        <v>873</v>
      </c>
      <c r="U1014" s="82" t="n">
        <f aca="false">ROUNDUP(I1014*1.2,0)</f>
        <v>240</v>
      </c>
      <c r="V1014" s="83" t="n">
        <f aca="false">ROUNDUP(SUM(J1014:L1014)*1.1,0)</f>
        <v>0</v>
      </c>
      <c r="W1014" s="84" t="s">
        <v>50</v>
      </c>
      <c r="X1014" s="28" t="n">
        <f aca="false">IFERROR(IF($W1014="eパケライト",VLOOKUP($U1014,料金表!$B$3:$H$52,2,1),IF($W1014="eパケ",VLOOKUP($U1014,料金表!$B$3:$H$52,4,1),IF($W1014="EMS",VLOOKUP($U1014,料金表!$B$3:$H$52,6,1),""))),"")</f>
        <v>860</v>
      </c>
      <c r="Y1014" s="28" t="n">
        <f aca="false">IFERROR(IF($W1014="eパケライト",VLOOKUP($U1014,料金表!$B$3:$H$52,3,1),IF($W1014="eパケ",VLOOKUP($U1014,料金表!$B$3:$H$52,5,1),IF($W1014="EMS",VLOOKUP($U1014,料金表!$B$3:$H$52,7,1),""))),"")</f>
        <v>860</v>
      </c>
      <c r="Z1014" s="28" t="n">
        <f aca="false">$Z$1</f>
        <v>330</v>
      </c>
      <c r="AA1014" s="64"/>
      <c r="AB1014" s="65"/>
      <c r="AC1014" s="66" t="s">
        <v>89</v>
      </c>
      <c r="AD1014" s="65" t="n">
        <v>43984</v>
      </c>
      <c r="AE1014" s="56"/>
      <c r="AF1014" s="104"/>
    </row>
    <row r="1015" customFormat="false" ht="15.75" hidden="false" customHeight="true" outlineLevel="0" collapsed="false">
      <c r="A1015" s="19" t="n">
        <v>1008</v>
      </c>
      <c r="B1015" s="67"/>
      <c r="C1015" s="58" t="s">
        <v>3076</v>
      </c>
      <c r="D1015" s="37" t="s">
        <v>3077</v>
      </c>
      <c r="E1015" s="58" t="n">
        <v>4512911000025</v>
      </c>
      <c r="F1015" s="38" t="str">
        <f aca="false">IF(D1015="",,"http://mnsearch.com/item?kwd="&amp;D1015)</f>
        <v>http://mnsearch.com/item?kwd=B00015HRR8</v>
      </c>
      <c r="G1015" s="60" t="n">
        <v>10000</v>
      </c>
      <c r="H1015" s="39"/>
      <c r="I1015" s="40" t="n">
        <v>200</v>
      </c>
      <c r="J1015" s="41"/>
      <c r="K1015" s="41"/>
      <c r="L1015" s="41"/>
      <c r="M1015" s="100" t="s">
        <v>3078</v>
      </c>
      <c r="N1015" s="62" t="n">
        <v>150.49</v>
      </c>
      <c r="O1015" s="77" t="n">
        <f aca="false">N1015-0.5</f>
        <v>149.99</v>
      </c>
      <c r="P1015" s="78" t="n">
        <f aca="false">IF(ISERROR($P$1*O1015),"",($P$1*O1015))</f>
        <v>15880.9412</v>
      </c>
      <c r="Q1015" s="79" t="n">
        <f aca="false">P1015-T1015-X1015-G1015-H1015-Z1015</f>
        <v>2308.9412</v>
      </c>
      <c r="R1015" s="80" t="n">
        <f aca="false">P1015-T1015-Y1015-G1015-H1015-Z1015</f>
        <v>2308.9412</v>
      </c>
      <c r="S1015" s="81" t="n">
        <f aca="false">IF(ISERROR(Q1015/P1015),"",(Q1015/P1015))</f>
        <v>0.14539070266188</v>
      </c>
      <c r="T1015" s="78" t="n">
        <f aca="false">ROUND(IF(ISERROR(P1015*$T$1),"",P1015*$T$1),0)</f>
        <v>2382</v>
      </c>
      <c r="U1015" s="82" t="n">
        <f aca="false">ROUNDUP(I1015*1.2,0)</f>
        <v>240</v>
      </c>
      <c r="V1015" s="83" t="n">
        <f aca="false">ROUNDUP(SUM(J1015:L1015)*1.1,0)</f>
        <v>0</v>
      </c>
      <c r="W1015" s="84" t="s">
        <v>50</v>
      </c>
      <c r="X1015" s="28" t="n">
        <f aca="false">IFERROR(IF($W1015="eパケライト",VLOOKUP($U1015,料金表!$B$3:$H$52,2,1),IF($W1015="eパケ",VLOOKUP($U1015,料金表!$B$3:$H$52,4,1),IF($W1015="EMS",VLOOKUP($U1015,料金表!$B$3:$H$52,6,1),""))),"")</f>
        <v>860</v>
      </c>
      <c r="Y1015" s="28" t="n">
        <f aca="false">IFERROR(IF($W1015="eパケライト",VLOOKUP($U1015,料金表!$B$3:$H$52,3,1),IF($W1015="eパケ",VLOOKUP($U1015,料金表!$B$3:$H$52,5,1),IF($W1015="EMS",VLOOKUP($U1015,料金表!$B$3:$H$52,7,1),""))),"")</f>
        <v>860</v>
      </c>
      <c r="Z1015" s="28" t="n">
        <f aca="false">$Z$1</f>
        <v>330</v>
      </c>
      <c r="AA1015" s="64"/>
      <c r="AB1015" s="65"/>
      <c r="AC1015" s="66" t="s">
        <v>89</v>
      </c>
      <c r="AD1015" s="65" t="n">
        <v>43984</v>
      </c>
      <c r="AE1015" s="56"/>
      <c r="AF1015" s="104"/>
    </row>
    <row r="1016" customFormat="false" ht="15.75" hidden="false" customHeight="true" outlineLevel="0" collapsed="false">
      <c r="A1016" s="19" t="n">
        <v>1009</v>
      </c>
      <c r="B1016" s="67"/>
      <c r="C1016" s="58" t="s">
        <v>3079</v>
      </c>
      <c r="D1016" s="37" t="s">
        <v>3080</v>
      </c>
      <c r="E1016" s="58" t="n">
        <v>4988658900070</v>
      </c>
      <c r="F1016" s="38" t="str">
        <f aca="false">IF(D1016="",,"http://mnsearch.com/item?kwd="&amp;D1016)</f>
        <v>http://mnsearch.com/item?kwd=B0000ZPTEW</v>
      </c>
      <c r="G1016" s="60" t="n">
        <v>3811</v>
      </c>
      <c r="H1016" s="39"/>
      <c r="I1016" s="40" t="n">
        <v>200</v>
      </c>
      <c r="J1016" s="41"/>
      <c r="K1016" s="41"/>
      <c r="L1016" s="41"/>
      <c r="M1016" s="100" t="s">
        <v>3081</v>
      </c>
      <c r="N1016" s="62" t="n">
        <v>90.49</v>
      </c>
      <c r="O1016" s="77" t="n">
        <f aca="false">N1016-0.5</f>
        <v>89.99</v>
      </c>
      <c r="P1016" s="78" t="n">
        <f aca="false">IF(ISERROR($P$1*O1016),"",($P$1*O1016))</f>
        <v>9528.1412</v>
      </c>
      <c r="Q1016" s="79" t="n">
        <f aca="false">P1016-T1016-X1016-G1016-H1016-Z1016</f>
        <v>3098.1412</v>
      </c>
      <c r="R1016" s="80" t="n">
        <f aca="false">P1016-T1016-Y1016-G1016-H1016-Z1016</f>
        <v>3098.1412</v>
      </c>
      <c r="S1016" s="81" t="n">
        <f aca="false">IF(ISERROR(Q1016/P1016),"",(Q1016/P1016))</f>
        <v>0.325156936171349</v>
      </c>
      <c r="T1016" s="78" t="n">
        <f aca="false">ROUND(IF(ISERROR(P1016*$T$1),"",P1016*$T$1),0)</f>
        <v>1429</v>
      </c>
      <c r="U1016" s="82" t="n">
        <f aca="false">ROUNDUP(I1016*1.2,0)</f>
        <v>240</v>
      </c>
      <c r="V1016" s="83" t="n">
        <f aca="false">ROUNDUP(SUM(J1016:L1016)*1.1,0)</f>
        <v>0</v>
      </c>
      <c r="W1016" s="84" t="s">
        <v>50</v>
      </c>
      <c r="X1016" s="28" t="n">
        <f aca="false">IFERROR(IF($W1016="eパケライト",VLOOKUP($U1016,料金表!$B$3:$H$52,2,1),IF($W1016="eパケ",VLOOKUP($U1016,料金表!$B$3:$H$52,4,1),IF($W1016="EMS",VLOOKUP($U1016,料金表!$B$3:$H$52,6,1),""))),"")</f>
        <v>860</v>
      </c>
      <c r="Y1016" s="28" t="n">
        <f aca="false">IFERROR(IF($W1016="eパケライト",VLOOKUP($U1016,料金表!$B$3:$H$52,3,1),IF($W1016="eパケ",VLOOKUP($U1016,料金表!$B$3:$H$52,5,1),IF($W1016="EMS",VLOOKUP($U1016,料金表!$B$3:$H$52,7,1),""))),"")</f>
        <v>860</v>
      </c>
      <c r="Z1016" s="28" t="n">
        <f aca="false">$Z$1</f>
        <v>330</v>
      </c>
      <c r="AA1016" s="64"/>
      <c r="AB1016" s="65"/>
      <c r="AC1016" s="66" t="s">
        <v>89</v>
      </c>
      <c r="AD1016" s="65" t="n">
        <v>43984</v>
      </c>
      <c r="AE1016" s="56"/>
      <c r="AF1016" s="104"/>
    </row>
    <row r="1017" customFormat="false" ht="15.75" hidden="false" customHeight="true" outlineLevel="0" collapsed="false">
      <c r="A1017" s="19" t="n">
        <v>1010</v>
      </c>
      <c r="B1017" s="67"/>
      <c r="C1017" s="58" t="s">
        <v>3082</v>
      </c>
      <c r="D1017" s="37" t="s">
        <v>3083</v>
      </c>
      <c r="E1017" s="58" t="n">
        <v>4988602585049</v>
      </c>
      <c r="F1017" s="38" t="str">
        <f aca="false">IF(D1017="",,"http://mnsearch.com/item?kwd="&amp;D1017)</f>
        <v>http://mnsearch.com/item?kwd=B0000ZPSW0</v>
      </c>
      <c r="G1017" s="60" t="n">
        <v>3511</v>
      </c>
      <c r="H1017" s="39"/>
      <c r="I1017" s="40" t="n">
        <v>200</v>
      </c>
      <c r="J1017" s="41"/>
      <c r="K1017" s="41"/>
      <c r="L1017" s="41"/>
      <c r="M1017" s="100" t="s">
        <v>3084</v>
      </c>
      <c r="N1017" s="62" t="n">
        <v>59.99</v>
      </c>
      <c r="O1017" s="77" t="n">
        <f aca="false">N1017-0.5</f>
        <v>59.49</v>
      </c>
      <c r="P1017" s="78" t="n">
        <f aca="false">IF(ISERROR($P$1*O1017),"",($P$1*O1017))</f>
        <v>6298.8012</v>
      </c>
      <c r="Q1017" s="79" t="n">
        <f aca="false">P1017-T1017-X1017-G1017-H1017-Z1017</f>
        <v>652.8012</v>
      </c>
      <c r="R1017" s="80" t="n">
        <f aca="false">P1017-T1017-Y1017-G1017-H1017-Z1017</f>
        <v>652.8012</v>
      </c>
      <c r="S1017" s="81" t="n">
        <f aca="false">IF(ISERROR(Q1017/P1017),"",(Q1017/P1017))</f>
        <v>0.1036389591086</v>
      </c>
      <c r="T1017" s="78" t="n">
        <f aca="false">ROUND(IF(ISERROR(P1017*$T$1),"",P1017*$T$1),0)</f>
        <v>945</v>
      </c>
      <c r="U1017" s="82" t="n">
        <f aca="false">ROUNDUP(I1017*1.2,0)</f>
        <v>240</v>
      </c>
      <c r="V1017" s="83" t="n">
        <f aca="false">ROUNDUP(SUM(J1017:L1017)*1.1,0)</f>
        <v>0</v>
      </c>
      <c r="W1017" s="84" t="s">
        <v>50</v>
      </c>
      <c r="X1017" s="28" t="n">
        <f aca="false">IFERROR(IF($W1017="eパケライト",VLOOKUP($U1017,料金表!$B$3:$H$52,2,1),IF($W1017="eパケ",VLOOKUP($U1017,料金表!$B$3:$H$52,4,1),IF($W1017="EMS",VLOOKUP($U1017,料金表!$B$3:$H$52,6,1),""))),"")</f>
        <v>860</v>
      </c>
      <c r="Y1017" s="28" t="n">
        <f aca="false">IFERROR(IF($W1017="eパケライト",VLOOKUP($U1017,料金表!$B$3:$H$52,3,1),IF($W1017="eパケ",VLOOKUP($U1017,料金表!$B$3:$H$52,5,1),IF($W1017="EMS",VLOOKUP($U1017,料金表!$B$3:$H$52,7,1),""))),"")</f>
        <v>860</v>
      </c>
      <c r="Z1017" s="28" t="n">
        <f aca="false">$Z$1</f>
        <v>330</v>
      </c>
      <c r="AA1017" s="64"/>
      <c r="AB1017" s="65"/>
      <c r="AC1017" s="66" t="s">
        <v>89</v>
      </c>
      <c r="AD1017" s="65" t="n">
        <v>43984</v>
      </c>
      <c r="AE1017" s="56"/>
      <c r="AF1017" s="104"/>
    </row>
    <row r="1018" customFormat="false" ht="15.75" hidden="false" customHeight="true" outlineLevel="0" collapsed="false">
      <c r="A1018" s="19" t="n">
        <v>1011</v>
      </c>
      <c r="B1018" s="67"/>
      <c r="C1018" s="58" t="s">
        <v>3085</v>
      </c>
      <c r="D1018" s="37" t="s">
        <v>3086</v>
      </c>
      <c r="E1018" s="58" t="n">
        <v>4907892031111</v>
      </c>
      <c r="F1018" s="38" t="str">
        <f aca="false">IF(D1018="",,"http://mnsearch.com/item?kwd="&amp;D1018)</f>
        <v>http://mnsearch.com/item?kwd=B0000ZPNRU</v>
      </c>
      <c r="G1018" s="60" t="n">
        <v>5511</v>
      </c>
      <c r="H1018" s="39"/>
      <c r="I1018" s="40" t="n">
        <v>200</v>
      </c>
      <c r="J1018" s="41"/>
      <c r="K1018" s="41"/>
      <c r="L1018" s="41"/>
      <c r="M1018" s="61" t="s">
        <v>3087</v>
      </c>
      <c r="N1018" s="62" t="n">
        <v>87.49</v>
      </c>
      <c r="O1018" s="77" t="n">
        <f aca="false">N1018-0.5</f>
        <v>86.99</v>
      </c>
      <c r="P1018" s="78" t="n">
        <f aca="false">IF(ISERROR($P$1*O1018),"",($P$1*O1018))</f>
        <v>9210.5012</v>
      </c>
      <c r="Q1018" s="79" t="n">
        <f aca="false">P1018-T1018-X1018-G1018-H1018-Z1018</f>
        <v>1127.5012</v>
      </c>
      <c r="R1018" s="80" t="n">
        <f aca="false">P1018-T1018-Y1018-G1018-H1018-Z1018</f>
        <v>1127.5012</v>
      </c>
      <c r="S1018" s="81" t="n">
        <f aca="false">IF(ISERROR(Q1018/P1018),"",(Q1018/P1018))</f>
        <v>0.122414749807535</v>
      </c>
      <c r="T1018" s="78" t="n">
        <f aca="false">ROUND(IF(ISERROR(P1018*$T$1),"",P1018*$T$1),0)</f>
        <v>1382</v>
      </c>
      <c r="U1018" s="82" t="n">
        <f aca="false">ROUNDUP(I1018*1.2,0)</f>
        <v>240</v>
      </c>
      <c r="V1018" s="83" t="n">
        <f aca="false">ROUNDUP(SUM(J1018:L1018)*1.1,0)</f>
        <v>0</v>
      </c>
      <c r="W1018" s="84" t="s">
        <v>50</v>
      </c>
      <c r="X1018" s="28" t="n">
        <f aca="false">IFERROR(IF($W1018="eパケライト",VLOOKUP($U1018,料金表!$B$3:$H$52,2,1),IF($W1018="eパケ",VLOOKUP($U1018,料金表!$B$3:$H$52,4,1),IF($W1018="EMS",VLOOKUP($U1018,料金表!$B$3:$H$52,6,1),""))),"")</f>
        <v>860</v>
      </c>
      <c r="Y1018" s="28" t="n">
        <f aca="false">IFERROR(IF($W1018="eパケライト",VLOOKUP($U1018,料金表!$B$3:$H$52,3,1),IF($W1018="eパケ",VLOOKUP($U1018,料金表!$B$3:$H$52,5,1),IF($W1018="EMS",VLOOKUP($U1018,料金表!$B$3:$H$52,7,1),""))),"")</f>
        <v>860</v>
      </c>
      <c r="Z1018" s="28" t="n">
        <f aca="false">$Z$1</f>
        <v>330</v>
      </c>
      <c r="AA1018" s="64"/>
      <c r="AB1018" s="65"/>
      <c r="AC1018" s="66" t="s">
        <v>45</v>
      </c>
      <c r="AD1018" s="65" t="n">
        <v>43984</v>
      </c>
      <c r="AE1018" s="56"/>
      <c r="AF1018" s="104"/>
    </row>
    <row r="1019" customFormat="false" ht="15.75" hidden="false" customHeight="true" outlineLevel="0" collapsed="false">
      <c r="A1019" s="19" t="n">
        <v>1012</v>
      </c>
      <c r="B1019" s="67"/>
      <c r="C1019" s="58" t="s">
        <v>3088</v>
      </c>
      <c r="D1019" s="37" t="s">
        <v>3089</v>
      </c>
      <c r="E1019" s="58" t="n">
        <v>4582286322886</v>
      </c>
      <c r="F1019" s="38" t="str">
        <f aca="false">IF(D1019="",,"http://mnsearch.com/item?kwd="&amp;D1019)</f>
        <v>http://mnsearch.com/item?kwd=B07TTGJ8BN</v>
      </c>
      <c r="G1019" s="60" t="n">
        <v>4211</v>
      </c>
      <c r="H1019" s="39"/>
      <c r="I1019" s="40" t="n">
        <v>200</v>
      </c>
      <c r="J1019" s="41"/>
      <c r="K1019" s="41"/>
      <c r="L1019" s="41"/>
      <c r="M1019" s="61" t="s">
        <v>3090</v>
      </c>
      <c r="N1019" s="62" t="n">
        <v>65.49</v>
      </c>
      <c r="O1019" s="77" t="n">
        <f aca="false">N1019-0.5</f>
        <v>64.99</v>
      </c>
      <c r="P1019" s="78" t="n">
        <f aca="false">IF(ISERROR($P$1*O1019),"",($P$1*O1019))</f>
        <v>6881.1412</v>
      </c>
      <c r="Q1019" s="79" t="n">
        <f aca="false">P1019-T1019-X1019-G1019-H1019-Z1019</f>
        <v>448.141199999999</v>
      </c>
      <c r="R1019" s="80" t="n">
        <f aca="false">P1019-T1019-Y1019-G1019-H1019-Z1019</f>
        <v>448.141199999999</v>
      </c>
      <c r="S1019" s="81" t="n">
        <f aca="false">IF(ISERROR(Q1019/P1019),"",(Q1019/P1019))</f>
        <v>0.0651259997396942</v>
      </c>
      <c r="T1019" s="78" t="n">
        <f aca="false">ROUND(IF(ISERROR(P1019*$T$1),"",P1019*$T$1),0)</f>
        <v>1032</v>
      </c>
      <c r="U1019" s="82" t="n">
        <f aca="false">ROUNDUP(I1019*1.2,0)</f>
        <v>240</v>
      </c>
      <c r="V1019" s="83" t="n">
        <f aca="false">ROUNDUP(SUM(J1019:L1019)*1.1,0)</f>
        <v>0</v>
      </c>
      <c r="W1019" s="84" t="s">
        <v>50</v>
      </c>
      <c r="X1019" s="28" t="n">
        <f aca="false">IFERROR(IF($W1019="eパケライト",VLOOKUP($U1019,料金表!$B$3:$H$52,2,1),IF($W1019="eパケ",VLOOKUP($U1019,料金表!$B$3:$H$52,4,1),IF($W1019="EMS",VLOOKUP($U1019,料金表!$B$3:$H$52,6,1),""))),"")</f>
        <v>860</v>
      </c>
      <c r="Y1019" s="28" t="n">
        <f aca="false">IFERROR(IF($W1019="eパケライト",VLOOKUP($U1019,料金表!$B$3:$H$52,3,1),IF($W1019="eパケ",VLOOKUP($U1019,料金表!$B$3:$H$52,5,1),IF($W1019="EMS",VLOOKUP($U1019,料金表!$B$3:$H$52,7,1),""))),"")</f>
        <v>860</v>
      </c>
      <c r="Z1019" s="28" t="n">
        <f aca="false">$Z$1</f>
        <v>330</v>
      </c>
      <c r="AA1019" s="64"/>
      <c r="AB1019" s="65"/>
      <c r="AC1019" s="66" t="s">
        <v>45</v>
      </c>
      <c r="AD1019" s="65" t="n">
        <v>43984</v>
      </c>
      <c r="AE1019" s="56"/>
      <c r="AF1019" s="104"/>
    </row>
    <row r="1020" customFormat="false" ht="15.75" hidden="false" customHeight="true" outlineLevel="0" collapsed="false">
      <c r="A1020" s="19" t="n">
        <v>1013</v>
      </c>
      <c r="B1020" s="67"/>
      <c r="C1020" s="58" t="s">
        <v>3091</v>
      </c>
      <c r="D1020" s="37" t="s">
        <v>3092</v>
      </c>
      <c r="E1020" s="58" t="n">
        <v>4984824070851</v>
      </c>
      <c r="F1020" s="38" t="str">
        <f aca="false">IF(D1020="",,"http://mnsearch.com/item?kwd="&amp;D1020)</f>
        <v>http://mnsearch.com/item?kwd=B00013YOOY</v>
      </c>
      <c r="G1020" s="60" t="n">
        <v>3640</v>
      </c>
      <c r="H1020" s="39"/>
      <c r="I1020" s="40" t="n">
        <v>200</v>
      </c>
      <c r="J1020" s="41"/>
      <c r="K1020" s="41"/>
      <c r="L1020" s="41"/>
      <c r="M1020" s="100" t="s">
        <v>3093</v>
      </c>
      <c r="N1020" s="62" t="n">
        <v>60.49</v>
      </c>
      <c r="O1020" s="77" t="n">
        <f aca="false">N1020-0.5</f>
        <v>59.99</v>
      </c>
      <c r="P1020" s="78" t="n">
        <f aca="false">IF(ISERROR($P$1*O1020),"",($P$1*O1020))</f>
        <v>6351.7412</v>
      </c>
      <c r="Q1020" s="79" t="n">
        <f aca="false">P1020-T1020-X1020-G1020-H1020-Z1020</f>
        <v>568.7412</v>
      </c>
      <c r="R1020" s="80" t="n">
        <f aca="false">P1020-T1020-Y1020-G1020-H1020-Z1020</f>
        <v>568.7412</v>
      </c>
      <c r="S1020" s="81" t="n">
        <f aca="false">IF(ISERROR(Q1020/P1020),"",(Q1020/P1020))</f>
        <v>0.0895409907443963</v>
      </c>
      <c r="T1020" s="78" t="n">
        <f aca="false">ROUND(IF(ISERROR(P1020*$T$1),"",P1020*$T$1),0)</f>
        <v>953</v>
      </c>
      <c r="U1020" s="82" t="n">
        <f aca="false">ROUNDUP(I1020*1.2,0)</f>
        <v>240</v>
      </c>
      <c r="V1020" s="83" t="n">
        <f aca="false">ROUNDUP(SUM(J1020:L1020)*1.1,0)</f>
        <v>0</v>
      </c>
      <c r="W1020" s="84" t="s">
        <v>50</v>
      </c>
      <c r="X1020" s="28" t="n">
        <f aca="false">IFERROR(IF($W1020="eパケライト",VLOOKUP($U1020,料金表!$B$3:$H$52,2,1),IF($W1020="eパケ",VLOOKUP($U1020,料金表!$B$3:$H$52,4,1),IF($W1020="EMS",VLOOKUP($U1020,料金表!$B$3:$H$52,6,1),""))),"")</f>
        <v>860</v>
      </c>
      <c r="Y1020" s="28" t="n">
        <f aca="false">IFERROR(IF($W1020="eパケライト",VLOOKUP($U1020,料金表!$B$3:$H$52,3,1),IF($W1020="eパケ",VLOOKUP($U1020,料金表!$B$3:$H$52,5,1),IF($W1020="EMS",VLOOKUP($U1020,料金表!$B$3:$H$52,7,1),""))),"")</f>
        <v>860</v>
      </c>
      <c r="Z1020" s="28" t="n">
        <f aca="false">$Z$1</f>
        <v>330</v>
      </c>
      <c r="AA1020" s="64"/>
      <c r="AB1020" s="65"/>
      <c r="AC1020" s="66" t="s">
        <v>45</v>
      </c>
      <c r="AD1020" s="65" t="n">
        <v>43984</v>
      </c>
      <c r="AE1020" s="56"/>
      <c r="AF1020" s="104"/>
    </row>
    <row r="1021" customFormat="false" ht="15.75" hidden="false" customHeight="true" outlineLevel="0" collapsed="false">
      <c r="A1021" s="19" t="n">
        <v>1014</v>
      </c>
      <c r="B1021" s="67"/>
      <c r="C1021" s="58" t="s">
        <v>3094</v>
      </c>
      <c r="D1021" s="37" t="s">
        <v>3095</v>
      </c>
      <c r="E1021" s="58" t="n">
        <v>4984995200026</v>
      </c>
      <c r="F1021" s="38" t="str">
        <f aca="false">IF(D1021="",,"http://mnsearch.com/item?kwd="&amp;D1021)</f>
        <v>http://mnsearch.com/item?kwd=B000068HPS</v>
      </c>
      <c r="G1021" s="60" t="n">
        <v>3811</v>
      </c>
      <c r="H1021" s="39"/>
      <c r="I1021" s="40" t="n">
        <v>200</v>
      </c>
      <c r="J1021" s="41"/>
      <c r="K1021" s="41"/>
      <c r="L1021" s="41"/>
      <c r="M1021" s="61" t="s">
        <v>3096</v>
      </c>
      <c r="N1021" s="62" t="n">
        <v>62.49</v>
      </c>
      <c r="O1021" s="77" t="n">
        <f aca="false">N1021-0.5</f>
        <v>61.99</v>
      </c>
      <c r="P1021" s="78" t="n">
        <f aca="false">IF(ISERROR($P$1*O1021),"",($P$1*O1021))</f>
        <v>6563.5012</v>
      </c>
      <c r="Q1021" s="79" t="n">
        <f aca="false">P1021-T1021-X1021-G1021-H1021-Z1021</f>
        <v>577.5012</v>
      </c>
      <c r="R1021" s="80" t="n">
        <f aca="false">P1021-T1021-Y1021-G1021-H1021-Z1021</f>
        <v>577.5012</v>
      </c>
      <c r="S1021" s="81" t="n">
        <f aca="false">IF(ISERROR(Q1021/P1021),"",(Q1021/P1021))</f>
        <v>0.0879867592619622</v>
      </c>
      <c r="T1021" s="78" t="n">
        <f aca="false">ROUND(IF(ISERROR(P1021*$T$1),"",P1021*$T$1),0)</f>
        <v>985</v>
      </c>
      <c r="U1021" s="82" t="n">
        <f aca="false">ROUNDUP(I1021*1.2,0)</f>
        <v>240</v>
      </c>
      <c r="V1021" s="83" t="n">
        <f aca="false">ROUNDUP(SUM(J1021:L1021)*1.1,0)</f>
        <v>0</v>
      </c>
      <c r="W1021" s="84" t="s">
        <v>50</v>
      </c>
      <c r="X1021" s="28" t="n">
        <f aca="false">IFERROR(IF($W1021="eパケライト",VLOOKUP($U1021,料金表!$B$3:$H$52,2,1),IF($W1021="eパケ",VLOOKUP($U1021,料金表!$B$3:$H$52,4,1),IF($W1021="EMS",VLOOKUP($U1021,料金表!$B$3:$H$52,6,1),""))),"")</f>
        <v>860</v>
      </c>
      <c r="Y1021" s="28" t="n">
        <f aca="false">IFERROR(IF($W1021="eパケライト",VLOOKUP($U1021,料金表!$B$3:$H$52,3,1),IF($W1021="eパケ",VLOOKUP($U1021,料金表!$B$3:$H$52,5,1),IF($W1021="EMS",VLOOKUP($U1021,料金表!$B$3:$H$52,7,1),""))),"")</f>
        <v>860</v>
      </c>
      <c r="Z1021" s="28" t="n">
        <f aca="false">$Z$1</f>
        <v>330</v>
      </c>
      <c r="AA1021" s="64"/>
      <c r="AB1021" s="65"/>
      <c r="AC1021" s="66" t="s">
        <v>45</v>
      </c>
      <c r="AD1021" s="65" t="n">
        <v>43984</v>
      </c>
      <c r="AE1021" s="56"/>
      <c r="AF1021" s="104"/>
    </row>
    <row r="1022" customFormat="false" ht="15.75" hidden="false" customHeight="true" outlineLevel="0" collapsed="false">
      <c r="A1022" s="19" t="n">
        <v>1015</v>
      </c>
      <c r="B1022" s="67"/>
      <c r="C1022" s="58" t="s">
        <v>3097</v>
      </c>
      <c r="D1022" s="37" t="s">
        <v>3098</v>
      </c>
      <c r="E1022" s="58" t="n">
        <v>4904810461920</v>
      </c>
      <c r="F1022" s="38" t="str">
        <f aca="false">IF(D1022="",,"http://mnsearch.com/item?kwd="&amp;D1022)</f>
        <v>http://mnsearch.com/item?kwd=B000069S24</v>
      </c>
      <c r="G1022" s="60" t="n">
        <v>3580</v>
      </c>
      <c r="H1022" s="60" t="n">
        <v>358</v>
      </c>
      <c r="I1022" s="40" t="n">
        <v>200</v>
      </c>
      <c r="J1022" s="41"/>
      <c r="K1022" s="41"/>
      <c r="L1022" s="41"/>
      <c r="M1022" s="61" t="s">
        <v>3099</v>
      </c>
      <c r="N1022" s="62" t="n">
        <v>60.49</v>
      </c>
      <c r="O1022" s="77" t="n">
        <f aca="false">N1022-0.5</f>
        <v>59.99</v>
      </c>
      <c r="P1022" s="78" t="n">
        <f aca="false">IF(ISERROR($P$1*O1022),"",($P$1*O1022))</f>
        <v>6351.7412</v>
      </c>
      <c r="Q1022" s="79" t="n">
        <f aca="false">P1022-T1022-X1022-G1022-H1022-Z1022</f>
        <v>270.7412</v>
      </c>
      <c r="R1022" s="80" t="n">
        <f aca="false">P1022-T1022-Y1022-G1022-H1022-Z1022</f>
        <v>270.7412</v>
      </c>
      <c r="S1022" s="81" t="n">
        <f aca="false">IF(ISERROR(Q1022/P1022),"",(Q1022/P1022))</f>
        <v>0.0426247215487936</v>
      </c>
      <c r="T1022" s="78" t="n">
        <f aca="false">ROUND(IF(ISERROR(P1022*$T$1),"",P1022*$T$1),0)</f>
        <v>953</v>
      </c>
      <c r="U1022" s="82" t="n">
        <f aca="false">ROUNDUP(I1022*1.2,0)</f>
        <v>240</v>
      </c>
      <c r="V1022" s="83" t="n">
        <f aca="false">ROUNDUP(SUM(J1022:L1022)*1.1,0)</f>
        <v>0</v>
      </c>
      <c r="W1022" s="84" t="s">
        <v>50</v>
      </c>
      <c r="X1022" s="28" t="n">
        <f aca="false">IFERROR(IF($W1022="eパケライト",VLOOKUP($U1022,料金表!$B$3:$H$52,2,1),IF($W1022="eパケ",VLOOKUP($U1022,料金表!$B$3:$H$52,4,1),IF($W1022="EMS",VLOOKUP($U1022,料金表!$B$3:$H$52,6,1),""))),"")</f>
        <v>860</v>
      </c>
      <c r="Y1022" s="28" t="n">
        <f aca="false">IFERROR(IF($W1022="eパケライト",VLOOKUP($U1022,料金表!$B$3:$H$52,3,1),IF($W1022="eパケ",VLOOKUP($U1022,料金表!$B$3:$H$52,5,1),IF($W1022="EMS",VLOOKUP($U1022,料金表!$B$3:$H$52,7,1),""))),"")</f>
        <v>860</v>
      </c>
      <c r="Z1022" s="28" t="n">
        <f aca="false">$Z$1</f>
        <v>330</v>
      </c>
      <c r="AA1022" s="64"/>
      <c r="AB1022" s="65"/>
      <c r="AC1022" s="66" t="s">
        <v>45</v>
      </c>
      <c r="AD1022" s="65" t="n">
        <v>43984</v>
      </c>
      <c r="AE1022" s="56"/>
      <c r="AF1022" s="104"/>
    </row>
    <row r="1023" customFormat="false" ht="15.75" hidden="false" customHeight="true" outlineLevel="0" collapsed="false">
      <c r="A1023" s="19" t="n">
        <v>1016</v>
      </c>
      <c r="B1023" s="67"/>
      <c r="C1023" s="58" t="s">
        <v>3100</v>
      </c>
      <c r="D1023" s="37" t="s">
        <v>3101</v>
      </c>
      <c r="E1023" s="58" t="n">
        <v>4994068800213</v>
      </c>
      <c r="F1023" s="38" t="str">
        <f aca="false">IF(D1023="",,"http://mnsearch.com/item?kwd="&amp;D1023)</f>
        <v>http://mnsearch.com/item?kwd=B000068IBT</v>
      </c>
      <c r="G1023" s="60" t="n">
        <v>3611</v>
      </c>
      <c r="H1023" s="39"/>
      <c r="I1023" s="40" t="n">
        <v>200</v>
      </c>
      <c r="J1023" s="41"/>
      <c r="K1023" s="41"/>
      <c r="L1023" s="41"/>
      <c r="M1023" s="100" t="s">
        <v>3102</v>
      </c>
      <c r="N1023" s="62" t="n">
        <v>58.25</v>
      </c>
      <c r="O1023" s="77" t="n">
        <f aca="false">N1023-0.5</f>
        <v>57.75</v>
      </c>
      <c r="P1023" s="78" t="n">
        <f aca="false">IF(ISERROR($P$1*O1023),"",($P$1*O1023))</f>
        <v>6114.57</v>
      </c>
      <c r="Q1023" s="79" t="n">
        <f aca="false">P1023-T1023-X1023-G1023-H1023-Z1023</f>
        <v>396.57</v>
      </c>
      <c r="R1023" s="80" t="n">
        <f aca="false">P1023-T1023-Y1023-G1023-H1023-Z1023</f>
        <v>396.57</v>
      </c>
      <c r="S1023" s="81" t="n">
        <f aca="false">IF(ISERROR(Q1023/P1023),"",(Q1023/P1023))</f>
        <v>0.0648565639120984</v>
      </c>
      <c r="T1023" s="78" t="n">
        <f aca="false">ROUND(IF(ISERROR(P1023*$T$1),"",P1023*$T$1),0)</f>
        <v>917</v>
      </c>
      <c r="U1023" s="82" t="n">
        <f aca="false">ROUNDUP(I1023*1.2,0)</f>
        <v>240</v>
      </c>
      <c r="V1023" s="83" t="n">
        <f aca="false">ROUNDUP(SUM(J1023:L1023)*1.1,0)</f>
        <v>0</v>
      </c>
      <c r="W1023" s="84" t="s">
        <v>50</v>
      </c>
      <c r="X1023" s="28" t="n">
        <f aca="false">IFERROR(IF($W1023="eパケライト",VLOOKUP($U1023,料金表!$B$3:$H$52,2,1),IF($W1023="eパケ",VLOOKUP($U1023,料金表!$B$3:$H$52,4,1),IF($W1023="EMS",VLOOKUP($U1023,料金表!$B$3:$H$52,6,1),""))),"")</f>
        <v>860</v>
      </c>
      <c r="Y1023" s="28" t="n">
        <f aca="false">IFERROR(IF($W1023="eパケライト",VLOOKUP($U1023,料金表!$B$3:$H$52,3,1),IF($W1023="eパケ",VLOOKUP($U1023,料金表!$B$3:$H$52,5,1),IF($W1023="EMS",VLOOKUP($U1023,料金表!$B$3:$H$52,7,1),""))),"")</f>
        <v>860</v>
      </c>
      <c r="Z1023" s="28" t="n">
        <f aca="false">$Z$1</f>
        <v>330</v>
      </c>
      <c r="AA1023" s="64"/>
      <c r="AB1023" s="65"/>
      <c r="AC1023" s="66" t="s">
        <v>45</v>
      </c>
      <c r="AD1023" s="65" t="n">
        <v>43984</v>
      </c>
      <c r="AE1023" s="56"/>
      <c r="AF1023" s="104"/>
    </row>
    <row r="1024" customFormat="false" ht="15.75" hidden="false" customHeight="true" outlineLevel="0" collapsed="false">
      <c r="A1024" s="19" t="n">
        <v>1017</v>
      </c>
      <c r="B1024" s="67"/>
      <c r="C1024" s="58" t="s">
        <v>3103</v>
      </c>
      <c r="D1024" s="37" t="s">
        <v>3104</v>
      </c>
      <c r="E1024" s="58" t="n">
        <v>4988607500153</v>
      </c>
      <c r="F1024" s="38" t="str">
        <f aca="false">IF(D1024="",,"http://mnsearch.com/item?kwd="&amp;D1024)</f>
        <v>http://mnsearch.com/item?kwd=B0000DG187</v>
      </c>
      <c r="G1024" s="60" t="n">
        <v>4211</v>
      </c>
      <c r="H1024" s="39"/>
      <c r="I1024" s="40" t="n">
        <v>200</v>
      </c>
      <c r="J1024" s="41"/>
      <c r="K1024" s="41"/>
      <c r="L1024" s="41"/>
      <c r="M1024" s="61" t="s">
        <v>3105</v>
      </c>
      <c r="N1024" s="62" t="n">
        <v>65.99</v>
      </c>
      <c r="O1024" s="77" t="n">
        <f aca="false">N1024-0.5</f>
        <v>65.49</v>
      </c>
      <c r="P1024" s="78" t="n">
        <f aca="false">IF(ISERROR($P$1*O1024),"",($P$1*O1024))</f>
        <v>6934.0812</v>
      </c>
      <c r="Q1024" s="79" t="n">
        <f aca="false">P1024-T1024-X1024-G1024-H1024-Z1024</f>
        <v>493.081199999999</v>
      </c>
      <c r="R1024" s="80" t="n">
        <f aca="false">P1024-T1024-Y1024-G1024-H1024-Z1024</f>
        <v>493.081199999999</v>
      </c>
      <c r="S1024" s="81" t="n">
        <f aca="false">IF(ISERROR(Q1024/P1024),"",(Q1024/P1024))</f>
        <v>0.071109810482173</v>
      </c>
      <c r="T1024" s="78" t="n">
        <f aca="false">ROUND(IF(ISERROR(P1024*$T$1),"",P1024*$T$1),0)</f>
        <v>1040</v>
      </c>
      <c r="U1024" s="82" t="n">
        <f aca="false">ROUNDUP(I1024*1.2,0)</f>
        <v>240</v>
      </c>
      <c r="V1024" s="83" t="n">
        <f aca="false">ROUNDUP(SUM(J1024:L1024)*1.1,0)</f>
        <v>0</v>
      </c>
      <c r="W1024" s="84" t="s">
        <v>50</v>
      </c>
      <c r="X1024" s="28" t="n">
        <f aca="false">IFERROR(IF($W1024="eパケライト",VLOOKUP($U1024,料金表!$B$3:$H$52,2,1),IF($W1024="eパケ",VLOOKUP($U1024,料金表!$B$3:$H$52,4,1),IF($W1024="EMS",VLOOKUP($U1024,料金表!$B$3:$H$52,6,1),""))),"")</f>
        <v>860</v>
      </c>
      <c r="Y1024" s="28" t="n">
        <f aca="false">IFERROR(IF($W1024="eパケライト",VLOOKUP($U1024,料金表!$B$3:$H$52,3,1),IF($W1024="eパケ",VLOOKUP($U1024,料金表!$B$3:$H$52,5,1),IF($W1024="EMS",VLOOKUP($U1024,料金表!$B$3:$H$52,7,1),""))),"")</f>
        <v>860</v>
      </c>
      <c r="Z1024" s="28" t="n">
        <f aca="false">$Z$1</f>
        <v>330</v>
      </c>
      <c r="AA1024" s="64"/>
      <c r="AB1024" s="65"/>
      <c r="AC1024" s="66" t="s">
        <v>45</v>
      </c>
      <c r="AD1024" s="65" t="n">
        <v>43984</v>
      </c>
      <c r="AE1024" s="56"/>
      <c r="AF1024" s="104"/>
    </row>
    <row r="1025" customFormat="false" ht="15.75" hidden="false" customHeight="true" outlineLevel="0" collapsed="false">
      <c r="A1025" s="19" t="n">
        <v>1018</v>
      </c>
      <c r="B1025" s="67"/>
      <c r="C1025" s="58" t="s">
        <v>3106</v>
      </c>
      <c r="D1025" s="37" t="s">
        <v>3107</v>
      </c>
      <c r="E1025" s="58" t="n">
        <v>4983164730210</v>
      </c>
      <c r="F1025" s="38" t="str">
        <f aca="false">IF(D1025="",,"http://mnsearch.com/item?kwd="&amp;D1025)</f>
        <v>http://mnsearch.com/item?kwd=B000068HOM</v>
      </c>
      <c r="G1025" s="60" t="n">
        <v>2811</v>
      </c>
      <c r="H1025" s="39"/>
      <c r="I1025" s="40" t="n">
        <v>200</v>
      </c>
      <c r="J1025" s="41"/>
      <c r="K1025" s="41"/>
      <c r="L1025" s="41"/>
      <c r="M1025" s="61" t="s">
        <v>3108</v>
      </c>
      <c r="N1025" s="62" t="n">
        <v>50.49</v>
      </c>
      <c r="O1025" s="77" t="n">
        <f aca="false">N1025-0.5</f>
        <v>49.99</v>
      </c>
      <c r="P1025" s="78" t="n">
        <f aca="false">IF(ISERROR($P$1*O1025),"",($P$1*O1025))</f>
        <v>5292.9412</v>
      </c>
      <c r="Q1025" s="79" t="n">
        <f aca="false">P1025-T1025-X1025-G1025-H1025-Z1025</f>
        <v>497.9412</v>
      </c>
      <c r="R1025" s="80" t="n">
        <f aca="false">P1025-T1025-Y1025-G1025-H1025-Z1025</f>
        <v>497.9412</v>
      </c>
      <c r="S1025" s="81" t="n">
        <f aca="false">IF(ISERROR(Q1025/P1025),"",(Q1025/P1025))</f>
        <v>0.0940764654630964</v>
      </c>
      <c r="T1025" s="78" t="n">
        <f aca="false">ROUND(IF(ISERROR(P1025*$T$1),"",P1025*$T$1),0)</f>
        <v>794</v>
      </c>
      <c r="U1025" s="82" t="n">
        <f aca="false">ROUNDUP(I1025*1.2,0)</f>
        <v>240</v>
      </c>
      <c r="V1025" s="83" t="n">
        <f aca="false">ROUNDUP(SUM(J1025:L1025)*1.1,0)</f>
        <v>0</v>
      </c>
      <c r="W1025" s="84" t="s">
        <v>50</v>
      </c>
      <c r="X1025" s="28" t="n">
        <f aca="false">IFERROR(IF($W1025="eパケライト",VLOOKUP($U1025,料金表!$B$3:$H$52,2,1),IF($W1025="eパケ",VLOOKUP($U1025,料金表!$B$3:$H$52,4,1),IF($W1025="EMS",VLOOKUP($U1025,料金表!$B$3:$H$52,6,1),""))),"")</f>
        <v>860</v>
      </c>
      <c r="Y1025" s="28" t="n">
        <f aca="false">IFERROR(IF($W1025="eパケライト",VLOOKUP($U1025,料金表!$B$3:$H$52,3,1),IF($W1025="eパケ",VLOOKUP($U1025,料金表!$B$3:$H$52,5,1),IF($W1025="EMS",VLOOKUP($U1025,料金表!$B$3:$H$52,7,1),""))),"")</f>
        <v>860</v>
      </c>
      <c r="Z1025" s="28" t="n">
        <f aca="false">$Z$1</f>
        <v>330</v>
      </c>
      <c r="AA1025" s="64"/>
      <c r="AB1025" s="65"/>
      <c r="AC1025" s="66" t="s">
        <v>45</v>
      </c>
      <c r="AD1025" s="65" t="n">
        <v>43984</v>
      </c>
      <c r="AE1025" s="56"/>
      <c r="AF1025" s="104"/>
    </row>
    <row r="1026" customFormat="false" ht="15.75" hidden="false" customHeight="true" outlineLevel="0" collapsed="false">
      <c r="A1026" s="19" t="n">
        <v>1019</v>
      </c>
      <c r="B1026" s="67"/>
      <c r="C1026" s="58" t="s">
        <v>3109</v>
      </c>
      <c r="D1026" s="37" t="s">
        <v>3110</v>
      </c>
      <c r="E1026" s="58" t="n">
        <v>4907859101482</v>
      </c>
      <c r="F1026" s="38" t="str">
        <f aca="false">IF(D1026="",,"http://mnsearch.com/item?kwd="&amp;D1026)</f>
        <v>http://mnsearch.com/item?kwd=B000068H1T</v>
      </c>
      <c r="G1026" s="60" t="n">
        <v>5500</v>
      </c>
      <c r="H1026" s="39"/>
      <c r="I1026" s="40" t="n">
        <v>200</v>
      </c>
      <c r="J1026" s="41"/>
      <c r="K1026" s="41"/>
      <c r="L1026" s="41"/>
      <c r="M1026" s="61" t="s">
        <v>3111</v>
      </c>
      <c r="N1026" s="62" t="n">
        <v>85.99</v>
      </c>
      <c r="O1026" s="77" t="n">
        <f aca="false">N1026-0.5</f>
        <v>85.49</v>
      </c>
      <c r="P1026" s="78" t="n">
        <f aca="false">IF(ISERROR($P$1*O1026),"",($P$1*O1026))</f>
        <v>9051.6812</v>
      </c>
      <c r="Q1026" s="79" t="n">
        <f aca="false">P1026-T1026-X1026-G1026-H1026-Z1026</f>
        <v>1003.6812</v>
      </c>
      <c r="R1026" s="80" t="n">
        <f aca="false">P1026-T1026-Y1026-G1026-H1026-Z1026</f>
        <v>1003.6812</v>
      </c>
      <c r="S1026" s="81" t="n">
        <f aca="false">IF(ISERROR(Q1026/P1026),"",(Q1026/P1026))</f>
        <v>0.110883401417186</v>
      </c>
      <c r="T1026" s="78" t="n">
        <f aca="false">ROUND(IF(ISERROR(P1026*$T$1),"",P1026*$T$1),0)</f>
        <v>1358</v>
      </c>
      <c r="U1026" s="82" t="n">
        <f aca="false">ROUNDUP(I1026*1.2,0)</f>
        <v>240</v>
      </c>
      <c r="V1026" s="83" t="n">
        <f aca="false">ROUNDUP(SUM(J1026:L1026)*1.1,0)</f>
        <v>0</v>
      </c>
      <c r="W1026" s="84" t="s">
        <v>50</v>
      </c>
      <c r="X1026" s="28" t="n">
        <f aca="false">IFERROR(IF($W1026="eパケライト",VLOOKUP($U1026,料金表!$B$3:$H$52,2,1),IF($W1026="eパケ",VLOOKUP($U1026,料金表!$B$3:$H$52,4,1),IF($W1026="EMS",VLOOKUP($U1026,料金表!$B$3:$H$52,6,1),""))),"")</f>
        <v>860</v>
      </c>
      <c r="Y1026" s="28" t="n">
        <f aca="false">IFERROR(IF($W1026="eパケライト",VLOOKUP($U1026,料金表!$B$3:$H$52,3,1),IF($W1026="eパケ",VLOOKUP($U1026,料金表!$B$3:$H$52,5,1),IF($W1026="EMS",VLOOKUP($U1026,料金表!$B$3:$H$52,7,1),""))),"")</f>
        <v>860</v>
      </c>
      <c r="Z1026" s="28" t="n">
        <f aca="false">$Z$1</f>
        <v>330</v>
      </c>
      <c r="AA1026" s="64"/>
      <c r="AB1026" s="65"/>
      <c r="AC1026" s="66" t="s">
        <v>45</v>
      </c>
      <c r="AD1026" s="65" t="n">
        <v>43984</v>
      </c>
      <c r="AE1026" s="56"/>
      <c r="AF1026" s="104"/>
    </row>
    <row r="1027" customFormat="false" ht="15.75" hidden="false" customHeight="true" outlineLevel="0" collapsed="false">
      <c r="A1027" s="19" t="n">
        <v>1020</v>
      </c>
      <c r="B1027" s="67"/>
      <c r="C1027" s="58" t="s">
        <v>3112</v>
      </c>
      <c r="D1027" s="37" t="s">
        <v>3113</v>
      </c>
      <c r="E1027" s="58" t="n">
        <v>4988658911038</v>
      </c>
      <c r="F1027" s="38" t="str">
        <f aca="false">IF(D1027="",,"http://mnsearch.com/item?kwd="&amp;D1027)</f>
        <v>http://mnsearch.com/item?kwd=B0000ZPTH4</v>
      </c>
      <c r="G1027" s="60" t="n">
        <v>7500</v>
      </c>
      <c r="H1027" s="39"/>
      <c r="I1027" s="40" t="n">
        <v>200</v>
      </c>
      <c r="J1027" s="41"/>
      <c r="K1027" s="41"/>
      <c r="L1027" s="41"/>
      <c r="M1027" s="61" t="s">
        <v>3114</v>
      </c>
      <c r="N1027" s="62" t="n">
        <v>120.49</v>
      </c>
      <c r="O1027" s="77" t="n">
        <f aca="false">N1027-0.5</f>
        <v>119.99</v>
      </c>
      <c r="P1027" s="78" t="n">
        <f aca="false">IF(ISERROR($P$1*O1027),"",($P$1*O1027))</f>
        <v>12704.5412</v>
      </c>
      <c r="Q1027" s="79" t="n">
        <f aca="false">P1027-T1027-X1027-G1027-H1027-Z1027</f>
        <v>2108.5412</v>
      </c>
      <c r="R1027" s="80" t="n">
        <f aca="false">P1027-T1027-Y1027-G1027-H1027-Z1027</f>
        <v>2108.5412</v>
      </c>
      <c r="S1027" s="81" t="n">
        <f aca="false">IF(ISERROR(Q1027/P1027),"",(Q1027/P1027))</f>
        <v>0.165967520338318</v>
      </c>
      <c r="T1027" s="78" t="n">
        <f aca="false">ROUND(IF(ISERROR(P1027*$T$1),"",P1027*$T$1),0)</f>
        <v>1906</v>
      </c>
      <c r="U1027" s="82" t="n">
        <f aca="false">ROUNDUP(I1027*1.2,0)</f>
        <v>240</v>
      </c>
      <c r="V1027" s="83" t="n">
        <f aca="false">ROUNDUP(SUM(J1027:L1027)*1.1,0)</f>
        <v>0</v>
      </c>
      <c r="W1027" s="84" t="s">
        <v>50</v>
      </c>
      <c r="X1027" s="28" t="n">
        <f aca="false">IFERROR(IF($W1027="eパケライト",VLOOKUP($U1027,料金表!$B$3:$H$52,2,1),IF($W1027="eパケ",VLOOKUP($U1027,料金表!$B$3:$H$52,4,1),IF($W1027="EMS",VLOOKUP($U1027,料金表!$B$3:$H$52,6,1),""))),"")</f>
        <v>860</v>
      </c>
      <c r="Y1027" s="28" t="n">
        <f aca="false">IFERROR(IF($W1027="eパケライト",VLOOKUP($U1027,料金表!$B$3:$H$52,3,1),IF($W1027="eパケ",VLOOKUP($U1027,料金表!$B$3:$H$52,5,1),IF($W1027="EMS",VLOOKUP($U1027,料金表!$B$3:$H$52,7,1),""))),"")</f>
        <v>860</v>
      </c>
      <c r="Z1027" s="28" t="n">
        <f aca="false">$Z$1</f>
        <v>330</v>
      </c>
      <c r="AA1027" s="64"/>
      <c r="AB1027" s="65"/>
      <c r="AC1027" s="66" t="s">
        <v>45</v>
      </c>
      <c r="AD1027" s="65" t="n">
        <v>43984</v>
      </c>
      <c r="AE1027" s="56"/>
      <c r="AF1027" s="104"/>
    </row>
    <row r="1028" customFormat="false" ht="15.75" hidden="false" customHeight="true" outlineLevel="0" collapsed="false">
      <c r="A1028" s="19" t="n">
        <v>1021</v>
      </c>
      <c r="B1028" s="67"/>
      <c r="C1028" s="58" t="s">
        <v>3115</v>
      </c>
      <c r="D1028" s="37" t="s">
        <v>110</v>
      </c>
      <c r="E1028" s="20"/>
      <c r="F1028" s="38" t="str">
        <f aca="false">IF(D1028="",,"http://mnsearch.com/item?kwd="&amp;D1028)</f>
        <v>http://mnsearch.com/item?kwd=Hand-on</v>
      </c>
      <c r="G1028" s="60" t="n">
        <v>11500</v>
      </c>
      <c r="H1028" s="39"/>
      <c r="I1028" s="40" t="n">
        <v>500</v>
      </c>
      <c r="J1028" s="41"/>
      <c r="K1028" s="41"/>
      <c r="L1028" s="41"/>
      <c r="M1028" s="41"/>
      <c r="N1028" s="62" t="n">
        <v>169.99</v>
      </c>
      <c r="O1028" s="77" t="n">
        <f aca="false">N1028-0.5</f>
        <v>169.49</v>
      </c>
      <c r="P1028" s="78" t="n">
        <f aca="false">IF(ISERROR($P$1*O1028),"",($P$1*O1028))</f>
        <v>17945.6012</v>
      </c>
      <c r="Q1028" s="79" t="n">
        <f aca="false">P1028-T1028-X1028-G1028-H1028-Z1028</f>
        <v>2038.6012</v>
      </c>
      <c r="R1028" s="80" t="n">
        <f aca="false">P1028-T1028-Y1028-G1028-H1028-Z1028</f>
        <v>2038.6012</v>
      </c>
      <c r="S1028" s="81" t="n">
        <f aca="false">IF(ISERROR(Q1028/P1028),"",(Q1028/P1028))</f>
        <v>0.113598935877389</v>
      </c>
      <c r="T1028" s="78" t="n">
        <f aca="false">ROUND(IF(ISERROR(P1028*$T$1),"",P1028*$T$1),0)</f>
        <v>2692</v>
      </c>
      <c r="U1028" s="82" t="n">
        <f aca="false">ROUNDUP(I1028*1.2,0)</f>
        <v>600</v>
      </c>
      <c r="V1028" s="83" t="n">
        <f aca="false">ROUNDUP(SUM(J1028:L1028)*1.1,0)</f>
        <v>0</v>
      </c>
      <c r="W1028" s="84" t="s">
        <v>50</v>
      </c>
      <c r="X1028" s="28" t="n">
        <f aca="false">IFERROR(IF($W1028="eパケライト",VLOOKUP($U1028,料金表!$B$3:$H$52,2,1),IF($W1028="eパケ",VLOOKUP($U1028,料金表!$B$3:$H$52,4,1),IF($W1028="EMS",VLOOKUP($U1028,料金表!$B$3:$H$52,6,1),""))),"")</f>
        <v>1385</v>
      </c>
      <c r="Y1028" s="28" t="n">
        <f aca="false">IFERROR(IF($W1028="eパケライト",VLOOKUP($U1028,料金表!$B$3:$H$52,3,1),IF($W1028="eパケ",VLOOKUP($U1028,料金表!$B$3:$H$52,5,1),IF($W1028="EMS",VLOOKUP($U1028,料金表!$B$3:$H$52,7,1),""))),"")</f>
        <v>1385</v>
      </c>
      <c r="Z1028" s="28" t="n">
        <f aca="false">$Z$1</f>
        <v>330</v>
      </c>
      <c r="AA1028" s="64"/>
      <c r="AB1028" s="65"/>
      <c r="AC1028" s="66" t="s">
        <v>45</v>
      </c>
      <c r="AD1028" s="65" t="n">
        <v>43985</v>
      </c>
      <c r="AE1028" s="56"/>
      <c r="AF1028" s="105" t="s">
        <v>3116</v>
      </c>
    </row>
    <row r="1029" customFormat="false" ht="15.75" hidden="false" customHeight="true" outlineLevel="0" collapsed="false">
      <c r="A1029" s="19" t="n">
        <v>1022</v>
      </c>
      <c r="B1029" s="67"/>
      <c r="C1029" s="58" t="s">
        <v>3117</v>
      </c>
      <c r="D1029" s="37" t="s">
        <v>3118</v>
      </c>
      <c r="E1029" s="58" t="n">
        <v>4964808100484</v>
      </c>
      <c r="F1029" s="38" t="str">
        <f aca="false">IF(D1029="",,"http://mnsearch.com/item?kwd="&amp;D1029)</f>
        <v>http://mnsearch.com/item?kwd=B00014B1JE</v>
      </c>
      <c r="G1029" s="60" t="n">
        <v>5011</v>
      </c>
      <c r="H1029" s="39"/>
      <c r="I1029" s="40" t="n">
        <v>500</v>
      </c>
      <c r="J1029" s="41"/>
      <c r="K1029" s="41"/>
      <c r="L1029" s="41"/>
      <c r="M1029" s="100" t="s">
        <v>3119</v>
      </c>
      <c r="N1029" s="62" t="n">
        <v>115.49</v>
      </c>
      <c r="O1029" s="77" t="n">
        <f aca="false">N1029-0.5</f>
        <v>114.99</v>
      </c>
      <c r="P1029" s="78" t="n">
        <f aca="false">IF(ISERROR($P$1*O1029),"",($P$1*O1029))</f>
        <v>12175.1412</v>
      </c>
      <c r="Q1029" s="79" t="n">
        <f aca="false">P1029-T1029-X1029-G1029-H1029-Z1029</f>
        <v>3623.1412</v>
      </c>
      <c r="R1029" s="80" t="n">
        <f aca="false">P1029-T1029-Y1029-G1029-H1029-Z1029</f>
        <v>3623.1412</v>
      </c>
      <c r="S1029" s="81" t="n">
        <f aca="false">IF(ISERROR(Q1029/P1029),"",(Q1029/P1029))</f>
        <v>0.297585148334871</v>
      </c>
      <c r="T1029" s="78" t="n">
        <f aca="false">ROUND(IF(ISERROR(P1029*$T$1),"",P1029*$T$1),0)</f>
        <v>1826</v>
      </c>
      <c r="U1029" s="82" t="n">
        <f aca="false">ROUNDUP(I1029*1.2,0)</f>
        <v>600</v>
      </c>
      <c r="V1029" s="83" t="n">
        <f aca="false">ROUNDUP(SUM(J1029:L1029)*1.1,0)</f>
        <v>0</v>
      </c>
      <c r="W1029" s="84" t="s">
        <v>50</v>
      </c>
      <c r="X1029" s="28" t="n">
        <f aca="false">IFERROR(IF($W1029="eパケライト",VLOOKUP($U1029,料金表!$B$3:$H$52,2,1),IF($W1029="eパケ",VLOOKUP($U1029,料金表!$B$3:$H$52,4,1),IF($W1029="EMS",VLOOKUP($U1029,料金表!$B$3:$H$52,6,1),""))),"")</f>
        <v>1385</v>
      </c>
      <c r="Y1029" s="28" t="n">
        <f aca="false">IFERROR(IF($W1029="eパケライト",VLOOKUP($U1029,料金表!$B$3:$H$52,3,1),IF($W1029="eパケ",VLOOKUP($U1029,料金表!$B$3:$H$52,5,1),IF($W1029="EMS",VLOOKUP($U1029,料金表!$B$3:$H$52,7,1),""))),"")</f>
        <v>1385</v>
      </c>
      <c r="Z1029" s="28" t="n">
        <f aca="false">$Z$1</f>
        <v>330</v>
      </c>
      <c r="AA1029" s="64"/>
      <c r="AB1029" s="65"/>
      <c r="AC1029" s="66" t="s">
        <v>45</v>
      </c>
      <c r="AD1029" s="65" t="n">
        <v>43985</v>
      </c>
      <c r="AE1029" s="56"/>
      <c r="AF1029" s="104"/>
    </row>
    <row r="1030" customFormat="false" ht="15.75" hidden="false" customHeight="true" outlineLevel="0" collapsed="false">
      <c r="A1030" s="19" t="n">
        <v>1023</v>
      </c>
      <c r="B1030" s="67"/>
      <c r="C1030" s="58" t="s">
        <v>3120</v>
      </c>
      <c r="D1030" s="37" t="s">
        <v>3121</v>
      </c>
      <c r="E1030" s="58" t="n">
        <v>4988607250508</v>
      </c>
      <c r="F1030" s="38" t="str">
        <f aca="false">IF(D1030="",,"http://mnsearch.com/item?kwd="&amp;D1030)</f>
        <v>http://mnsearch.com/item?kwd=B0000ZPUB4</v>
      </c>
      <c r="G1030" s="60" t="n">
        <v>7711</v>
      </c>
      <c r="H1030" s="39"/>
      <c r="I1030" s="40" t="n">
        <v>200</v>
      </c>
      <c r="J1030" s="41"/>
      <c r="K1030" s="41"/>
      <c r="L1030" s="41"/>
      <c r="M1030" s="100" t="s">
        <v>3122</v>
      </c>
      <c r="N1030" s="62" t="n">
        <v>123.99</v>
      </c>
      <c r="O1030" s="77" t="n">
        <f aca="false">N1030-0.5</f>
        <v>123.49</v>
      </c>
      <c r="P1030" s="78" t="n">
        <f aca="false">IF(ISERROR($P$1*O1030),"",($P$1*O1030))</f>
        <v>13075.1212</v>
      </c>
      <c r="Q1030" s="79" t="n">
        <f aca="false">P1030-T1030-X1030-G1030-H1030-Z1030</f>
        <v>2213.1212</v>
      </c>
      <c r="R1030" s="80" t="n">
        <f aca="false">P1030-T1030-Y1030-G1030-H1030-Z1030</f>
        <v>2213.1212</v>
      </c>
      <c r="S1030" s="81" t="n">
        <f aca="false">IF(ISERROR(Q1030/P1030),"",(Q1030/P1030))</f>
        <v>0.169262002710919</v>
      </c>
      <c r="T1030" s="78" t="n">
        <f aca="false">ROUND(IF(ISERROR(P1030*$T$1),"",P1030*$T$1),0)</f>
        <v>1961</v>
      </c>
      <c r="U1030" s="82" t="n">
        <f aca="false">ROUNDUP(I1030*1.2,0)</f>
        <v>240</v>
      </c>
      <c r="V1030" s="83" t="n">
        <f aca="false">ROUNDUP(SUM(J1030:L1030)*1.1,0)</f>
        <v>0</v>
      </c>
      <c r="W1030" s="84" t="s">
        <v>50</v>
      </c>
      <c r="X1030" s="28" t="n">
        <f aca="false">IFERROR(IF($W1030="eパケライト",VLOOKUP($U1030,料金表!$B$3:$H$52,2,1),IF($W1030="eパケ",VLOOKUP($U1030,料金表!$B$3:$H$52,4,1),IF($W1030="EMS",VLOOKUP($U1030,料金表!$B$3:$H$52,6,1),""))),"")</f>
        <v>860</v>
      </c>
      <c r="Y1030" s="28" t="n">
        <f aca="false">IFERROR(IF($W1030="eパケライト",VLOOKUP($U1030,料金表!$B$3:$H$52,3,1),IF($W1030="eパケ",VLOOKUP($U1030,料金表!$B$3:$H$52,5,1),IF($W1030="EMS",VLOOKUP($U1030,料金表!$B$3:$H$52,7,1),""))),"")</f>
        <v>860</v>
      </c>
      <c r="Z1030" s="28" t="n">
        <f aca="false">$Z$1</f>
        <v>330</v>
      </c>
      <c r="AA1030" s="64"/>
      <c r="AB1030" s="65"/>
      <c r="AC1030" s="66" t="s">
        <v>45</v>
      </c>
      <c r="AD1030" s="65" t="n">
        <v>43985</v>
      </c>
      <c r="AE1030" s="56"/>
      <c r="AF1030" s="104"/>
    </row>
    <row r="1031" customFormat="false" ht="15.75" hidden="false" customHeight="true" outlineLevel="0" collapsed="false">
      <c r="A1031" s="19" t="n">
        <v>1024</v>
      </c>
      <c r="B1031" s="67"/>
      <c r="C1031" s="58" t="s">
        <v>3123</v>
      </c>
      <c r="D1031" s="37" t="s">
        <v>3124</v>
      </c>
      <c r="E1031" s="20"/>
      <c r="F1031" s="38" t="str">
        <f aca="false">IF(D1031="",,"http://mnsearch.com/item?kwd="&amp;D1031)</f>
        <v>http://mnsearch.com/item?kwd=B07PLF41ZW</v>
      </c>
      <c r="G1031" s="60" t="n">
        <v>4511</v>
      </c>
      <c r="H1031" s="39"/>
      <c r="I1031" s="40" t="n">
        <v>200</v>
      </c>
      <c r="J1031" s="41"/>
      <c r="K1031" s="41"/>
      <c r="L1031" s="41"/>
      <c r="M1031" s="61" t="s">
        <v>3125</v>
      </c>
      <c r="N1031" s="62" t="n">
        <v>70.49</v>
      </c>
      <c r="O1031" s="77" t="n">
        <f aca="false">N1031-0.5</f>
        <v>69.99</v>
      </c>
      <c r="P1031" s="78" t="n">
        <f aca="false">IF(ISERROR($P$1*O1031),"",($P$1*O1031))</f>
        <v>7410.5412</v>
      </c>
      <c r="Q1031" s="79" t="n">
        <f aca="false">P1031-T1031-X1031-G1031-H1031-Z1031</f>
        <v>597.541199999999</v>
      </c>
      <c r="R1031" s="80" t="n">
        <f aca="false">P1031-T1031-Y1031-G1031-H1031-Z1031</f>
        <v>597.541199999999</v>
      </c>
      <c r="S1031" s="81" t="n">
        <f aca="false">IF(ISERROR(Q1031/P1031),"",(Q1031/P1031))</f>
        <v>0.0806339488403356</v>
      </c>
      <c r="T1031" s="78" t="n">
        <f aca="false">ROUND(IF(ISERROR(P1031*$T$1),"",P1031*$T$1),0)</f>
        <v>1112</v>
      </c>
      <c r="U1031" s="82" t="n">
        <f aca="false">ROUNDUP(I1031*1.2,0)</f>
        <v>240</v>
      </c>
      <c r="V1031" s="83" t="n">
        <f aca="false">ROUNDUP(SUM(J1031:L1031)*1.1,0)</f>
        <v>0</v>
      </c>
      <c r="W1031" s="84" t="s">
        <v>50</v>
      </c>
      <c r="X1031" s="28" t="n">
        <f aca="false">IFERROR(IF($W1031="eパケライト",VLOOKUP($U1031,料金表!$B$3:$H$52,2,1),IF($W1031="eパケ",VLOOKUP($U1031,料金表!$B$3:$H$52,4,1),IF($W1031="EMS",VLOOKUP($U1031,料金表!$B$3:$H$52,6,1),""))),"")</f>
        <v>860</v>
      </c>
      <c r="Y1031" s="28" t="n">
        <f aca="false">IFERROR(IF($W1031="eパケライト",VLOOKUP($U1031,料金表!$B$3:$H$52,3,1),IF($W1031="eパケ",VLOOKUP($U1031,料金表!$B$3:$H$52,5,1),IF($W1031="EMS",VLOOKUP($U1031,料金表!$B$3:$H$52,7,1),""))),"")</f>
        <v>860</v>
      </c>
      <c r="Z1031" s="28" t="n">
        <f aca="false">$Z$1</f>
        <v>330</v>
      </c>
      <c r="AA1031" s="64"/>
      <c r="AB1031" s="65"/>
      <c r="AC1031" s="66" t="s">
        <v>45</v>
      </c>
      <c r="AD1031" s="65" t="n">
        <v>43985</v>
      </c>
      <c r="AE1031" s="56"/>
      <c r="AF1031" s="106" t="s">
        <v>3126</v>
      </c>
    </row>
    <row r="1032" customFormat="false" ht="15.75" hidden="false" customHeight="true" outlineLevel="0" collapsed="false">
      <c r="A1032" s="19" t="n">
        <v>1025</v>
      </c>
      <c r="B1032" s="67"/>
      <c r="C1032" s="58" t="s">
        <v>3127</v>
      </c>
      <c r="D1032" s="37" t="s">
        <v>3128</v>
      </c>
      <c r="E1032" s="58" t="n">
        <v>4974365832025</v>
      </c>
      <c r="F1032" s="38" t="str">
        <f aca="false">IF(D1032="",,"http://mnsearch.com/item?kwd="&amp;D1032)</f>
        <v>http://mnsearch.com/item?kwd=B000ZL242Q</v>
      </c>
      <c r="G1032" s="60" t="n">
        <v>2051</v>
      </c>
      <c r="H1032" s="39"/>
      <c r="I1032" s="40" t="n">
        <v>200</v>
      </c>
      <c r="J1032" s="41"/>
      <c r="K1032" s="41"/>
      <c r="L1032" s="41"/>
      <c r="M1032" s="100" t="s">
        <v>3129</v>
      </c>
      <c r="N1032" s="62" t="n">
        <v>55.49</v>
      </c>
      <c r="O1032" s="77" t="n">
        <f aca="false">N1032-0.5</f>
        <v>54.99</v>
      </c>
      <c r="P1032" s="78" t="n">
        <f aca="false">IF(ISERROR($P$1*O1032),"",($P$1*O1032))</f>
        <v>5822.3412</v>
      </c>
      <c r="Q1032" s="79" t="n">
        <f aca="false">P1032-T1032-X1032-G1032-H1032-Z1032</f>
        <v>1708.3412</v>
      </c>
      <c r="R1032" s="80" t="n">
        <f aca="false">P1032-T1032-Y1032-G1032-H1032-Z1032</f>
        <v>1708.3412</v>
      </c>
      <c r="S1032" s="81" t="n">
        <f aca="false">IF(ISERROR(Q1032/P1032),"",(Q1032/P1032))</f>
        <v>0.293411385784124</v>
      </c>
      <c r="T1032" s="78" t="n">
        <f aca="false">ROUND(IF(ISERROR(P1032*$T$1),"",P1032*$T$1),0)</f>
        <v>873</v>
      </c>
      <c r="U1032" s="82" t="n">
        <f aca="false">ROUNDUP(I1032*1.2,0)</f>
        <v>240</v>
      </c>
      <c r="V1032" s="83" t="n">
        <f aca="false">ROUNDUP(SUM(J1032:L1032)*1.1,0)</f>
        <v>0</v>
      </c>
      <c r="W1032" s="84" t="s">
        <v>50</v>
      </c>
      <c r="X1032" s="28" t="n">
        <f aca="false">IFERROR(IF($W1032="eパケライト",VLOOKUP($U1032,料金表!$B$3:$H$52,2,1),IF($W1032="eパケ",VLOOKUP($U1032,料金表!$B$3:$H$52,4,1),IF($W1032="EMS",VLOOKUP($U1032,料金表!$B$3:$H$52,6,1),""))),"")</f>
        <v>860</v>
      </c>
      <c r="Y1032" s="28" t="n">
        <f aca="false">IFERROR(IF($W1032="eパケライト",VLOOKUP($U1032,料金表!$B$3:$H$52,3,1),IF($W1032="eパケ",VLOOKUP($U1032,料金表!$B$3:$H$52,5,1),IF($W1032="EMS",VLOOKUP($U1032,料金表!$B$3:$H$52,7,1),""))),"")</f>
        <v>860</v>
      </c>
      <c r="Z1032" s="28" t="n">
        <f aca="false">$Z$1</f>
        <v>330</v>
      </c>
      <c r="AA1032" s="64"/>
      <c r="AB1032" s="65"/>
      <c r="AC1032" s="66" t="s">
        <v>45</v>
      </c>
      <c r="AD1032" s="65" t="n">
        <v>43985</v>
      </c>
      <c r="AE1032" s="56"/>
      <c r="AF1032" s="104"/>
    </row>
    <row r="1033" customFormat="false" ht="19.5" hidden="false" customHeight="true" outlineLevel="0" collapsed="false">
      <c r="A1033" s="19" t="n">
        <v>1026</v>
      </c>
      <c r="B1033" s="67"/>
      <c r="C1033" s="58" t="s">
        <v>3130</v>
      </c>
      <c r="D1033" s="37" t="s">
        <v>3131</v>
      </c>
      <c r="E1033" s="58" t="n">
        <v>4902425451008</v>
      </c>
      <c r="F1033" s="38" t="str">
        <f aca="false">IF(D1033="",,"http://mnsearch.com/item?kwd="&amp;D1033)</f>
        <v>http://mnsearch.com/item?kwd=B000068GXX</v>
      </c>
      <c r="G1033" s="60" t="n">
        <v>15800</v>
      </c>
      <c r="H1033" s="39"/>
      <c r="I1033" s="40" t="n">
        <v>200</v>
      </c>
      <c r="J1033" s="41"/>
      <c r="K1033" s="41"/>
      <c r="L1033" s="41"/>
      <c r="M1033" s="61" t="s">
        <v>3132</v>
      </c>
      <c r="N1033" s="62" t="n">
        <v>230</v>
      </c>
      <c r="O1033" s="77" t="n">
        <f aca="false">N1033-0.5</f>
        <v>229.5</v>
      </c>
      <c r="P1033" s="78" t="n">
        <f aca="false">IF(ISERROR($P$1*O1033),"",($P$1*O1033))</f>
        <v>24299.46</v>
      </c>
      <c r="Q1033" s="79" t="n">
        <f aca="false">P1033-T1033-X1033-G1033-H1033-Z1033</f>
        <v>3664.46</v>
      </c>
      <c r="R1033" s="80" t="n">
        <f aca="false">P1033-T1033-Y1033-G1033-H1033-Z1033</f>
        <v>3664.46</v>
      </c>
      <c r="S1033" s="81" t="n">
        <f aca="false">IF(ISERROR(Q1033/P1033),"",(Q1033/P1033))</f>
        <v>0.15080417424914</v>
      </c>
      <c r="T1033" s="78" t="n">
        <f aca="false">ROUND(IF(ISERROR(P1033*$T$1),"",P1033*$T$1),0)</f>
        <v>3645</v>
      </c>
      <c r="U1033" s="82" t="n">
        <f aca="false">ROUNDUP(I1033*1.2,0)</f>
        <v>240</v>
      </c>
      <c r="V1033" s="83" t="n">
        <f aca="false">ROUNDUP(SUM(J1033:L1033)*1.1,0)</f>
        <v>0</v>
      </c>
      <c r="W1033" s="84" t="s">
        <v>50</v>
      </c>
      <c r="X1033" s="28" t="n">
        <f aca="false">IFERROR(IF($W1033="eパケライト",VLOOKUP($U1033,料金表!$B$3:$H$52,2,1),IF($W1033="eパケ",VLOOKUP($U1033,料金表!$B$3:$H$52,4,1),IF($W1033="EMS",VLOOKUP($U1033,料金表!$B$3:$H$52,6,1),""))),"")</f>
        <v>860</v>
      </c>
      <c r="Y1033" s="28" t="n">
        <f aca="false">IFERROR(IF($W1033="eパケライト",VLOOKUP($U1033,料金表!$B$3:$H$52,3,1),IF($W1033="eパケ",VLOOKUP($U1033,料金表!$B$3:$H$52,5,1),IF($W1033="EMS",VLOOKUP($U1033,料金表!$B$3:$H$52,7,1),""))),"")</f>
        <v>860</v>
      </c>
      <c r="Z1033" s="28" t="n">
        <f aca="false">$Z$1</f>
        <v>330</v>
      </c>
      <c r="AA1033" s="64"/>
      <c r="AB1033" s="65"/>
      <c r="AC1033" s="66" t="s">
        <v>89</v>
      </c>
      <c r="AD1033" s="65" t="n">
        <v>43985</v>
      </c>
      <c r="AE1033" s="56"/>
      <c r="AF1033" s="104"/>
    </row>
    <row r="1034" customFormat="false" ht="19.5" hidden="false" customHeight="true" outlineLevel="0" collapsed="false">
      <c r="A1034" s="19" t="n">
        <v>1027</v>
      </c>
      <c r="B1034" s="67"/>
      <c r="C1034" s="58" t="s">
        <v>3133</v>
      </c>
      <c r="D1034" s="37" t="s">
        <v>3134</v>
      </c>
      <c r="E1034" s="58" t="n">
        <v>4988104004949</v>
      </c>
      <c r="F1034" s="38" t="str">
        <f aca="false">IF(D1034="",,"http://mnsearch.com/item?kwd="&amp;D1034)</f>
        <v>http://mnsearch.com/item?kwd=B000068HU2</v>
      </c>
      <c r="G1034" s="60" t="n">
        <v>6711</v>
      </c>
      <c r="H1034" s="39"/>
      <c r="I1034" s="40" t="n">
        <v>200</v>
      </c>
      <c r="J1034" s="41"/>
      <c r="K1034" s="41"/>
      <c r="L1034" s="41"/>
      <c r="M1034" s="61" t="s">
        <v>3135</v>
      </c>
      <c r="N1034" s="62" t="n">
        <v>89.99</v>
      </c>
      <c r="O1034" s="77" t="n">
        <f aca="false">N1034-0.5</f>
        <v>89.49</v>
      </c>
      <c r="P1034" s="78" t="n">
        <f aca="false">IF(ISERROR($P$1*O1034),"",($P$1*O1034))</f>
        <v>9475.2012</v>
      </c>
      <c r="Q1034" s="79" t="n">
        <f aca="false">P1034-T1034-X1034-G1034-H1034-Z1034</f>
        <v>153.2012</v>
      </c>
      <c r="R1034" s="80" t="n">
        <f aca="false">P1034-T1034-Y1034-G1034-H1034-Z1034</f>
        <v>153.2012</v>
      </c>
      <c r="S1034" s="81" t="n">
        <f aca="false">IF(ISERROR(Q1034/P1034),"",(Q1034/P1034))</f>
        <v>0.0161686487459495</v>
      </c>
      <c r="T1034" s="78" t="n">
        <f aca="false">ROUND(IF(ISERROR(P1034*$T$1),"",P1034*$T$1),0)</f>
        <v>1421</v>
      </c>
      <c r="U1034" s="82" t="n">
        <f aca="false">ROUNDUP(I1034*1.2,0)</f>
        <v>240</v>
      </c>
      <c r="V1034" s="83" t="n">
        <f aca="false">ROUNDUP(SUM(J1034:L1034)*1.1,0)</f>
        <v>0</v>
      </c>
      <c r="W1034" s="84" t="s">
        <v>50</v>
      </c>
      <c r="X1034" s="28" t="n">
        <f aca="false">IFERROR(IF($W1034="eパケライト",VLOOKUP($U1034,料金表!$B$3:$H$52,2,1),IF($W1034="eパケ",VLOOKUP($U1034,料金表!$B$3:$H$52,4,1),IF($W1034="EMS",VLOOKUP($U1034,料金表!$B$3:$H$52,6,1),""))),"")</f>
        <v>860</v>
      </c>
      <c r="Y1034" s="28" t="n">
        <f aca="false">IFERROR(IF($W1034="eパケライト",VLOOKUP($U1034,料金表!$B$3:$H$52,3,1),IF($W1034="eパケ",VLOOKUP($U1034,料金表!$B$3:$H$52,5,1),IF($W1034="EMS",VLOOKUP($U1034,料金表!$B$3:$H$52,7,1),""))),"")</f>
        <v>860</v>
      </c>
      <c r="Z1034" s="28" t="n">
        <f aca="false">$Z$1</f>
        <v>330</v>
      </c>
      <c r="AA1034" s="64"/>
      <c r="AB1034" s="65"/>
      <c r="AC1034" s="66" t="s">
        <v>89</v>
      </c>
      <c r="AD1034" s="65" t="n">
        <v>43985</v>
      </c>
      <c r="AE1034" s="56"/>
      <c r="AF1034" s="104"/>
    </row>
    <row r="1035" customFormat="false" ht="19.5" hidden="false" customHeight="true" outlineLevel="0" collapsed="false">
      <c r="A1035" s="19" t="n">
        <v>1028</v>
      </c>
      <c r="B1035" s="67"/>
      <c r="C1035" s="58" t="s">
        <v>3136</v>
      </c>
      <c r="D1035" s="37" t="s">
        <v>3137</v>
      </c>
      <c r="E1035" s="58" t="n">
        <v>4984995300122</v>
      </c>
      <c r="F1035" s="38" t="str">
        <f aca="false">IF(D1035="",,"http://mnsearch.com/item?kwd="&amp;D1035)</f>
        <v>http://mnsearch.com/item?kwd=B000068HQ3</v>
      </c>
      <c r="G1035" s="60" t="n">
        <v>4111</v>
      </c>
      <c r="H1035" s="39"/>
      <c r="I1035" s="40" t="n">
        <v>200</v>
      </c>
      <c r="J1035" s="41"/>
      <c r="K1035" s="41"/>
      <c r="L1035" s="41"/>
      <c r="M1035" s="61" t="s">
        <v>3138</v>
      </c>
      <c r="N1035" s="62" t="n">
        <v>70.49</v>
      </c>
      <c r="O1035" s="77" t="n">
        <f aca="false">N1035-0.5</f>
        <v>69.99</v>
      </c>
      <c r="P1035" s="78" t="n">
        <f aca="false">IF(ISERROR($P$1*O1035),"",($P$1*O1035))</f>
        <v>7410.5412</v>
      </c>
      <c r="Q1035" s="79" t="n">
        <f aca="false">P1035-T1035-X1035-G1035-H1035-Z1035</f>
        <v>997.541199999999</v>
      </c>
      <c r="R1035" s="80" t="n">
        <f aca="false">P1035-T1035-Y1035-G1035-H1035-Z1035</f>
        <v>997.541199999999</v>
      </c>
      <c r="S1035" s="81" t="n">
        <f aca="false">IF(ISERROR(Q1035/P1035),"",(Q1035/P1035))</f>
        <v>0.134611113153247</v>
      </c>
      <c r="T1035" s="78" t="n">
        <f aca="false">ROUND(IF(ISERROR(P1035*$T$1),"",P1035*$T$1),0)</f>
        <v>1112</v>
      </c>
      <c r="U1035" s="82" t="n">
        <f aca="false">ROUNDUP(I1035*1.2,0)</f>
        <v>240</v>
      </c>
      <c r="V1035" s="83" t="n">
        <f aca="false">ROUNDUP(SUM(J1035:L1035)*1.1,0)</f>
        <v>0</v>
      </c>
      <c r="W1035" s="84" t="s">
        <v>50</v>
      </c>
      <c r="X1035" s="28" t="n">
        <f aca="false">IFERROR(IF($W1035="eパケライト",VLOOKUP($U1035,料金表!$B$3:$H$52,2,1),IF($W1035="eパケ",VLOOKUP($U1035,料金表!$B$3:$H$52,4,1),IF($W1035="EMS",VLOOKUP($U1035,料金表!$B$3:$H$52,6,1),""))),"")</f>
        <v>860</v>
      </c>
      <c r="Y1035" s="28" t="n">
        <f aca="false">IFERROR(IF($W1035="eパケライト",VLOOKUP($U1035,料金表!$B$3:$H$52,3,1),IF($W1035="eパケ",VLOOKUP($U1035,料金表!$B$3:$H$52,5,1),IF($W1035="EMS",VLOOKUP($U1035,料金表!$B$3:$H$52,7,1),""))),"")</f>
        <v>860</v>
      </c>
      <c r="Z1035" s="28" t="n">
        <f aca="false">$Z$1</f>
        <v>330</v>
      </c>
      <c r="AA1035" s="64"/>
      <c r="AB1035" s="65"/>
      <c r="AC1035" s="66" t="s">
        <v>89</v>
      </c>
      <c r="AD1035" s="65" t="n">
        <v>43985</v>
      </c>
      <c r="AE1035" s="56"/>
      <c r="AF1035" s="104"/>
    </row>
    <row r="1036" customFormat="false" ht="19.5" hidden="false" customHeight="true" outlineLevel="0" collapsed="false">
      <c r="A1036" s="19" t="n">
        <v>1029</v>
      </c>
      <c r="B1036" s="67"/>
      <c r="C1036" s="58" t="s">
        <v>3139</v>
      </c>
      <c r="D1036" s="37" t="s">
        <v>3140</v>
      </c>
      <c r="E1036" s="58" t="n">
        <v>4983164735550</v>
      </c>
      <c r="F1036" s="38" t="str">
        <f aca="false">IF(D1036="",,"http://mnsearch.com/item?kwd="&amp;D1036)</f>
        <v>http://mnsearch.com/item?kwd=B00067HN48</v>
      </c>
      <c r="G1036" s="60" t="n">
        <v>5411</v>
      </c>
      <c r="H1036" s="39"/>
      <c r="I1036" s="40" t="n">
        <v>200</v>
      </c>
      <c r="J1036" s="41"/>
      <c r="K1036" s="41"/>
      <c r="L1036" s="41"/>
      <c r="M1036" s="100" t="s">
        <v>3141</v>
      </c>
      <c r="N1036" s="62" t="n">
        <v>80.49</v>
      </c>
      <c r="O1036" s="77" t="n">
        <f aca="false">N1036-0.5</f>
        <v>79.99</v>
      </c>
      <c r="P1036" s="78" t="n">
        <f aca="false">IF(ISERROR($P$1*O1036),"",($P$1*O1036))</f>
        <v>8469.3412</v>
      </c>
      <c r="Q1036" s="79" t="n">
        <f aca="false">P1036-T1036-X1036-G1036-H1036-Z1036</f>
        <v>598.341199999999</v>
      </c>
      <c r="R1036" s="80" t="n">
        <f aca="false">P1036-T1036-Y1036-G1036-H1036-Z1036</f>
        <v>598.341199999999</v>
      </c>
      <c r="S1036" s="81" t="n">
        <f aca="false">IF(ISERROR(Q1036/P1036),"",(Q1036/P1036))</f>
        <v>0.0706479035228855</v>
      </c>
      <c r="T1036" s="78" t="n">
        <f aca="false">ROUND(IF(ISERROR(P1036*$T$1),"",P1036*$T$1),0)</f>
        <v>1270</v>
      </c>
      <c r="U1036" s="82" t="n">
        <f aca="false">ROUNDUP(I1036*1.2,0)</f>
        <v>240</v>
      </c>
      <c r="V1036" s="83" t="n">
        <f aca="false">ROUNDUP(SUM(J1036:L1036)*1.1,0)</f>
        <v>0</v>
      </c>
      <c r="W1036" s="84" t="s">
        <v>50</v>
      </c>
      <c r="X1036" s="28" t="n">
        <f aca="false">IFERROR(IF($W1036="eパケライト",VLOOKUP($U1036,料金表!$B$3:$H$52,2,1),IF($W1036="eパケ",VLOOKUP($U1036,料金表!$B$3:$H$52,4,1),IF($W1036="EMS",VLOOKUP($U1036,料金表!$B$3:$H$52,6,1),""))),"")</f>
        <v>860</v>
      </c>
      <c r="Y1036" s="28" t="n">
        <f aca="false">IFERROR(IF($W1036="eパケライト",VLOOKUP($U1036,料金表!$B$3:$H$52,3,1),IF($W1036="eパケ",VLOOKUP($U1036,料金表!$B$3:$H$52,5,1),IF($W1036="EMS",VLOOKUP($U1036,料金表!$B$3:$H$52,7,1),""))),"")</f>
        <v>860</v>
      </c>
      <c r="Z1036" s="28" t="n">
        <f aca="false">$Z$1</f>
        <v>330</v>
      </c>
      <c r="AA1036" s="64"/>
      <c r="AB1036" s="65"/>
      <c r="AC1036" s="66" t="s">
        <v>89</v>
      </c>
      <c r="AD1036" s="65" t="n">
        <v>43985</v>
      </c>
      <c r="AE1036" s="56"/>
      <c r="AF1036" s="104"/>
    </row>
    <row r="1037" customFormat="false" ht="19.5" hidden="false" customHeight="true" outlineLevel="0" collapsed="false">
      <c r="A1037" s="19" t="n">
        <v>1030</v>
      </c>
      <c r="B1037" s="67"/>
      <c r="C1037" s="58" t="s">
        <v>3142</v>
      </c>
      <c r="D1037" s="37" t="s">
        <v>3143</v>
      </c>
      <c r="E1037" s="58" t="n">
        <v>4961012956050</v>
      </c>
      <c r="F1037" s="38" t="str">
        <f aca="false">IF(D1037="",,"http://mnsearch.com/item?kwd="&amp;D1037)</f>
        <v>http://mnsearch.com/item?kwd=B000068HDL</v>
      </c>
      <c r="G1037" s="60" t="n">
        <v>4511</v>
      </c>
      <c r="H1037" s="39"/>
      <c r="I1037" s="40" t="n">
        <v>200</v>
      </c>
      <c r="J1037" s="41"/>
      <c r="K1037" s="41"/>
      <c r="L1037" s="41"/>
      <c r="M1037" s="100" t="s">
        <v>3144</v>
      </c>
      <c r="N1037" s="62" t="n">
        <v>70.49</v>
      </c>
      <c r="O1037" s="77" t="n">
        <f aca="false">N1037-0.5</f>
        <v>69.99</v>
      </c>
      <c r="P1037" s="78" t="n">
        <f aca="false">IF(ISERROR($P$1*O1037),"",($P$1*O1037))</f>
        <v>7410.5412</v>
      </c>
      <c r="Q1037" s="79" t="n">
        <f aca="false">P1037-T1037-X1037-G1037-H1037-Z1037</f>
        <v>597.541199999999</v>
      </c>
      <c r="R1037" s="80" t="n">
        <f aca="false">P1037-T1037-Y1037-G1037-H1037-Z1037</f>
        <v>597.541199999999</v>
      </c>
      <c r="S1037" s="81" t="n">
        <f aca="false">IF(ISERROR(Q1037/P1037),"",(Q1037/P1037))</f>
        <v>0.0806339488403356</v>
      </c>
      <c r="T1037" s="78" t="n">
        <f aca="false">ROUND(IF(ISERROR(P1037*$T$1),"",P1037*$T$1),0)</f>
        <v>1112</v>
      </c>
      <c r="U1037" s="82" t="n">
        <f aca="false">ROUNDUP(I1037*1.2,0)</f>
        <v>240</v>
      </c>
      <c r="V1037" s="83" t="n">
        <f aca="false">ROUNDUP(SUM(J1037:L1037)*1.1,0)</f>
        <v>0</v>
      </c>
      <c r="W1037" s="84" t="s">
        <v>50</v>
      </c>
      <c r="X1037" s="28" t="n">
        <f aca="false">IFERROR(IF($W1037="eパケライト",VLOOKUP($U1037,料金表!$B$3:$H$52,2,1),IF($W1037="eパケ",VLOOKUP($U1037,料金表!$B$3:$H$52,4,1),IF($W1037="EMS",VLOOKUP($U1037,料金表!$B$3:$H$52,6,1),""))),"")</f>
        <v>860</v>
      </c>
      <c r="Y1037" s="28" t="n">
        <f aca="false">IFERROR(IF($W1037="eパケライト",VLOOKUP($U1037,料金表!$B$3:$H$52,3,1),IF($W1037="eパケ",VLOOKUP($U1037,料金表!$B$3:$H$52,5,1),IF($W1037="EMS",VLOOKUP($U1037,料金表!$B$3:$H$52,7,1),""))),"")</f>
        <v>860</v>
      </c>
      <c r="Z1037" s="28" t="n">
        <f aca="false">$Z$1</f>
        <v>330</v>
      </c>
      <c r="AA1037" s="64"/>
      <c r="AB1037" s="65"/>
      <c r="AC1037" s="66" t="s">
        <v>89</v>
      </c>
      <c r="AD1037" s="65" t="n">
        <v>43985</v>
      </c>
      <c r="AE1037" s="56"/>
      <c r="AF1037" s="104"/>
    </row>
    <row r="1038" customFormat="false" ht="15.75" hidden="false" customHeight="true" outlineLevel="0" collapsed="false">
      <c r="A1038" s="19" t="n">
        <v>1031</v>
      </c>
      <c r="B1038" s="67"/>
      <c r="C1038" s="58" t="s">
        <v>3145</v>
      </c>
      <c r="D1038" s="37" t="s">
        <v>3146</v>
      </c>
      <c r="E1038" s="58" t="n">
        <v>4976219714716</v>
      </c>
      <c r="F1038" s="38" t="str">
        <f aca="false">IF(D1038="",,"http://mnsearch.com/item?kwd="&amp;D1038)</f>
        <v>http://mnsearch.com/item?kwd=B00007F7QU</v>
      </c>
      <c r="G1038" s="60" t="n">
        <v>3701</v>
      </c>
      <c r="H1038" s="39"/>
      <c r="I1038" s="40" t="n">
        <v>200</v>
      </c>
      <c r="J1038" s="41"/>
      <c r="K1038" s="41"/>
      <c r="L1038" s="41"/>
      <c r="M1038" s="61" t="s">
        <v>3147</v>
      </c>
      <c r="N1038" s="62" t="n">
        <v>60.49</v>
      </c>
      <c r="O1038" s="77" t="n">
        <f aca="false">N1038-0.5</f>
        <v>59.99</v>
      </c>
      <c r="P1038" s="78" t="n">
        <f aca="false">IF(ISERROR($P$1*O1038),"",($P$1*O1038))</f>
        <v>6351.7412</v>
      </c>
      <c r="Q1038" s="79" t="n">
        <f aca="false">P1038-T1038-X1038-G1038-H1038-Z1038</f>
        <v>507.7412</v>
      </c>
      <c r="R1038" s="80" t="n">
        <f aca="false">P1038-T1038-Y1038-G1038-H1038-Z1038</f>
        <v>507.7412</v>
      </c>
      <c r="S1038" s="81" t="n">
        <f aca="false">IF(ISERROR(Q1038/P1038),"",(Q1038/P1038))</f>
        <v>0.0799373249023434</v>
      </c>
      <c r="T1038" s="78" t="n">
        <f aca="false">ROUND(IF(ISERROR(P1038*$T$1),"",P1038*$T$1),0)</f>
        <v>953</v>
      </c>
      <c r="U1038" s="82" t="n">
        <f aca="false">ROUNDUP(I1038*1.2,0)</f>
        <v>240</v>
      </c>
      <c r="V1038" s="83" t="n">
        <f aca="false">ROUNDUP(SUM(J1038:L1038)*1.1,0)</f>
        <v>0</v>
      </c>
      <c r="W1038" s="84" t="s">
        <v>50</v>
      </c>
      <c r="X1038" s="28" t="n">
        <f aca="false">IFERROR(IF($W1038="eパケライト",VLOOKUP($U1038,料金表!$B$3:$H$52,2,1),IF($W1038="eパケ",VLOOKUP($U1038,料金表!$B$3:$H$52,4,1),IF($W1038="EMS",VLOOKUP($U1038,料金表!$B$3:$H$52,6,1),""))),"")</f>
        <v>860</v>
      </c>
      <c r="Y1038" s="28" t="n">
        <f aca="false">IFERROR(IF($W1038="eパケライト",VLOOKUP($U1038,料金表!$B$3:$H$52,3,1),IF($W1038="eパケ",VLOOKUP($U1038,料金表!$B$3:$H$52,5,1),IF($W1038="EMS",VLOOKUP($U1038,料金表!$B$3:$H$52,7,1),""))),"")</f>
        <v>860</v>
      </c>
      <c r="Z1038" s="28" t="n">
        <f aca="false">$Z$1</f>
        <v>330</v>
      </c>
      <c r="AA1038" s="64"/>
      <c r="AB1038" s="65"/>
      <c r="AC1038" s="66" t="s">
        <v>45</v>
      </c>
      <c r="AD1038" s="65" t="n">
        <v>43985</v>
      </c>
      <c r="AE1038" s="56"/>
      <c r="AF1038" s="104"/>
    </row>
    <row r="1039" customFormat="false" ht="15.75" hidden="false" customHeight="true" outlineLevel="0" collapsed="false">
      <c r="A1039" s="19" t="n">
        <v>1032</v>
      </c>
      <c r="B1039" s="67"/>
      <c r="C1039" s="58" t="s">
        <v>3148</v>
      </c>
      <c r="D1039" s="37" t="s">
        <v>3149</v>
      </c>
      <c r="E1039" s="58" t="n">
        <v>4988009003894</v>
      </c>
      <c r="F1039" s="38" t="str">
        <f aca="false">IF(D1039="",,"http://mnsearch.com/item?kwd="&amp;D1039)</f>
        <v>http://mnsearch.com/item?kwd=B00005OVPG</v>
      </c>
      <c r="G1039" s="60" t="n">
        <v>8600</v>
      </c>
      <c r="H1039" s="39"/>
      <c r="I1039" s="40" t="n">
        <v>200</v>
      </c>
      <c r="J1039" s="41"/>
      <c r="K1039" s="41"/>
      <c r="L1039" s="41"/>
      <c r="M1039" s="61" t="s">
        <v>3150</v>
      </c>
      <c r="N1039" s="62" t="n">
        <v>130.49</v>
      </c>
      <c r="O1039" s="77" t="n">
        <f aca="false">N1039-0.5</f>
        <v>129.99</v>
      </c>
      <c r="P1039" s="78" t="n">
        <f aca="false">IF(ISERROR($P$1*O1039),"",($P$1*O1039))</f>
        <v>13763.3412</v>
      </c>
      <c r="Q1039" s="79" t="n">
        <f aca="false">P1039-T1039-X1039-G1039-H1039-Z1039</f>
        <v>1908.3412</v>
      </c>
      <c r="R1039" s="80" t="n">
        <f aca="false">P1039-T1039-Y1039-G1039-H1039-Z1039</f>
        <v>1908.3412</v>
      </c>
      <c r="S1039" s="81" t="n">
        <f aca="false">IF(ISERROR(Q1039/P1039),"",(Q1039/P1039))</f>
        <v>0.138653919296864</v>
      </c>
      <c r="T1039" s="78" t="n">
        <f aca="false">ROUND(IF(ISERROR(P1039*$T$1),"",P1039*$T$1),0)</f>
        <v>2065</v>
      </c>
      <c r="U1039" s="82" t="n">
        <f aca="false">ROUNDUP(I1039*1.2,0)</f>
        <v>240</v>
      </c>
      <c r="V1039" s="83" t="n">
        <f aca="false">ROUNDUP(SUM(J1039:L1039)*1.1,0)</f>
        <v>0</v>
      </c>
      <c r="W1039" s="84" t="s">
        <v>50</v>
      </c>
      <c r="X1039" s="28" t="n">
        <f aca="false">IFERROR(IF($W1039="eパケライト",VLOOKUP($U1039,料金表!$B$3:$H$52,2,1),IF($W1039="eパケ",VLOOKUP($U1039,料金表!$B$3:$H$52,4,1),IF($W1039="EMS",VLOOKUP($U1039,料金表!$B$3:$H$52,6,1),""))),"")</f>
        <v>860</v>
      </c>
      <c r="Y1039" s="28" t="n">
        <f aca="false">IFERROR(IF($W1039="eパケライト",VLOOKUP($U1039,料金表!$B$3:$H$52,3,1),IF($W1039="eパケ",VLOOKUP($U1039,料金表!$B$3:$H$52,5,1),IF($W1039="EMS",VLOOKUP($U1039,料金表!$B$3:$H$52,7,1),""))),"")</f>
        <v>860</v>
      </c>
      <c r="Z1039" s="28" t="n">
        <f aca="false">$Z$1</f>
        <v>330</v>
      </c>
      <c r="AA1039" s="64"/>
      <c r="AB1039" s="65"/>
      <c r="AC1039" s="66" t="s">
        <v>45</v>
      </c>
      <c r="AD1039" s="65" t="n">
        <v>43985</v>
      </c>
      <c r="AE1039" s="56"/>
      <c r="AF1039" s="104"/>
    </row>
    <row r="1040" customFormat="false" ht="15.75" hidden="false" customHeight="true" outlineLevel="0" collapsed="false">
      <c r="A1040" s="19" t="n">
        <v>1033</v>
      </c>
      <c r="B1040" s="67"/>
      <c r="C1040" s="58" t="s">
        <v>3151</v>
      </c>
      <c r="D1040" s="37" t="s">
        <v>3152</v>
      </c>
      <c r="E1040" s="58" t="n">
        <v>4530548000010</v>
      </c>
      <c r="F1040" s="38" t="str">
        <f aca="false">IF(D1040="",,"http://mnsearch.com/item?kwd="&amp;D1040)</f>
        <v>http://mnsearch.com/item?kwd=B000069RVB</v>
      </c>
      <c r="G1040" s="60" t="n">
        <v>10000</v>
      </c>
      <c r="H1040" s="39"/>
      <c r="I1040" s="40" t="n">
        <v>200</v>
      </c>
      <c r="J1040" s="41"/>
      <c r="K1040" s="41"/>
      <c r="L1040" s="41"/>
      <c r="M1040" s="61" t="s">
        <v>3153</v>
      </c>
      <c r="N1040" s="62" t="n">
        <v>135.49</v>
      </c>
      <c r="O1040" s="77" t="n">
        <f aca="false">N1040-0.5</f>
        <v>134.99</v>
      </c>
      <c r="P1040" s="78" t="n">
        <f aca="false">IF(ISERROR($P$1*O1040),"",($P$1*O1040))</f>
        <v>14292.7412</v>
      </c>
      <c r="Q1040" s="79" t="n">
        <f aca="false">P1040-T1040-X1040-G1040-H1040-Z1040</f>
        <v>958.7412</v>
      </c>
      <c r="R1040" s="80" t="n">
        <f aca="false">P1040-T1040-Y1040-G1040-H1040-Z1040</f>
        <v>958.7412</v>
      </c>
      <c r="S1040" s="81" t="n">
        <f aca="false">IF(ISERROR(Q1040/P1040),"",(Q1040/P1040))</f>
        <v>0.067078888967779</v>
      </c>
      <c r="T1040" s="78" t="n">
        <f aca="false">ROUND(IF(ISERROR(P1040*$T$1),"",P1040*$T$1),0)</f>
        <v>2144</v>
      </c>
      <c r="U1040" s="82" t="n">
        <f aca="false">ROUNDUP(I1040*1.2,0)</f>
        <v>240</v>
      </c>
      <c r="V1040" s="83" t="n">
        <f aca="false">ROUNDUP(SUM(J1040:L1040)*1.1,0)</f>
        <v>0</v>
      </c>
      <c r="W1040" s="84" t="s">
        <v>50</v>
      </c>
      <c r="X1040" s="28" t="n">
        <f aca="false">IFERROR(IF($W1040="eパケライト",VLOOKUP($U1040,料金表!$B$3:$H$52,2,1),IF($W1040="eパケ",VLOOKUP($U1040,料金表!$B$3:$H$52,4,1),IF($W1040="EMS",VLOOKUP($U1040,料金表!$B$3:$H$52,6,1),""))),"")</f>
        <v>860</v>
      </c>
      <c r="Y1040" s="28" t="n">
        <f aca="false">IFERROR(IF($W1040="eパケライト",VLOOKUP($U1040,料金表!$B$3:$H$52,3,1),IF($W1040="eパケ",VLOOKUP($U1040,料金表!$B$3:$H$52,5,1),IF($W1040="EMS",VLOOKUP($U1040,料金表!$B$3:$H$52,7,1),""))),"")</f>
        <v>860</v>
      </c>
      <c r="Z1040" s="28" t="n">
        <f aca="false">$Z$1</f>
        <v>330</v>
      </c>
      <c r="AA1040" s="64"/>
      <c r="AB1040" s="65"/>
      <c r="AC1040" s="66" t="s">
        <v>45</v>
      </c>
      <c r="AD1040" s="65" t="n">
        <v>43985</v>
      </c>
      <c r="AE1040" s="56"/>
      <c r="AF1040" s="104"/>
    </row>
    <row r="1041" customFormat="false" ht="15.75" hidden="false" customHeight="true" outlineLevel="0" collapsed="false">
      <c r="A1041" s="19" t="n">
        <v>1034</v>
      </c>
      <c r="B1041" s="67"/>
      <c r="C1041" s="58" t="s">
        <v>3154</v>
      </c>
      <c r="D1041" s="37" t="s">
        <v>3155</v>
      </c>
      <c r="E1041" s="58" t="n">
        <v>4582286321384</v>
      </c>
      <c r="F1041" s="38" t="str">
        <f aca="false">IF(D1041="",,"http://mnsearch.com/item?kwd="&amp;D1041)</f>
        <v>http://mnsearch.com/item?kwd=B01FXMGWNI</v>
      </c>
      <c r="G1041" s="60" t="n">
        <v>2600</v>
      </c>
      <c r="H1041" s="39"/>
      <c r="I1041" s="40" t="n">
        <v>200</v>
      </c>
      <c r="J1041" s="41"/>
      <c r="K1041" s="41"/>
      <c r="L1041" s="41"/>
      <c r="M1041" s="100" t="s">
        <v>3156</v>
      </c>
      <c r="N1041" s="62" t="n">
        <v>50.94</v>
      </c>
      <c r="O1041" s="77" t="n">
        <f aca="false">N1041-0.5</f>
        <v>50.44</v>
      </c>
      <c r="P1041" s="78" t="n">
        <f aca="false">IF(ISERROR($P$1*O1041),"",($P$1*O1041))</f>
        <v>5340.5872</v>
      </c>
      <c r="Q1041" s="79" t="n">
        <f aca="false">P1041-T1041-X1041-G1041-H1041-Z1041</f>
        <v>749.5872</v>
      </c>
      <c r="R1041" s="80" t="n">
        <f aca="false">P1041-T1041-Y1041-G1041-H1041-Z1041</f>
        <v>749.5872</v>
      </c>
      <c r="S1041" s="81" t="n">
        <f aca="false">IF(ISERROR(Q1041/P1041),"",(Q1041/P1041))</f>
        <v>0.140356700851172</v>
      </c>
      <c r="T1041" s="78" t="n">
        <f aca="false">ROUND(IF(ISERROR(P1041*$T$1),"",P1041*$T$1),0)</f>
        <v>801</v>
      </c>
      <c r="U1041" s="82" t="n">
        <f aca="false">ROUNDUP(I1041*1.2,0)</f>
        <v>240</v>
      </c>
      <c r="V1041" s="83" t="n">
        <f aca="false">ROUNDUP(SUM(J1041:L1041)*1.1,0)</f>
        <v>0</v>
      </c>
      <c r="W1041" s="84" t="s">
        <v>50</v>
      </c>
      <c r="X1041" s="28" t="n">
        <f aca="false">IFERROR(IF($W1041="eパケライト",VLOOKUP($U1041,料金表!$B$3:$H$52,2,1),IF($W1041="eパケ",VLOOKUP($U1041,料金表!$B$3:$H$52,4,1),IF($W1041="EMS",VLOOKUP($U1041,料金表!$B$3:$H$52,6,1),""))),"")</f>
        <v>860</v>
      </c>
      <c r="Y1041" s="28" t="n">
        <f aca="false">IFERROR(IF($W1041="eパケライト",VLOOKUP($U1041,料金表!$B$3:$H$52,3,1),IF($W1041="eパケ",VLOOKUP($U1041,料金表!$B$3:$H$52,5,1),IF($W1041="EMS",VLOOKUP($U1041,料金表!$B$3:$H$52,7,1),""))),"")</f>
        <v>860</v>
      </c>
      <c r="Z1041" s="28" t="n">
        <f aca="false">$Z$1</f>
        <v>330</v>
      </c>
      <c r="AA1041" s="64"/>
      <c r="AB1041" s="65"/>
      <c r="AC1041" s="66" t="s">
        <v>45</v>
      </c>
      <c r="AD1041" s="65" t="n">
        <v>43985</v>
      </c>
      <c r="AE1041" s="56"/>
      <c r="AF1041" s="104"/>
    </row>
    <row r="1042" customFormat="false" ht="15.75" hidden="false" customHeight="true" outlineLevel="0" collapsed="false">
      <c r="A1042" s="19" t="n">
        <v>1035</v>
      </c>
      <c r="B1042" s="67"/>
      <c r="C1042" s="58" t="s">
        <v>3157</v>
      </c>
      <c r="D1042" s="37" t="s">
        <v>3158</v>
      </c>
      <c r="E1042" s="58" t="n">
        <v>4964808100590</v>
      </c>
      <c r="F1042" s="38" t="str">
        <f aca="false">IF(D1042="",,"http://mnsearch.com/item?kwd="&amp;D1042)</f>
        <v>http://mnsearch.com/item?kwd=B00014B0KO</v>
      </c>
      <c r="G1042" s="60" t="n">
        <v>3211</v>
      </c>
      <c r="H1042" s="39"/>
      <c r="I1042" s="40" t="n">
        <v>500</v>
      </c>
      <c r="J1042" s="41"/>
      <c r="K1042" s="41"/>
      <c r="L1042" s="41"/>
      <c r="M1042" s="100" t="s">
        <v>3159</v>
      </c>
      <c r="N1042" s="62" t="n">
        <v>69.99</v>
      </c>
      <c r="O1042" s="77" t="n">
        <f aca="false">N1042-0.5</f>
        <v>69.49</v>
      </c>
      <c r="P1042" s="78" t="n">
        <f aca="false">IF(ISERROR($P$1*O1042),"",($P$1*O1042))</f>
        <v>7357.6012</v>
      </c>
      <c r="Q1042" s="79" t="n">
        <f aca="false">P1042-T1042-X1042-G1042-H1042-Z1042</f>
        <v>1327.6012</v>
      </c>
      <c r="R1042" s="80" t="n">
        <f aca="false">P1042-T1042-Y1042-G1042-H1042-Z1042</f>
        <v>1327.6012</v>
      </c>
      <c r="S1042" s="81" t="n">
        <f aca="false">IF(ISERROR(Q1042/P1042),"",(Q1042/P1042))</f>
        <v>0.180439407343796</v>
      </c>
      <c r="T1042" s="78" t="n">
        <f aca="false">ROUND(IF(ISERROR(P1042*$T$1),"",P1042*$T$1),0)</f>
        <v>1104</v>
      </c>
      <c r="U1042" s="82" t="n">
        <f aca="false">ROUNDUP(I1042*1.2,0)</f>
        <v>600</v>
      </c>
      <c r="V1042" s="83" t="n">
        <f aca="false">ROUNDUP(SUM(J1042:L1042)*1.1,0)</f>
        <v>0</v>
      </c>
      <c r="W1042" s="84" t="s">
        <v>50</v>
      </c>
      <c r="X1042" s="28" t="n">
        <f aca="false">IFERROR(IF($W1042="eパケライト",VLOOKUP($U1042,料金表!$B$3:$H$52,2,1),IF($W1042="eパケ",VLOOKUP($U1042,料金表!$B$3:$H$52,4,1),IF($W1042="EMS",VLOOKUP($U1042,料金表!$B$3:$H$52,6,1),""))),"")</f>
        <v>1385</v>
      </c>
      <c r="Y1042" s="28" t="n">
        <f aca="false">IFERROR(IF($W1042="eパケライト",VLOOKUP($U1042,料金表!$B$3:$H$52,3,1),IF($W1042="eパケ",VLOOKUP($U1042,料金表!$B$3:$H$52,5,1),IF($W1042="EMS",VLOOKUP($U1042,料金表!$B$3:$H$52,7,1),""))),"")</f>
        <v>1385</v>
      </c>
      <c r="Z1042" s="28" t="n">
        <f aca="false">$Z$1</f>
        <v>330</v>
      </c>
      <c r="AA1042" s="64"/>
      <c r="AB1042" s="65"/>
      <c r="AC1042" s="66" t="s">
        <v>45</v>
      </c>
      <c r="AD1042" s="65" t="n">
        <v>43985</v>
      </c>
      <c r="AE1042" s="56"/>
      <c r="AF1042" s="104"/>
    </row>
    <row r="1043" customFormat="false" ht="16.5" hidden="false" customHeight="true" outlineLevel="0" collapsed="false">
      <c r="A1043" s="19" t="n">
        <v>1036</v>
      </c>
      <c r="B1043" s="67"/>
      <c r="C1043" s="58" t="s">
        <v>3160</v>
      </c>
      <c r="D1043" s="37" t="s">
        <v>3161</v>
      </c>
      <c r="E1043" s="58" t="n">
        <v>4957227700229</v>
      </c>
      <c r="F1043" s="38" t="str">
        <f aca="false">IF(D1043="",,"http://mnsearch.com/item?kwd="&amp;D1043)</f>
        <v>http://mnsearch.com/item?kwd=B0001480WA</v>
      </c>
      <c r="G1043" s="60" t="n">
        <v>2111</v>
      </c>
      <c r="H1043" s="39"/>
      <c r="I1043" s="40" t="n">
        <v>200</v>
      </c>
      <c r="J1043" s="41"/>
      <c r="K1043" s="41"/>
      <c r="L1043" s="41"/>
      <c r="M1043" s="61" t="s">
        <v>3162</v>
      </c>
      <c r="N1043" s="62" t="n">
        <v>50.49</v>
      </c>
      <c r="O1043" s="77" t="n">
        <f aca="false">N1043-0.5</f>
        <v>49.99</v>
      </c>
      <c r="P1043" s="78" t="n">
        <f aca="false">IF(ISERROR($P$1*O1043),"",($P$1*O1043))</f>
        <v>5292.9412</v>
      </c>
      <c r="Q1043" s="79" t="n">
        <f aca="false">P1043-T1043-X1043-G1043-H1043-Z1043</f>
        <v>1197.9412</v>
      </c>
      <c r="R1043" s="80" t="n">
        <f aca="false">P1043-T1043-Y1043-G1043-H1043-Z1043</f>
        <v>1197.9412</v>
      </c>
      <c r="S1043" s="81" t="n">
        <f aca="false">IF(ISERROR(Q1043/P1043),"",(Q1043/P1043))</f>
        <v>0.226328076344396</v>
      </c>
      <c r="T1043" s="78" t="n">
        <f aca="false">ROUND(IF(ISERROR(P1043*$T$1),"",P1043*$T$1),0)</f>
        <v>794</v>
      </c>
      <c r="U1043" s="82" t="n">
        <f aca="false">ROUNDUP(I1043*1.2,0)</f>
        <v>240</v>
      </c>
      <c r="V1043" s="83" t="n">
        <f aca="false">ROUNDUP(SUM(J1043:L1043)*1.1,0)</f>
        <v>0</v>
      </c>
      <c r="W1043" s="84" t="s">
        <v>50</v>
      </c>
      <c r="X1043" s="28" t="n">
        <f aca="false">IFERROR(IF($W1043="eパケライト",VLOOKUP($U1043,料金表!$B$3:$H$52,2,1),IF($W1043="eパケ",VLOOKUP($U1043,料金表!$B$3:$H$52,4,1),IF($W1043="EMS",VLOOKUP($U1043,料金表!$B$3:$H$52,6,1),""))),"")</f>
        <v>860</v>
      </c>
      <c r="Y1043" s="28" t="n">
        <f aca="false">IFERROR(IF($W1043="eパケライト",VLOOKUP($U1043,料金表!$B$3:$H$52,3,1),IF($W1043="eパケ",VLOOKUP($U1043,料金表!$B$3:$H$52,5,1),IF($W1043="EMS",VLOOKUP($U1043,料金表!$B$3:$H$52,7,1),""))),"")</f>
        <v>860</v>
      </c>
      <c r="Z1043" s="28" t="n">
        <f aca="false">$Z$1</f>
        <v>330</v>
      </c>
      <c r="AA1043" s="64"/>
      <c r="AB1043" s="65"/>
      <c r="AC1043" s="66" t="s">
        <v>89</v>
      </c>
      <c r="AD1043" s="65" t="n">
        <v>43986</v>
      </c>
      <c r="AE1043" s="56"/>
      <c r="AF1043" s="104"/>
    </row>
    <row r="1044" customFormat="false" ht="16.5" hidden="false" customHeight="true" outlineLevel="0" collapsed="false">
      <c r="A1044" s="19" t="n">
        <v>1037</v>
      </c>
      <c r="B1044" s="67"/>
      <c r="C1044" s="58" t="s">
        <v>3163</v>
      </c>
      <c r="D1044" s="37" t="s">
        <v>3164</v>
      </c>
      <c r="E1044" s="58" t="n">
        <v>4517553010029</v>
      </c>
      <c r="F1044" s="38" t="str">
        <f aca="false">IF(D1044="",,"http://mnsearch.com/item?kwd="&amp;D1044)</f>
        <v>http://mnsearch.com/item?kwd=B00005V8DK</v>
      </c>
      <c r="G1044" s="60" t="n">
        <v>2300</v>
      </c>
      <c r="H1044" s="39"/>
      <c r="I1044" s="40" t="n">
        <v>200</v>
      </c>
      <c r="J1044" s="41"/>
      <c r="K1044" s="41"/>
      <c r="L1044" s="41"/>
      <c r="M1044" s="100" t="s">
        <v>3165</v>
      </c>
      <c r="N1044" s="62" t="n">
        <v>48.25</v>
      </c>
      <c r="O1044" s="77" t="n">
        <f aca="false">N1044-0.5</f>
        <v>47.75</v>
      </c>
      <c r="P1044" s="78" t="n">
        <f aca="false">IF(ISERROR($P$1*O1044),"",($P$1*O1044))</f>
        <v>5055.77</v>
      </c>
      <c r="Q1044" s="79" t="n">
        <f aca="false">P1044-T1044-X1044-G1044-H1044-Z1044</f>
        <v>807.77</v>
      </c>
      <c r="R1044" s="80" t="n">
        <f aca="false">P1044-T1044-Y1044-G1044-H1044-Z1044</f>
        <v>807.77</v>
      </c>
      <c r="S1044" s="81" t="n">
        <f aca="false">IF(ISERROR(Q1044/P1044),"",(Q1044/P1044))</f>
        <v>0.159771904180768</v>
      </c>
      <c r="T1044" s="78" t="n">
        <f aca="false">ROUND(IF(ISERROR(P1044*$T$1),"",P1044*$T$1),0)</f>
        <v>758</v>
      </c>
      <c r="U1044" s="82" t="n">
        <f aca="false">ROUNDUP(I1044*1.2,0)</f>
        <v>240</v>
      </c>
      <c r="V1044" s="83" t="n">
        <f aca="false">ROUNDUP(SUM(J1044:L1044)*1.1,0)</f>
        <v>0</v>
      </c>
      <c r="W1044" s="84" t="s">
        <v>50</v>
      </c>
      <c r="X1044" s="28" t="n">
        <f aca="false">IFERROR(IF($W1044="eパケライト",VLOOKUP($U1044,料金表!$B$3:$H$52,2,1),IF($W1044="eパケ",VLOOKUP($U1044,料金表!$B$3:$H$52,4,1),IF($W1044="EMS",VLOOKUP($U1044,料金表!$B$3:$H$52,6,1),""))),"")</f>
        <v>860</v>
      </c>
      <c r="Y1044" s="28" t="n">
        <f aca="false">IFERROR(IF($W1044="eパケライト",VLOOKUP($U1044,料金表!$B$3:$H$52,3,1),IF($W1044="eパケ",VLOOKUP($U1044,料金表!$B$3:$H$52,5,1),IF($W1044="EMS",VLOOKUP($U1044,料金表!$B$3:$H$52,7,1),""))),"")</f>
        <v>860</v>
      </c>
      <c r="Z1044" s="28" t="n">
        <f aca="false">$Z$1</f>
        <v>330</v>
      </c>
      <c r="AA1044" s="64"/>
      <c r="AB1044" s="65"/>
      <c r="AC1044" s="66" t="s">
        <v>89</v>
      </c>
      <c r="AD1044" s="65" t="n">
        <v>43986</v>
      </c>
      <c r="AE1044" s="56"/>
      <c r="AF1044" s="104"/>
    </row>
    <row r="1045" customFormat="false" ht="16.5" hidden="false" customHeight="true" outlineLevel="0" collapsed="false">
      <c r="A1045" s="19" t="n">
        <v>1038</v>
      </c>
      <c r="B1045" s="67"/>
      <c r="C1045" s="58" t="s">
        <v>3166</v>
      </c>
      <c r="D1045" s="37" t="s">
        <v>3167</v>
      </c>
      <c r="E1045" s="58" t="n">
        <v>4562199040022</v>
      </c>
      <c r="F1045" s="38" t="str">
        <f aca="false">IF(D1045="",,"http://mnsearch.com/item?kwd="&amp;D1045)</f>
        <v>http://mnsearch.com/item?kwd=B001IDYN6A</v>
      </c>
      <c r="G1045" s="60" t="n">
        <v>3900</v>
      </c>
      <c r="H1045" s="39"/>
      <c r="I1045" s="40" t="n">
        <v>200</v>
      </c>
      <c r="J1045" s="41"/>
      <c r="K1045" s="41"/>
      <c r="L1045" s="41"/>
      <c r="M1045" s="61" t="s">
        <v>3168</v>
      </c>
      <c r="N1045" s="62" t="n">
        <v>62.79</v>
      </c>
      <c r="O1045" s="77" t="n">
        <f aca="false">N1045-0.5</f>
        <v>62.29</v>
      </c>
      <c r="P1045" s="78" t="n">
        <f aca="false">IF(ISERROR($P$1*O1045),"",($P$1*O1045))</f>
        <v>6595.2652</v>
      </c>
      <c r="Q1045" s="79" t="n">
        <f aca="false">P1045-T1045-X1045-G1045-H1045-Z1045</f>
        <v>516.2652</v>
      </c>
      <c r="R1045" s="80" t="n">
        <f aca="false">P1045-T1045-Y1045-G1045-H1045-Z1045</f>
        <v>516.2652</v>
      </c>
      <c r="S1045" s="81" t="n">
        <f aca="false">IF(ISERROR(Q1045/P1045),"",(Q1045/P1045))</f>
        <v>0.0782781562748985</v>
      </c>
      <c r="T1045" s="78" t="n">
        <f aca="false">ROUND(IF(ISERROR(P1045*$T$1),"",P1045*$T$1),0)</f>
        <v>989</v>
      </c>
      <c r="U1045" s="82" t="n">
        <f aca="false">ROUNDUP(I1045*1.2,0)</f>
        <v>240</v>
      </c>
      <c r="V1045" s="83" t="n">
        <f aca="false">ROUNDUP(SUM(J1045:L1045)*1.1,0)</f>
        <v>0</v>
      </c>
      <c r="W1045" s="84" t="s">
        <v>50</v>
      </c>
      <c r="X1045" s="28" t="n">
        <f aca="false">IFERROR(IF($W1045="eパケライト",VLOOKUP($U1045,料金表!$B$3:$H$52,2,1),IF($W1045="eパケ",VLOOKUP($U1045,料金表!$B$3:$H$52,4,1),IF($W1045="EMS",VLOOKUP($U1045,料金表!$B$3:$H$52,6,1),""))),"")</f>
        <v>860</v>
      </c>
      <c r="Y1045" s="28" t="n">
        <f aca="false">IFERROR(IF($W1045="eパケライト",VLOOKUP($U1045,料金表!$B$3:$H$52,3,1),IF($W1045="eパケ",VLOOKUP($U1045,料金表!$B$3:$H$52,5,1),IF($W1045="EMS",VLOOKUP($U1045,料金表!$B$3:$H$52,7,1),""))),"")</f>
        <v>860</v>
      </c>
      <c r="Z1045" s="28" t="n">
        <f aca="false">$Z$1</f>
        <v>330</v>
      </c>
      <c r="AA1045" s="64"/>
      <c r="AB1045" s="65"/>
      <c r="AC1045" s="66" t="s">
        <v>89</v>
      </c>
      <c r="AD1045" s="65" t="n">
        <v>43986</v>
      </c>
      <c r="AE1045" s="56"/>
      <c r="AF1045" s="104"/>
    </row>
    <row r="1046" customFormat="false" ht="16.5" hidden="false" customHeight="true" outlineLevel="0" collapsed="false">
      <c r="A1046" s="19" t="n">
        <v>1039</v>
      </c>
      <c r="B1046" s="67"/>
      <c r="C1046" s="58" t="s">
        <v>3169</v>
      </c>
      <c r="D1046" s="37" t="s">
        <v>3170</v>
      </c>
      <c r="E1046" s="58" t="n">
        <v>4988602563924</v>
      </c>
      <c r="F1046" s="38" t="str">
        <f aca="false">IF(D1046="",,"http://mnsearch.com/item?kwd="&amp;D1046)</f>
        <v>http://mnsearch.com/item?kwd=B000068HY6</v>
      </c>
      <c r="G1046" s="60" t="n">
        <v>5000</v>
      </c>
      <c r="H1046" s="39"/>
      <c r="I1046" s="40" t="n">
        <v>200</v>
      </c>
      <c r="J1046" s="41"/>
      <c r="K1046" s="41"/>
      <c r="L1046" s="41"/>
      <c r="M1046" s="61" t="s">
        <v>3171</v>
      </c>
      <c r="N1046" s="62" t="n">
        <v>75.49</v>
      </c>
      <c r="O1046" s="77" t="n">
        <f aca="false">N1046-0.5</f>
        <v>74.99</v>
      </c>
      <c r="P1046" s="78" t="n">
        <f aca="false">IF(ISERROR($P$1*O1046),"",($P$1*O1046))</f>
        <v>7939.9412</v>
      </c>
      <c r="Q1046" s="79" t="n">
        <f aca="false">P1046-T1046-X1046-G1046-H1046-Z1046</f>
        <v>558.941199999999</v>
      </c>
      <c r="R1046" s="80" t="n">
        <f aca="false">P1046-T1046-Y1046-G1046-H1046-Z1046</f>
        <v>558.941199999999</v>
      </c>
      <c r="S1046" s="81" t="n">
        <f aca="false">IF(ISERROR(Q1046/P1046),"",(Q1046/P1046))</f>
        <v>0.0703961384499925</v>
      </c>
      <c r="T1046" s="78" t="n">
        <f aca="false">ROUND(IF(ISERROR(P1046*$T$1),"",P1046*$T$1),0)</f>
        <v>1191</v>
      </c>
      <c r="U1046" s="82" t="n">
        <f aca="false">ROUNDUP(I1046*1.2,0)</f>
        <v>240</v>
      </c>
      <c r="V1046" s="83" t="n">
        <f aca="false">ROUNDUP(SUM(J1046:L1046)*1.1,0)</f>
        <v>0</v>
      </c>
      <c r="W1046" s="84" t="s">
        <v>50</v>
      </c>
      <c r="X1046" s="28" t="n">
        <f aca="false">IFERROR(IF($W1046="eパケライト",VLOOKUP($U1046,料金表!$B$3:$H$52,2,1),IF($W1046="eパケ",VLOOKUP($U1046,料金表!$B$3:$H$52,4,1),IF($W1046="EMS",VLOOKUP($U1046,料金表!$B$3:$H$52,6,1),""))),"")</f>
        <v>860</v>
      </c>
      <c r="Y1046" s="28" t="n">
        <f aca="false">IFERROR(IF($W1046="eパケライト",VLOOKUP($U1046,料金表!$B$3:$H$52,3,1),IF($W1046="eパケ",VLOOKUP($U1046,料金表!$B$3:$H$52,5,1),IF($W1046="EMS",VLOOKUP($U1046,料金表!$B$3:$H$52,7,1),""))),"")</f>
        <v>860</v>
      </c>
      <c r="Z1046" s="28" t="n">
        <f aca="false">$Z$1</f>
        <v>330</v>
      </c>
      <c r="AA1046" s="64"/>
      <c r="AB1046" s="65"/>
      <c r="AC1046" s="66" t="s">
        <v>89</v>
      </c>
      <c r="AD1046" s="65" t="n">
        <v>43986</v>
      </c>
      <c r="AE1046" s="56"/>
      <c r="AF1046" s="104"/>
    </row>
    <row r="1047" customFormat="false" ht="16.5" hidden="false" customHeight="true" outlineLevel="0" collapsed="false">
      <c r="A1047" s="19" t="n">
        <v>1040</v>
      </c>
      <c r="B1047" s="67"/>
      <c r="C1047" s="58" t="s">
        <v>3172</v>
      </c>
      <c r="D1047" s="37" t="s">
        <v>3173</v>
      </c>
      <c r="E1047" s="58" t="n">
        <v>4988010004897</v>
      </c>
      <c r="F1047" s="38" t="str">
        <f aca="false">IF(D1047="",,"http://mnsearch.com/item?kwd="&amp;D1047)</f>
        <v>http://mnsearch.com/item?kwd=B000068HSF</v>
      </c>
      <c r="G1047" s="60" t="n">
        <v>3100</v>
      </c>
      <c r="H1047" s="39"/>
      <c r="I1047" s="40" t="n">
        <v>200</v>
      </c>
      <c r="J1047" s="41"/>
      <c r="K1047" s="41"/>
      <c r="L1047" s="41"/>
      <c r="M1047" s="61" t="s">
        <v>3174</v>
      </c>
      <c r="N1047" s="62" t="n">
        <v>65.25</v>
      </c>
      <c r="O1047" s="77" t="n">
        <f aca="false">N1047-0.5</f>
        <v>64.75</v>
      </c>
      <c r="P1047" s="78" t="n">
        <f aca="false">IF(ISERROR($P$1*O1047),"",($P$1*O1047))</f>
        <v>6855.73</v>
      </c>
      <c r="Q1047" s="79" t="n">
        <f aca="false">P1047-T1047-X1047-G1047-H1047-Z1047</f>
        <v>1537.73</v>
      </c>
      <c r="R1047" s="80" t="n">
        <f aca="false">P1047-T1047-Y1047-G1047-H1047-Z1047</f>
        <v>1537.73</v>
      </c>
      <c r="S1047" s="81" t="n">
        <f aca="false">IF(ISERROR(Q1047/P1047),"",(Q1047/P1047))</f>
        <v>0.224298506504778</v>
      </c>
      <c r="T1047" s="78" t="n">
        <f aca="false">ROUND(IF(ISERROR(P1047*$T$1),"",P1047*$T$1),0)</f>
        <v>1028</v>
      </c>
      <c r="U1047" s="82" t="n">
        <f aca="false">ROUNDUP(I1047*1.2,0)</f>
        <v>240</v>
      </c>
      <c r="V1047" s="83" t="n">
        <f aca="false">ROUNDUP(SUM(J1047:L1047)*1.1,0)</f>
        <v>0</v>
      </c>
      <c r="W1047" s="84" t="s">
        <v>50</v>
      </c>
      <c r="X1047" s="28" t="n">
        <f aca="false">IFERROR(IF($W1047="eパケライト",VLOOKUP($U1047,料金表!$B$3:$H$52,2,1),IF($W1047="eパケ",VLOOKUP($U1047,料金表!$B$3:$H$52,4,1),IF($W1047="EMS",VLOOKUP($U1047,料金表!$B$3:$H$52,6,1),""))),"")</f>
        <v>860</v>
      </c>
      <c r="Y1047" s="28" t="n">
        <f aca="false">IFERROR(IF($W1047="eパケライト",VLOOKUP($U1047,料金表!$B$3:$H$52,3,1),IF($W1047="eパケ",VLOOKUP($U1047,料金表!$B$3:$H$52,5,1),IF($W1047="EMS",VLOOKUP($U1047,料金表!$B$3:$H$52,7,1),""))),"")</f>
        <v>860</v>
      </c>
      <c r="Z1047" s="28" t="n">
        <f aca="false">$Z$1</f>
        <v>330</v>
      </c>
      <c r="AA1047" s="64"/>
      <c r="AB1047" s="65"/>
      <c r="AC1047" s="66" t="s">
        <v>89</v>
      </c>
      <c r="AD1047" s="65" t="n">
        <v>43986</v>
      </c>
      <c r="AE1047" s="56"/>
      <c r="AF1047" s="104"/>
    </row>
    <row r="1048" customFormat="false" ht="15.75" hidden="false" customHeight="true" outlineLevel="0" collapsed="false">
      <c r="A1048" s="19" t="n">
        <v>1041</v>
      </c>
      <c r="B1048" s="67"/>
      <c r="C1048" s="58" t="s">
        <v>3175</v>
      </c>
      <c r="D1048" s="37" t="s">
        <v>3176</v>
      </c>
      <c r="E1048" s="58" t="n">
        <v>4907892072015</v>
      </c>
      <c r="F1048" s="38" t="str">
        <f aca="false">IF(D1048="",,"http://mnsearch.com/item?kwd="&amp;D1048)</f>
        <v>http://mnsearch.com/item?kwd=B000078JT7</v>
      </c>
      <c r="G1048" s="60" t="n">
        <v>2011</v>
      </c>
      <c r="H1048" s="39"/>
      <c r="I1048" s="40" t="n">
        <v>200</v>
      </c>
      <c r="J1048" s="41"/>
      <c r="K1048" s="41"/>
      <c r="L1048" s="41"/>
      <c r="M1048" s="61" t="s">
        <v>3177</v>
      </c>
      <c r="N1048" s="62" t="n">
        <v>52</v>
      </c>
      <c r="O1048" s="77" t="n">
        <f aca="false">N1048-0.5</f>
        <v>51.5</v>
      </c>
      <c r="P1048" s="78" t="n">
        <f aca="false">IF(ISERROR($P$1*O1048),"",($P$1*O1048))</f>
        <v>5452.82</v>
      </c>
      <c r="Q1048" s="79" t="n">
        <f aca="false">P1048-T1048-X1048-G1048-H1048-Z1048</f>
        <v>1433.82</v>
      </c>
      <c r="R1048" s="80" t="n">
        <f aca="false">P1048-T1048-Y1048-G1048-H1048-Z1048</f>
        <v>1433.82</v>
      </c>
      <c r="S1048" s="81" t="n">
        <f aca="false">IF(ISERROR(Q1048/P1048),"",(Q1048/P1048))</f>
        <v>0.26295017990691</v>
      </c>
      <c r="T1048" s="78" t="n">
        <f aca="false">ROUND(IF(ISERROR(P1048*$T$1),"",P1048*$T$1),0)</f>
        <v>818</v>
      </c>
      <c r="U1048" s="82" t="n">
        <f aca="false">ROUNDUP(I1048*1.2,0)</f>
        <v>240</v>
      </c>
      <c r="V1048" s="83" t="n">
        <f aca="false">ROUNDUP(SUM(J1048:L1048)*1.1,0)</f>
        <v>0</v>
      </c>
      <c r="W1048" s="84" t="s">
        <v>50</v>
      </c>
      <c r="X1048" s="28" t="n">
        <f aca="false">IFERROR(IF($W1048="eパケライト",VLOOKUP($U1048,料金表!$B$3:$H$52,2,1),IF($W1048="eパケ",VLOOKUP($U1048,料金表!$B$3:$H$52,4,1),IF($W1048="EMS",VLOOKUP($U1048,料金表!$B$3:$H$52,6,1),""))),"")</f>
        <v>860</v>
      </c>
      <c r="Y1048" s="28" t="n">
        <f aca="false">IFERROR(IF($W1048="eパケライト",VLOOKUP($U1048,料金表!$B$3:$H$52,3,1),IF($W1048="eパケ",VLOOKUP($U1048,料金表!$B$3:$H$52,5,1),IF($W1048="EMS",VLOOKUP($U1048,料金表!$B$3:$H$52,7,1),""))),"")</f>
        <v>860</v>
      </c>
      <c r="Z1048" s="28" t="n">
        <f aca="false">$Z$1</f>
        <v>330</v>
      </c>
      <c r="AA1048" s="64"/>
      <c r="AB1048" s="65"/>
      <c r="AC1048" s="66" t="s">
        <v>45</v>
      </c>
      <c r="AD1048" s="65" t="n">
        <v>43986</v>
      </c>
      <c r="AE1048" s="56"/>
      <c r="AF1048" s="104"/>
    </row>
    <row r="1049" customFormat="false" ht="15.75" hidden="false" customHeight="true" outlineLevel="0" collapsed="false">
      <c r="A1049" s="19" t="n">
        <v>1042</v>
      </c>
      <c r="B1049" s="67"/>
      <c r="C1049" s="58" t="s">
        <v>3178</v>
      </c>
      <c r="D1049" s="37" t="s">
        <v>3179</v>
      </c>
      <c r="E1049" s="58" t="n">
        <v>4988648398672</v>
      </c>
      <c r="F1049" s="38" t="str">
        <f aca="false">IF(D1049="",,"http://mnsearch.com/item?kwd="&amp;D1049)</f>
        <v>http://mnsearch.com/item?kwd=B000E3WPWE</v>
      </c>
      <c r="G1049" s="60" t="n">
        <v>2611</v>
      </c>
      <c r="H1049" s="39"/>
      <c r="I1049" s="40" t="n">
        <v>200</v>
      </c>
      <c r="J1049" s="41"/>
      <c r="K1049" s="41"/>
      <c r="L1049" s="41"/>
      <c r="M1049" s="61" t="s">
        <v>3180</v>
      </c>
      <c r="N1049" s="62" t="n">
        <v>53</v>
      </c>
      <c r="O1049" s="77" t="n">
        <f aca="false">N1049-0.5</f>
        <v>52.5</v>
      </c>
      <c r="P1049" s="78" t="n">
        <f aca="false">IF(ISERROR($P$1*O1049),"",($P$1*O1049))</f>
        <v>5558.7</v>
      </c>
      <c r="Q1049" s="79" t="n">
        <f aca="false">P1049-T1049-X1049-G1049-H1049-Z1049</f>
        <v>923.7</v>
      </c>
      <c r="R1049" s="80" t="n">
        <f aca="false">P1049-T1049-Y1049-G1049-H1049-Z1049</f>
        <v>923.7</v>
      </c>
      <c r="S1049" s="81" t="n">
        <f aca="false">IF(ISERROR(Q1049/P1049),"",(Q1049/P1049))</f>
        <v>0.16617194667818</v>
      </c>
      <c r="T1049" s="78" t="n">
        <f aca="false">ROUND(IF(ISERROR(P1049*$T$1),"",P1049*$T$1),0)</f>
        <v>834</v>
      </c>
      <c r="U1049" s="82" t="n">
        <f aca="false">ROUNDUP(I1049*1.2,0)</f>
        <v>240</v>
      </c>
      <c r="V1049" s="83" t="n">
        <f aca="false">ROUNDUP(SUM(J1049:L1049)*1.1,0)</f>
        <v>0</v>
      </c>
      <c r="W1049" s="84" t="s">
        <v>50</v>
      </c>
      <c r="X1049" s="28" t="n">
        <f aca="false">IFERROR(IF($W1049="eパケライト",VLOOKUP($U1049,料金表!$B$3:$H$52,2,1),IF($W1049="eパケ",VLOOKUP($U1049,料金表!$B$3:$H$52,4,1),IF($W1049="EMS",VLOOKUP($U1049,料金表!$B$3:$H$52,6,1),""))),"")</f>
        <v>860</v>
      </c>
      <c r="Y1049" s="28" t="n">
        <f aca="false">IFERROR(IF($W1049="eパケライト",VLOOKUP($U1049,料金表!$B$3:$H$52,3,1),IF($W1049="eパケ",VLOOKUP($U1049,料金表!$B$3:$H$52,5,1),IF($W1049="EMS",VLOOKUP($U1049,料金表!$B$3:$H$52,7,1),""))),"")</f>
        <v>860</v>
      </c>
      <c r="Z1049" s="28" t="n">
        <f aca="false">$Z$1</f>
        <v>330</v>
      </c>
      <c r="AA1049" s="64"/>
      <c r="AB1049" s="65"/>
      <c r="AC1049" s="66" t="s">
        <v>45</v>
      </c>
      <c r="AD1049" s="65" t="n">
        <v>43986</v>
      </c>
      <c r="AE1049" s="56"/>
      <c r="AF1049" s="104"/>
    </row>
    <row r="1050" customFormat="false" ht="15.75" hidden="false" customHeight="true" outlineLevel="0" collapsed="false">
      <c r="A1050" s="19" t="n">
        <v>1043</v>
      </c>
      <c r="B1050" s="67"/>
      <c r="C1050" s="58" t="s">
        <v>3181</v>
      </c>
      <c r="D1050" s="37" t="s">
        <v>3182</v>
      </c>
      <c r="E1050" s="58" t="n">
        <v>4988161200292</v>
      </c>
      <c r="F1050" s="38" t="str">
        <f aca="false">IF(D1050="",,"http://mnsearch.com/item?kwd="&amp;D1050)</f>
        <v>http://mnsearch.com/item?kwd=B000148DZY</v>
      </c>
      <c r="G1050" s="60" t="n">
        <v>5711</v>
      </c>
      <c r="H1050" s="39"/>
      <c r="I1050" s="40" t="n">
        <v>200</v>
      </c>
      <c r="J1050" s="41"/>
      <c r="K1050" s="41"/>
      <c r="L1050" s="41"/>
      <c r="M1050" s="61" t="s">
        <v>3183</v>
      </c>
      <c r="N1050" s="62" t="n">
        <v>80.49</v>
      </c>
      <c r="O1050" s="77" t="n">
        <f aca="false">N1050-0.5</f>
        <v>79.99</v>
      </c>
      <c r="P1050" s="78" t="n">
        <f aca="false">IF(ISERROR($P$1*O1050),"",($P$1*O1050))</f>
        <v>8469.3412</v>
      </c>
      <c r="Q1050" s="79" t="n">
        <f aca="false">P1050-T1050-X1050-G1050-H1050-Z1050</f>
        <v>298.341199999999</v>
      </c>
      <c r="R1050" s="80" t="n">
        <f aca="false">P1050-T1050-Y1050-G1050-H1050-Z1050</f>
        <v>298.341199999999</v>
      </c>
      <c r="S1050" s="81" t="n">
        <f aca="false">IF(ISERROR(Q1050/P1050),"",(Q1050/P1050))</f>
        <v>0.0352260220665096</v>
      </c>
      <c r="T1050" s="78" t="n">
        <f aca="false">ROUND(IF(ISERROR(P1050*$T$1),"",P1050*$T$1),0)</f>
        <v>1270</v>
      </c>
      <c r="U1050" s="82" t="n">
        <f aca="false">ROUNDUP(I1050*1.2,0)</f>
        <v>240</v>
      </c>
      <c r="V1050" s="83" t="n">
        <f aca="false">ROUNDUP(SUM(J1050:L1050)*1.1,0)</f>
        <v>0</v>
      </c>
      <c r="W1050" s="84" t="s">
        <v>50</v>
      </c>
      <c r="X1050" s="28" t="n">
        <f aca="false">IFERROR(IF($W1050="eパケライト",VLOOKUP($U1050,料金表!$B$3:$H$52,2,1),IF($W1050="eパケ",VLOOKUP($U1050,料金表!$B$3:$H$52,4,1),IF($W1050="EMS",VLOOKUP($U1050,料金表!$B$3:$H$52,6,1),""))),"")</f>
        <v>860</v>
      </c>
      <c r="Y1050" s="28" t="n">
        <f aca="false">IFERROR(IF($W1050="eパケライト",VLOOKUP($U1050,料金表!$B$3:$H$52,3,1),IF($W1050="eパケ",VLOOKUP($U1050,料金表!$B$3:$H$52,5,1),IF($W1050="EMS",VLOOKUP($U1050,料金表!$B$3:$H$52,7,1),""))),"")</f>
        <v>860</v>
      </c>
      <c r="Z1050" s="28" t="n">
        <f aca="false">$Z$1</f>
        <v>330</v>
      </c>
      <c r="AA1050" s="64"/>
      <c r="AB1050" s="65"/>
      <c r="AC1050" s="66" t="s">
        <v>45</v>
      </c>
      <c r="AD1050" s="65" t="n">
        <v>43986</v>
      </c>
      <c r="AE1050" s="56"/>
      <c r="AF1050" s="104"/>
    </row>
    <row r="1051" customFormat="false" ht="15.75" hidden="false" customHeight="true" outlineLevel="0" collapsed="false">
      <c r="A1051" s="19" t="n">
        <v>1044</v>
      </c>
      <c r="B1051" s="67"/>
      <c r="C1051" s="58" t="s">
        <v>3184</v>
      </c>
      <c r="D1051" s="37" t="s">
        <v>3185</v>
      </c>
      <c r="E1051" s="58" t="n">
        <v>4938833000606</v>
      </c>
      <c r="F1051" s="38" t="str">
        <f aca="false">IF(D1051="",,"http://mnsearch.com/item?kwd="&amp;D1051)</f>
        <v>http://mnsearch.com/item?kwd=B000068H74</v>
      </c>
      <c r="G1051" s="60" t="n">
        <v>4000</v>
      </c>
      <c r="H1051" s="39"/>
      <c r="I1051" s="40" t="n">
        <v>200</v>
      </c>
      <c r="J1051" s="41"/>
      <c r="K1051" s="41"/>
      <c r="L1051" s="41"/>
      <c r="M1051" s="100" t="s">
        <v>3186</v>
      </c>
      <c r="N1051" s="62" t="n">
        <v>130.49</v>
      </c>
      <c r="O1051" s="77" t="n">
        <f aca="false">N1051-0.5</f>
        <v>129.99</v>
      </c>
      <c r="P1051" s="78" t="n">
        <f aca="false">IF(ISERROR($P$1*O1051),"",($P$1*O1051))</f>
        <v>13763.3412</v>
      </c>
      <c r="Q1051" s="79" t="n">
        <f aca="false">P1051-T1051-X1051-G1051-H1051-Z1051</f>
        <v>6508.3412</v>
      </c>
      <c r="R1051" s="80" t="n">
        <f aca="false">P1051-T1051-Y1051-G1051-H1051-Z1051</f>
        <v>6508.3412</v>
      </c>
      <c r="S1051" s="81" t="n">
        <f aca="false">IF(ISERROR(Q1051/P1051),"",(Q1051/P1051))</f>
        <v>0.472875089371467</v>
      </c>
      <c r="T1051" s="78" t="n">
        <f aca="false">ROUND(IF(ISERROR(P1051*$T$1),"",P1051*$T$1),0)</f>
        <v>2065</v>
      </c>
      <c r="U1051" s="82" t="n">
        <f aca="false">ROUNDUP(I1051*1.2,0)</f>
        <v>240</v>
      </c>
      <c r="V1051" s="83" t="n">
        <f aca="false">ROUNDUP(SUM(J1051:L1051)*1.1,0)</f>
        <v>0</v>
      </c>
      <c r="W1051" s="84" t="s">
        <v>50</v>
      </c>
      <c r="X1051" s="28" t="n">
        <f aca="false">IFERROR(IF($W1051="eパケライト",VLOOKUP($U1051,料金表!$B$3:$H$52,2,1),IF($W1051="eパケ",VLOOKUP($U1051,料金表!$B$3:$H$52,4,1),IF($W1051="EMS",VLOOKUP($U1051,料金表!$B$3:$H$52,6,1),""))),"")</f>
        <v>860</v>
      </c>
      <c r="Y1051" s="28" t="n">
        <f aca="false">IFERROR(IF($W1051="eパケライト",VLOOKUP($U1051,料金表!$B$3:$H$52,3,1),IF($W1051="eパケ",VLOOKUP($U1051,料金表!$B$3:$H$52,5,1),IF($W1051="EMS",VLOOKUP($U1051,料金表!$B$3:$H$52,7,1),""))),"")</f>
        <v>860</v>
      </c>
      <c r="Z1051" s="28" t="n">
        <f aca="false">$Z$1</f>
        <v>330</v>
      </c>
      <c r="AA1051" s="64"/>
      <c r="AB1051" s="65"/>
      <c r="AC1051" s="66" t="s">
        <v>45</v>
      </c>
      <c r="AD1051" s="65" t="n">
        <v>43986</v>
      </c>
      <c r="AE1051" s="56"/>
      <c r="AF1051" s="104"/>
    </row>
    <row r="1052" customFormat="false" ht="15.75" hidden="false" customHeight="true" outlineLevel="0" collapsed="false">
      <c r="A1052" s="19" t="n">
        <v>1045</v>
      </c>
      <c r="B1052" s="67"/>
      <c r="C1052" s="58" t="s">
        <v>3187</v>
      </c>
      <c r="D1052" s="37" t="s">
        <v>3188</v>
      </c>
      <c r="E1052" s="58" t="n">
        <v>4979092057857</v>
      </c>
      <c r="F1052" s="38" t="str">
        <f aca="false">IF(D1052="",,"http://mnsearch.com/item?kwd="&amp;D1052)</f>
        <v>http://mnsearch.com/item?kwd=B000069TFJ</v>
      </c>
      <c r="G1052" s="60" t="n">
        <v>10600</v>
      </c>
      <c r="H1052" s="39"/>
      <c r="I1052" s="40" t="n">
        <v>200</v>
      </c>
      <c r="J1052" s="41"/>
      <c r="K1052" s="41"/>
      <c r="L1052" s="41"/>
      <c r="M1052" s="100" t="s">
        <v>3189</v>
      </c>
      <c r="N1052" s="62" t="n">
        <v>200.49</v>
      </c>
      <c r="O1052" s="77" t="n">
        <f aca="false">N1052-0.5</f>
        <v>199.99</v>
      </c>
      <c r="P1052" s="78" t="n">
        <f aca="false">IF(ISERROR($P$1*O1052),"",($P$1*O1052))</f>
        <v>21174.9412</v>
      </c>
      <c r="Q1052" s="79" t="n">
        <f aca="false">P1052-T1052-X1052-G1052-H1052-Z1052</f>
        <v>6208.9412</v>
      </c>
      <c r="R1052" s="80" t="n">
        <f aca="false">P1052-T1052-Y1052-G1052-H1052-Z1052</f>
        <v>6208.9412</v>
      </c>
      <c r="S1052" s="81" t="n">
        <f aca="false">IF(ISERROR(Q1052/P1052),"",(Q1052/P1052))</f>
        <v>0.293221177870378</v>
      </c>
      <c r="T1052" s="78" t="n">
        <f aca="false">ROUND(IF(ISERROR(P1052*$T$1),"",P1052*$T$1),0)</f>
        <v>3176</v>
      </c>
      <c r="U1052" s="82" t="n">
        <f aca="false">ROUNDUP(I1052*1.2,0)</f>
        <v>240</v>
      </c>
      <c r="V1052" s="83" t="n">
        <f aca="false">ROUNDUP(SUM(J1052:L1052)*1.1,0)</f>
        <v>0</v>
      </c>
      <c r="W1052" s="84" t="s">
        <v>50</v>
      </c>
      <c r="X1052" s="28" t="n">
        <f aca="false">IFERROR(IF($W1052="eパケライト",VLOOKUP($U1052,料金表!$B$3:$H$52,2,1),IF($W1052="eパケ",VLOOKUP($U1052,料金表!$B$3:$H$52,4,1),IF($W1052="EMS",VLOOKUP($U1052,料金表!$B$3:$H$52,6,1),""))),"")</f>
        <v>860</v>
      </c>
      <c r="Y1052" s="28" t="n">
        <f aca="false">IFERROR(IF($W1052="eパケライト",VLOOKUP($U1052,料金表!$B$3:$H$52,3,1),IF($W1052="eパケ",VLOOKUP($U1052,料金表!$B$3:$H$52,5,1),IF($W1052="EMS",VLOOKUP($U1052,料金表!$B$3:$H$52,7,1),""))),"")</f>
        <v>860</v>
      </c>
      <c r="Z1052" s="28" t="n">
        <f aca="false">$Z$1</f>
        <v>330</v>
      </c>
      <c r="AA1052" s="64"/>
      <c r="AB1052" s="65"/>
      <c r="AC1052" s="66" t="s">
        <v>45</v>
      </c>
      <c r="AD1052" s="65" t="n">
        <v>43986</v>
      </c>
      <c r="AE1052" s="56"/>
      <c r="AF1052" s="104"/>
    </row>
    <row r="1053" customFormat="false" ht="15.75" hidden="false" customHeight="true" outlineLevel="0" collapsed="false">
      <c r="A1053" s="19" t="n">
        <v>1046</v>
      </c>
      <c r="B1053" s="67"/>
      <c r="C1053" s="58" t="s">
        <v>3190</v>
      </c>
      <c r="D1053" s="37" t="s">
        <v>3191</v>
      </c>
      <c r="E1053" s="58" t="n">
        <v>4974365501181</v>
      </c>
      <c r="F1053" s="38" t="str">
        <f aca="false">IF(D1053="",,"http://mnsearch.com/item?kwd="&amp;D1053)</f>
        <v>http://mnsearch.com/item?kwd=B000069TAU</v>
      </c>
      <c r="G1053" s="60" t="n">
        <v>4000</v>
      </c>
      <c r="H1053" s="39"/>
      <c r="I1053" s="40" t="n">
        <v>500</v>
      </c>
      <c r="J1053" s="41"/>
      <c r="K1053" s="41"/>
      <c r="L1053" s="41"/>
      <c r="M1053" s="100" t="s">
        <v>3192</v>
      </c>
      <c r="N1053" s="62" t="n">
        <v>75.49</v>
      </c>
      <c r="O1053" s="77" t="n">
        <f aca="false">N1053-0.5</f>
        <v>74.99</v>
      </c>
      <c r="P1053" s="78" t="n">
        <f aca="false">IF(ISERROR($P$1*O1053),"",($P$1*O1053))</f>
        <v>7939.9412</v>
      </c>
      <c r="Q1053" s="79" t="n">
        <f aca="false">P1053-T1053-X1053-G1053-H1053-Z1053</f>
        <v>1033.9412</v>
      </c>
      <c r="R1053" s="80" t="n">
        <f aca="false">P1053-T1053-Y1053-G1053-H1053-Z1053</f>
        <v>1033.9412</v>
      </c>
      <c r="S1053" s="81" t="n">
        <f aca="false">IF(ISERROR(Q1053/P1053),"",(Q1053/P1053))</f>
        <v>0.130220259061868</v>
      </c>
      <c r="T1053" s="78" t="n">
        <f aca="false">ROUND(IF(ISERROR(P1053*$T$1),"",P1053*$T$1),0)</f>
        <v>1191</v>
      </c>
      <c r="U1053" s="82" t="n">
        <f aca="false">ROUNDUP(I1053*1.2,0)</f>
        <v>600</v>
      </c>
      <c r="V1053" s="83" t="n">
        <f aca="false">ROUNDUP(SUM(J1053:L1053)*1.1,0)</f>
        <v>0</v>
      </c>
      <c r="W1053" s="84" t="s">
        <v>50</v>
      </c>
      <c r="X1053" s="28" t="n">
        <f aca="false">IFERROR(IF($W1053="eパケライト",VLOOKUP($U1053,料金表!$B$3:$H$52,2,1),IF($W1053="eパケ",VLOOKUP($U1053,料金表!$B$3:$H$52,4,1),IF($W1053="EMS",VLOOKUP($U1053,料金表!$B$3:$H$52,6,1),""))),"")</f>
        <v>1385</v>
      </c>
      <c r="Y1053" s="28" t="n">
        <f aca="false">IFERROR(IF($W1053="eパケライト",VLOOKUP($U1053,料金表!$B$3:$H$52,3,1),IF($W1053="eパケ",VLOOKUP($U1053,料金表!$B$3:$H$52,5,1),IF($W1053="EMS",VLOOKUP($U1053,料金表!$B$3:$H$52,7,1),""))),"")</f>
        <v>1385</v>
      </c>
      <c r="Z1053" s="28" t="n">
        <f aca="false">$Z$1</f>
        <v>330</v>
      </c>
      <c r="AA1053" s="64"/>
      <c r="AB1053" s="65"/>
      <c r="AC1053" s="66" t="s">
        <v>89</v>
      </c>
      <c r="AD1053" s="65" t="n">
        <v>43986</v>
      </c>
      <c r="AE1053" s="56"/>
      <c r="AF1053" s="104"/>
    </row>
    <row r="1054" customFormat="false" ht="15.75" hidden="false" customHeight="true" outlineLevel="0" collapsed="false">
      <c r="A1054" s="19" t="n">
        <v>1047</v>
      </c>
      <c r="B1054" s="67"/>
      <c r="C1054" s="58" t="s">
        <v>3193</v>
      </c>
      <c r="D1054" s="37" t="s">
        <v>3194</v>
      </c>
      <c r="E1054" s="58" t="n">
        <v>4930625002027</v>
      </c>
      <c r="F1054" s="38" t="str">
        <f aca="false">IF(D1054="",,"http://mnsearch.com/item?kwd="&amp;D1054)</f>
        <v>http://mnsearch.com/item?kwd=B000147OL8</v>
      </c>
      <c r="G1054" s="60" t="n">
        <v>24000</v>
      </c>
      <c r="H1054" s="39"/>
      <c r="I1054" s="40" t="n">
        <v>300</v>
      </c>
      <c r="J1054" s="41"/>
      <c r="K1054" s="41"/>
      <c r="L1054" s="41"/>
      <c r="M1054" s="100" t="s">
        <v>3195</v>
      </c>
      <c r="N1054" s="62" t="n">
        <v>300</v>
      </c>
      <c r="O1054" s="77" t="n">
        <f aca="false">N1054-0.5</f>
        <v>299.5</v>
      </c>
      <c r="P1054" s="78" t="n">
        <f aca="false">IF(ISERROR($P$1*O1054),"",($P$1*O1054))</f>
        <v>31711.06</v>
      </c>
      <c r="Q1054" s="79" t="n">
        <f aca="false">P1054-T1054-X1054-G1054-H1054-Z1054</f>
        <v>1539.06</v>
      </c>
      <c r="R1054" s="80" t="n">
        <f aca="false">P1054-T1054-Y1054-G1054-H1054-Z1054</f>
        <v>1539.06</v>
      </c>
      <c r="S1054" s="81" t="n">
        <f aca="false">IF(ISERROR(Q1054/P1054),"",(Q1054/P1054))</f>
        <v>0.0485338553804256</v>
      </c>
      <c r="T1054" s="78" t="n">
        <f aca="false">ROUND(IF(ISERROR(P1054*$T$1),"",P1054*$T$1),0)</f>
        <v>4757</v>
      </c>
      <c r="U1054" s="82" t="n">
        <f aca="false">ROUNDUP(I1054*1.2,0)</f>
        <v>360</v>
      </c>
      <c r="V1054" s="83" t="n">
        <f aca="false">ROUNDUP(SUM(J1054:L1054)*1.1,0)</f>
        <v>0</v>
      </c>
      <c r="W1054" s="84" t="s">
        <v>50</v>
      </c>
      <c r="X1054" s="28" t="n">
        <f aca="false">IFERROR(IF($W1054="eパケライト",VLOOKUP($U1054,料金表!$B$3:$H$52,2,1),IF($W1054="eパケ",VLOOKUP($U1054,料金表!$B$3:$H$52,4,1),IF($W1054="EMS",VLOOKUP($U1054,料金表!$B$3:$H$52,6,1),""))),"")</f>
        <v>1085</v>
      </c>
      <c r="Y1054" s="28" t="n">
        <f aca="false">IFERROR(IF($W1054="eパケライト",VLOOKUP($U1054,料金表!$B$3:$H$52,3,1),IF($W1054="eパケ",VLOOKUP($U1054,料金表!$B$3:$H$52,5,1),IF($W1054="EMS",VLOOKUP($U1054,料金表!$B$3:$H$52,7,1),""))),"")</f>
        <v>1085</v>
      </c>
      <c r="Z1054" s="28" t="n">
        <f aca="false">$Z$1</f>
        <v>330</v>
      </c>
      <c r="AA1054" s="64"/>
      <c r="AB1054" s="65"/>
      <c r="AC1054" s="66" t="s">
        <v>89</v>
      </c>
      <c r="AD1054" s="65" t="n">
        <v>43986</v>
      </c>
      <c r="AE1054" s="56"/>
      <c r="AF1054" s="104"/>
    </row>
    <row r="1055" customFormat="false" ht="15.75" hidden="false" customHeight="true" outlineLevel="0" collapsed="false">
      <c r="A1055" s="19" t="n">
        <v>1048</v>
      </c>
      <c r="B1055" s="67"/>
      <c r="C1055" s="58" t="s">
        <v>3196</v>
      </c>
      <c r="D1055" s="37" t="s">
        <v>3197</v>
      </c>
      <c r="E1055" s="58" t="n">
        <v>4988616003058</v>
      </c>
      <c r="F1055" s="38" t="str">
        <f aca="false">IF(D1055="",,"http://mnsearch.com/item?kwd="&amp;D1055)</f>
        <v>http://mnsearch.com/item?kwd=B0001486CE</v>
      </c>
      <c r="G1055" s="60" t="n">
        <v>3230</v>
      </c>
      <c r="H1055" s="39"/>
      <c r="I1055" s="40" t="n">
        <v>300</v>
      </c>
      <c r="J1055" s="41"/>
      <c r="K1055" s="41"/>
      <c r="L1055" s="41"/>
      <c r="M1055" s="100" t="s">
        <v>3198</v>
      </c>
      <c r="N1055" s="62" t="n">
        <v>55.49</v>
      </c>
      <c r="O1055" s="77" t="n">
        <f aca="false">N1055-0.5</f>
        <v>54.99</v>
      </c>
      <c r="P1055" s="78" t="n">
        <f aca="false">IF(ISERROR($P$1*O1055),"",($P$1*O1055))</f>
        <v>5822.3412</v>
      </c>
      <c r="Q1055" s="79" t="n">
        <f aca="false">P1055-T1055-X1055-G1055-H1055-Z1055</f>
        <v>304.3412</v>
      </c>
      <c r="R1055" s="80" t="n">
        <f aca="false">P1055-T1055-Y1055-G1055-H1055-Z1055</f>
        <v>304.3412</v>
      </c>
      <c r="S1055" s="81" t="n">
        <f aca="false">IF(ISERROR(Q1055/P1055),"",(Q1055/P1055))</f>
        <v>0.0522712753419535</v>
      </c>
      <c r="T1055" s="78" t="n">
        <f aca="false">ROUND(IF(ISERROR(P1055*$T$1),"",P1055*$T$1),0)</f>
        <v>873</v>
      </c>
      <c r="U1055" s="82" t="n">
        <f aca="false">ROUNDUP(I1055*1.2,0)</f>
        <v>360</v>
      </c>
      <c r="V1055" s="83" t="n">
        <f aca="false">ROUNDUP(SUM(J1055:L1055)*1.1,0)</f>
        <v>0</v>
      </c>
      <c r="W1055" s="84" t="s">
        <v>50</v>
      </c>
      <c r="X1055" s="28" t="n">
        <f aca="false">IFERROR(IF($W1055="eパケライト",VLOOKUP($U1055,料金表!$B$3:$H$52,2,1),IF($W1055="eパケ",VLOOKUP($U1055,料金表!$B$3:$H$52,4,1),IF($W1055="EMS",VLOOKUP($U1055,料金表!$B$3:$H$52,6,1),""))),"")</f>
        <v>1085</v>
      </c>
      <c r="Y1055" s="28" t="n">
        <f aca="false">IFERROR(IF($W1055="eパケライト",VLOOKUP($U1055,料金表!$B$3:$H$52,3,1),IF($W1055="eパケ",VLOOKUP($U1055,料金表!$B$3:$H$52,5,1),IF($W1055="EMS",VLOOKUP($U1055,料金表!$B$3:$H$52,7,1),""))),"")</f>
        <v>1085</v>
      </c>
      <c r="Z1055" s="28" t="n">
        <f aca="false">$Z$1</f>
        <v>330</v>
      </c>
      <c r="AA1055" s="64"/>
      <c r="AB1055" s="65"/>
      <c r="AC1055" s="66" t="s">
        <v>89</v>
      </c>
      <c r="AD1055" s="65" t="n">
        <v>43986</v>
      </c>
      <c r="AE1055" s="56"/>
      <c r="AF1055" s="104"/>
    </row>
    <row r="1056" customFormat="false" ht="15.75" hidden="false" customHeight="true" outlineLevel="0" collapsed="false">
      <c r="A1056" s="19" t="n">
        <v>1049</v>
      </c>
      <c r="B1056" s="67"/>
      <c r="C1056" s="58" t="s">
        <v>3199</v>
      </c>
      <c r="D1056" s="37" t="s">
        <v>3200</v>
      </c>
      <c r="E1056" s="58" t="n">
        <v>4988602619942</v>
      </c>
      <c r="F1056" s="38" t="str">
        <f aca="false">IF(D1056="",,"http://mnsearch.com/item?kwd="&amp;D1056)</f>
        <v>http://mnsearch.com/item?kwd=B000068HZ0</v>
      </c>
      <c r="G1056" s="60" t="n">
        <v>6600</v>
      </c>
      <c r="H1056" s="39"/>
      <c r="I1056" s="40" t="n">
        <v>200</v>
      </c>
      <c r="J1056" s="41"/>
      <c r="K1056" s="41"/>
      <c r="L1056" s="41"/>
      <c r="M1056" s="61" t="s">
        <v>3201</v>
      </c>
      <c r="N1056" s="62" t="n">
        <v>240.49</v>
      </c>
      <c r="O1056" s="77" t="n">
        <f aca="false">N1056-0.5</f>
        <v>239.99</v>
      </c>
      <c r="P1056" s="78" t="n">
        <f aca="false">IF(ISERROR($P$1*O1056),"",($P$1*O1056))</f>
        <v>25410.1412</v>
      </c>
      <c r="Q1056" s="79" t="n">
        <f aca="false">P1056-T1056-X1056-G1056-H1056-Z1056</f>
        <v>13808.1412</v>
      </c>
      <c r="R1056" s="80" t="n">
        <f aca="false">P1056-T1056-Y1056-G1056-H1056-Z1056</f>
        <v>13808.1412</v>
      </c>
      <c r="S1056" s="81" t="n">
        <f aca="false">IF(ISERROR(Q1056/P1056),"",(Q1056/P1056))</f>
        <v>0.543410644250965</v>
      </c>
      <c r="T1056" s="78" t="n">
        <f aca="false">ROUND(IF(ISERROR(P1056*$T$1),"",P1056*$T$1),0)</f>
        <v>3812</v>
      </c>
      <c r="U1056" s="82" t="n">
        <f aca="false">ROUNDUP(I1056*1.2,0)</f>
        <v>240</v>
      </c>
      <c r="V1056" s="83" t="n">
        <f aca="false">ROUNDUP(SUM(J1056:L1056)*1.1,0)</f>
        <v>0</v>
      </c>
      <c r="W1056" s="84" t="s">
        <v>50</v>
      </c>
      <c r="X1056" s="28" t="n">
        <f aca="false">IFERROR(IF($W1056="eパケライト",VLOOKUP($U1056,料金表!$B$3:$H$52,2,1),IF($W1056="eパケ",VLOOKUP($U1056,料金表!$B$3:$H$52,4,1),IF($W1056="EMS",VLOOKUP($U1056,料金表!$B$3:$H$52,6,1),""))),"")</f>
        <v>860</v>
      </c>
      <c r="Y1056" s="28" t="n">
        <f aca="false">IFERROR(IF($W1056="eパケライト",VLOOKUP($U1056,料金表!$B$3:$H$52,3,1),IF($W1056="eパケ",VLOOKUP($U1056,料金表!$B$3:$H$52,5,1),IF($W1056="EMS",VLOOKUP($U1056,料金表!$B$3:$H$52,7,1),""))),"")</f>
        <v>860</v>
      </c>
      <c r="Z1056" s="28" t="n">
        <f aca="false">$Z$1</f>
        <v>330</v>
      </c>
      <c r="AA1056" s="64"/>
      <c r="AB1056" s="65"/>
      <c r="AC1056" s="66" t="s">
        <v>89</v>
      </c>
      <c r="AD1056" s="65" t="n">
        <v>43986</v>
      </c>
      <c r="AE1056" s="56"/>
      <c r="AF1056" s="104"/>
    </row>
    <row r="1057" customFormat="false" ht="15.75" hidden="false" customHeight="true" outlineLevel="0" collapsed="false">
      <c r="A1057" s="19" t="n">
        <v>1050</v>
      </c>
      <c r="B1057" s="67"/>
      <c r="C1057" s="58" t="s">
        <v>3202</v>
      </c>
      <c r="D1057" s="37" t="s">
        <v>3203</v>
      </c>
      <c r="E1057" s="58" t="n">
        <v>4974365555368</v>
      </c>
      <c r="F1057" s="38" t="str">
        <f aca="false">IF(D1057="",,"http://mnsearch.com/item?kwd="&amp;D1057)</f>
        <v>http://mnsearch.com/item?kwd=B0894B7CJM</v>
      </c>
      <c r="G1057" s="60" t="n">
        <v>5000</v>
      </c>
      <c r="H1057" s="39"/>
      <c r="I1057" s="40" t="n">
        <v>250</v>
      </c>
      <c r="J1057" s="41"/>
      <c r="K1057" s="41"/>
      <c r="L1057" s="41"/>
      <c r="M1057" s="61" t="s">
        <v>3204</v>
      </c>
      <c r="N1057" s="62" t="n">
        <v>85.49</v>
      </c>
      <c r="O1057" s="77" t="n">
        <f aca="false">N1057-0.5</f>
        <v>84.99</v>
      </c>
      <c r="P1057" s="78" t="n">
        <f aca="false">IF(ISERROR($P$1*O1057),"",($P$1*O1057))</f>
        <v>8998.7412</v>
      </c>
      <c r="Q1057" s="79" t="n">
        <f aca="false">P1057-T1057-X1057-G1057-H1057-Z1057</f>
        <v>1383.7412</v>
      </c>
      <c r="R1057" s="80" t="n">
        <f aca="false">P1057-T1057-Y1057-G1057-H1057-Z1057</f>
        <v>1383.7412</v>
      </c>
      <c r="S1057" s="81" t="n">
        <f aca="false">IF(ISERROR(Q1057/P1057),"",(Q1057/P1057))</f>
        <v>0.153770529593628</v>
      </c>
      <c r="T1057" s="78" t="n">
        <f aca="false">ROUND(IF(ISERROR(P1057*$T$1),"",P1057*$T$1),0)</f>
        <v>1350</v>
      </c>
      <c r="U1057" s="82" t="n">
        <f aca="false">ROUNDUP(I1057*1.2,0)</f>
        <v>300</v>
      </c>
      <c r="V1057" s="83" t="n">
        <f aca="false">ROUNDUP(SUM(J1057:L1057)*1.1,0)</f>
        <v>0</v>
      </c>
      <c r="W1057" s="84" t="s">
        <v>50</v>
      </c>
      <c r="X1057" s="28" t="n">
        <f aca="false">IFERROR(IF($W1057="eパケライト",VLOOKUP($U1057,料金表!$B$3:$H$52,2,1),IF($W1057="eパケ",VLOOKUP($U1057,料金表!$B$3:$H$52,4,1),IF($W1057="EMS",VLOOKUP($U1057,料金表!$B$3:$H$52,6,1),""))),"")</f>
        <v>935</v>
      </c>
      <c r="Y1057" s="28" t="n">
        <f aca="false">IFERROR(IF($W1057="eパケライト",VLOOKUP($U1057,料金表!$B$3:$H$52,3,1),IF($W1057="eパケ",VLOOKUP($U1057,料金表!$B$3:$H$52,5,1),IF($W1057="EMS",VLOOKUP($U1057,料金表!$B$3:$H$52,7,1),""))),"")</f>
        <v>935</v>
      </c>
      <c r="Z1057" s="28" t="n">
        <f aca="false">$Z$1</f>
        <v>330</v>
      </c>
      <c r="AA1057" s="64"/>
      <c r="AB1057" s="65"/>
      <c r="AC1057" s="66" t="s">
        <v>89</v>
      </c>
      <c r="AD1057" s="65" t="n">
        <v>43986</v>
      </c>
      <c r="AE1057" s="56"/>
      <c r="AF1057" s="104"/>
    </row>
    <row r="1058" customFormat="false" ht="15.75" hidden="false" customHeight="true" outlineLevel="0" collapsed="false">
      <c r="A1058" s="19" t="n">
        <v>1051</v>
      </c>
      <c r="B1058" s="67"/>
      <c r="C1058" s="58" t="s">
        <v>3205</v>
      </c>
      <c r="D1058" s="37" t="s">
        <v>3206</v>
      </c>
      <c r="E1058" s="58" t="n">
        <v>4988624990906</v>
      </c>
      <c r="F1058" s="38" t="str">
        <f aca="false">IF(D1058="",,"http://mnsearch.com/item?kwd="&amp;D1058)</f>
        <v>http://mnsearch.com/item?kwd=B000148JFI</v>
      </c>
      <c r="G1058" s="60" t="n">
        <v>7400</v>
      </c>
      <c r="H1058" s="39"/>
      <c r="I1058" s="40" t="n">
        <v>200</v>
      </c>
      <c r="J1058" s="41"/>
      <c r="K1058" s="41"/>
      <c r="L1058" s="41"/>
      <c r="M1058" s="100" t="s">
        <v>3207</v>
      </c>
      <c r="N1058" s="62" t="n">
        <v>100.49</v>
      </c>
      <c r="O1058" s="77" t="n">
        <f aca="false">N1058-0.5</f>
        <v>99.99</v>
      </c>
      <c r="P1058" s="78" t="n">
        <f aca="false">IF(ISERROR($P$1*O1058),"",($P$1*O1058))</f>
        <v>10586.9412</v>
      </c>
      <c r="Q1058" s="79" t="n">
        <f aca="false">P1058-T1058-X1058-G1058-H1058-Z1058</f>
        <v>408.941199999999</v>
      </c>
      <c r="R1058" s="80" t="n">
        <f aca="false">P1058-T1058-Y1058-G1058-H1058-Z1058</f>
        <v>408.941199999999</v>
      </c>
      <c r="S1058" s="81" t="n">
        <f aca="false">IF(ISERROR(Q1058/P1058),"",(Q1058/P1058))</f>
        <v>0.0386269454297148</v>
      </c>
      <c r="T1058" s="78" t="n">
        <f aca="false">ROUND(IF(ISERROR(P1058*$T$1),"",P1058*$T$1),0)</f>
        <v>1588</v>
      </c>
      <c r="U1058" s="82" t="n">
        <f aca="false">ROUNDUP(I1058*1.2,0)</f>
        <v>240</v>
      </c>
      <c r="V1058" s="83" t="n">
        <f aca="false">ROUNDUP(SUM(J1058:L1058)*1.1,0)</f>
        <v>0</v>
      </c>
      <c r="W1058" s="84" t="s">
        <v>50</v>
      </c>
      <c r="X1058" s="28" t="n">
        <f aca="false">IFERROR(IF($W1058="eパケライト",VLOOKUP($U1058,料金表!$B$3:$H$52,2,1),IF($W1058="eパケ",VLOOKUP($U1058,料金表!$B$3:$H$52,4,1),IF($W1058="EMS",VLOOKUP($U1058,料金表!$B$3:$H$52,6,1),""))),"")</f>
        <v>860</v>
      </c>
      <c r="Y1058" s="28" t="n">
        <f aca="false">IFERROR(IF($W1058="eパケライト",VLOOKUP($U1058,料金表!$B$3:$H$52,3,1),IF($W1058="eパケ",VLOOKUP($U1058,料金表!$B$3:$H$52,5,1),IF($W1058="EMS",VLOOKUP($U1058,料金表!$B$3:$H$52,7,1),""))),"")</f>
        <v>860</v>
      </c>
      <c r="Z1058" s="28" t="n">
        <f aca="false">$Z$1</f>
        <v>330</v>
      </c>
      <c r="AA1058" s="64"/>
      <c r="AB1058" s="65"/>
      <c r="AC1058" s="66" t="s">
        <v>89</v>
      </c>
      <c r="AD1058" s="65" t="n">
        <v>43987</v>
      </c>
      <c r="AE1058" s="56"/>
      <c r="AF1058" s="104"/>
    </row>
    <row r="1059" customFormat="false" ht="15.75" hidden="false" customHeight="true" outlineLevel="0" collapsed="false">
      <c r="A1059" s="19" t="n">
        <v>1052</v>
      </c>
      <c r="B1059" s="67"/>
      <c r="C1059" s="58" t="s">
        <v>3208</v>
      </c>
      <c r="D1059" s="37" t="s">
        <v>3209</v>
      </c>
      <c r="E1059" s="58" t="n">
        <v>4988648481381</v>
      </c>
      <c r="F1059" s="38" t="str">
        <f aca="false">IF(D1059="",,"http://mnsearch.com/item?kwd="&amp;D1059)</f>
        <v>http://mnsearch.com/item?kwd=B000BNCJRI</v>
      </c>
      <c r="G1059" s="60" t="n">
        <v>1011</v>
      </c>
      <c r="H1059" s="39"/>
      <c r="I1059" s="40" t="n">
        <v>200</v>
      </c>
      <c r="J1059" s="41"/>
      <c r="K1059" s="41"/>
      <c r="L1059" s="41"/>
      <c r="M1059" s="100" t="s">
        <v>3210</v>
      </c>
      <c r="N1059" s="62" t="n">
        <v>40.49</v>
      </c>
      <c r="O1059" s="77" t="n">
        <f aca="false">N1059-0.5</f>
        <v>39.99</v>
      </c>
      <c r="P1059" s="78" t="n">
        <f aca="false">IF(ISERROR($P$1*O1059),"",($P$1*O1059))</f>
        <v>4234.1412</v>
      </c>
      <c r="Q1059" s="79" t="n">
        <f aca="false">P1059-T1059-X1059-G1059-H1059-Z1059</f>
        <v>1398.1412</v>
      </c>
      <c r="R1059" s="80" t="n">
        <f aca="false">P1059-T1059-Y1059-G1059-H1059-Z1059</f>
        <v>1398.1412</v>
      </c>
      <c r="S1059" s="81" t="n">
        <f aca="false">IF(ISERROR(Q1059/P1059),"",(Q1059/P1059))</f>
        <v>0.330206559951284</v>
      </c>
      <c r="T1059" s="78" t="n">
        <f aca="false">ROUND(IF(ISERROR(P1059*$T$1),"",P1059*$T$1),0)</f>
        <v>635</v>
      </c>
      <c r="U1059" s="82" t="n">
        <f aca="false">ROUNDUP(I1059*1.2,0)</f>
        <v>240</v>
      </c>
      <c r="V1059" s="83" t="n">
        <f aca="false">ROUNDUP(SUM(J1059:L1059)*1.1,0)</f>
        <v>0</v>
      </c>
      <c r="W1059" s="84" t="s">
        <v>50</v>
      </c>
      <c r="X1059" s="28" t="n">
        <f aca="false">IFERROR(IF($W1059="eパケライト",VLOOKUP($U1059,料金表!$B$3:$H$52,2,1),IF($W1059="eパケ",VLOOKUP($U1059,料金表!$B$3:$H$52,4,1),IF($W1059="EMS",VLOOKUP($U1059,料金表!$B$3:$H$52,6,1),""))),"")</f>
        <v>860</v>
      </c>
      <c r="Y1059" s="28" t="n">
        <f aca="false">IFERROR(IF($W1059="eパケライト",VLOOKUP($U1059,料金表!$B$3:$H$52,3,1),IF($W1059="eパケ",VLOOKUP($U1059,料金表!$B$3:$H$52,5,1),IF($W1059="EMS",VLOOKUP($U1059,料金表!$B$3:$H$52,7,1),""))),"")</f>
        <v>860</v>
      </c>
      <c r="Z1059" s="28" t="n">
        <f aca="false">$Z$1</f>
        <v>330</v>
      </c>
      <c r="AA1059" s="64"/>
      <c r="AB1059" s="65"/>
      <c r="AC1059" s="66" t="s">
        <v>89</v>
      </c>
      <c r="AD1059" s="65" t="n">
        <v>43987</v>
      </c>
      <c r="AE1059" s="56"/>
      <c r="AF1059" s="104"/>
    </row>
    <row r="1060" customFormat="false" ht="15.75" hidden="false" customHeight="true" outlineLevel="0" collapsed="false">
      <c r="A1060" s="19" t="n">
        <v>1053</v>
      </c>
      <c r="B1060" s="67"/>
      <c r="C1060" s="58" t="s">
        <v>3211</v>
      </c>
      <c r="D1060" s="37" t="s">
        <v>3212</v>
      </c>
      <c r="E1060" s="58" t="n">
        <v>4907892033016</v>
      </c>
      <c r="F1060" s="38" t="str">
        <f aca="false">IF(D1060="",,"http://mnsearch.com/item?kwd="&amp;D1060)</f>
        <v>http://mnsearch.com/item?kwd=B000148I6I</v>
      </c>
      <c r="G1060" s="60" t="n">
        <v>2511</v>
      </c>
      <c r="H1060" s="39"/>
      <c r="I1060" s="40" t="n">
        <v>200</v>
      </c>
      <c r="J1060" s="41"/>
      <c r="K1060" s="41"/>
      <c r="L1060" s="41"/>
      <c r="M1060" s="61" t="s">
        <v>3213</v>
      </c>
      <c r="N1060" s="62" t="n">
        <v>50.49</v>
      </c>
      <c r="O1060" s="77" t="n">
        <f aca="false">N1060-0.5</f>
        <v>49.99</v>
      </c>
      <c r="P1060" s="78" t="n">
        <f aca="false">IF(ISERROR($P$1*O1060),"",($P$1*O1060))</f>
        <v>5292.9412</v>
      </c>
      <c r="Q1060" s="79" t="n">
        <f aca="false">P1060-T1060-X1060-G1060-H1060-Z1060</f>
        <v>797.9412</v>
      </c>
      <c r="R1060" s="80" t="n">
        <f aca="false">P1060-T1060-Y1060-G1060-H1060-Z1060</f>
        <v>797.9412</v>
      </c>
      <c r="S1060" s="81" t="n">
        <f aca="false">IF(ISERROR(Q1060/P1060),"",(Q1060/P1060))</f>
        <v>0.150755727269368</v>
      </c>
      <c r="T1060" s="78" t="n">
        <f aca="false">ROUND(IF(ISERROR(P1060*$T$1),"",P1060*$T$1),0)</f>
        <v>794</v>
      </c>
      <c r="U1060" s="82" t="n">
        <f aca="false">ROUNDUP(I1060*1.2,0)</f>
        <v>240</v>
      </c>
      <c r="V1060" s="83" t="n">
        <f aca="false">ROUNDUP(SUM(J1060:L1060)*1.1,0)</f>
        <v>0</v>
      </c>
      <c r="W1060" s="84" t="s">
        <v>50</v>
      </c>
      <c r="X1060" s="28" t="n">
        <f aca="false">IFERROR(IF($W1060="eパケライト",VLOOKUP($U1060,料金表!$B$3:$H$52,2,1),IF($W1060="eパケ",VLOOKUP($U1060,料金表!$B$3:$H$52,4,1),IF($W1060="EMS",VLOOKUP($U1060,料金表!$B$3:$H$52,6,1),""))),"")</f>
        <v>860</v>
      </c>
      <c r="Y1060" s="28" t="n">
        <f aca="false">IFERROR(IF($W1060="eパケライト",VLOOKUP($U1060,料金表!$B$3:$H$52,3,1),IF($W1060="eパケ",VLOOKUP($U1060,料金表!$B$3:$H$52,5,1),IF($W1060="EMS",VLOOKUP($U1060,料金表!$B$3:$H$52,7,1),""))),"")</f>
        <v>860</v>
      </c>
      <c r="Z1060" s="28" t="n">
        <f aca="false">$Z$1</f>
        <v>330</v>
      </c>
      <c r="AA1060" s="64"/>
      <c r="AB1060" s="65"/>
      <c r="AC1060" s="66" t="s">
        <v>89</v>
      </c>
      <c r="AD1060" s="65" t="n">
        <v>43987</v>
      </c>
      <c r="AE1060" s="56"/>
      <c r="AF1060" s="104"/>
    </row>
    <row r="1061" customFormat="false" ht="15.75" hidden="false" customHeight="true" outlineLevel="0" collapsed="false">
      <c r="A1061" s="19" t="n">
        <v>1054</v>
      </c>
      <c r="B1061" s="67"/>
      <c r="C1061" s="58" t="s">
        <v>3214</v>
      </c>
      <c r="D1061" s="37" t="s">
        <v>3215</v>
      </c>
      <c r="E1061" s="58" t="n">
        <v>4907892000629</v>
      </c>
      <c r="F1061" s="38" t="str">
        <f aca="false">IF(D1061="",,"http://mnsearch.com/item?kwd="&amp;D1061)</f>
        <v>http://mnsearch.com/item?kwd=B000068H3Q</v>
      </c>
      <c r="G1061" s="60" t="n">
        <v>2311</v>
      </c>
      <c r="H1061" s="39"/>
      <c r="I1061" s="40" t="n">
        <v>200</v>
      </c>
      <c r="J1061" s="41"/>
      <c r="K1061" s="41"/>
      <c r="L1061" s="41"/>
      <c r="M1061" s="100" t="s">
        <v>3216</v>
      </c>
      <c r="N1061" s="62" t="n">
        <v>52.99</v>
      </c>
      <c r="O1061" s="77" t="n">
        <f aca="false">N1061-0.5</f>
        <v>52.49</v>
      </c>
      <c r="P1061" s="78" t="n">
        <f aca="false">IF(ISERROR($P$1*O1061),"",($P$1*O1061))</f>
        <v>5557.6412</v>
      </c>
      <c r="Q1061" s="79" t="n">
        <f aca="false">P1061-T1061-X1061-G1061-H1061-Z1061</f>
        <v>1222.6412</v>
      </c>
      <c r="R1061" s="80" t="n">
        <f aca="false">P1061-T1061-Y1061-G1061-H1061-Z1061</f>
        <v>1222.6412</v>
      </c>
      <c r="S1061" s="81" t="n">
        <f aca="false">IF(ISERROR(Q1061/P1061),"",(Q1061/P1061))</f>
        <v>0.219992827172794</v>
      </c>
      <c r="T1061" s="78" t="n">
        <f aca="false">ROUND(IF(ISERROR(P1061*$T$1),"",P1061*$T$1),0)</f>
        <v>834</v>
      </c>
      <c r="U1061" s="82" t="n">
        <f aca="false">ROUNDUP(I1061*1.2,0)</f>
        <v>240</v>
      </c>
      <c r="V1061" s="83" t="n">
        <f aca="false">ROUNDUP(SUM(J1061:L1061)*1.1,0)</f>
        <v>0</v>
      </c>
      <c r="W1061" s="84" t="s">
        <v>50</v>
      </c>
      <c r="X1061" s="28" t="n">
        <f aca="false">IFERROR(IF($W1061="eパケライト",VLOOKUP($U1061,料金表!$B$3:$H$52,2,1),IF($W1061="eパケ",VLOOKUP($U1061,料金表!$B$3:$H$52,4,1),IF($W1061="EMS",VLOOKUP($U1061,料金表!$B$3:$H$52,6,1),""))),"")</f>
        <v>860</v>
      </c>
      <c r="Y1061" s="28" t="n">
        <f aca="false">IFERROR(IF($W1061="eパケライト",VLOOKUP($U1061,料金表!$B$3:$H$52,3,1),IF($W1061="eパケ",VLOOKUP($U1061,料金表!$B$3:$H$52,5,1),IF($W1061="EMS",VLOOKUP($U1061,料金表!$B$3:$H$52,7,1),""))),"")</f>
        <v>860</v>
      </c>
      <c r="Z1061" s="28" t="n">
        <f aca="false">$Z$1</f>
        <v>330</v>
      </c>
      <c r="AA1061" s="64"/>
      <c r="AB1061" s="65"/>
      <c r="AC1061" s="66" t="s">
        <v>89</v>
      </c>
      <c r="AD1061" s="65" t="n">
        <v>43987</v>
      </c>
      <c r="AE1061" s="56"/>
      <c r="AF1061" s="104"/>
    </row>
    <row r="1062" customFormat="false" ht="15.75" hidden="false" customHeight="true" outlineLevel="0" collapsed="false">
      <c r="A1062" s="19" t="n">
        <v>1055</v>
      </c>
      <c r="B1062" s="67"/>
      <c r="C1062" s="58" t="s">
        <v>3217</v>
      </c>
      <c r="D1062" s="37" t="s">
        <v>3218</v>
      </c>
      <c r="E1062" s="58" t="n">
        <v>4988658910048</v>
      </c>
      <c r="F1062" s="38" t="str">
        <f aca="false">IF(D1062="",,"http://mnsearch.com/item?kwd="&amp;D1062)</f>
        <v>http://mnsearch.com/item?kwd=B0000ZPTGK</v>
      </c>
      <c r="G1062" s="60" t="n">
        <v>60000</v>
      </c>
      <c r="H1062" s="39"/>
      <c r="I1062" s="40" t="n">
        <v>200</v>
      </c>
      <c r="J1062" s="41"/>
      <c r="K1062" s="41"/>
      <c r="L1062" s="41"/>
      <c r="M1062" s="61" t="s">
        <v>3219</v>
      </c>
      <c r="N1062" s="62" t="n">
        <v>750</v>
      </c>
      <c r="O1062" s="77" t="n">
        <f aca="false">N1062-0.5</f>
        <v>749.5</v>
      </c>
      <c r="P1062" s="78" t="n">
        <f aca="false">IF(ISERROR($P$1*O1062),"",($P$1*O1062))</f>
        <v>79357.06</v>
      </c>
      <c r="Q1062" s="79" t="n">
        <f aca="false">P1062-T1062-X1062-G1062-H1062-Z1062</f>
        <v>6263.06</v>
      </c>
      <c r="R1062" s="80" t="n">
        <f aca="false">P1062-T1062-Y1062-G1062-H1062-Z1062</f>
        <v>6263.06</v>
      </c>
      <c r="S1062" s="81" t="n">
        <f aca="false">IF(ISERROR(Q1062/P1062),"",(Q1062/P1062))</f>
        <v>0.0789225306481868</v>
      </c>
      <c r="T1062" s="78" t="n">
        <f aca="false">ROUND(IF(ISERROR(P1062*$T$1),"",P1062*$T$1),0)</f>
        <v>11904</v>
      </c>
      <c r="U1062" s="82" t="n">
        <f aca="false">ROUNDUP(I1062*1.2,0)</f>
        <v>240</v>
      </c>
      <c r="V1062" s="83" t="n">
        <f aca="false">ROUNDUP(SUM(J1062:L1062)*1.1,0)</f>
        <v>0</v>
      </c>
      <c r="W1062" s="84" t="s">
        <v>50</v>
      </c>
      <c r="X1062" s="28" t="n">
        <f aca="false">IFERROR(IF($W1062="eパケライト",VLOOKUP($U1062,料金表!$B$3:$H$52,2,1),IF($W1062="eパケ",VLOOKUP($U1062,料金表!$B$3:$H$52,4,1),IF($W1062="EMS",VLOOKUP($U1062,料金表!$B$3:$H$52,6,1),""))),"")</f>
        <v>860</v>
      </c>
      <c r="Y1062" s="28" t="n">
        <f aca="false">IFERROR(IF($W1062="eパケライト",VLOOKUP($U1062,料金表!$B$3:$H$52,3,1),IF($W1062="eパケ",VLOOKUP($U1062,料金表!$B$3:$H$52,5,1),IF($W1062="EMS",VLOOKUP($U1062,料金表!$B$3:$H$52,7,1),""))),"")</f>
        <v>860</v>
      </c>
      <c r="Z1062" s="28" t="n">
        <f aca="false">$Z$1</f>
        <v>330</v>
      </c>
      <c r="AA1062" s="64"/>
      <c r="AB1062" s="65"/>
      <c r="AC1062" s="66" t="s">
        <v>89</v>
      </c>
      <c r="AD1062" s="65" t="n">
        <v>43987</v>
      </c>
      <c r="AE1062" s="56"/>
      <c r="AF1062" s="104"/>
    </row>
    <row r="1063" customFormat="false" ht="15.75" hidden="false" customHeight="true" outlineLevel="0" collapsed="false">
      <c r="A1063" s="19" t="n">
        <v>1056</v>
      </c>
      <c r="B1063" s="67"/>
      <c r="C1063" s="58" t="s">
        <v>3220</v>
      </c>
      <c r="D1063" s="37" t="s">
        <v>3221</v>
      </c>
      <c r="E1063" s="58" t="n">
        <v>4902425713496</v>
      </c>
      <c r="F1063" s="38" t="str">
        <f aca="false">IF(D1063="",,"http://mnsearch.com/item?kwd="&amp;D1063)</f>
        <v>http://mnsearch.com/item?kwd=B07XSG2M52</v>
      </c>
      <c r="G1063" s="60" t="n">
        <v>6150</v>
      </c>
      <c r="H1063" s="39"/>
      <c r="I1063" s="40" t="n">
        <v>300</v>
      </c>
      <c r="J1063" s="41"/>
      <c r="K1063" s="41"/>
      <c r="L1063" s="41"/>
      <c r="M1063" s="100" t="s">
        <v>3222</v>
      </c>
      <c r="N1063" s="62" t="n">
        <v>89.99</v>
      </c>
      <c r="O1063" s="77" t="n">
        <f aca="false">N1063-0.5</f>
        <v>89.49</v>
      </c>
      <c r="P1063" s="78" t="n">
        <f aca="false">IF(ISERROR($P$1*O1063),"",($P$1*O1063))</f>
        <v>9475.2012</v>
      </c>
      <c r="Q1063" s="79" t="n">
        <f aca="false">P1063-T1063-X1063-G1063-H1063-Z1063</f>
        <v>489.2012</v>
      </c>
      <c r="R1063" s="80" t="n">
        <f aca="false">P1063-T1063-Y1063-G1063-H1063-Z1063</f>
        <v>489.2012</v>
      </c>
      <c r="S1063" s="81" t="n">
        <f aca="false">IF(ISERROR(Q1063/P1063),"",(Q1063/P1063))</f>
        <v>0.0516296371627443</v>
      </c>
      <c r="T1063" s="78" t="n">
        <f aca="false">ROUND(IF(ISERROR(P1063*$T$1),"",P1063*$T$1),0)</f>
        <v>1421</v>
      </c>
      <c r="U1063" s="82" t="n">
        <f aca="false">ROUNDUP(I1063*1.2,0)</f>
        <v>360</v>
      </c>
      <c r="V1063" s="83" t="n">
        <f aca="false">ROUNDUP(SUM(J1063:L1063)*1.1,0)</f>
        <v>0</v>
      </c>
      <c r="W1063" s="84" t="s">
        <v>50</v>
      </c>
      <c r="X1063" s="28" t="n">
        <f aca="false">IFERROR(IF($W1063="eパケライト",VLOOKUP($U1063,料金表!$B$3:$H$52,2,1),IF($W1063="eパケ",VLOOKUP($U1063,料金表!$B$3:$H$52,4,1),IF($W1063="EMS",VLOOKUP($U1063,料金表!$B$3:$H$52,6,1),""))),"")</f>
        <v>1085</v>
      </c>
      <c r="Y1063" s="28" t="n">
        <f aca="false">IFERROR(IF($W1063="eパケライト",VLOOKUP($U1063,料金表!$B$3:$H$52,3,1),IF($W1063="eパケ",VLOOKUP($U1063,料金表!$B$3:$H$52,5,1),IF($W1063="EMS",VLOOKUP($U1063,料金表!$B$3:$H$52,7,1),""))),"")</f>
        <v>1085</v>
      </c>
      <c r="Z1063" s="28" t="n">
        <f aca="false">$Z$1</f>
        <v>330</v>
      </c>
      <c r="AA1063" s="64"/>
      <c r="AB1063" s="65"/>
      <c r="AC1063" s="66" t="s">
        <v>45</v>
      </c>
      <c r="AD1063" s="65" t="n">
        <v>43986</v>
      </c>
      <c r="AE1063" s="56"/>
      <c r="AF1063" s="104"/>
    </row>
    <row r="1064" customFormat="false" ht="15.75" hidden="false" customHeight="true" outlineLevel="0" collapsed="false">
      <c r="A1064" s="19" t="n">
        <v>1057</v>
      </c>
      <c r="B1064" s="67"/>
      <c r="C1064" s="58" t="s">
        <v>3223</v>
      </c>
      <c r="D1064" s="37" t="s">
        <v>3224</v>
      </c>
      <c r="E1064" s="58" t="n">
        <v>4983164738162</v>
      </c>
      <c r="F1064" s="38" t="str">
        <f aca="false">IF(D1064="",,"http://mnsearch.com/item?kwd="&amp;D1064)</f>
        <v>http://mnsearch.com/item?kwd=B000069TJB</v>
      </c>
      <c r="G1064" s="60" t="n">
        <v>7100</v>
      </c>
      <c r="H1064" s="39"/>
      <c r="I1064" s="40" t="n">
        <v>200</v>
      </c>
      <c r="J1064" s="41"/>
      <c r="K1064" s="41"/>
      <c r="L1064" s="41"/>
      <c r="M1064" s="61" t="s">
        <v>3225</v>
      </c>
      <c r="N1064" s="62" t="n">
        <v>95.99</v>
      </c>
      <c r="O1064" s="77" t="n">
        <f aca="false">N1064-0.5</f>
        <v>95.49</v>
      </c>
      <c r="P1064" s="78" t="n">
        <f aca="false">IF(ISERROR($P$1*O1064),"",($P$1*O1064))</f>
        <v>10110.4812</v>
      </c>
      <c r="Q1064" s="79" t="n">
        <f aca="false">P1064-T1064-X1064-G1064-H1064-Z1064</f>
        <v>303.481199999998</v>
      </c>
      <c r="R1064" s="80" t="n">
        <f aca="false">P1064-T1064-Y1064-G1064-H1064-Z1064</f>
        <v>303.481199999998</v>
      </c>
      <c r="S1064" s="81" t="n">
        <f aca="false">IF(ISERROR(Q1064/P1064),"",(Q1064/P1064))</f>
        <v>0.0300164941704257</v>
      </c>
      <c r="T1064" s="78" t="n">
        <f aca="false">ROUND(IF(ISERROR(P1064*$T$1),"",P1064*$T$1),0)</f>
        <v>1517</v>
      </c>
      <c r="U1064" s="82" t="n">
        <f aca="false">ROUNDUP(I1064*1.2,0)</f>
        <v>240</v>
      </c>
      <c r="V1064" s="83" t="n">
        <f aca="false">ROUNDUP(SUM(J1064:L1064)*1.1,0)</f>
        <v>0</v>
      </c>
      <c r="W1064" s="84" t="s">
        <v>50</v>
      </c>
      <c r="X1064" s="28" t="n">
        <f aca="false">IFERROR(IF($W1064="eパケライト",VLOOKUP($U1064,料金表!$B$3:$H$52,2,1),IF($W1064="eパケ",VLOOKUP($U1064,料金表!$B$3:$H$52,4,1),IF($W1064="EMS",VLOOKUP($U1064,料金表!$B$3:$H$52,6,1),""))),"")</f>
        <v>860</v>
      </c>
      <c r="Y1064" s="28" t="n">
        <f aca="false">IFERROR(IF($W1064="eパケライト",VLOOKUP($U1064,料金表!$B$3:$H$52,3,1),IF($W1064="eパケ",VLOOKUP($U1064,料金表!$B$3:$H$52,5,1),IF($W1064="EMS",VLOOKUP($U1064,料金表!$B$3:$H$52,7,1),""))),"")</f>
        <v>860</v>
      </c>
      <c r="Z1064" s="28" t="n">
        <f aca="false">$Z$1</f>
        <v>330</v>
      </c>
      <c r="AA1064" s="64"/>
      <c r="AB1064" s="65"/>
      <c r="AC1064" s="66" t="s">
        <v>45</v>
      </c>
      <c r="AD1064" s="65" t="n">
        <v>43986</v>
      </c>
      <c r="AE1064" s="56"/>
      <c r="AF1064" s="104"/>
    </row>
    <row r="1065" customFormat="false" ht="15.75" hidden="false" customHeight="true" outlineLevel="0" collapsed="false">
      <c r="A1065" s="19" t="n">
        <v>1058</v>
      </c>
      <c r="B1065" s="67"/>
      <c r="C1065" s="58" t="s">
        <v>3226</v>
      </c>
      <c r="D1065" s="37" t="s">
        <v>3227</v>
      </c>
      <c r="E1065" s="58" t="n">
        <v>4932688000101</v>
      </c>
      <c r="F1065" s="38" t="str">
        <f aca="false">IF(D1065="",,"http://mnsearch.com/item?kwd="&amp;D1065)</f>
        <v>http://mnsearch.com/item?kwd=B000069SCD</v>
      </c>
      <c r="G1065" s="60" t="n">
        <v>4120</v>
      </c>
      <c r="H1065" s="39"/>
      <c r="I1065" s="40" t="n">
        <v>200</v>
      </c>
      <c r="J1065" s="41"/>
      <c r="K1065" s="41"/>
      <c r="L1065" s="41"/>
      <c r="M1065" s="61" t="s">
        <v>3228</v>
      </c>
      <c r="N1065" s="62" t="n">
        <v>65.49</v>
      </c>
      <c r="O1065" s="77" t="n">
        <f aca="false">N1065-0.5</f>
        <v>64.99</v>
      </c>
      <c r="P1065" s="78" t="n">
        <f aca="false">IF(ISERROR($P$1*O1065),"",($P$1*O1065))</f>
        <v>6881.1412</v>
      </c>
      <c r="Q1065" s="79" t="n">
        <f aca="false">P1065-T1065-X1065-G1065-H1065-Z1065</f>
        <v>539.141199999999</v>
      </c>
      <c r="R1065" s="80" t="n">
        <f aca="false">P1065-T1065-Y1065-G1065-H1065-Z1065</f>
        <v>539.141199999999</v>
      </c>
      <c r="S1065" s="81" t="n">
        <f aca="false">IF(ISERROR(Q1065/P1065),"",(Q1065/P1065))</f>
        <v>0.0783505503418531</v>
      </c>
      <c r="T1065" s="78" t="n">
        <f aca="false">ROUND(IF(ISERROR(P1065*$T$1),"",P1065*$T$1),0)</f>
        <v>1032</v>
      </c>
      <c r="U1065" s="82" t="n">
        <f aca="false">ROUNDUP(I1065*1.2,0)</f>
        <v>240</v>
      </c>
      <c r="V1065" s="83" t="n">
        <f aca="false">ROUNDUP(SUM(J1065:L1065)*1.1,0)</f>
        <v>0</v>
      </c>
      <c r="W1065" s="84" t="s">
        <v>50</v>
      </c>
      <c r="X1065" s="28" t="n">
        <f aca="false">IFERROR(IF($W1065="eパケライト",VLOOKUP($U1065,料金表!$B$3:$H$52,2,1),IF($W1065="eパケ",VLOOKUP($U1065,料金表!$B$3:$H$52,4,1),IF($W1065="EMS",VLOOKUP($U1065,料金表!$B$3:$H$52,6,1),""))),"")</f>
        <v>860</v>
      </c>
      <c r="Y1065" s="28" t="n">
        <f aca="false">IFERROR(IF($W1065="eパケライト",VLOOKUP($U1065,料金表!$B$3:$H$52,3,1),IF($W1065="eパケ",VLOOKUP($U1065,料金表!$B$3:$H$52,5,1),IF($W1065="EMS",VLOOKUP($U1065,料金表!$B$3:$H$52,7,1),""))),"")</f>
        <v>860</v>
      </c>
      <c r="Z1065" s="28" t="n">
        <f aca="false">$Z$1</f>
        <v>330</v>
      </c>
      <c r="AA1065" s="64"/>
      <c r="AB1065" s="65"/>
      <c r="AC1065" s="66" t="s">
        <v>45</v>
      </c>
      <c r="AD1065" s="65" t="n">
        <v>43986</v>
      </c>
      <c r="AE1065" s="56"/>
      <c r="AF1065" s="104"/>
    </row>
    <row r="1066" customFormat="false" ht="15.75" hidden="false" customHeight="true" outlineLevel="0" collapsed="false">
      <c r="A1066" s="19" t="n">
        <v>1059</v>
      </c>
      <c r="B1066" s="67"/>
      <c r="C1066" s="58" t="s">
        <v>3229</v>
      </c>
      <c r="D1066" s="37" t="s">
        <v>3230</v>
      </c>
      <c r="E1066" s="58" t="n">
        <v>4991773030010</v>
      </c>
      <c r="F1066" s="38" t="str">
        <f aca="false">IF(D1066="",,"http://mnsearch.com/item?kwd="&amp;D1066)</f>
        <v>http://mnsearch.com/item?kwd=B00014AVNG</v>
      </c>
      <c r="G1066" s="60" t="n">
        <v>3200</v>
      </c>
      <c r="H1066" s="39"/>
      <c r="I1066" s="40" t="n">
        <v>200</v>
      </c>
      <c r="J1066" s="41"/>
      <c r="K1066" s="41"/>
      <c r="L1066" s="41"/>
      <c r="M1066" s="61" t="s">
        <v>3231</v>
      </c>
      <c r="N1066" s="62" t="n">
        <v>57.99</v>
      </c>
      <c r="O1066" s="77" t="n">
        <f aca="false">N1066-0.5</f>
        <v>57.49</v>
      </c>
      <c r="P1066" s="78" t="n">
        <f aca="false">IF(ISERROR($P$1*O1066),"",($P$1*O1066))</f>
        <v>6087.0412</v>
      </c>
      <c r="Q1066" s="79" t="n">
        <f aca="false">P1066-T1066-X1066-G1066-H1066-Z1066</f>
        <v>784.0412</v>
      </c>
      <c r="R1066" s="80" t="n">
        <f aca="false">P1066-T1066-Y1066-G1066-H1066-Z1066</f>
        <v>784.0412</v>
      </c>
      <c r="S1066" s="81" t="n">
        <f aca="false">IF(ISERROR(Q1066/P1066),"",(Q1066/P1066))</f>
        <v>0.128804976710195</v>
      </c>
      <c r="T1066" s="78" t="n">
        <f aca="false">ROUND(IF(ISERROR(P1066*$T$1),"",P1066*$T$1),0)</f>
        <v>913</v>
      </c>
      <c r="U1066" s="82" t="n">
        <f aca="false">ROUNDUP(I1066*1.2,0)</f>
        <v>240</v>
      </c>
      <c r="V1066" s="83" t="n">
        <f aca="false">ROUNDUP(SUM(J1066:L1066)*1.1,0)</f>
        <v>0</v>
      </c>
      <c r="W1066" s="84" t="s">
        <v>50</v>
      </c>
      <c r="X1066" s="28" t="n">
        <f aca="false">IFERROR(IF($W1066="eパケライト",VLOOKUP($U1066,料金表!$B$3:$H$52,2,1),IF($W1066="eパケ",VLOOKUP($U1066,料金表!$B$3:$H$52,4,1),IF($W1066="EMS",VLOOKUP($U1066,料金表!$B$3:$H$52,6,1),""))),"")</f>
        <v>860</v>
      </c>
      <c r="Y1066" s="28" t="n">
        <f aca="false">IFERROR(IF($W1066="eパケライト",VLOOKUP($U1066,料金表!$B$3:$H$52,3,1),IF($W1066="eパケ",VLOOKUP($U1066,料金表!$B$3:$H$52,5,1),IF($W1066="EMS",VLOOKUP($U1066,料金表!$B$3:$H$52,7,1),""))),"")</f>
        <v>860</v>
      </c>
      <c r="Z1066" s="28" t="n">
        <f aca="false">$Z$1</f>
        <v>330</v>
      </c>
      <c r="AA1066" s="64"/>
      <c r="AB1066" s="65"/>
      <c r="AC1066" s="66" t="s">
        <v>45</v>
      </c>
      <c r="AD1066" s="65" t="n">
        <v>43986</v>
      </c>
      <c r="AE1066" s="56"/>
      <c r="AF1066" s="104"/>
    </row>
    <row r="1067" customFormat="false" ht="15.75" hidden="false" customHeight="true" outlineLevel="0" collapsed="false">
      <c r="A1067" s="19" t="n">
        <v>1060</v>
      </c>
      <c r="B1067" s="67"/>
      <c r="C1067" s="58" t="s">
        <v>3232</v>
      </c>
      <c r="D1067" s="37" t="s">
        <v>3233</v>
      </c>
      <c r="E1067" s="58" t="n">
        <v>4907095000389</v>
      </c>
      <c r="F1067" s="38" t="str">
        <f aca="false">IF(D1067="",,"http://mnsearch.com/item?kwd="&amp;D1067)</f>
        <v>http://mnsearch.com/item?kwd=B000148C3C</v>
      </c>
      <c r="G1067" s="60" t="n">
        <v>7500</v>
      </c>
      <c r="H1067" s="39"/>
      <c r="I1067" s="40" t="n">
        <v>200</v>
      </c>
      <c r="J1067" s="41"/>
      <c r="K1067" s="41"/>
      <c r="L1067" s="41"/>
      <c r="M1067" s="100" t="s">
        <v>3234</v>
      </c>
      <c r="N1067" s="62" t="n">
        <v>100.49</v>
      </c>
      <c r="O1067" s="77" t="n">
        <f aca="false">N1067-0.5</f>
        <v>99.99</v>
      </c>
      <c r="P1067" s="78" t="n">
        <f aca="false">IF(ISERROR($P$1*O1067),"",($P$1*O1067))</f>
        <v>10586.9412</v>
      </c>
      <c r="Q1067" s="79" t="n">
        <f aca="false">P1067-T1067-X1067-G1067-H1067-Z1067</f>
        <v>308.941199999999</v>
      </c>
      <c r="R1067" s="80" t="n">
        <f aca="false">P1067-T1067-Y1067-G1067-H1067-Z1067</f>
        <v>308.941199999999</v>
      </c>
      <c r="S1067" s="81" t="n">
        <f aca="false">IF(ISERROR(Q1067/P1067),"",(Q1067/P1067))</f>
        <v>0.0291813465441746</v>
      </c>
      <c r="T1067" s="78" t="n">
        <f aca="false">ROUND(IF(ISERROR(P1067*$T$1),"",P1067*$T$1),0)</f>
        <v>1588</v>
      </c>
      <c r="U1067" s="82" t="n">
        <f aca="false">ROUNDUP(I1067*1.2,0)</f>
        <v>240</v>
      </c>
      <c r="V1067" s="83" t="n">
        <f aca="false">ROUNDUP(SUM(J1067:L1067)*1.1,0)</f>
        <v>0</v>
      </c>
      <c r="W1067" s="84" t="s">
        <v>50</v>
      </c>
      <c r="X1067" s="28" t="n">
        <f aca="false">IFERROR(IF($W1067="eパケライト",VLOOKUP($U1067,料金表!$B$3:$H$52,2,1),IF($W1067="eパケ",VLOOKUP($U1067,料金表!$B$3:$H$52,4,1),IF($W1067="EMS",VLOOKUP($U1067,料金表!$B$3:$H$52,6,1),""))),"")</f>
        <v>860</v>
      </c>
      <c r="Y1067" s="28" t="n">
        <f aca="false">IFERROR(IF($W1067="eパケライト",VLOOKUP($U1067,料金表!$B$3:$H$52,3,1),IF($W1067="eパケ",VLOOKUP($U1067,料金表!$B$3:$H$52,5,1),IF($W1067="EMS",VLOOKUP($U1067,料金表!$B$3:$H$52,7,1),""))),"")</f>
        <v>860</v>
      </c>
      <c r="Z1067" s="28" t="n">
        <f aca="false">$Z$1</f>
        <v>330</v>
      </c>
      <c r="AA1067" s="64"/>
      <c r="AB1067" s="65"/>
      <c r="AC1067" s="66" t="s">
        <v>45</v>
      </c>
      <c r="AD1067" s="65" t="n">
        <v>43986</v>
      </c>
      <c r="AE1067" s="56"/>
      <c r="AF1067" s="104"/>
    </row>
    <row r="1068" customFormat="false" ht="15.75" hidden="false" customHeight="true" outlineLevel="0" collapsed="false">
      <c r="A1068" s="19" t="n">
        <v>1061</v>
      </c>
      <c r="B1068" s="67"/>
      <c r="C1068" s="58" t="s">
        <v>3235</v>
      </c>
      <c r="D1068" s="37" t="s">
        <v>3236</v>
      </c>
      <c r="E1068" s="58" t="n">
        <v>4974365091378</v>
      </c>
      <c r="F1068" s="38" t="str">
        <f aca="false">IF(D1068="",,"http://mnsearch.com/item?kwd="&amp;D1068)</f>
        <v>http://mnsearch.com/item?kwd=B000069T8I</v>
      </c>
      <c r="G1068" s="60" t="n">
        <v>15500</v>
      </c>
      <c r="H1068" s="39"/>
      <c r="I1068" s="40" t="n">
        <v>200</v>
      </c>
      <c r="J1068" s="41"/>
      <c r="K1068" s="41"/>
      <c r="L1068" s="41"/>
      <c r="M1068" s="100" t="s">
        <v>3237</v>
      </c>
      <c r="N1068" s="62" t="n">
        <v>195.49</v>
      </c>
      <c r="O1068" s="77" t="n">
        <f aca="false">N1068-0.5</f>
        <v>194.99</v>
      </c>
      <c r="P1068" s="78" t="n">
        <f aca="false">IF(ISERROR($P$1*O1068),"",($P$1*O1068))</f>
        <v>20645.5412</v>
      </c>
      <c r="Q1068" s="79" t="n">
        <f aca="false">P1068-T1068-X1068-G1068-H1068-Z1068</f>
        <v>858.5412</v>
      </c>
      <c r="R1068" s="80" t="n">
        <f aca="false">P1068-T1068-Y1068-G1068-H1068-Z1068</f>
        <v>858.5412</v>
      </c>
      <c r="S1068" s="81" t="n">
        <f aca="false">IF(ISERROR(Q1068/P1068),"",(Q1068/P1068))</f>
        <v>0.0415848241362643</v>
      </c>
      <c r="T1068" s="78" t="n">
        <f aca="false">ROUND(IF(ISERROR(P1068*$T$1),"",P1068*$T$1),0)</f>
        <v>3097</v>
      </c>
      <c r="U1068" s="82" t="n">
        <f aca="false">ROUNDUP(I1068*1.2,0)</f>
        <v>240</v>
      </c>
      <c r="V1068" s="83" t="n">
        <f aca="false">ROUNDUP(SUM(J1068:L1068)*1.1,0)</f>
        <v>0</v>
      </c>
      <c r="W1068" s="84" t="s">
        <v>50</v>
      </c>
      <c r="X1068" s="28" t="n">
        <f aca="false">IFERROR(IF($W1068="eパケライト",VLOOKUP($U1068,料金表!$B$3:$H$52,2,1),IF($W1068="eパケ",VLOOKUP($U1068,料金表!$B$3:$H$52,4,1),IF($W1068="EMS",VLOOKUP($U1068,料金表!$B$3:$H$52,6,1),""))),"")</f>
        <v>860</v>
      </c>
      <c r="Y1068" s="28" t="n">
        <f aca="false">IFERROR(IF($W1068="eパケライト",VLOOKUP($U1068,料金表!$B$3:$H$52,3,1),IF($W1068="eパケ",VLOOKUP($U1068,料金表!$B$3:$H$52,5,1),IF($W1068="EMS",VLOOKUP($U1068,料金表!$B$3:$H$52,7,1),""))),"")</f>
        <v>860</v>
      </c>
      <c r="Z1068" s="28" t="n">
        <f aca="false">$Z$1</f>
        <v>330</v>
      </c>
      <c r="AA1068" s="64"/>
      <c r="AB1068" s="65"/>
      <c r="AC1068" s="66" t="s">
        <v>45</v>
      </c>
      <c r="AD1068" s="65" t="n">
        <v>43987</v>
      </c>
      <c r="AE1068" s="56"/>
      <c r="AF1068" s="104"/>
    </row>
    <row r="1069" customFormat="false" ht="15.75" hidden="false" customHeight="true" outlineLevel="0" collapsed="false">
      <c r="A1069" s="19" t="n">
        <v>1062</v>
      </c>
      <c r="B1069" s="67"/>
      <c r="C1069" s="58" t="s">
        <v>3238</v>
      </c>
      <c r="D1069" s="37" t="s">
        <v>3239</v>
      </c>
      <c r="E1069" s="58" t="n">
        <v>4938833005847</v>
      </c>
      <c r="F1069" s="38" t="str">
        <f aca="false">IF(D1069="",,"http://mnsearch.com/item?kwd="&amp;D1069)</f>
        <v>http://mnsearch.com/item?kwd=B00008452O</v>
      </c>
      <c r="G1069" s="60" t="n">
        <v>3000</v>
      </c>
      <c r="H1069" s="39"/>
      <c r="I1069" s="40" t="n">
        <v>200</v>
      </c>
      <c r="J1069" s="41"/>
      <c r="K1069" s="41"/>
      <c r="L1069" s="41"/>
      <c r="M1069" s="100" t="s">
        <v>3240</v>
      </c>
      <c r="N1069" s="62" t="n">
        <v>55.49</v>
      </c>
      <c r="O1069" s="77" t="n">
        <f aca="false">N1069-0.5</f>
        <v>54.99</v>
      </c>
      <c r="P1069" s="78" t="n">
        <f aca="false">IF(ISERROR($P$1*O1069),"",($P$1*O1069))</f>
        <v>5822.3412</v>
      </c>
      <c r="Q1069" s="79" t="n">
        <f aca="false">P1069-T1069-X1069-G1069-H1069-Z1069</f>
        <v>759.3412</v>
      </c>
      <c r="R1069" s="80" t="n">
        <f aca="false">P1069-T1069-Y1069-G1069-H1069-Z1069</f>
        <v>759.3412</v>
      </c>
      <c r="S1069" s="81" t="n">
        <f aca="false">IF(ISERROR(Q1069/P1069),"",(Q1069/P1069))</f>
        <v>0.13041853335562</v>
      </c>
      <c r="T1069" s="78" t="n">
        <f aca="false">ROUND(IF(ISERROR(P1069*$T$1),"",P1069*$T$1),0)</f>
        <v>873</v>
      </c>
      <c r="U1069" s="82" t="n">
        <f aca="false">ROUNDUP(I1069*1.2,0)</f>
        <v>240</v>
      </c>
      <c r="V1069" s="83" t="n">
        <f aca="false">ROUNDUP(SUM(J1069:L1069)*1.1,0)</f>
        <v>0</v>
      </c>
      <c r="W1069" s="84" t="s">
        <v>50</v>
      </c>
      <c r="X1069" s="28" t="n">
        <f aca="false">IFERROR(IF($W1069="eパケライト",VLOOKUP($U1069,料金表!$B$3:$H$52,2,1),IF($W1069="eパケ",VLOOKUP($U1069,料金表!$B$3:$H$52,4,1),IF($W1069="EMS",VLOOKUP($U1069,料金表!$B$3:$H$52,6,1),""))),"")</f>
        <v>860</v>
      </c>
      <c r="Y1069" s="28" t="n">
        <f aca="false">IFERROR(IF($W1069="eパケライト",VLOOKUP($U1069,料金表!$B$3:$H$52,3,1),IF($W1069="eパケ",VLOOKUP($U1069,料金表!$B$3:$H$52,5,1),IF($W1069="EMS",VLOOKUP($U1069,料金表!$B$3:$H$52,7,1),""))),"")</f>
        <v>860</v>
      </c>
      <c r="Z1069" s="28" t="n">
        <f aca="false">$Z$1</f>
        <v>330</v>
      </c>
      <c r="AA1069" s="64"/>
      <c r="AB1069" s="65"/>
      <c r="AC1069" s="66" t="s">
        <v>45</v>
      </c>
      <c r="AD1069" s="65" t="n">
        <v>43987</v>
      </c>
      <c r="AE1069" s="56"/>
      <c r="AF1069" s="104"/>
    </row>
    <row r="1070" customFormat="false" ht="15.75" hidden="false" customHeight="true" outlineLevel="0" collapsed="false">
      <c r="A1070" s="19" t="n">
        <v>1063</v>
      </c>
      <c r="B1070" s="67"/>
      <c r="C1070" s="58" t="s">
        <v>3241</v>
      </c>
      <c r="D1070" s="37" t="s">
        <v>3242</v>
      </c>
      <c r="E1070" s="58" t="n">
        <v>4988624998018</v>
      </c>
      <c r="F1070" s="38" t="str">
        <f aca="false">IF(D1070="",,"http://mnsearch.com/item?kwd="&amp;D1070)</f>
        <v>http://mnsearch.com/item?kwd=B001F0WTWQ</v>
      </c>
      <c r="G1070" s="60" t="n">
        <v>2530</v>
      </c>
      <c r="H1070" s="39"/>
      <c r="I1070" s="40" t="n">
        <v>200</v>
      </c>
      <c r="J1070" s="41"/>
      <c r="K1070" s="41"/>
      <c r="L1070" s="41"/>
      <c r="M1070" s="61" t="s">
        <v>3243</v>
      </c>
      <c r="N1070" s="62" t="n">
        <v>50.49</v>
      </c>
      <c r="O1070" s="77" t="n">
        <f aca="false">N1070-0.5</f>
        <v>49.99</v>
      </c>
      <c r="P1070" s="78" t="n">
        <f aca="false">IF(ISERROR($P$1*O1070),"",($P$1*O1070))</f>
        <v>5292.9412</v>
      </c>
      <c r="Q1070" s="79" t="n">
        <f aca="false">P1070-T1070-X1070-G1070-H1070-Z1070</f>
        <v>778.9412</v>
      </c>
      <c r="R1070" s="80" t="n">
        <f aca="false">P1070-T1070-Y1070-G1070-H1070-Z1070</f>
        <v>778.9412</v>
      </c>
      <c r="S1070" s="81" t="n">
        <f aca="false">IF(ISERROR(Q1070/P1070),"",(Q1070/P1070))</f>
        <v>0.147166040688304</v>
      </c>
      <c r="T1070" s="78" t="n">
        <f aca="false">ROUND(IF(ISERROR(P1070*$T$1),"",P1070*$T$1),0)</f>
        <v>794</v>
      </c>
      <c r="U1070" s="82" t="n">
        <f aca="false">ROUNDUP(I1070*1.2,0)</f>
        <v>240</v>
      </c>
      <c r="V1070" s="83" t="n">
        <f aca="false">ROUNDUP(SUM(J1070:L1070)*1.1,0)</f>
        <v>0</v>
      </c>
      <c r="W1070" s="84" t="s">
        <v>50</v>
      </c>
      <c r="X1070" s="28" t="n">
        <f aca="false">IFERROR(IF($W1070="eパケライト",VLOOKUP($U1070,料金表!$B$3:$H$52,2,1),IF($W1070="eパケ",VLOOKUP($U1070,料金表!$B$3:$H$52,4,1),IF($W1070="EMS",VLOOKUP($U1070,料金表!$B$3:$H$52,6,1),""))),"")</f>
        <v>860</v>
      </c>
      <c r="Y1070" s="28" t="n">
        <f aca="false">IFERROR(IF($W1070="eパケライト",VLOOKUP($U1070,料金表!$B$3:$H$52,3,1),IF($W1070="eパケ",VLOOKUP($U1070,料金表!$B$3:$H$52,5,1),IF($W1070="EMS",VLOOKUP($U1070,料金表!$B$3:$H$52,7,1),""))),"")</f>
        <v>860</v>
      </c>
      <c r="Z1070" s="28" t="n">
        <f aca="false">$Z$1</f>
        <v>330</v>
      </c>
      <c r="AA1070" s="64"/>
      <c r="AB1070" s="65"/>
      <c r="AC1070" s="66" t="s">
        <v>45</v>
      </c>
      <c r="AD1070" s="65" t="n">
        <v>43987</v>
      </c>
      <c r="AE1070" s="56"/>
      <c r="AF1070" s="104"/>
    </row>
    <row r="1071" customFormat="false" ht="15.75" hidden="false" customHeight="true" outlineLevel="0" collapsed="false">
      <c r="A1071" s="19" t="n">
        <v>1064</v>
      </c>
      <c r="B1071" s="67"/>
      <c r="C1071" s="58" t="s">
        <v>3244</v>
      </c>
      <c r="D1071" s="37" t="s">
        <v>3245</v>
      </c>
      <c r="E1071" s="58" t="n">
        <v>4513438230025</v>
      </c>
      <c r="F1071" s="38" t="str">
        <f aca="false">IF(D1071="",,"http://mnsearch.com/item?kwd="&amp;D1071)</f>
        <v>http://mnsearch.com/item?kwd=B000069RR2</v>
      </c>
      <c r="G1071" s="60" t="n">
        <v>5201</v>
      </c>
      <c r="H1071" s="39"/>
      <c r="I1071" s="40" t="n">
        <v>200</v>
      </c>
      <c r="J1071" s="41"/>
      <c r="K1071" s="41"/>
      <c r="L1071" s="41"/>
      <c r="M1071" s="100" t="s">
        <v>3246</v>
      </c>
      <c r="N1071" s="62" t="n">
        <v>75.99</v>
      </c>
      <c r="O1071" s="77" t="n">
        <f aca="false">N1071-0.5</f>
        <v>75.49</v>
      </c>
      <c r="P1071" s="78" t="n">
        <f aca="false">IF(ISERROR($P$1*O1071),"",($P$1*O1071))</f>
        <v>7992.8812</v>
      </c>
      <c r="Q1071" s="79" t="n">
        <f aca="false">P1071-T1071-X1071-G1071-H1071-Z1071</f>
        <v>402.881199999999</v>
      </c>
      <c r="R1071" s="80" t="n">
        <f aca="false">P1071-T1071-Y1071-G1071-H1071-Z1071</f>
        <v>402.881199999999</v>
      </c>
      <c r="S1071" s="81" t="n">
        <f aca="false">IF(ISERROR(Q1071/P1071),"",(Q1071/P1071))</f>
        <v>0.0504050028918232</v>
      </c>
      <c r="T1071" s="78" t="n">
        <f aca="false">ROUND(IF(ISERROR(P1071*$T$1),"",P1071*$T$1),0)</f>
        <v>1199</v>
      </c>
      <c r="U1071" s="82" t="n">
        <f aca="false">ROUNDUP(I1071*1.2,0)</f>
        <v>240</v>
      </c>
      <c r="V1071" s="83" t="n">
        <f aca="false">ROUNDUP(SUM(J1071:L1071)*1.1,0)</f>
        <v>0</v>
      </c>
      <c r="W1071" s="84" t="s">
        <v>50</v>
      </c>
      <c r="X1071" s="28" t="n">
        <f aca="false">IFERROR(IF($W1071="eパケライト",VLOOKUP($U1071,料金表!$B$3:$H$52,2,1),IF($W1071="eパケ",VLOOKUP($U1071,料金表!$B$3:$H$52,4,1),IF($W1071="EMS",VLOOKUP($U1071,料金表!$B$3:$H$52,6,1),""))),"")</f>
        <v>860</v>
      </c>
      <c r="Y1071" s="28" t="n">
        <f aca="false">IFERROR(IF($W1071="eパケライト",VLOOKUP($U1071,料金表!$B$3:$H$52,3,1),IF($W1071="eパケ",VLOOKUP($U1071,料金表!$B$3:$H$52,5,1),IF($W1071="EMS",VLOOKUP($U1071,料金表!$B$3:$H$52,7,1),""))),"")</f>
        <v>860</v>
      </c>
      <c r="Z1071" s="28" t="n">
        <f aca="false">$Z$1</f>
        <v>330</v>
      </c>
      <c r="AA1071" s="64"/>
      <c r="AB1071" s="65"/>
      <c r="AC1071" s="66" t="s">
        <v>45</v>
      </c>
      <c r="AD1071" s="65" t="n">
        <v>43987</v>
      </c>
      <c r="AE1071" s="56"/>
      <c r="AF1071" s="104"/>
    </row>
    <row r="1072" customFormat="false" ht="15.75" hidden="false" customHeight="true" outlineLevel="0" collapsed="false">
      <c r="A1072" s="19" t="n">
        <v>1065</v>
      </c>
      <c r="B1072" s="67"/>
      <c r="C1072" s="58" t="s">
        <v>3247</v>
      </c>
      <c r="D1072" s="37" t="s">
        <v>3248</v>
      </c>
      <c r="E1072" s="58" t="n">
        <v>4988679000339</v>
      </c>
      <c r="F1072" s="38" t="str">
        <f aca="false">IF(D1072="",,"http://mnsearch.com/item?kwd="&amp;D1072)</f>
        <v>http://mnsearch.com/item?kwd=B000069UF9</v>
      </c>
      <c r="G1072" s="60" t="n">
        <v>2711</v>
      </c>
      <c r="H1072" s="39"/>
      <c r="I1072" s="40" t="n">
        <v>200</v>
      </c>
      <c r="J1072" s="41"/>
      <c r="K1072" s="41"/>
      <c r="L1072" s="41"/>
      <c r="M1072" s="61" t="s">
        <v>3249</v>
      </c>
      <c r="N1072" s="62" t="n">
        <v>52.49</v>
      </c>
      <c r="O1072" s="77" t="n">
        <f aca="false">N1072-0.5</f>
        <v>51.99</v>
      </c>
      <c r="P1072" s="78" t="n">
        <f aca="false">IF(ISERROR($P$1*O1072),"",($P$1*O1072))</f>
        <v>5504.7012</v>
      </c>
      <c r="Q1072" s="79" t="n">
        <f aca="false">P1072-T1072-X1072-G1072-H1072-Z1072</f>
        <v>777.7012</v>
      </c>
      <c r="R1072" s="80" t="n">
        <f aca="false">P1072-T1072-Y1072-G1072-H1072-Z1072</f>
        <v>777.7012</v>
      </c>
      <c r="S1072" s="81" t="n">
        <f aca="false">IF(ISERROR(Q1072/P1072),"",(Q1072/P1072))</f>
        <v>0.141279457638863</v>
      </c>
      <c r="T1072" s="78" t="n">
        <f aca="false">ROUND(IF(ISERROR(P1072*$T$1),"",P1072*$T$1),0)</f>
        <v>826</v>
      </c>
      <c r="U1072" s="82" t="n">
        <f aca="false">ROUNDUP(I1072*1.2,0)</f>
        <v>240</v>
      </c>
      <c r="V1072" s="83" t="n">
        <f aca="false">ROUNDUP(SUM(J1072:L1072)*1.1,0)</f>
        <v>0</v>
      </c>
      <c r="W1072" s="84" t="s">
        <v>50</v>
      </c>
      <c r="X1072" s="28" t="n">
        <f aca="false">IFERROR(IF($W1072="eパケライト",VLOOKUP($U1072,料金表!$B$3:$H$52,2,1),IF($W1072="eパケ",VLOOKUP($U1072,料金表!$B$3:$H$52,4,1),IF($W1072="EMS",VLOOKUP($U1072,料金表!$B$3:$H$52,6,1),""))),"")</f>
        <v>860</v>
      </c>
      <c r="Y1072" s="28" t="n">
        <f aca="false">IFERROR(IF($W1072="eパケライト",VLOOKUP($U1072,料金表!$B$3:$H$52,3,1),IF($W1072="eパケ",VLOOKUP($U1072,料金表!$B$3:$H$52,5,1),IF($W1072="EMS",VLOOKUP($U1072,料金表!$B$3:$H$52,7,1),""))),"")</f>
        <v>860</v>
      </c>
      <c r="Z1072" s="28" t="n">
        <f aca="false">$Z$1</f>
        <v>330</v>
      </c>
      <c r="AA1072" s="64"/>
      <c r="AB1072" s="65"/>
      <c r="AC1072" s="66" t="s">
        <v>45</v>
      </c>
      <c r="AD1072" s="65" t="n">
        <v>43987</v>
      </c>
      <c r="AE1072" s="56"/>
      <c r="AF1072" s="104"/>
    </row>
    <row r="1073" customFormat="false" ht="15.75" hidden="false" customHeight="true" outlineLevel="0" collapsed="false">
      <c r="A1073" s="19" t="n">
        <v>1066</v>
      </c>
      <c r="B1073" s="67"/>
      <c r="C1073" s="58" t="s">
        <v>3250</v>
      </c>
      <c r="D1073" s="37" t="s">
        <v>3251</v>
      </c>
      <c r="E1073" s="58" t="n">
        <v>4988602423761</v>
      </c>
      <c r="F1073" s="38" t="str">
        <f aca="false">IF(D1073="",,"http://mnsearch.com/item?kwd="&amp;D1073)</f>
        <v>http://mnsearch.com/item?kwd=B000069TZ6</v>
      </c>
      <c r="G1073" s="60" t="n">
        <v>4400</v>
      </c>
      <c r="H1073" s="39"/>
      <c r="I1073" s="40" t="n">
        <v>200</v>
      </c>
      <c r="J1073" s="41"/>
      <c r="K1073" s="41"/>
      <c r="L1073" s="41"/>
      <c r="M1073" s="61" t="s">
        <v>3252</v>
      </c>
      <c r="N1073" s="62" t="n">
        <v>70.49</v>
      </c>
      <c r="O1073" s="77" t="n">
        <f aca="false">N1073-0.5</f>
        <v>69.99</v>
      </c>
      <c r="P1073" s="78" t="n">
        <f aca="false">IF(ISERROR($P$1*O1073),"",($P$1*O1073))</f>
        <v>7410.5412</v>
      </c>
      <c r="Q1073" s="79" t="n">
        <f aca="false">P1073-T1073-X1073-G1073-H1073-Z1073</f>
        <v>708.541199999999</v>
      </c>
      <c r="R1073" s="80" t="n">
        <f aca="false">P1073-T1073-Y1073-G1073-H1073-Z1073</f>
        <v>708.541199999999</v>
      </c>
      <c r="S1073" s="81" t="n">
        <f aca="false">IF(ISERROR(Q1073/P1073),"",(Q1073/P1073))</f>
        <v>0.0956126119371685</v>
      </c>
      <c r="T1073" s="78" t="n">
        <f aca="false">ROUND(IF(ISERROR(P1073*$T$1),"",P1073*$T$1),0)</f>
        <v>1112</v>
      </c>
      <c r="U1073" s="82" t="n">
        <f aca="false">ROUNDUP(I1073*1.2,0)</f>
        <v>240</v>
      </c>
      <c r="V1073" s="83" t="n">
        <f aca="false">ROUNDUP(SUM(J1073:L1073)*1.1,0)</f>
        <v>0</v>
      </c>
      <c r="W1073" s="84" t="s">
        <v>50</v>
      </c>
      <c r="X1073" s="28" t="n">
        <f aca="false">IFERROR(IF($W1073="eパケライト",VLOOKUP($U1073,料金表!$B$3:$H$52,2,1),IF($W1073="eパケ",VLOOKUP($U1073,料金表!$B$3:$H$52,4,1),IF($W1073="EMS",VLOOKUP($U1073,料金表!$B$3:$H$52,6,1),""))),"")</f>
        <v>860</v>
      </c>
      <c r="Y1073" s="28" t="n">
        <f aca="false">IFERROR(IF($W1073="eパケライト",VLOOKUP($U1073,料金表!$B$3:$H$52,3,1),IF($W1073="eパケ",VLOOKUP($U1073,料金表!$B$3:$H$52,5,1),IF($W1073="EMS",VLOOKUP($U1073,料金表!$B$3:$H$52,7,1),""))),"")</f>
        <v>860</v>
      </c>
      <c r="Z1073" s="28" t="n">
        <f aca="false">$Z$1</f>
        <v>330</v>
      </c>
      <c r="AA1073" s="64"/>
      <c r="AB1073" s="65"/>
      <c r="AC1073" s="66" t="s">
        <v>45</v>
      </c>
      <c r="AD1073" s="65" t="n">
        <v>43987</v>
      </c>
      <c r="AE1073" s="56"/>
      <c r="AF1073" s="104"/>
    </row>
    <row r="1074" customFormat="false" ht="15.75" hidden="false" customHeight="true" outlineLevel="0" collapsed="false">
      <c r="A1074" s="19" t="n">
        <v>1067</v>
      </c>
      <c r="B1074" s="67"/>
      <c r="C1074" s="58" t="s">
        <v>3253</v>
      </c>
      <c r="D1074" s="37" t="s">
        <v>3254</v>
      </c>
      <c r="E1074" s="58" t="n">
        <v>4906571016043</v>
      </c>
      <c r="F1074" s="38" t="str">
        <f aca="false">IF(D1074="",,"http://mnsearch.com/item?kwd="&amp;D1074)</f>
        <v>http://mnsearch.com/item?kwd=B0000DG3QW</v>
      </c>
      <c r="G1074" s="60" t="n">
        <v>1011</v>
      </c>
      <c r="H1074" s="39"/>
      <c r="I1074" s="40" t="n">
        <v>200</v>
      </c>
      <c r="J1074" s="41"/>
      <c r="K1074" s="41"/>
      <c r="L1074" s="41"/>
      <c r="M1074" s="61" t="s">
        <v>3255</v>
      </c>
      <c r="N1074" s="62" t="n">
        <v>35.49</v>
      </c>
      <c r="O1074" s="77" t="n">
        <f aca="false">N1074-0.5</f>
        <v>34.99</v>
      </c>
      <c r="P1074" s="78" t="n">
        <f aca="false">IF(ISERROR($P$1*O1074),"",($P$1*O1074))</f>
        <v>3704.7412</v>
      </c>
      <c r="Q1074" s="79" t="n">
        <f aca="false">P1074-T1074-X1074-G1074-H1074-Z1074</f>
        <v>947.7412</v>
      </c>
      <c r="R1074" s="80" t="n">
        <f aca="false">P1074-T1074-Y1074-G1074-H1074-Z1074</f>
        <v>947.7412</v>
      </c>
      <c r="S1074" s="81" t="n">
        <f aca="false">IF(ISERROR(Q1074/P1074),"",(Q1074/P1074))</f>
        <v>0.25581846310884</v>
      </c>
      <c r="T1074" s="78" t="n">
        <f aca="false">ROUND(IF(ISERROR(P1074*$T$1),"",P1074*$T$1),0)</f>
        <v>556</v>
      </c>
      <c r="U1074" s="82" t="n">
        <f aca="false">ROUNDUP(I1074*1.2,0)</f>
        <v>240</v>
      </c>
      <c r="V1074" s="83" t="n">
        <f aca="false">ROUNDUP(SUM(J1074:L1074)*1.1,0)</f>
        <v>0</v>
      </c>
      <c r="W1074" s="84" t="s">
        <v>50</v>
      </c>
      <c r="X1074" s="28" t="n">
        <f aca="false">IFERROR(IF($W1074="eパケライト",VLOOKUP($U1074,料金表!$B$3:$H$52,2,1),IF($W1074="eパケ",VLOOKUP($U1074,料金表!$B$3:$H$52,4,1),IF($W1074="EMS",VLOOKUP($U1074,料金表!$B$3:$H$52,6,1),""))),"")</f>
        <v>860</v>
      </c>
      <c r="Y1074" s="28" t="n">
        <f aca="false">IFERROR(IF($W1074="eパケライト",VLOOKUP($U1074,料金表!$B$3:$H$52,3,1),IF($W1074="eパケ",VLOOKUP($U1074,料金表!$B$3:$H$52,5,1),IF($W1074="EMS",VLOOKUP($U1074,料金表!$B$3:$H$52,7,1),""))),"")</f>
        <v>860</v>
      </c>
      <c r="Z1074" s="28" t="n">
        <f aca="false">$Z$1</f>
        <v>330</v>
      </c>
      <c r="AA1074" s="64"/>
      <c r="AB1074" s="65"/>
      <c r="AC1074" s="66" t="s">
        <v>45</v>
      </c>
      <c r="AD1074" s="65" t="n">
        <v>43987</v>
      </c>
      <c r="AE1074" s="56"/>
      <c r="AF1074" s="104"/>
    </row>
    <row r="1075" customFormat="false" ht="15.75" hidden="false" customHeight="true" outlineLevel="0" collapsed="false">
      <c r="A1075" s="19" t="n">
        <v>1068</v>
      </c>
      <c r="B1075" s="67"/>
      <c r="C1075" s="58" t="s">
        <v>3256</v>
      </c>
      <c r="D1075" s="37" t="s">
        <v>3257</v>
      </c>
      <c r="E1075" s="58" t="n">
        <v>4991694201018</v>
      </c>
      <c r="F1075" s="38" t="str">
        <f aca="false">IF(D1075="",,"http://mnsearch.com/item?kwd="&amp;D1075)</f>
        <v>http://mnsearch.com/item?kwd=B000068IAC</v>
      </c>
      <c r="G1075" s="60" t="n">
        <v>8600</v>
      </c>
      <c r="H1075" s="39"/>
      <c r="I1075" s="40" t="n">
        <v>200</v>
      </c>
      <c r="J1075" s="41"/>
      <c r="K1075" s="41"/>
      <c r="L1075" s="41"/>
      <c r="M1075" s="61" t="s">
        <v>3258</v>
      </c>
      <c r="N1075" s="62" t="n">
        <v>135.49</v>
      </c>
      <c r="O1075" s="77" t="n">
        <f aca="false">N1075-0.5</f>
        <v>134.99</v>
      </c>
      <c r="P1075" s="78" t="n">
        <f aca="false">IF(ISERROR($P$1*O1075),"",($P$1*O1075))</f>
        <v>14292.7412</v>
      </c>
      <c r="Q1075" s="79" t="n">
        <f aca="false">P1075-T1075-X1075-G1075-H1075-Z1075</f>
        <v>2358.7412</v>
      </c>
      <c r="R1075" s="80" t="n">
        <f aca="false">P1075-T1075-Y1075-G1075-H1075-Z1075</f>
        <v>2358.7412</v>
      </c>
      <c r="S1075" s="81" t="n">
        <f aca="false">IF(ISERROR(Q1075/P1075),"",(Q1075/P1075))</f>
        <v>0.165030708035209</v>
      </c>
      <c r="T1075" s="78" t="n">
        <f aca="false">ROUND(IF(ISERROR(P1075*$T$1),"",P1075*$T$1),0)</f>
        <v>2144</v>
      </c>
      <c r="U1075" s="82" t="n">
        <f aca="false">ROUNDUP(I1075*1.2,0)</f>
        <v>240</v>
      </c>
      <c r="V1075" s="83" t="n">
        <f aca="false">ROUNDUP(SUM(J1075:L1075)*1.1,0)</f>
        <v>0</v>
      </c>
      <c r="W1075" s="84" t="s">
        <v>50</v>
      </c>
      <c r="X1075" s="28" t="n">
        <f aca="false">IFERROR(IF($W1075="eパケライト",VLOOKUP($U1075,料金表!$B$3:$H$52,2,1),IF($W1075="eパケ",VLOOKUP($U1075,料金表!$B$3:$H$52,4,1),IF($W1075="EMS",VLOOKUP($U1075,料金表!$B$3:$H$52,6,1),""))),"")</f>
        <v>860</v>
      </c>
      <c r="Y1075" s="28" t="n">
        <f aca="false">IFERROR(IF($W1075="eパケライト",VLOOKUP($U1075,料金表!$B$3:$H$52,3,1),IF($W1075="eパケ",VLOOKUP($U1075,料金表!$B$3:$H$52,5,1),IF($W1075="EMS",VLOOKUP($U1075,料金表!$B$3:$H$52,7,1),""))),"")</f>
        <v>860</v>
      </c>
      <c r="Z1075" s="28" t="n">
        <f aca="false">$Z$1</f>
        <v>330</v>
      </c>
      <c r="AA1075" s="64"/>
      <c r="AB1075" s="65"/>
      <c r="AC1075" s="66" t="s">
        <v>45</v>
      </c>
      <c r="AD1075" s="65" t="n">
        <v>43987</v>
      </c>
      <c r="AE1075" s="56"/>
      <c r="AF1075" s="104"/>
    </row>
    <row r="1076" customFormat="false" ht="15.75" hidden="false" customHeight="true" outlineLevel="0" collapsed="false">
      <c r="A1076" s="19" t="n">
        <v>1069</v>
      </c>
      <c r="B1076" s="67"/>
      <c r="C1076" s="58" t="s">
        <v>3259</v>
      </c>
      <c r="D1076" s="37" t="s">
        <v>3260</v>
      </c>
      <c r="E1076" s="58" t="n">
        <v>4988602593273</v>
      </c>
      <c r="F1076" s="38" t="str">
        <f aca="false">IF(D1076="",,"http://mnsearch.com/item?kwd="&amp;D1076)</f>
        <v>http://mnsearch.com/item?kwd=B000068HYR</v>
      </c>
      <c r="G1076" s="60" t="n">
        <v>8600</v>
      </c>
      <c r="H1076" s="39"/>
      <c r="I1076" s="40" t="n">
        <v>200</v>
      </c>
      <c r="J1076" s="41"/>
      <c r="K1076" s="41"/>
      <c r="L1076" s="41"/>
      <c r="M1076" s="61" t="s">
        <v>3261</v>
      </c>
      <c r="N1076" s="62" t="n">
        <v>120</v>
      </c>
      <c r="O1076" s="77" t="n">
        <f aca="false">N1076-0.5</f>
        <v>119.5</v>
      </c>
      <c r="P1076" s="78" t="n">
        <f aca="false">IF(ISERROR($P$1*O1076),"",($P$1*O1076))</f>
        <v>12652.66</v>
      </c>
      <c r="Q1076" s="79" t="n">
        <f aca="false">P1076-T1076-X1076-G1076-H1076-Z1076</f>
        <v>964.66</v>
      </c>
      <c r="R1076" s="80" t="n">
        <f aca="false">P1076-T1076-Y1076-G1076-H1076-Z1076</f>
        <v>964.66</v>
      </c>
      <c r="S1076" s="81" t="n">
        <f aca="false">IF(ISERROR(Q1076/P1076),"",(Q1076/P1076))</f>
        <v>0.0762416756634573</v>
      </c>
      <c r="T1076" s="78" t="n">
        <f aca="false">ROUND(IF(ISERROR(P1076*$T$1),"",P1076*$T$1),0)</f>
        <v>1898</v>
      </c>
      <c r="U1076" s="82" t="n">
        <f aca="false">ROUNDUP(I1076*1.2,0)</f>
        <v>240</v>
      </c>
      <c r="V1076" s="83" t="n">
        <f aca="false">ROUNDUP(SUM(J1076:L1076)*1.1,0)</f>
        <v>0</v>
      </c>
      <c r="W1076" s="84" t="s">
        <v>50</v>
      </c>
      <c r="X1076" s="28" t="n">
        <f aca="false">IFERROR(IF($W1076="eパケライト",VLOOKUP($U1076,料金表!$B$3:$H$52,2,1),IF($W1076="eパケ",VLOOKUP($U1076,料金表!$B$3:$H$52,4,1),IF($W1076="EMS",VLOOKUP($U1076,料金表!$B$3:$H$52,6,1),""))),"")</f>
        <v>860</v>
      </c>
      <c r="Y1076" s="28" t="n">
        <f aca="false">IFERROR(IF($W1076="eパケライト",VLOOKUP($U1076,料金表!$B$3:$H$52,3,1),IF($W1076="eパケ",VLOOKUP($U1076,料金表!$B$3:$H$52,5,1),IF($W1076="EMS",VLOOKUP($U1076,料金表!$B$3:$H$52,7,1),""))),"")</f>
        <v>860</v>
      </c>
      <c r="Z1076" s="28" t="n">
        <f aca="false">$Z$1</f>
        <v>330</v>
      </c>
      <c r="AA1076" s="64"/>
      <c r="AB1076" s="65"/>
      <c r="AC1076" s="66" t="s">
        <v>45</v>
      </c>
      <c r="AD1076" s="65" t="n">
        <v>43987</v>
      </c>
      <c r="AE1076" s="56"/>
      <c r="AF1076" s="104"/>
    </row>
    <row r="1077" customFormat="false" ht="15.75" hidden="false" customHeight="true" outlineLevel="0" collapsed="false">
      <c r="A1077" s="19" t="n">
        <v>1070</v>
      </c>
      <c r="B1077" s="67"/>
      <c r="C1077" s="58" t="s">
        <v>3262</v>
      </c>
      <c r="D1077" s="37" t="s">
        <v>3263</v>
      </c>
      <c r="E1077" s="58" t="n">
        <v>4988002271580</v>
      </c>
      <c r="F1077" s="38" t="str">
        <f aca="false">IF(D1077="",,"http://mnsearch.com/item?kwd="&amp;D1077)</f>
        <v>http://mnsearch.com/item?kwd=B000147QSO</v>
      </c>
      <c r="G1077" s="60" t="n">
        <v>3411</v>
      </c>
      <c r="H1077" s="39"/>
      <c r="I1077" s="40" t="n">
        <v>200</v>
      </c>
      <c r="J1077" s="41"/>
      <c r="K1077" s="41"/>
      <c r="L1077" s="41"/>
      <c r="M1077" s="61" t="s">
        <v>3264</v>
      </c>
      <c r="N1077" s="62" t="n">
        <v>59.99</v>
      </c>
      <c r="O1077" s="77" t="n">
        <f aca="false">N1077-0.5</f>
        <v>59.49</v>
      </c>
      <c r="P1077" s="78" t="n">
        <f aca="false">IF(ISERROR($P$1*O1077),"",($P$1*O1077))</f>
        <v>6298.8012</v>
      </c>
      <c r="Q1077" s="79" t="n">
        <f aca="false">P1077-T1077-X1077-G1077-H1077-Z1077</f>
        <v>752.8012</v>
      </c>
      <c r="R1077" s="80" t="n">
        <f aca="false">P1077-T1077-Y1077-G1077-H1077-Z1077</f>
        <v>752.8012</v>
      </c>
      <c r="S1077" s="81" t="n">
        <f aca="false">IF(ISERROR(Q1077/P1077),"",(Q1077/P1077))</f>
        <v>0.119514995964629</v>
      </c>
      <c r="T1077" s="78" t="n">
        <f aca="false">ROUND(IF(ISERROR(P1077*$T$1),"",P1077*$T$1),0)</f>
        <v>945</v>
      </c>
      <c r="U1077" s="82" t="n">
        <f aca="false">ROUNDUP(I1077*1.2,0)</f>
        <v>240</v>
      </c>
      <c r="V1077" s="83" t="n">
        <f aca="false">ROUNDUP(SUM(J1077:L1077)*1.1,0)</f>
        <v>0</v>
      </c>
      <c r="W1077" s="84" t="s">
        <v>50</v>
      </c>
      <c r="X1077" s="28" t="n">
        <f aca="false">IFERROR(IF($W1077="eパケライト",VLOOKUP($U1077,料金表!$B$3:$H$52,2,1),IF($W1077="eパケ",VLOOKUP($U1077,料金表!$B$3:$H$52,4,1),IF($W1077="EMS",VLOOKUP($U1077,料金表!$B$3:$H$52,6,1),""))),"")</f>
        <v>860</v>
      </c>
      <c r="Y1077" s="28" t="n">
        <f aca="false">IFERROR(IF($W1077="eパケライト",VLOOKUP($U1077,料金表!$B$3:$H$52,3,1),IF($W1077="eパケ",VLOOKUP($U1077,料金表!$B$3:$H$52,5,1),IF($W1077="EMS",VLOOKUP($U1077,料金表!$B$3:$H$52,7,1),""))),"")</f>
        <v>860</v>
      </c>
      <c r="Z1077" s="28" t="n">
        <f aca="false">$Z$1</f>
        <v>330</v>
      </c>
      <c r="AA1077" s="64"/>
      <c r="AB1077" s="65"/>
      <c r="AC1077" s="66" t="s">
        <v>45</v>
      </c>
      <c r="AD1077" s="65" t="n">
        <v>43987</v>
      </c>
      <c r="AE1077" s="56"/>
      <c r="AF1077" s="104"/>
    </row>
    <row r="1078" customFormat="false" ht="17.25" hidden="false" customHeight="true" outlineLevel="0" collapsed="false">
      <c r="A1078" s="19" t="n">
        <v>1071</v>
      </c>
      <c r="B1078" s="67"/>
      <c r="C1078" s="58" t="s">
        <v>3265</v>
      </c>
      <c r="D1078" s="37" t="s">
        <v>3266</v>
      </c>
      <c r="E1078" s="58" t="n">
        <v>4988611860090</v>
      </c>
      <c r="F1078" s="38" t="str">
        <f aca="false">IF(D1078="",,"http://mnsearch.com/item?kwd="&amp;D1078)</f>
        <v>http://mnsearch.com/item?kwd=B000068I2U</v>
      </c>
      <c r="G1078" s="60" t="n">
        <v>4401</v>
      </c>
      <c r="H1078" s="39"/>
      <c r="I1078" s="40" t="n">
        <v>200</v>
      </c>
      <c r="J1078" s="41"/>
      <c r="K1078" s="41"/>
      <c r="L1078" s="41"/>
      <c r="M1078" s="61" t="s">
        <v>3267</v>
      </c>
      <c r="N1078" s="62" t="n">
        <v>70.49</v>
      </c>
      <c r="O1078" s="77" t="n">
        <f aca="false">N1078-0.5</f>
        <v>69.99</v>
      </c>
      <c r="P1078" s="78" t="n">
        <f aca="false">IF(ISERROR($P$1*O1078),"",($P$1*O1078))</f>
        <v>7410.5412</v>
      </c>
      <c r="Q1078" s="79" t="n">
        <f aca="false">P1078-T1078-X1078-G1078-H1078-Z1078</f>
        <v>707.541199999999</v>
      </c>
      <c r="R1078" s="80" t="n">
        <f aca="false">P1078-T1078-Y1078-G1078-H1078-Z1078</f>
        <v>707.541199999999</v>
      </c>
      <c r="S1078" s="81" t="n">
        <f aca="false">IF(ISERROR(Q1078/P1078),"",(Q1078/P1078))</f>
        <v>0.0954776690263862</v>
      </c>
      <c r="T1078" s="78" t="n">
        <f aca="false">ROUND(IF(ISERROR(P1078*$T$1),"",P1078*$T$1),0)</f>
        <v>1112</v>
      </c>
      <c r="U1078" s="82" t="n">
        <f aca="false">ROUNDUP(I1078*1.2,0)</f>
        <v>240</v>
      </c>
      <c r="V1078" s="83" t="n">
        <f aca="false">ROUNDUP(SUM(J1078:L1078)*1.1,0)</f>
        <v>0</v>
      </c>
      <c r="W1078" s="84" t="s">
        <v>50</v>
      </c>
      <c r="X1078" s="28" t="n">
        <f aca="false">IFERROR(IF($W1078="eパケライト",VLOOKUP($U1078,料金表!$B$3:$H$52,2,1),IF($W1078="eパケ",VLOOKUP($U1078,料金表!$B$3:$H$52,4,1),IF($W1078="EMS",VLOOKUP($U1078,料金表!$B$3:$H$52,6,1),""))),"")</f>
        <v>860</v>
      </c>
      <c r="Y1078" s="28" t="n">
        <f aca="false">IFERROR(IF($W1078="eパケライト",VLOOKUP($U1078,料金表!$B$3:$H$52,3,1),IF($W1078="eパケ",VLOOKUP($U1078,料金表!$B$3:$H$52,5,1),IF($W1078="EMS",VLOOKUP($U1078,料金表!$B$3:$H$52,7,1),""))),"")</f>
        <v>860</v>
      </c>
      <c r="Z1078" s="28" t="n">
        <f aca="false">$Z$1</f>
        <v>330</v>
      </c>
      <c r="AA1078" s="64"/>
      <c r="AB1078" s="65"/>
      <c r="AC1078" s="66" t="s">
        <v>89</v>
      </c>
      <c r="AD1078" s="65" t="n">
        <v>43988</v>
      </c>
      <c r="AE1078" s="56"/>
      <c r="AF1078" s="104"/>
    </row>
    <row r="1079" customFormat="false" ht="17.25" hidden="false" customHeight="true" outlineLevel="0" collapsed="false">
      <c r="A1079" s="19" t="n">
        <v>1072</v>
      </c>
      <c r="B1079" s="67"/>
      <c r="C1079" s="58" t="s">
        <v>3268</v>
      </c>
      <c r="D1079" s="37" t="s">
        <v>3269</v>
      </c>
      <c r="E1079" s="58" t="n">
        <v>4975430040338</v>
      </c>
      <c r="F1079" s="38" t="str">
        <f aca="false">IF(D1079="",,"http://mnsearch.com/item?kwd="&amp;D1079)</f>
        <v>http://mnsearch.com/item?kwd=B00019P7WQ</v>
      </c>
      <c r="G1079" s="60" t="n">
        <v>17000</v>
      </c>
      <c r="H1079" s="39"/>
      <c r="I1079" s="40" t="n">
        <v>200</v>
      </c>
      <c r="J1079" s="41"/>
      <c r="K1079" s="41"/>
      <c r="L1079" s="41"/>
      <c r="M1079" s="61" t="s">
        <v>3270</v>
      </c>
      <c r="N1079" s="62" t="n">
        <v>230.49</v>
      </c>
      <c r="O1079" s="77" t="n">
        <f aca="false">N1079-0.5</f>
        <v>229.99</v>
      </c>
      <c r="P1079" s="78" t="n">
        <f aca="false">IF(ISERROR($P$1*O1079),"",($P$1*O1079))</f>
        <v>24351.3412</v>
      </c>
      <c r="Q1079" s="79" t="n">
        <f aca="false">P1079-T1079-X1079-G1079-H1079-Z1079</f>
        <v>2508.3412</v>
      </c>
      <c r="R1079" s="80" t="n">
        <f aca="false">P1079-T1079-Y1079-G1079-H1079-Z1079</f>
        <v>2508.3412</v>
      </c>
      <c r="S1079" s="81" t="n">
        <f aca="false">IF(ISERROR(Q1079/P1079),"",(Q1079/P1079))</f>
        <v>0.103006285337581</v>
      </c>
      <c r="T1079" s="78" t="n">
        <f aca="false">ROUND(IF(ISERROR(P1079*$T$1),"",P1079*$T$1),0)</f>
        <v>3653</v>
      </c>
      <c r="U1079" s="82" t="n">
        <f aca="false">ROUNDUP(I1079*1.2,0)</f>
        <v>240</v>
      </c>
      <c r="V1079" s="83" t="n">
        <f aca="false">ROUNDUP(SUM(J1079:L1079)*1.1,0)</f>
        <v>0</v>
      </c>
      <c r="W1079" s="84" t="s">
        <v>50</v>
      </c>
      <c r="X1079" s="28" t="n">
        <f aca="false">IFERROR(IF($W1079="eパケライト",VLOOKUP($U1079,料金表!$B$3:$H$52,2,1),IF($W1079="eパケ",VLOOKUP($U1079,料金表!$B$3:$H$52,4,1),IF($W1079="EMS",VLOOKUP($U1079,料金表!$B$3:$H$52,6,1),""))),"")</f>
        <v>860</v>
      </c>
      <c r="Y1079" s="28" t="n">
        <f aca="false">IFERROR(IF($W1079="eパケライト",VLOOKUP($U1079,料金表!$B$3:$H$52,3,1),IF($W1079="eパケ",VLOOKUP($U1079,料金表!$B$3:$H$52,5,1),IF($W1079="EMS",VLOOKUP($U1079,料金表!$B$3:$H$52,7,1),""))),"")</f>
        <v>860</v>
      </c>
      <c r="Z1079" s="28" t="n">
        <f aca="false">$Z$1</f>
        <v>330</v>
      </c>
      <c r="AA1079" s="64"/>
      <c r="AB1079" s="65"/>
      <c r="AC1079" s="66" t="s">
        <v>89</v>
      </c>
      <c r="AD1079" s="65" t="n">
        <v>43988</v>
      </c>
      <c r="AE1079" s="56"/>
      <c r="AF1079" s="104"/>
    </row>
    <row r="1080" customFormat="false" ht="17.25" hidden="false" customHeight="true" outlineLevel="0" collapsed="false">
      <c r="A1080" s="19" t="n">
        <v>1073</v>
      </c>
      <c r="B1080" s="67"/>
      <c r="C1080" s="58" t="s">
        <v>3271</v>
      </c>
      <c r="D1080" s="37" t="s">
        <v>3272</v>
      </c>
      <c r="E1080" s="58" t="n">
        <v>4988601010160</v>
      </c>
      <c r="F1080" s="38" t="str">
        <f aca="false">IF(D1080="",,"http://mnsearch.com/item?kwd="&amp;D1080)</f>
        <v>http://mnsearch.com/item?kwd=B07DP4F3PZ</v>
      </c>
      <c r="G1080" s="60" t="n">
        <v>3111</v>
      </c>
      <c r="H1080" s="39"/>
      <c r="I1080" s="40" t="n">
        <v>200</v>
      </c>
      <c r="J1080" s="41"/>
      <c r="K1080" s="41"/>
      <c r="L1080" s="41"/>
      <c r="M1080" s="61" t="s">
        <v>3273</v>
      </c>
      <c r="N1080" s="62" t="n">
        <v>50.49</v>
      </c>
      <c r="O1080" s="77" t="n">
        <f aca="false">N1080-0.5</f>
        <v>49.99</v>
      </c>
      <c r="P1080" s="78" t="n">
        <f aca="false">IF(ISERROR($P$1*O1080),"",($P$1*O1080))</f>
        <v>5292.9412</v>
      </c>
      <c r="Q1080" s="79" t="n">
        <f aca="false">P1080-T1080-X1080-G1080-H1080-Z1080</f>
        <v>197.9412</v>
      </c>
      <c r="R1080" s="80" t="n">
        <f aca="false">P1080-T1080-Y1080-G1080-H1080-Z1080</f>
        <v>197.9412</v>
      </c>
      <c r="S1080" s="81" t="n">
        <f aca="false">IF(ISERROR(Q1080/P1080),"",(Q1080/P1080))</f>
        <v>0.0373972036568251</v>
      </c>
      <c r="T1080" s="78" t="n">
        <f aca="false">ROUND(IF(ISERROR(P1080*$T$1),"",P1080*$T$1),0)</f>
        <v>794</v>
      </c>
      <c r="U1080" s="82" t="n">
        <f aca="false">ROUNDUP(I1080*1.2,0)</f>
        <v>240</v>
      </c>
      <c r="V1080" s="83" t="n">
        <f aca="false">ROUNDUP(SUM(J1080:L1080)*1.1,0)</f>
        <v>0</v>
      </c>
      <c r="W1080" s="84" t="s">
        <v>50</v>
      </c>
      <c r="X1080" s="28" t="n">
        <f aca="false">IFERROR(IF($W1080="eパケライト",VLOOKUP($U1080,料金表!$B$3:$H$52,2,1),IF($W1080="eパケ",VLOOKUP($U1080,料金表!$B$3:$H$52,4,1),IF($W1080="EMS",VLOOKUP($U1080,料金表!$B$3:$H$52,6,1),""))),"")</f>
        <v>860</v>
      </c>
      <c r="Y1080" s="28" t="n">
        <f aca="false">IFERROR(IF($W1080="eパケライト",VLOOKUP($U1080,料金表!$B$3:$H$52,3,1),IF($W1080="eパケ",VLOOKUP($U1080,料金表!$B$3:$H$52,5,1),IF($W1080="EMS",VLOOKUP($U1080,料金表!$B$3:$H$52,7,1),""))),"")</f>
        <v>860</v>
      </c>
      <c r="Z1080" s="28" t="n">
        <f aca="false">$Z$1</f>
        <v>330</v>
      </c>
      <c r="AA1080" s="64"/>
      <c r="AB1080" s="65"/>
      <c r="AC1080" s="66" t="s">
        <v>89</v>
      </c>
      <c r="AD1080" s="65" t="n">
        <v>43988</v>
      </c>
      <c r="AE1080" s="56"/>
      <c r="AF1080" s="104"/>
    </row>
    <row r="1081" customFormat="false" ht="17.25" hidden="false" customHeight="true" outlineLevel="0" collapsed="false">
      <c r="A1081" s="19" t="n">
        <v>1074</v>
      </c>
      <c r="B1081" s="67"/>
      <c r="C1081" s="58" t="s">
        <v>3274</v>
      </c>
      <c r="D1081" s="37" t="s">
        <v>3275</v>
      </c>
      <c r="E1081" s="58" t="n">
        <v>4902425309859</v>
      </c>
      <c r="F1081" s="38" t="str">
        <f aca="false">IF(D1081="",,"http://mnsearch.com/item?kwd="&amp;D1081)</f>
        <v>http://mnsearch.com/item?kwd=B000068GWM</v>
      </c>
      <c r="G1081" s="60" t="n">
        <v>5280</v>
      </c>
      <c r="H1081" s="39"/>
      <c r="I1081" s="40" t="n">
        <v>200</v>
      </c>
      <c r="J1081" s="41"/>
      <c r="K1081" s="41"/>
      <c r="L1081" s="41"/>
      <c r="M1081" s="100" t="s">
        <v>3276</v>
      </c>
      <c r="N1081" s="62" t="n">
        <v>74.75</v>
      </c>
      <c r="O1081" s="77" t="n">
        <f aca="false">N1081-0.5</f>
        <v>74.25</v>
      </c>
      <c r="P1081" s="78" t="n">
        <f aca="false">IF(ISERROR($P$1*O1081),"",($P$1*O1081))</f>
        <v>7861.59</v>
      </c>
      <c r="Q1081" s="79" t="n">
        <f aca="false">P1081-T1081-X1081-G1081-H1081-Z1081</f>
        <v>212.589999999999</v>
      </c>
      <c r="R1081" s="80" t="n">
        <f aca="false">P1081-T1081-Y1081-G1081-H1081-Z1081</f>
        <v>212.589999999999</v>
      </c>
      <c r="S1081" s="81" t="n">
        <f aca="false">IF(ISERROR(Q1081/P1081),"",(Q1081/P1081))</f>
        <v>0.0270416035433035</v>
      </c>
      <c r="T1081" s="78" t="n">
        <f aca="false">ROUND(IF(ISERROR(P1081*$T$1),"",P1081*$T$1),0)</f>
        <v>1179</v>
      </c>
      <c r="U1081" s="82" t="n">
        <f aca="false">ROUNDUP(I1081*1.2,0)</f>
        <v>240</v>
      </c>
      <c r="V1081" s="83" t="n">
        <f aca="false">ROUNDUP(SUM(J1081:L1081)*1.1,0)</f>
        <v>0</v>
      </c>
      <c r="W1081" s="84" t="s">
        <v>50</v>
      </c>
      <c r="X1081" s="28" t="n">
        <f aca="false">IFERROR(IF($W1081="eパケライト",VLOOKUP($U1081,料金表!$B$3:$H$52,2,1),IF($W1081="eパケ",VLOOKUP($U1081,料金表!$B$3:$H$52,4,1),IF($W1081="EMS",VLOOKUP($U1081,料金表!$B$3:$H$52,6,1),""))),"")</f>
        <v>860</v>
      </c>
      <c r="Y1081" s="28" t="n">
        <f aca="false">IFERROR(IF($W1081="eパケライト",VLOOKUP($U1081,料金表!$B$3:$H$52,3,1),IF($W1081="eパケ",VLOOKUP($U1081,料金表!$B$3:$H$52,5,1),IF($W1081="EMS",VLOOKUP($U1081,料金表!$B$3:$H$52,7,1),""))),"")</f>
        <v>860</v>
      </c>
      <c r="Z1081" s="28" t="n">
        <f aca="false">$Z$1</f>
        <v>330</v>
      </c>
      <c r="AA1081" s="64"/>
      <c r="AB1081" s="65"/>
      <c r="AC1081" s="66" t="s">
        <v>89</v>
      </c>
      <c r="AD1081" s="65" t="n">
        <v>43988</v>
      </c>
      <c r="AE1081" s="56"/>
      <c r="AF1081" s="104"/>
    </row>
    <row r="1082" customFormat="false" ht="17.25" hidden="false" customHeight="true" outlineLevel="0" collapsed="false">
      <c r="A1082" s="19" t="n">
        <v>1075</v>
      </c>
      <c r="B1082" s="67"/>
      <c r="C1082" s="58" t="s">
        <v>3277</v>
      </c>
      <c r="D1082" s="37" t="s">
        <v>3278</v>
      </c>
      <c r="E1082" s="58" t="n">
        <v>4983164734560</v>
      </c>
      <c r="F1082" s="38" t="str">
        <f aca="false">IF(D1082="",,"http://mnsearch.com/item?kwd="&amp;D1082)</f>
        <v>http://mnsearch.com/item?kwd=B00005OVXU</v>
      </c>
      <c r="G1082" s="60" t="n">
        <v>3000</v>
      </c>
      <c r="H1082" s="39"/>
      <c r="I1082" s="40" t="n">
        <v>400</v>
      </c>
      <c r="J1082" s="41"/>
      <c r="K1082" s="41"/>
      <c r="L1082" s="41"/>
      <c r="M1082" s="100" t="s">
        <v>3279</v>
      </c>
      <c r="N1082" s="62" t="n">
        <v>55.49</v>
      </c>
      <c r="O1082" s="77" t="n">
        <f aca="false">N1082-0.5</f>
        <v>54.99</v>
      </c>
      <c r="P1082" s="78" t="n">
        <f aca="false">IF(ISERROR($P$1*O1082),"",($P$1*O1082))</f>
        <v>5822.3412</v>
      </c>
      <c r="Q1082" s="79" t="n">
        <f aca="false">P1082-T1082-X1082-G1082-H1082-Z1082</f>
        <v>384.3412</v>
      </c>
      <c r="R1082" s="80" t="n">
        <f aca="false">P1082-T1082-Y1082-G1082-H1082-Z1082</f>
        <v>384.3412</v>
      </c>
      <c r="S1082" s="81" t="n">
        <f aca="false">IF(ISERROR(Q1082/P1082),"",(Q1082/P1082))</f>
        <v>0.0660114525751256</v>
      </c>
      <c r="T1082" s="78" t="n">
        <f aca="false">ROUND(IF(ISERROR(P1082*$T$1),"",P1082*$T$1),0)</f>
        <v>873</v>
      </c>
      <c r="U1082" s="82" t="n">
        <f aca="false">ROUNDUP(I1082*1.2,0)</f>
        <v>480</v>
      </c>
      <c r="V1082" s="83" t="n">
        <f aca="false">ROUNDUP(SUM(J1082:L1082)*1.1,0)</f>
        <v>0</v>
      </c>
      <c r="W1082" s="84" t="s">
        <v>50</v>
      </c>
      <c r="X1082" s="28" t="n">
        <f aca="false">IFERROR(IF($W1082="eパケライト",VLOOKUP($U1082,料金表!$B$3:$H$52,2,1),IF($W1082="eパケ",VLOOKUP($U1082,料金表!$B$3:$H$52,4,1),IF($W1082="EMS",VLOOKUP($U1082,料金表!$B$3:$H$52,6,1),""))),"")</f>
        <v>1235</v>
      </c>
      <c r="Y1082" s="28" t="n">
        <f aca="false">IFERROR(IF($W1082="eパケライト",VLOOKUP($U1082,料金表!$B$3:$H$52,3,1),IF($W1082="eパケ",VLOOKUP($U1082,料金表!$B$3:$H$52,5,1),IF($W1082="EMS",VLOOKUP($U1082,料金表!$B$3:$H$52,7,1),""))),"")</f>
        <v>1235</v>
      </c>
      <c r="Z1082" s="28" t="n">
        <f aca="false">$Z$1</f>
        <v>330</v>
      </c>
      <c r="AA1082" s="64"/>
      <c r="AB1082" s="65"/>
      <c r="AC1082" s="66" t="s">
        <v>89</v>
      </c>
      <c r="AD1082" s="65" t="n">
        <v>43988</v>
      </c>
      <c r="AE1082" s="56"/>
      <c r="AF1082" s="104"/>
    </row>
    <row r="1083" customFormat="false" ht="17.25" hidden="false" customHeight="true" outlineLevel="0" collapsed="false">
      <c r="A1083" s="19" t="n">
        <v>1076</v>
      </c>
      <c r="B1083" s="67"/>
      <c r="C1083" s="58" t="s">
        <v>3280</v>
      </c>
      <c r="D1083" s="37" t="s">
        <v>3281</v>
      </c>
      <c r="E1083" s="58" t="n">
        <v>4988611920060</v>
      </c>
      <c r="F1083" s="38" t="str">
        <f aca="false">IF(D1083="",,"http://mnsearch.com/item?kwd="&amp;D1083)</f>
        <v>http://mnsearch.com/item?kwd=B0001484U8</v>
      </c>
      <c r="G1083" s="60" t="n">
        <v>12000</v>
      </c>
      <c r="H1083" s="39"/>
      <c r="I1083" s="40" t="n">
        <v>200</v>
      </c>
      <c r="J1083" s="41"/>
      <c r="K1083" s="41"/>
      <c r="L1083" s="41"/>
      <c r="M1083" s="61" t="s">
        <v>3282</v>
      </c>
      <c r="N1083" s="62" t="n">
        <v>150</v>
      </c>
      <c r="O1083" s="77" t="n">
        <f aca="false">N1083-0.5</f>
        <v>149.5</v>
      </c>
      <c r="P1083" s="78" t="n">
        <f aca="false">IF(ISERROR($P$1*O1083),"",($P$1*O1083))</f>
        <v>15829.06</v>
      </c>
      <c r="Q1083" s="79" t="n">
        <f aca="false">P1083-T1083-X1083-G1083-H1083-Z1083</f>
        <v>265.059999999999</v>
      </c>
      <c r="R1083" s="80" t="n">
        <f aca="false">P1083-T1083-Y1083-G1083-H1083-Z1083</f>
        <v>265.059999999999</v>
      </c>
      <c r="S1083" s="81" t="n">
        <f aca="false">IF(ISERROR(Q1083/P1083),"",(Q1083/P1083))</f>
        <v>0.0167451510070718</v>
      </c>
      <c r="T1083" s="78" t="n">
        <f aca="false">ROUND(IF(ISERROR(P1083*$T$1),"",P1083*$T$1),0)</f>
        <v>2374</v>
      </c>
      <c r="U1083" s="82" t="n">
        <f aca="false">ROUNDUP(I1083*1.2,0)</f>
        <v>240</v>
      </c>
      <c r="V1083" s="83" t="n">
        <f aca="false">ROUNDUP(SUM(J1083:L1083)*1.1,0)</f>
        <v>0</v>
      </c>
      <c r="W1083" s="84" t="s">
        <v>50</v>
      </c>
      <c r="X1083" s="28" t="n">
        <f aca="false">IFERROR(IF($W1083="eパケライト",VLOOKUP($U1083,料金表!$B$3:$H$52,2,1),IF($W1083="eパケ",VLOOKUP($U1083,料金表!$B$3:$H$52,4,1),IF($W1083="EMS",VLOOKUP($U1083,料金表!$B$3:$H$52,6,1),""))),"")</f>
        <v>860</v>
      </c>
      <c r="Y1083" s="28" t="n">
        <f aca="false">IFERROR(IF($W1083="eパケライト",VLOOKUP($U1083,料金表!$B$3:$H$52,3,1),IF($W1083="eパケ",VLOOKUP($U1083,料金表!$B$3:$H$52,5,1),IF($W1083="EMS",VLOOKUP($U1083,料金表!$B$3:$H$52,7,1),""))),"")</f>
        <v>860</v>
      </c>
      <c r="Z1083" s="28" t="n">
        <f aca="false">$Z$1</f>
        <v>330</v>
      </c>
      <c r="AA1083" s="64"/>
      <c r="AB1083" s="65"/>
      <c r="AC1083" s="66" t="s">
        <v>89</v>
      </c>
      <c r="AD1083" s="65" t="n">
        <v>43988</v>
      </c>
      <c r="AE1083" s="56"/>
      <c r="AF1083" s="104"/>
    </row>
    <row r="1084" customFormat="false" ht="17.25" hidden="false" customHeight="true" outlineLevel="0" collapsed="false">
      <c r="A1084" s="19" t="n">
        <v>1077</v>
      </c>
      <c r="B1084" s="67"/>
      <c r="C1084" s="58" t="s">
        <v>3283</v>
      </c>
      <c r="D1084" s="37" t="s">
        <v>3284</v>
      </c>
      <c r="E1084" s="58" t="n">
        <v>4907859106111</v>
      </c>
      <c r="F1084" s="38" t="str">
        <f aca="false">IF(D1084="",,"http://mnsearch.com/item?kwd="&amp;D1084)</f>
        <v>http://mnsearch.com/item?kwd=B000068H23</v>
      </c>
      <c r="G1084" s="60" t="n">
        <v>3200</v>
      </c>
      <c r="H1084" s="39"/>
      <c r="I1084" s="40" t="n">
        <v>200</v>
      </c>
      <c r="J1084" s="41"/>
      <c r="K1084" s="41"/>
      <c r="L1084" s="41"/>
      <c r="M1084" s="61" t="s">
        <v>3285</v>
      </c>
      <c r="N1084" s="62" t="n">
        <v>55</v>
      </c>
      <c r="O1084" s="77" t="n">
        <f aca="false">N1084-0.5</f>
        <v>54.5</v>
      </c>
      <c r="P1084" s="78" t="n">
        <f aca="false">IF(ISERROR($P$1*O1084),"",($P$1*O1084))</f>
        <v>5770.46</v>
      </c>
      <c r="Q1084" s="79" t="n">
        <f aca="false">P1084-T1084-X1084-G1084-H1084-Z1084</f>
        <v>514.46</v>
      </c>
      <c r="R1084" s="80" t="n">
        <f aca="false">P1084-T1084-Y1084-G1084-H1084-Z1084</f>
        <v>514.46</v>
      </c>
      <c r="S1084" s="81" t="n">
        <f aca="false">IF(ISERROR(Q1084/P1084),"",(Q1084/P1084))</f>
        <v>0.089154070905959</v>
      </c>
      <c r="T1084" s="78" t="n">
        <f aca="false">ROUND(IF(ISERROR(P1084*$T$1),"",P1084*$T$1),0)</f>
        <v>866</v>
      </c>
      <c r="U1084" s="82" t="n">
        <f aca="false">ROUNDUP(I1084*1.2,0)</f>
        <v>240</v>
      </c>
      <c r="V1084" s="83" t="n">
        <f aca="false">ROUNDUP(SUM(J1084:L1084)*1.1,0)</f>
        <v>0</v>
      </c>
      <c r="W1084" s="84" t="s">
        <v>50</v>
      </c>
      <c r="X1084" s="28" t="n">
        <f aca="false">IFERROR(IF($W1084="eパケライト",VLOOKUP($U1084,料金表!$B$3:$H$52,2,1),IF($W1084="eパケ",VLOOKUP($U1084,料金表!$B$3:$H$52,4,1),IF($W1084="EMS",VLOOKUP($U1084,料金表!$B$3:$H$52,6,1),""))),"")</f>
        <v>860</v>
      </c>
      <c r="Y1084" s="28" t="n">
        <f aca="false">IFERROR(IF($W1084="eパケライト",VLOOKUP($U1084,料金表!$B$3:$H$52,3,1),IF($W1084="eパケ",VLOOKUP($U1084,料金表!$B$3:$H$52,5,1),IF($W1084="EMS",VLOOKUP($U1084,料金表!$B$3:$H$52,7,1),""))),"")</f>
        <v>860</v>
      </c>
      <c r="Z1084" s="28" t="n">
        <f aca="false">$Z$1</f>
        <v>330</v>
      </c>
      <c r="AA1084" s="64"/>
      <c r="AB1084" s="65"/>
      <c r="AC1084" s="66" t="s">
        <v>89</v>
      </c>
      <c r="AD1084" s="65" t="n">
        <v>43988</v>
      </c>
      <c r="AE1084" s="56"/>
      <c r="AF1084" s="104"/>
    </row>
    <row r="1085" customFormat="false" ht="17.25" hidden="false" customHeight="true" outlineLevel="0" collapsed="false">
      <c r="A1085" s="19" t="n">
        <v>1078</v>
      </c>
      <c r="B1085" s="67"/>
      <c r="C1085" s="58" t="s">
        <v>3286</v>
      </c>
      <c r="D1085" s="37" t="s">
        <v>3287</v>
      </c>
      <c r="E1085" s="58" t="n">
        <v>4573173310659</v>
      </c>
      <c r="F1085" s="38" t="str">
        <f aca="false">IF(D1085="",,"http://mnsearch.com/item?kwd="&amp;D1085)</f>
        <v>http://mnsearch.com/item?kwd=B01M7X41IO</v>
      </c>
      <c r="G1085" s="60" t="n">
        <v>2620</v>
      </c>
      <c r="H1085" s="39"/>
      <c r="I1085" s="40" t="n">
        <v>200</v>
      </c>
      <c r="J1085" s="41"/>
      <c r="K1085" s="41"/>
      <c r="L1085" s="41"/>
      <c r="M1085" s="100" t="s">
        <v>3288</v>
      </c>
      <c r="N1085" s="62" t="n">
        <v>53.25</v>
      </c>
      <c r="O1085" s="77" t="n">
        <f aca="false">N1085-0.5</f>
        <v>52.75</v>
      </c>
      <c r="P1085" s="78" t="n">
        <f aca="false">IF(ISERROR($P$1*O1085),"",($P$1*O1085))</f>
        <v>5585.17</v>
      </c>
      <c r="Q1085" s="79" t="n">
        <f aca="false">P1085-T1085-X1085-G1085-H1085-Z1085</f>
        <v>937.17</v>
      </c>
      <c r="R1085" s="80" t="n">
        <f aca="false">P1085-T1085-Y1085-G1085-H1085-Z1085</f>
        <v>937.17</v>
      </c>
      <c r="S1085" s="81" t="n">
        <f aca="false">IF(ISERROR(Q1085/P1085),"",(Q1085/P1085))</f>
        <v>0.167796145864853</v>
      </c>
      <c r="T1085" s="78" t="n">
        <f aca="false">ROUND(IF(ISERROR(P1085*$T$1),"",P1085*$T$1),0)</f>
        <v>838</v>
      </c>
      <c r="U1085" s="82" t="n">
        <f aca="false">ROUNDUP(I1085*1.2,0)</f>
        <v>240</v>
      </c>
      <c r="V1085" s="83" t="n">
        <f aca="false">ROUNDUP(SUM(J1085:L1085)*1.1,0)</f>
        <v>0</v>
      </c>
      <c r="W1085" s="84" t="s">
        <v>50</v>
      </c>
      <c r="X1085" s="28" t="n">
        <f aca="false">IFERROR(IF($W1085="eパケライト",VLOOKUP($U1085,料金表!$B$3:$H$52,2,1),IF($W1085="eパケ",VLOOKUP($U1085,料金表!$B$3:$H$52,4,1),IF($W1085="EMS",VLOOKUP($U1085,料金表!$B$3:$H$52,6,1),""))),"")</f>
        <v>860</v>
      </c>
      <c r="Y1085" s="28" t="n">
        <f aca="false">IFERROR(IF($W1085="eパケライト",VLOOKUP($U1085,料金表!$B$3:$H$52,3,1),IF($W1085="eパケ",VLOOKUP($U1085,料金表!$B$3:$H$52,5,1),IF($W1085="EMS",VLOOKUP($U1085,料金表!$B$3:$H$52,7,1),""))),"")</f>
        <v>860</v>
      </c>
      <c r="Z1085" s="28" t="n">
        <f aca="false">$Z$1</f>
        <v>330</v>
      </c>
      <c r="AA1085" s="64"/>
      <c r="AB1085" s="65"/>
      <c r="AC1085" s="66" t="s">
        <v>89</v>
      </c>
      <c r="AD1085" s="65" t="n">
        <v>43988</v>
      </c>
      <c r="AE1085" s="56"/>
      <c r="AF1085" s="104"/>
    </row>
    <row r="1086" customFormat="false" ht="17.25" hidden="false" customHeight="true" outlineLevel="0" collapsed="false">
      <c r="A1086" s="19" t="n">
        <v>1079</v>
      </c>
      <c r="B1086" s="67"/>
      <c r="C1086" s="58" t="s">
        <v>3289</v>
      </c>
      <c r="D1086" s="37" t="s">
        <v>3290</v>
      </c>
      <c r="E1086" s="58" t="n">
        <v>4904323260133</v>
      </c>
      <c r="F1086" s="38" t="str">
        <f aca="false">IF(D1086="",,"http://mnsearch.com/item?kwd="&amp;D1086)</f>
        <v>http://mnsearch.com/item?kwd=B0000ZPMG2</v>
      </c>
      <c r="G1086" s="60" t="n">
        <v>7411</v>
      </c>
      <c r="H1086" s="39"/>
      <c r="I1086" s="40" t="n">
        <v>200</v>
      </c>
      <c r="J1086" s="41"/>
      <c r="K1086" s="41"/>
      <c r="L1086" s="41"/>
      <c r="M1086" s="100" t="s">
        <v>3291</v>
      </c>
      <c r="N1086" s="62" t="n">
        <v>99</v>
      </c>
      <c r="O1086" s="77" t="n">
        <f aca="false">N1086-0.5</f>
        <v>98.5</v>
      </c>
      <c r="P1086" s="78" t="n">
        <f aca="false">IF(ISERROR($P$1*O1086),"",($P$1*O1086))</f>
        <v>10429.18</v>
      </c>
      <c r="Q1086" s="79" t="n">
        <f aca="false">P1086-T1086-X1086-G1086-H1086-Z1086</f>
        <v>264.18</v>
      </c>
      <c r="R1086" s="80" t="n">
        <f aca="false">P1086-T1086-Y1086-G1086-H1086-Z1086</f>
        <v>264.18</v>
      </c>
      <c r="S1086" s="81" t="n">
        <f aca="false">IF(ISERROR(Q1086/P1086),"",(Q1086/P1086))</f>
        <v>0.0253308505558443</v>
      </c>
      <c r="T1086" s="78" t="n">
        <f aca="false">ROUND(IF(ISERROR(P1086*$T$1),"",P1086*$T$1),0)</f>
        <v>1564</v>
      </c>
      <c r="U1086" s="82" t="n">
        <f aca="false">ROUNDUP(I1086*1.2,0)</f>
        <v>240</v>
      </c>
      <c r="V1086" s="83" t="n">
        <f aca="false">ROUNDUP(SUM(J1086:L1086)*1.1,0)</f>
        <v>0</v>
      </c>
      <c r="W1086" s="84" t="s">
        <v>50</v>
      </c>
      <c r="X1086" s="28" t="n">
        <f aca="false">IFERROR(IF($W1086="eパケライト",VLOOKUP($U1086,料金表!$B$3:$H$52,2,1),IF($W1086="eパケ",VLOOKUP($U1086,料金表!$B$3:$H$52,4,1),IF($W1086="EMS",VLOOKUP($U1086,料金表!$B$3:$H$52,6,1),""))),"")</f>
        <v>860</v>
      </c>
      <c r="Y1086" s="28" t="n">
        <f aca="false">IFERROR(IF($W1086="eパケライト",VLOOKUP($U1086,料金表!$B$3:$H$52,3,1),IF($W1086="eパケ",VLOOKUP($U1086,料金表!$B$3:$H$52,5,1),IF($W1086="EMS",VLOOKUP($U1086,料金表!$B$3:$H$52,7,1),""))),"")</f>
        <v>860</v>
      </c>
      <c r="Z1086" s="28" t="n">
        <f aca="false">$Z$1</f>
        <v>330</v>
      </c>
      <c r="AA1086" s="64"/>
      <c r="AB1086" s="65"/>
      <c r="AC1086" s="66" t="s">
        <v>89</v>
      </c>
      <c r="AD1086" s="65" t="n">
        <v>43988</v>
      </c>
      <c r="AE1086" s="56"/>
      <c r="AF1086" s="104"/>
    </row>
    <row r="1087" customFormat="false" ht="17.25" hidden="false" customHeight="true" outlineLevel="0" collapsed="false">
      <c r="A1087" s="19" t="n">
        <v>1080</v>
      </c>
      <c r="B1087" s="67"/>
      <c r="C1087" s="58" t="s">
        <v>3292</v>
      </c>
      <c r="D1087" s="37" t="s">
        <v>3293</v>
      </c>
      <c r="E1087" s="58" t="n">
        <v>4988602587968</v>
      </c>
      <c r="F1087" s="38" t="str">
        <f aca="false">IF(D1087="",,"http://mnsearch.com/item?kwd="&amp;D1087)</f>
        <v>http://mnsearch.com/item?kwd=B0000ZPSWK</v>
      </c>
      <c r="G1087" s="60" t="n">
        <v>2650</v>
      </c>
      <c r="H1087" s="39"/>
      <c r="I1087" s="40" t="n">
        <v>200</v>
      </c>
      <c r="J1087" s="41"/>
      <c r="K1087" s="41"/>
      <c r="L1087" s="41"/>
      <c r="M1087" s="61" t="s">
        <v>3294</v>
      </c>
      <c r="N1087" s="62" t="n">
        <v>50</v>
      </c>
      <c r="O1087" s="77" t="n">
        <f aca="false">N1087-0.5</f>
        <v>49.5</v>
      </c>
      <c r="P1087" s="78" t="n">
        <f aca="false">IF(ISERROR($P$1*O1087),"",($P$1*O1087))</f>
        <v>5241.06</v>
      </c>
      <c r="Q1087" s="79" t="n">
        <f aca="false">P1087-T1087-X1087-G1087-H1087-Z1087</f>
        <v>615.059999999999</v>
      </c>
      <c r="R1087" s="80" t="n">
        <f aca="false">P1087-T1087-Y1087-G1087-H1087-Z1087</f>
        <v>615.059999999999</v>
      </c>
      <c r="S1087" s="81" t="n">
        <f aca="false">IF(ISERROR(Q1087/P1087),"",(Q1087/P1087))</f>
        <v>0.117354123020916</v>
      </c>
      <c r="T1087" s="78" t="n">
        <f aca="false">ROUND(IF(ISERROR(P1087*$T$1),"",P1087*$T$1),0)</f>
        <v>786</v>
      </c>
      <c r="U1087" s="82" t="n">
        <f aca="false">ROUNDUP(I1087*1.2,0)</f>
        <v>240</v>
      </c>
      <c r="V1087" s="83" t="n">
        <f aca="false">ROUNDUP(SUM(J1087:L1087)*1.1,0)</f>
        <v>0</v>
      </c>
      <c r="W1087" s="84" t="s">
        <v>50</v>
      </c>
      <c r="X1087" s="28" t="n">
        <f aca="false">IFERROR(IF($W1087="eパケライト",VLOOKUP($U1087,料金表!$B$3:$H$52,2,1),IF($W1087="eパケ",VLOOKUP($U1087,料金表!$B$3:$H$52,4,1),IF($W1087="EMS",VLOOKUP($U1087,料金表!$B$3:$H$52,6,1),""))),"")</f>
        <v>860</v>
      </c>
      <c r="Y1087" s="28" t="n">
        <f aca="false">IFERROR(IF($W1087="eパケライト",VLOOKUP($U1087,料金表!$B$3:$H$52,3,1),IF($W1087="eパケ",VLOOKUP($U1087,料金表!$B$3:$H$52,5,1),IF($W1087="EMS",VLOOKUP($U1087,料金表!$B$3:$H$52,7,1),""))),"")</f>
        <v>860</v>
      </c>
      <c r="Z1087" s="28" t="n">
        <f aca="false">$Z$1</f>
        <v>330</v>
      </c>
      <c r="AA1087" s="64"/>
      <c r="AB1087" s="65"/>
      <c r="AC1087" s="66" t="s">
        <v>89</v>
      </c>
      <c r="AD1087" s="65" t="n">
        <v>43988</v>
      </c>
      <c r="AE1087" s="56"/>
      <c r="AF1087" s="104"/>
    </row>
    <row r="1088" customFormat="false" ht="15.75" hidden="false" customHeight="true" outlineLevel="0" collapsed="false">
      <c r="A1088" s="19" t="n">
        <v>1081</v>
      </c>
      <c r="B1088" s="67"/>
      <c r="C1088" s="58" t="s">
        <v>3295</v>
      </c>
      <c r="D1088" s="37" t="s">
        <v>3296</v>
      </c>
      <c r="E1088" s="58" t="n">
        <v>4991694043014</v>
      </c>
      <c r="F1088" s="38" t="str">
        <f aca="false">IF(D1088="",,"http://mnsearch.com/item?kwd="&amp;D1088)</f>
        <v>http://mnsearch.com/item?kwd=B000068IA4</v>
      </c>
      <c r="G1088" s="60" t="n">
        <v>2000</v>
      </c>
      <c r="H1088" s="39"/>
      <c r="I1088" s="40" t="n">
        <v>200</v>
      </c>
      <c r="J1088" s="41"/>
      <c r="K1088" s="41"/>
      <c r="L1088" s="41"/>
      <c r="M1088" s="61" t="s">
        <v>3297</v>
      </c>
      <c r="N1088" s="62" t="n">
        <v>75.49</v>
      </c>
      <c r="O1088" s="77" t="n">
        <f aca="false">N1088-0.5</f>
        <v>74.99</v>
      </c>
      <c r="P1088" s="78" t="n">
        <f aca="false">IF(ISERROR($P$1*O1088),"",($P$1*O1088))</f>
        <v>7939.9412</v>
      </c>
      <c r="Q1088" s="79" t="n">
        <f aca="false">P1088-T1088-X1088-G1088-H1088-Z1088</f>
        <v>3558.9412</v>
      </c>
      <c r="R1088" s="80" t="n">
        <f aca="false">P1088-T1088-Y1088-G1088-H1088-Z1088</f>
        <v>3558.9412</v>
      </c>
      <c r="S1088" s="81" t="n">
        <f aca="false">IF(ISERROR(Q1088/P1088),"",(Q1088/P1088))</f>
        <v>0.448232689682891</v>
      </c>
      <c r="T1088" s="78" t="n">
        <f aca="false">ROUND(IF(ISERROR(P1088*$T$1),"",P1088*$T$1),0)</f>
        <v>1191</v>
      </c>
      <c r="U1088" s="82" t="n">
        <f aca="false">ROUNDUP(I1088*1.2,0)</f>
        <v>240</v>
      </c>
      <c r="V1088" s="83" t="n">
        <f aca="false">ROUNDUP(SUM(J1088:L1088)*1.1,0)</f>
        <v>0</v>
      </c>
      <c r="W1088" s="84" t="s">
        <v>50</v>
      </c>
      <c r="X1088" s="28" t="n">
        <f aca="false">IFERROR(IF($W1088="eパケライト",VLOOKUP($U1088,料金表!$B$3:$H$52,2,1),IF($W1088="eパケ",VLOOKUP($U1088,料金表!$B$3:$H$52,4,1),IF($W1088="EMS",VLOOKUP($U1088,料金表!$B$3:$H$52,6,1),""))),"")</f>
        <v>860</v>
      </c>
      <c r="Y1088" s="28" t="n">
        <f aca="false">IFERROR(IF($W1088="eパケライト",VLOOKUP($U1088,料金表!$B$3:$H$52,3,1),IF($W1088="eパケ",VLOOKUP($U1088,料金表!$B$3:$H$52,5,1),IF($W1088="EMS",VLOOKUP($U1088,料金表!$B$3:$H$52,7,1),""))),"")</f>
        <v>860</v>
      </c>
      <c r="Z1088" s="28" t="n">
        <f aca="false">$Z$1</f>
        <v>330</v>
      </c>
      <c r="AA1088" s="64"/>
      <c r="AB1088" s="65"/>
      <c r="AC1088" s="66" t="s">
        <v>45</v>
      </c>
      <c r="AD1088" s="65" t="n">
        <v>43988</v>
      </c>
      <c r="AE1088" s="56"/>
      <c r="AF1088" s="104"/>
    </row>
    <row r="1089" customFormat="false" ht="15.75" hidden="false" customHeight="true" outlineLevel="0" collapsed="false">
      <c r="A1089" s="19" t="n">
        <v>1082</v>
      </c>
      <c r="B1089" s="67"/>
      <c r="C1089" s="58" t="s">
        <v>3298</v>
      </c>
      <c r="D1089" s="37" t="s">
        <v>3299</v>
      </c>
      <c r="E1089" s="58" t="n">
        <v>4907859101185</v>
      </c>
      <c r="F1089" s="38" t="str">
        <f aca="false">IF(D1089="",,"http://mnsearch.com/item?kwd="&amp;D1089)</f>
        <v>http://mnsearch.com/item?kwd=B003O1REII</v>
      </c>
      <c r="G1089" s="60" t="n">
        <v>5000</v>
      </c>
      <c r="H1089" s="39"/>
      <c r="I1089" s="40" t="n">
        <v>200</v>
      </c>
      <c r="J1089" s="41"/>
      <c r="K1089" s="41"/>
      <c r="L1089" s="41"/>
      <c r="M1089" s="100" t="s">
        <v>3300</v>
      </c>
      <c r="N1089" s="62" t="n">
        <v>79.49</v>
      </c>
      <c r="O1089" s="77" t="n">
        <f aca="false">N1089-0.5</f>
        <v>78.99</v>
      </c>
      <c r="P1089" s="78" t="n">
        <f aca="false">IF(ISERROR($P$1*O1089),"",($P$1*O1089))</f>
        <v>8363.4612</v>
      </c>
      <c r="Q1089" s="79" t="n">
        <f aca="false">P1089-T1089-X1089-G1089-H1089-Z1089</f>
        <v>918.4612</v>
      </c>
      <c r="R1089" s="80" t="n">
        <f aca="false">P1089-T1089-Y1089-G1089-H1089-Z1089</f>
        <v>918.4612</v>
      </c>
      <c r="S1089" s="81" t="n">
        <f aca="false">IF(ISERROR(Q1089/P1089),"",(Q1089/P1089))</f>
        <v>0.10981831302093</v>
      </c>
      <c r="T1089" s="78" t="n">
        <f aca="false">ROUND(IF(ISERROR(P1089*$T$1),"",P1089*$T$1),0)</f>
        <v>1255</v>
      </c>
      <c r="U1089" s="82" t="n">
        <f aca="false">ROUNDUP(I1089*1.2,0)</f>
        <v>240</v>
      </c>
      <c r="V1089" s="83" t="n">
        <f aca="false">ROUNDUP(SUM(J1089:L1089)*1.1,0)</f>
        <v>0</v>
      </c>
      <c r="W1089" s="84" t="s">
        <v>50</v>
      </c>
      <c r="X1089" s="28" t="n">
        <f aca="false">IFERROR(IF($W1089="eパケライト",VLOOKUP($U1089,料金表!$B$3:$H$52,2,1),IF($W1089="eパケ",VLOOKUP($U1089,料金表!$B$3:$H$52,4,1),IF($W1089="EMS",VLOOKUP($U1089,料金表!$B$3:$H$52,6,1),""))),"")</f>
        <v>860</v>
      </c>
      <c r="Y1089" s="28" t="n">
        <f aca="false">IFERROR(IF($W1089="eパケライト",VLOOKUP($U1089,料金表!$B$3:$H$52,3,1),IF($W1089="eパケ",VLOOKUP($U1089,料金表!$B$3:$H$52,5,1),IF($W1089="EMS",VLOOKUP($U1089,料金表!$B$3:$H$52,7,1),""))),"")</f>
        <v>860</v>
      </c>
      <c r="Z1089" s="28" t="n">
        <f aca="false">$Z$1</f>
        <v>330</v>
      </c>
      <c r="AA1089" s="64"/>
      <c r="AB1089" s="65"/>
      <c r="AC1089" s="66" t="s">
        <v>45</v>
      </c>
      <c r="AD1089" s="65" t="n">
        <v>43988</v>
      </c>
      <c r="AE1089" s="56"/>
      <c r="AF1089" s="104"/>
    </row>
    <row r="1090" customFormat="false" ht="15.75" hidden="false" customHeight="true" outlineLevel="0" collapsed="false">
      <c r="A1090" s="19" t="n">
        <v>1083</v>
      </c>
      <c r="B1090" s="67"/>
      <c r="C1090" s="58" t="s">
        <v>3301</v>
      </c>
      <c r="D1090" s="37" t="s">
        <v>3302</v>
      </c>
      <c r="E1090" s="58" t="n">
        <v>4974365821159</v>
      </c>
      <c r="F1090" s="38" t="str">
        <f aca="false">IF(D1090="",,"http://mnsearch.com/item?kwd="&amp;D1090)</f>
        <v>http://mnsearch.com/item?kwd=B00GXYECLU</v>
      </c>
      <c r="G1090" s="60" t="n">
        <v>1000</v>
      </c>
      <c r="H1090" s="39"/>
      <c r="I1090" s="40" t="n">
        <v>200</v>
      </c>
      <c r="J1090" s="41"/>
      <c r="K1090" s="41"/>
      <c r="L1090" s="41"/>
      <c r="M1090" s="61" t="s">
        <v>3303</v>
      </c>
      <c r="N1090" s="62" t="n">
        <v>32</v>
      </c>
      <c r="O1090" s="77" t="n">
        <f aca="false">N1090-0.5</f>
        <v>31.5</v>
      </c>
      <c r="P1090" s="78" t="n">
        <f aca="false">IF(ISERROR($P$1*O1090),"",($P$1*O1090))</f>
        <v>3335.22</v>
      </c>
      <c r="Q1090" s="79" t="n">
        <f aca="false">P1090-T1090-X1090-G1090-H1090-Z1090</f>
        <v>645.22</v>
      </c>
      <c r="R1090" s="80" t="n">
        <f aca="false">P1090-T1090-Y1090-G1090-H1090-Z1090</f>
        <v>645.22</v>
      </c>
      <c r="S1090" s="81" t="n">
        <f aca="false">IF(ISERROR(Q1090/P1090),"",(Q1090/P1090))</f>
        <v>0.193456503618952</v>
      </c>
      <c r="T1090" s="78" t="n">
        <f aca="false">ROUND(IF(ISERROR(P1090*$T$1),"",P1090*$T$1),0)</f>
        <v>500</v>
      </c>
      <c r="U1090" s="82" t="n">
        <f aca="false">ROUNDUP(I1090*1.2,0)</f>
        <v>240</v>
      </c>
      <c r="V1090" s="83" t="n">
        <f aca="false">ROUNDUP(SUM(J1090:L1090)*1.1,0)</f>
        <v>0</v>
      </c>
      <c r="W1090" s="84" t="s">
        <v>50</v>
      </c>
      <c r="X1090" s="28" t="n">
        <f aca="false">IFERROR(IF($W1090="eパケライト",VLOOKUP($U1090,料金表!$B$3:$H$52,2,1),IF($W1090="eパケ",VLOOKUP($U1090,料金表!$B$3:$H$52,4,1),IF($W1090="EMS",VLOOKUP($U1090,料金表!$B$3:$H$52,6,1),""))),"")</f>
        <v>860</v>
      </c>
      <c r="Y1090" s="28" t="n">
        <f aca="false">IFERROR(IF($W1090="eパケライト",VLOOKUP($U1090,料金表!$B$3:$H$52,3,1),IF($W1090="eパケ",VLOOKUP($U1090,料金表!$B$3:$H$52,5,1),IF($W1090="EMS",VLOOKUP($U1090,料金表!$B$3:$H$52,7,1),""))),"")</f>
        <v>860</v>
      </c>
      <c r="Z1090" s="28" t="n">
        <f aca="false">$Z$1</f>
        <v>330</v>
      </c>
      <c r="AA1090" s="64"/>
      <c r="AB1090" s="65"/>
      <c r="AC1090" s="66" t="s">
        <v>45</v>
      </c>
      <c r="AD1090" s="65" t="n">
        <v>43988</v>
      </c>
      <c r="AE1090" s="56"/>
      <c r="AF1090" s="104"/>
    </row>
    <row r="1091" customFormat="false" ht="15.75" hidden="false" customHeight="true" outlineLevel="0" collapsed="false">
      <c r="A1091" s="19" t="n">
        <v>1084</v>
      </c>
      <c r="B1091" s="67"/>
      <c r="C1091" s="58" t="s">
        <v>3304</v>
      </c>
      <c r="D1091" s="37" t="s">
        <v>3305</v>
      </c>
      <c r="E1091" s="58" t="n">
        <v>4904880133758</v>
      </c>
      <c r="F1091" s="38" t="str">
        <f aca="false">IF(D1091="",,"http://mnsearch.com/item?kwd="&amp;D1091)</f>
        <v>http://mnsearch.com/item?kwd=B000069S3R</v>
      </c>
      <c r="G1091" s="60" t="n">
        <v>2000</v>
      </c>
      <c r="H1091" s="39"/>
      <c r="I1091" s="40" t="n">
        <v>200</v>
      </c>
      <c r="J1091" s="41"/>
      <c r="K1091" s="41"/>
      <c r="L1091" s="41"/>
      <c r="M1091" s="100" t="s">
        <v>3306</v>
      </c>
      <c r="N1091" s="62" t="n">
        <v>47.49</v>
      </c>
      <c r="O1091" s="77" t="n">
        <f aca="false">N1091-0.5</f>
        <v>46.99</v>
      </c>
      <c r="P1091" s="78" t="n">
        <f aca="false">IF(ISERROR($P$1*O1091),"",($P$1*O1091))</f>
        <v>4975.3012</v>
      </c>
      <c r="Q1091" s="79" t="n">
        <f aca="false">P1091-T1091-X1091-G1091-H1091-Z1091</f>
        <v>1039.3012</v>
      </c>
      <c r="R1091" s="80" t="n">
        <f aca="false">P1091-T1091-Y1091-G1091-H1091-Z1091</f>
        <v>1039.3012</v>
      </c>
      <c r="S1091" s="81" t="n">
        <f aca="false">IF(ISERROR(Q1091/P1091),"",(Q1091/P1091))</f>
        <v>0.208892116923494</v>
      </c>
      <c r="T1091" s="78" t="n">
        <f aca="false">ROUND(IF(ISERROR(P1091*$T$1),"",P1091*$T$1),0)</f>
        <v>746</v>
      </c>
      <c r="U1091" s="82" t="n">
        <f aca="false">ROUNDUP(I1091*1.2,0)</f>
        <v>240</v>
      </c>
      <c r="V1091" s="83" t="n">
        <f aca="false">ROUNDUP(SUM(J1091:L1091)*1.1,0)</f>
        <v>0</v>
      </c>
      <c r="W1091" s="84" t="s">
        <v>50</v>
      </c>
      <c r="X1091" s="28" t="n">
        <f aca="false">IFERROR(IF($W1091="eパケライト",VLOOKUP($U1091,料金表!$B$3:$H$52,2,1),IF($W1091="eパケ",VLOOKUP($U1091,料金表!$B$3:$H$52,4,1),IF($W1091="EMS",VLOOKUP($U1091,料金表!$B$3:$H$52,6,1),""))),"")</f>
        <v>860</v>
      </c>
      <c r="Y1091" s="28" t="n">
        <f aca="false">IFERROR(IF($W1091="eパケライト",VLOOKUP($U1091,料金表!$B$3:$H$52,3,1),IF($W1091="eパケ",VLOOKUP($U1091,料金表!$B$3:$H$52,5,1),IF($W1091="EMS",VLOOKUP($U1091,料金表!$B$3:$H$52,7,1),""))),"")</f>
        <v>860</v>
      </c>
      <c r="Z1091" s="28" t="n">
        <f aca="false">$Z$1</f>
        <v>330</v>
      </c>
      <c r="AA1091" s="64"/>
      <c r="AB1091" s="65"/>
      <c r="AC1091" s="66" t="s">
        <v>45</v>
      </c>
      <c r="AD1091" s="65" t="n">
        <v>43988</v>
      </c>
      <c r="AE1091" s="56"/>
      <c r="AF1091" s="104"/>
    </row>
    <row r="1092" customFormat="false" ht="15.75" hidden="false" customHeight="true" outlineLevel="0" collapsed="false">
      <c r="A1092" s="19" t="n">
        <v>1085</v>
      </c>
      <c r="B1092" s="67"/>
      <c r="C1092" s="58" t="s">
        <v>3307</v>
      </c>
      <c r="D1092" s="37" t="s">
        <v>3308</v>
      </c>
      <c r="E1092" s="58" t="n">
        <v>4988615074431</v>
      </c>
      <c r="F1092" s="38" t="str">
        <f aca="false">IF(D1092="",,"http://mnsearch.com/item?kwd="&amp;D1092)</f>
        <v>http://mnsearch.com/item?kwd=B010CO4OVE</v>
      </c>
      <c r="G1092" s="60" t="n">
        <v>2000</v>
      </c>
      <c r="H1092" s="39"/>
      <c r="I1092" s="40" t="n">
        <v>200</v>
      </c>
      <c r="J1092" s="41"/>
      <c r="K1092" s="41"/>
      <c r="L1092" s="41"/>
      <c r="M1092" s="61" t="s">
        <v>3309</v>
      </c>
      <c r="N1092" s="62" t="n">
        <v>42.49</v>
      </c>
      <c r="O1092" s="77" t="n">
        <f aca="false">N1092-0.5</f>
        <v>41.99</v>
      </c>
      <c r="P1092" s="78" t="n">
        <f aca="false">IF(ISERROR($P$1*O1092),"",($P$1*O1092))</f>
        <v>4445.9012</v>
      </c>
      <c r="Q1092" s="79" t="n">
        <f aca="false">P1092-T1092-X1092-G1092-H1092-Z1092</f>
        <v>588.9012</v>
      </c>
      <c r="R1092" s="80" t="n">
        <f aca="false">P1092-T1092-Y1092-G1092-H1092-Z1092</f>
        <v>588.9012</v>
      </c>
      <c r="S1092" s="81" t="n">
        <f aca="false">IF(ISERROR(Q1092/P1092),"",(Q1092/P1092))</f>
        <v>0.132459353797606</v>
      </c>
      <c r="T1092" s="78" t="n">
        <f aca="false">ROUND(IF(ISERROR(P1092*$T$1),"",P1092*$T$1),0)</f>
        <v>667</v>
      </c>
      <c r="U1092" s="82" t="n">
        <f aca="false">ROUNDUP(I1092*1.2,0)</f>
        <v>240</v>
      </c>
      <c r="V1092" s="83" t="n">
        <f aca="false">ROUNDUP(SUM(J1092:L1092)*1.1,0)</f>
        <v>0</v>
      </c>
      <c r="W1092" s="84" t="s">
        <v>50</v>
      </c>
      <c r="X1092" s="28" t="n">
        <f aca="false">IFERROR(IF($W1092="eパケライト",VLOOKUP($U1092,料金表!$B$3:$H$52,2,1),IF($W1092="eパケ",VLOOKUP($U1092,料金表!$B$3:$H$52,4,1),IF($W1092="EMS",VLOOKUP($U1092,料金表!$B$3:$H$52,6,1),""))),"")</f>
        <v>860</v>
      </c>
      <c r="Y1092" s="28" t="n">
        <f aca="false">IFERROR(IF($W1092="eパケライト",VLOOKUP($U1092,料金表!$B$3:$H$52,3,1),IF($W1092="eパケ",VLOOKUP($U1092,料金表!$B$3:$H$52,5,1),IF($W1092="EMS",VLOOKUP($U1092,料金表!$B$3:$H$52,7,1),""))),"")</f>
        <v>860</v>
      </c>
      <c r="Z1092" s="28" t="n">
        <f aca="false">$Z$1</f>
        <v>330</v>
      </c>
      <c r="AA1092" s="64"/>
      <c r="AB1092" s="65"/>
      <c r="AC1092" s="66" t="s">
        <v>45</v>
      </c>
      <c r="AD1092" s="65" t="n">
        <v>43988</v>
      </c>
      <c r="AE1092" s="56"/>
      <c r="AF1092" s="104"/>
    </row>
    <row r="1093" customFormat="false" ht="15.75" hidden="false" customHeight="true" outlineLevel="0" collapsed="false">
      <c r="A1093" s="19" t="n">
        <v>1086</v>
      </c>
      <c r="B1093" s="67"/>
      <c r="C1093" s="58" t="s">
        <v>3310</v>
      </c>
      <c r="D1093" s="37" t="s">
        <v>3311</v>
      </c>
      <c r="E1093" s="58" t="n">
        <v>4988041700034</v>
      </c>
      <c r="F1093" s="38" t="str">
        <f aca="false">IF(D1093="",,"http://mnsearch.com/item?kwd="&amp;D1093)</f>
        <v>http://mnsearch.com/item?kwd=B0000ZPQTK</v>
      </c>
      <c r="G1093" s="60" t="n">
        <v>2711</v>
      </c>
      <c r="H1093" s="39"/>
      <c r="I1093" s="40" t="n">
        <v>200</v>
      </c>
      <c r="J1093" s="41"/>
      <c r="K1093" s="41"/>
      <c r="L1093" s="41"/>
      <c r="M1093" s="100" t="s">
        <v>3312</v>
      </c>
      <c r="N1093" s="62" t="n">
        <v>50.49</v>
      </c>
      <c r="O1093" s="77" t="n">
        <f aca="false">N1093-0.5</f>
        <v>49.99</v>
      </c>
      <c r="P1093" s="78" t="n">
        <f aca="false">IF(ISERROR($P$1*O1093),"",($P$1*O1093))</f>
        <v>5292.9412</v>
      </c>
      <c r="Q1093" s="79" t="n">
        <f aca="false">P1093-T1093-X1093-G1093-H1093-Z1093</f>
        <v>597.9412</v>
      </c>
      <c r="R1093" s="80" t="n">
        <f aca="false">P1093-T1093-Y1093-G1093-H1093-Z1093</f>
        <v>597.9412</v>
      </c>
      <c r="S1093" s="81" t="n">
        <f aca="false">IF(ISERROR(Q1093/P1093),"",(Q1093/P1093))</f>
        <v>0.112969552731854</v>
      </c>
      <c r="T1093" s="78" t="n">
        <f aca="false">ROUND(IF(ISERROR(P1093*$T$1),"",P1093*$T$1),0)</f>
        <v>794</v>
      </c>
      <c r="U1093" s="82" t="n">
        <f aca="false">ROUNDUP(I1093*1.2,0)</f>
        <v>240</v>
      </c>
      <c r="V1093" s="83" t="n">
        <f aca="false">ROUNDUP(SUM(J1093:L1093)*1.1,0)</f>
        <v>0</v>
      </c>
      <c r="W1093" s="84" t="s">
        <v>50</v>
      </c>
      <c r="X1093" s="28" t="n">
        <f aca="false">IFERROR(IF($W1093="eパケライト",VLOOKUP($U1093,料金表!$B$3:$H$52,2,1),IF($W1093="eパケ",VLOOKUP($U1093,料金表!$B$3:$H$52,4,1),IF($W1093="EMS",VLOOKUP($U1093,料金表!$B$3:$H$52,6,1),""))),"")</f>
        <v>860</v>
      </c>
      <c r="Y1093" s="28" t="n">
        <f aca="false">IFERROR(IF($W1093="eパケライト",VLOOKUP($U1093,料金表!$B$3:$H$52,3,1),IF($W1093="eパケ",VLOOKUP($U1093,料金表!$B$3:$H$52,5,1),IF($W1093="EMS",VLOOKUP($U1093,料金表!$B$3:$H$52,7,1),""))),"")</f>
        <v>860</v>
      </c>
      <c r="Z1093" s="28" t="n">
        <f aca="false">$Z$1</f>
        <v>330</v>
      </c>
      <c r="AA1093" s="64"/>
      <c r="AB1093" s="65"/>
      <c r="AC1093" s="66" t="s">
        <v>45</v>
      </c>
      <c r="AD1093" s="65" t="n">
        <v>43988</v>
      </c>
      <c r="AE1093" s="56"/>
      <c r="AF1093" s="104"/>
    </row>
    <row r="1094" customFormat="false" ht="15.75" hidden="false" customHeight="true" outlineLevel="0" collapsed="false">
      <c r="A1094" s="19" t="n">
        <v>1087</v>
      </c>
      <c r="B1094" s="67"/>
      <c r="C1094" s="58" t="s">
        <v>3313</v>
      </c>
      <c r="D1094" s="37" t="s">
        <v>3314</v>
      </c>
      <c r="E1094" s="58" t="n">
        <v>1040170101731</v>
      </c>
      <c r="F1094" s="38" t="str">
        <f aca="false">IF(D1094="",,"http://mnsearch.com/item?kwd="&amp;D1094)</f>
        <v>http://mnsearch.com/item?kwd=B01MRP3ZIJ</v>
      </c>
      <c r="G1094" s="60" t="n">
        <v>3200</v>
      </c>
      <c r="H1094" s="39"/>
      <c r="I1094" s="40" t="n">
        <v>200</v>
      </c>
      <c r="J1094" s="41"/>
      <c r="K1094" s="41"/>
      <c r="L1094" s="41"/>
      <c r="M1094" s="61" t="s">
        <v>3315</v>
      </c>
      <c r="N1094" s="62" t="n">
        <v>50.49</v>
      </c>
      <c r="O1094" s="77" t="n">
        <f aca="false">N1094-0.5</f>
        <v>49.99</v>
      </c>
      <c r="P1094" s="78" t="n">
        <f aca="false">IF(ISERROR($P$1*O1094),"",($P$1*O1094))</f>
        <v>5292.9412</v>
      </c>
      <c r="Q1094" s="79" t="n">
        <f aca="false">P1094-T1094-X1094-G1094-H1094-Z1094</f>
        <v>108.9412</v>
      </c>
      <c r="R1094" s="80" t="n">
        <f aca="false">P1094-T1094-Y1094-G1094-H1094-Z1094</f>
        <v>108.9412</v>
      </c>
      <c r="S1094" s="81" t="n">
        <f aca="false">IF(ISERROR(Q1094/P1094),"",(Q1094/P1094))</f>
        <v>0.0205823559876313</v>
      </c>
      <c r="T1094" s="78" t="n">
        <f aca="false">ROUND(IF(ISERROR(P1094*$T$1),"",P1094*$T$1),0)</f>
        <v>794</v>
      </c>
      <c r="U1094" s="82" t="n">
        <f aca="false">ROUNDUP(I1094*1.2,0)</f>
        <v>240</v>
      </c>
      <c r="V1094" s="83" t="n">
        <f aca="false">ROUNDUP(SUM(J1094:L1094)*1.1,0)</f>
        <v>0</v>
      </c>
      <c r="W1094" s="84" t="s">
        <v>50</v>
      </c>
      <c r="X1094" s="28" t="n">
        <f aca="false">IFERROR(IF($W1094="eパケライト",VLOOKUP($U1094,料金表!$B$3:$H$52,2,1),IF($W1094="eパケ",VLOOKUP($U1094,料金表!$B$3:$H$52,4,1),IF($W1094="EMS",VLOOKUP($U1094,料金表!$B$3:$H$52,6,1),""))),"")</f>
        <v>860</v>
      </c>
      <c r="Y1094" s="28" t="n">
        <f aca="false">IFERROR(IF($W1094="eパケライト",VLOOKUP($U1094,料金表!$B$3:$H$52,3,1),IF($W1094="eパケ",VLOOKUP($U1094,料金表!$B$3:$H$52,5,1),IF($W1094="EMS",VLOOKUP($U1094,料金表!$B$3:$H$52,7,1),""))),"")</f>
        <v>860</v>
      </c>
      <c r="Z1094" s="28" t="n">
        <f aca="false">$Z$1</f>
        <v>330</v>
      </c>
      <c r="AA1094" s="64"/>
      <c r="AB1094" s="65"/>
      <c r="AC1094" s="66" t="s">
        <v>45</v>
      </c>
      <c r="AD1094" s="65" t="n">
        <v>43988</v>
      </c>
      <c r="AE1094" s="56"/>
      <c r="AF1094" s="104"/>
    </row>
    <row r="1095" customFormat="false" ht="15.75" hidden="false" customHeight="true" outlineLevel="0" collapsed="false">
      <c r="A1095" s="19" t="n">
        <v>1088</v>
      </c>
      <c r="B1095" s="67"/>
      <c r="C1095" s="58" t="s">
        <v>3316</v>
      </c>
      <c r="D1095" s="37" t="s">
        <v>3317</v>
      </c>
      <c r="E1095" s="58" t="n">
        <v>4902425428147</v>
      </c>
      <c r="F1095" s="38" t="str">
        <f aca="false">IF(D1095="",,"http://mnsearch.com/item?kwd="&amp;D1095)</f>
        <v>http://mnsearch.com/item?kwd=B000148G06</v>
      </c>
      <c r="G1095" s="60" t="n">
        <v>2611</v>
      </c>
      <c r="H1095" s="39"/>
      <c r="I1095" s="40" t="n">
        <v>200</v>
      </c>
      <c r="J1095" s="41"/>
      <c r="K1095" s="41"/>
      <c r="L1095" s="41"/>
      <c r="M1095" s="61" t="s">
        <v>3318</v>
      </c>
      <c r="N1095" s="62" t="n">
        <v>47.25</v>
      </c>
      <c r="O1095" s="77" t="n">
        <f aca="false">N1095-0.5</f>
        <v>46.75</v>
      </c>
      <c r="P1095" s="78" t="n">
        <f aca="false">IF(ISERROR($P$1*O1095),"",($P$1*O1095))</f>
        <v>4949.89</v>
      </c>
      <c r="Q1095" s="79" t="n">
        <f aca="false">P1095-T1095-X1095-G1095-H1095-Z1095</f>
        <v>406.889999999999</v>
      </c>
      <c r="R1095" s="80" t="n">
        <f aca="false">P1095-T1095-Y1095-G1095-H1095-Z1095</f>
        <v>406.889999999999</v>
      </c>
      <c r="S1095" s="81" t="n">
        <f aca="false">IF(ISERROR(Q1095/P1095),"",(Q1095/P1095))</f>
        <v>0.08220182670726</v>
      </c>
      <c r="T1095" s="78" t="n">
        <f aca="false">ROUND(IF(ISERROR(P1095*$T$1),"",P1095*$T$1),0)</f>
        <v>742</v>
      </c>
      <c r="U1095" s="82" t="n">
        <f aca="false">ROUNDUP(I1095*1.2,0)</f>
        <v>240</v>
      </c>
      <c r="V1095" s="83" t="n">
        <f aca="false">ROUNDUP(SUM(J1095:L1095)*1.1,0)</f>
        <v>0</v>
      </c>
      <c r="W1095" s="84" t="s">
        <v>50</v>
      </c>
      <c r="X1095" s="28" t="n">
        <f aca="false">IFERROR(IF($W1095="eパケライト",VLOOKUP($U1095,料金表!$B$3:$H$52,2,1),IF($W1095="eパケ",VLOOKUP($U1095,料金表!$B$3:$H$52,4,1),IF($W1095="EMS",VLOOKUP($U1095,料金表!$B$3:$H$52,6,1),""))),"")</f>
        <v>860</v>
      </c>
      <c r="Y1095" s="28" t="n">
        <f aca="false">IFERROR(IF($W1095="eパケライト",VLOOKUP($U1095,料金表!$B$3:$H$52,3,1),IF($W1095="eパケ",VLOOKUP($U1095,料金表!$B$3:$H$52,5,1),IF($W1095="EMS",VLOOKUP($U1095,料金表!$B$3:$H$52,7,1),""))),"")</f>
        <v>860</v>
      </c>
      <c r="Z1095" s="28" t="n">
        <f aca="false">$Z$1</f>
        <v>330</v>
      </c>
      <c r="AA1095" s="64"/>
      <c r="AB1095" s="65"/>
      <c r="AC1095" s="66" t="s">
        <v>45</v>
      </c>
      <c r="AD1095" s="65" t="n">
        <v>43988</v>
      </c>
      <c r="AE1095" s="56"/>
      <c r="AF1095" s="104"/>
    </row>
    <row r="1096" customFormat="false" ht="15.75" hidden="false" customHeight="true" outlineLevel="0" collapsed="false">
      <c r="A1096" s="19" t="n">
        <v>1089</v>
      </c>
      <c r="B1096" s="67"/>
      <c r="C1096" s="58" t="s">
        <v>3319</v>
      </c>
      <c r="D1096" s="37" t="s">
        <v>3320</v>
      </c>
      <c r="E1096" s="58" t="n">
        <v>4976219454582</v>
      </c>
      <c r="F1096" s="38" t="str">
        <f aca="false">IF(D1096="",,"http://mnsearch.com/item?kwd="&amp;D1096)</f>
        <v>http://mnsearch.com/item?kwd=B000069TEW</v>
      </c>
      <c r="G1096" s="60" t="n">
        <v>3411</v>
      </c>
      <c r="H1096" s="39"/>
      <c r="I1096" s="40" t="n">
        <v>200</v>
      </c>
      <c r="J1096" s="41"/>
      <c r="K1096" s="41"/>
      <c r="L1096" s="41"/>
      <c r="M1096" s="100" t="s">
        <v>3321</v>
      </c>
      <c r="N1096" s="62" t="n">
        <v>53.49</v>
      </c>
      <c r="O1096" s="77" t="n">
        <f aca="false">N1096-0.5</f>
        <v>52.99</v>
      </c>
      <c r="P1096" s="78" t="n">
        <f aca="false">IF(ISERROR($P$1*O1096),"",($P$1*O1096))</f>
        <v>5610.5812</v>
      </c>
      <c r="Q1096" s="79" t="n">
        <f aca="false">P1096-T1096-X1096-G1096-H1096-Z1096</f>
        <v>167.5812</v>
      </c>
      <c r="R1096" s="80" t="n">
        <f aca="false">P1096-T1096-Y1096-G1096-H1096-Z1096</f>
        <v>167.5812</v>
      </c>
      <c r="S1096" s="81" t="n">
        <f aca="false">IF(ISERROR(Q1096/P1096),"",(Q1096/P1096))</f>
        <v>0.029868777231136</v>
      </c>
      <c r="T1096" s="78" t="n">
        <f aca="false">ROUND(IF(ISERROR(P1096*$T$1),"",P1096*$T$1),0)</f>
        <v>842</v>
      </c>
      <c r="U1096" s="82" t="n">
        <f aca="false">ROUNDUP(I1096*1.2,0)</f>
        <v>240</v>
      </c>
      <c r="V1096" s="83" t="n">
        <f aca="false">ROUNDUP(SUM(J1096:L1096)*1.1,0)</f>
        <v>0</v>
      </c>
      <c r="W1096" s="84" t="s">
        <v>50</v>
      </c>
      <c r="X1096" s="28" t="n">
        <f aca="false">IFERROR(IF($W1096="eパケライト",VLOOKUP($U1096,料金表!$B$3:$H$52,2,1),IF($W1096="eパケ",VLOOKUP($U1096,料金表!$B$3:$H$52,4,1),IF($W1096="EMS",VLOOKUP($U1096,料金表!$B$3:$H$52,6,1),""))),"")</f>
        <v>860</v>
      </c>
      <c r="Y1096" s="28" t="n">
        <f aca="false">IFERROR(IF($W1096="eパケライト",VLOOKUP($U1096,料金表!$B$3:$H$52,3,1),IF($W1096="eパケ",VLOOKUP($U1096,料金表!$B$3:$H$52,5,1),IF($W1096="EMS",VLOOKUP($U1096,料金表!$B$3:$H$52,7,1),""))),"")</f>
        <v>860</v>
      </c>
      <c r="Z1096" s="28" t="n">
        <f aca="false">$Z$1</f>
        <v>330</v>
      </c>
      <c r="AA1096" s="64"/>
      <c r="AB1096" s="65"/>
      <c r="AC1096" s="66" t="s">
        <v>45</v>
      </c>
      <c r="AD1096" s="65" t="n">
        <v>43988</v>
      </c>
      <c r="AE1096" s="56"/>
      <c r="AF1096" s="104"/>
    </row>
    <row r="1097" customFormat="false" ht="15.75" hidden="false" customHeight="true" outlineLevel="0" collapsed="false">
      <c r="A1097" s="19" t="n">
        <v>1090</v>
      </c>
      <c r="B1097" s="67"/>
      <c r="C1097" s="58" t="s">
        <v>3322</v>
      </c>
      <c r="D1097" s="37" t="s">
        <v>3323</v>
      </c>
      <c r="E1097" s="58" t="n">
        <v>4991694046015</v>
      </c>
      <c r="F1097" s="38" t="str">
        <f aca="false">IF(D1097="",,"http://mnsearch.com/item?kwd="&amp;D1097)</f>
        <v>http://mnsearch.com/item?kwd=B000068IAB</v>
      </c>
      <c r="G1097" s="60" t="n">
        <v>3000</v>
      </c>
      <c r="H1097" s="39"/>
      <c r="I1097" s="40" t="n">
        <v>200</v>
      </c>
      <c r="J1097" s="41"/>
      <c r="K1097" s="41"/>
      <c r="L1097" s="41"/>
      <c r="M1097" s="61" t="s">
        <v>3324</v>
      </c>
      <c r="N1097" s="62" t="n">
        <v>65.49</v>
      </c>
      <c r="O1097" s="77" t="n">
        <f aca="false">N1097-0.5</f>
        <v>64.99</v>
      </c>
      <c r="P1097" s="78" t="n">
        <f aca="false">IF(ISERROR($P$1*O1097),"",($P$1*O1097))</f>
        <v>6881.1412</v>
      </c>
      <c r="Q1097" s="79" t="n">
        <f aca="false">P1097-T1097-X1097-G1097-H1097-Z1097</f>
        <v>1659.1412</v>
      </c>
      <c r="R1097" s="80" t="n">
        <f aca="false">P1097-T1097-Y1097-G1097-H1097-Z1097</f>
        <v>1659.1412</v>
      </c>
      <c r="S1097" s="81" t="n">
        <f aca="false">IF(ISERROR(Q1097/P1097),"",(Q1097/P1097))</f>
        <v>0.241114250060731</v>
      </c>
      <c r="T1097" s="78" t="n">
        <f aca="false">ROUND(IF(ISERROR(P1097*$T$1),"",P1097*$T$1),0)</f>
        <v>1032</v>
      </c>
      <c r="U1097" s="82" t="n">
        <f aca="false">ROUNDUP(I1097*1.2,0)</f>
        <v>240</v>
      </c>
      <c r="V1097" s="83" t="n">
        <f aca="false">ROUNDUP(SUM(J1097:L1097)*1.1,0)</f>
        <v>0</v>
      </c>
      <c r="W1097" s="84" t="s">
        <v>50</v>
      </c>
      <c r="X1097" s="28" t="n">
        <f aca="false">IFERROR(IF($W1097="eパケライト",VLOOKUP($U1097,料金表!$B$3:$H$52,2,1),IF($W1097="eパケ",VLOOKUP($U1097,料金表!$B$3:$H$52,4,1),IF($W1097="EMS",VLOOKUP($U1097,料金表!$B$3:$H$52,6,1),""))),"")</f>
        <v>860</v>
      </c>
      <c r="Y1097" s="28" t="n">
        <f aca="false">IFERROR(IF($W1097="eパケライト",VLOOKUP($U1097,料金表!$B$3:$H$52,3,1),IF($W1097="eパケ",VLOOKUP($U1097,料金表!$B$3:$H$52,5,1),IF($W1097="EMS",VLOOKUP($U1097,料金表!$B$3:$H$52,7,1),""))),"")</f>
        <v>860</v>
      </c>
      <c r="Z1097" s="28" t="n">
        <f aca="false">$Z$1</f>
        <v>330</v>
      </c>
      <c r="AA1097" s="64"/>
      <c r="AB1097" s="65"/>
      <c r="AC1097" s="66" t="s">
        <v>45</v>
      </c>
      <c r="AD1097" s="65" t="n">
        <v>43988</v>
      </c>
      <c r="AE1097" s="56"/>
      <c r="AF1097" s="104"/>
    </row>
    <row r="1098" customFormat="false" ht="18" hidden="false" customHeight="true" outlineLevel="0" collapsed="false">
      <c r="A1098" s="19" t="n">
        <v>1091</v>
      </c>
      <c r="B1098" s="67"/>
      <c r="C1098" s="58" t="s">
        <v>3325</v>
      </c>
      <c r="D1098" s="37" t="s">
        <v>3326</v>
      </c>
      <c r="E1098" s="58" t="n">
        <v>4907892000148</v>
      </c>
      <c r="F1098" s="38" t="str">
        <f aca="false">IF(D1098="",,"http://mnsearch.com/item?kwd="&amp;D1098)</f>
        <v>http://mnsearch.com/item?kwd=B000068H2J</v>
      </c>
      <c r="G1098" s="60" t="n">
        <v>2111</v>
      </c>
      <c r="H1098" s="39"/>
      <c r="I1098" s="40" t="n">
        <v>200</v>
      </c>
      <c r="J1098" s="41"/>
      <c r="K1098" s="41"/>
      <c r="L1098" s="41"/>
      <c r="M1098" s="100" t="s">
        <v>3327</v>
      </c>
      <c r="N1098" s="62" t="n">
        <v>45.49</v>
      </c>
      <c r="O1098" s="77" t="n">
        <f aca="false">N1098-0.5</f>
        <v>44.99</v>
      </c>
      <c r="P1098" s="78" t="n">
        <f aca="false">IF(ISERROR($P$1*O1098),"",($P$1*O1098))</f>
        <v>4763.5412</v>
      </c>
      <c r="Q1098" s="79" t="n">
        <f aca="false">P1098-T1098-X1098-G1098-H1098-Z1098</f>
        <v>747.5412</v>
      </c>
      <c r="R1098" s="80" t="n">
        <f aca="false">P1098-T1098-Y1098-G1098-H1098-Z1098</f>
        <v>747.5412</v>
      </c>
      <c r="S1098" s="81" t="n">
        <f aca="false">IF(ISERROR(Q1098/P1098),"",(Q1098/P1098))</f>
        <v>0.156929722786905</v>
      </c>
      <c r="T1098" s="78" t="n">
        <f aca="false">ROUND(IF(ISERROR(P1098*$T$1),"",P1098*$T$1),0)</f>
        <v>715</v>
      </c>
      <c r="U1098" s="82" t="n">
        <f aca="false">ROUNDUP(I1098*1.2,0)</f>
        <v>240</v>
      </c>
      <c r="V1098" s="83" t="n">
        <f aca="false">ROUNDUP(SUM(J1098:L1098)*1.1,0)</f>
        <v>0</v>
      </c>
      <c r="W1098" s="84" t="s">
        <v>50</v>
      </c>
      <c r="X1098" s="28" t="n">
        <f aca="false">IFERROR(IF($W1098="eパケライト",VLOOKUP($U1098,料金表!$B$3:$H$52,2,1),IF($W1098="eパケ",VLOOKUP($U1098,料金表!$B$3:$H$52,4,1),IF($W1098="EMS",VLOOKUP($U1098,料金表!$B$3:$H$52,6,1),""))),"")</f>
        <v>860</v>
      </c>
      <c r="Y1098" s="28" t="n">
        <f aca="false">IFERROR(IF($W1098="eパケライト",VLOOKUP($U1098,料金表!$B$3:$H$52,3,1),IF($W1098="eパケ",VLOOKUP($U1098,料金表!$B$3:$H$52,5,1),IF($W1098="EMS",VLOOKUP($U1098,料金表!$B$3:$H$52,7,1),""))),"")</f>
        <v>860</v>
      </c>
      <c r="Z1098" s="28" t="n">
        <f aca="false">$Z$1</f>
        <v>330</v>
      </c>
      <c r="AA1098" s="64"/>
      <c r="AB1098" s="65"/>
      <c r="AC1098" s="66" t="s">
        <v>89</v>
      </c>
      <c r="AD1098" s="65" t="n">
        <v>43989</v>
      </c>
      <c r="AE1098" s="56"/>
      <c r="AF1098" s="104"/>
    </row>
    <row r="1099" customFormat="false" ht="18" hidden="false" customHeight="true" outlineLevel="0" collapsed="false">
      <c r="A1099" s="19" t="n">
        <v>1092</v>
      </c>
      <c r="B1099" s="67"/>
      <c r="C1099" s="58" t="s">
        <v>3328</v>
      </c>
      <c r="D1099" s="37" t="s">
        <v>3329</v>
      </c>
      <c r="E1099" s="58" t="n">
        <v>4984995110424</v>
      </c>
      <c r="F1099" s="38" t="str">
        <f aca="false">IF(D1099="",,"http://mnsearch.com/item?kwd="&amp;D1099)</f>
        <v>http://mnsearch.com/item?kwd=B00005OVGD</v>
      </c>
      <c r="G1099" s="60" t="n">
        <v>3190</v>
      </c>
      <c r="H1099" s="39"/>
      <c r="I1099" s="40" t="n">
        <v>500</v>
      </c>
      <c r="J1099" s="41"/>
      <c r="K1099" s="41"/>
      <c r="L1099" s="41"/>
      <c r="M1099" s="61" t="s">
        <v>3330</v>
      </c>
      <c r="N1099" s="62" t="n">
        <v>59.49</v>
      </c>
      <c r="O1099" s="77" t="n">
        <f aca="false">N1099-0.5</f>
        <v>58.99</v>
      </c>
      <c r="P1099" s="78" t="n">
        <f aca="false">IF(ISERROR($P$1*O1099),"",($P$1*O1099))</f>
        <v>6245.8612</v>
      </c>
      <c r="Q1099" s="79" t="n">
        <f aca="false">P1099-T1099-X1099-G1099-H1099-Z1099</f>
        <v>403.8612</v>
      </c>
      <c r="R1099" s="80" t="n">
        <f aca="false">P1099-T1099-Y1099-G1099-H1099-Z1099</f>
        <v>403.8612</v>
      </c>
      <c r="S1099" s="81" t="n">
        <f aca="false">IF(ISERROR(Q1099/P1099),"",(Q1099/P1099))</f>
        <v>0.0646606107737393</v>
      </c>
      <c r="T1099" s="78" t="n">
        <f aca="false">ROUND(IF(ISERROR(P1099*$T$1),"",P1099*$T$1),0)</f>
        <v>937</v>
      </c>
      <c r="U1099" s="82" t="n">
        <f aca="false">ROUNDUP(I1099*1.2,0)</f>
        <v>600</v>
      </c>
      <c r="V1099" s="83" t="n">
        <f aca="false">ROUNDUP(SUM(J1099:L1099)*1.1,0)</f>
        <v>0</v>
      </c>
      <c r="W1099" s="84" t="s">
        <v>50</v>
      </c>
      <c r="X1099" s="28" t="n">
        <f aca="false">IFERROR(IF($W1099="eパケライト",VLOOKUP($U1099,料金表!$B$3:$H$52,2,1),IF($W1099="eパケ",VLOOKUP($U1099,料金表!$B$3:$H$52,4,1),IF($W1099="EMS",VLOOKUP($U1099,料金表!$B$3:$H$52,6,1),""))),"")</f>
        <v>1385</v>
      </c>
      <c r="Y1099" s="28" t="n">
        <f aca="false">IFERROR(IF($W1099="eパケライト",VLOOKUP($U1099,料金表!$B$3:$H$52,3,1),IF($W1099="eパケ",VLOOKUP($U1099,料金表!$B$3:$H$52,5,1),IF($W1099="EMS",VLOOKUP($U1099,料金表!$B$3:$H$52,7,1),""))),"")</f>
        <v>1385</v>
      </c>
      <c r="Z1099" s="28" t="n">
        <f aca="false">$Z$1</f>
        <v>330</v>
      </c>
      <c r="AA1099" s="64"/>
      <c r="AB1099" s="65"/>
      <c r="AC1099" s="66" t="s">
        <v>89</v>
      </c>
      <c r="AD1099" s="65" t="n">
        <v>43989</v>
      </c>
      <c r="AE1099" s="56"/>
      <c r="AF1099" s="104"/>
    </row>
    <row r="1100" customFormat="false" ht="18" hidden="false" customHeight="true" outlineLevel="0" collapsed="false">
      <c r="A1100" s="19" t="n">
        <v>1093</v>
      </c>
      <c r="B1100" s="67"/>
      <c r="C1100" s="58" t="s">
        <v>3331</v>
      </c>
      <c r="D1100" s="37" t="s">
        <v>3332</v>
      </c>
      <c r="E1100" s="58" t="n">
        <v>4904880136315</v>
      </c>
      <c r="F1100" s="38" t="str">
        <f aca="false">IF(D1100="",,"http://mnsearch.com/item?kwd="&amp;D1100)</f>
        <v>http://mnsearch.com/item?kwd=B000069S4V</v>
      </c>
      <c r="G1100" s="60" t="n">
        <v>1500</v>
      </c>
      <c r="H1100" s="39"/>
      <c r="I1100" s="40" t="n">
        <v>200</v>
      </c>
      <c r="J1100" s="41"/>
      <c r="K1100" s="41"/>
      <c r="L1100" s="41"/>
      <c r="M1100" s="61" t="s">
        <v>3333</v>
      </c>
      <c r="N1100" s="62" t="n">
        <v>45</v>
      </c>
      <c r="O1100" s="77" t="n">
        <f aca="false">N1100-0.5</f>
        <v>44.5</v>
      </c>
      <c r="P1100" s="78" t="n">
        <f aca="false">IF(ISERROR($P$1*O1100),"",($P$1*O1100))</f>
        <v>4711.66</v>
      </c>
      <c r="Q1100" s="79" t="n">
        <f aca="false">P1100-T1100-X1100-G1100-H1100-Z1100</f>
        <v>1314.66</v>
      </c>
      <c r="R1100" s="80" t="n">
        <f aca="false">P1100-T1100-Y1100-G1100-H1100-Z1100</f>
        <v>1314.66</v>
      </c>
      <c r="S1100" s="81" t="n">
        <f aca="false">IF(ISERROR(Q1100/P1100),"",(Q1100/P1100))</f>
        <v>0.279022679904747</v>
      </c>
      <c r="T1100" s="78" t="n">
        <f aca="false">ROUND(IF(ISERROR(P1100*$T$1),"",P1100*$T$1),0)</f>
        <v>707</v>
      </c>
      <c r="U1100" s="82" t="n">
        <f aca="false">ROUNDUP(I1100*1.2,0)</f>
        <v>240</v>
      </c>
      <c r="V1100" s="83" t="n">
        <f aca="false">ROUNDUP(SUM(J1100:L1100)*1.1,0)</f>
        <v>0</v>
      </c>
      <c r="W1100" s="84" t="s">
        <v>50</v>
      </c>
      <c r="X1100" s="28" t="n">
        <f aca="false">IFERROR(IF($W1100="eパケライト",VLOOKUP($U1100,料金表!$B$3:$H$52,2,1),IF($W1100="eパケ",VLOOKUP($U1100,料金表!$B$3:$H$52,4,1),IF($W1100="EMS",VLOOKUP($U1100,料金表!$B$3:$H$52,6,1),""))),"")</f>
        <v>860</v>
      </c>
      <c r="Y1100" s="28" t="n">
        <f aca="false">IFERROR(IF($W1100="eパケライト",VLOOKUP($U1100,料金表!$B$3:$H$52,3,1),IF($W1100="eパケ",VLOOKUP($U1100,料金表!$B$3:$H$52,5,1),IF($W1100="EMS",VLOOKUP($U1100,料金表!$B$3:$H$52,7,1),""))),"")</f>
        <v>860</v>
      </c>
      <c r="Z1100" s="28" t="n">
        <f aca="false">$Z$1</f>
        <v>330</v>
      </c>
      <c r="AA1100" s="64"/>
      <c r="AB1100" s="65"/>
      <c r="AC1100" s="66" t="s">
        <v>89</v>
      </c>
      <c r="AD1100" s="65" t="n">
        <v>43989</v>
      </c>
      <c r="AE1100" s="56"/>
      <c r="AF1100" s="104"/>
    </row>
    <row r="1101" customFormat="false" ht="18" hidden="false" customHeight="true" outlineLevel="0" collapsed="false">
      <c r="A1101" s="19" t="n">
        <v>1094</v>
      </c>
      <c r="B1101" s="67"/>
      <c r="C1101" s="58" t="s">
        <v>3334</v>
      </c>
      <c r="D1101" s="37" t="s">
        <v>3335</v>
      </c>
      <c r="E1101" s="58" t="n">
        <v>4967996930192</v>
      </c>
      <c r="F1101" s="38" t="str">
        <f aca="false">IF(D1101="",,"http://mnsearch.com/item?kwd="&amp;D1101)</f>
        <v>http://mnsearch.com/item?kwd=B000068HJM</v>
      </c>
      <c r="G1101" s="60" t="n">
        <v>2311</v>
      </c>
      <c r="H1101" s="39"/>
      <c r="I1101" s="40" t="n">
        <v>200</v>
      </c>
      <c r="J1101" s="41"/>
      <c r="K1101" s="41"/>
      <c r="L1101" s="41"/>
      <c r="M1101" s="100" t="s">
        <v>3336</v>
      </c>
      <c r="N1101" s="62" t="n">
        <v>55.49</v>
      </c>
      <c r="O1101" s="77" t="n">
        <f aca="false">N1101-0.5</f>
        <v>54.99</v>
      </c>
      <c r="P1101" s="78" t="n">
        <f aca="false">IF(ISERROR($P$1*O1101),"",($P$1*O1101))</f>
        <v>5822.3412</v>
      </c>
      <c r="Q1101" s="79" t="n">
        <f aca="false">P1101-T1101-X1101-G1101-H1101-Z1101</f>
        <v>1448.3412</v>
      </c>
      <c r="R1101" s="80" t="n">
        <f aca="false">P1101-T1101-Y1101-G1101-H1101-Z1101</f>
        <v>1448.3412</v>
      </c>
      <c r="S1101" s="81" t="n">
        <f aca="false">IF(ISERROR(Q1101/P1101),"",(Q1101/P1101))</f>
        <v>0.248755809776315</v>
      </c>
      <c r="T1101" s="78" t="n">
        <f aca="false">ROUND(IF(ISERROR(P1101*$T$1),"",P1101*$T$1),0)</f>
        <v>873</v>
      </c>
      <c r="U1101" s="82" t="n">
        <f aca="false">ROUNDUP(I1101*1.2,0)</f>
        <v>240</v>
      </c>
      <c r="V1101" s="83" t="n">
        <f aca="false">ROUNDUP(SUM(J1101:L1101)*1.1,0)</f>
        <v>0</v>
      </c>
      <c r="W1101" s="84" t="s">
        <v>50</v>
      </c>
      <c r="X1101" s="28" t="n">
        <f aca="false">IFERROR(IF($W1101="eパケライト",VLOOKUP($U1101,料金表!$B$3:$H$52,2,1),IF($W1101="eパケ",VLOOKUP($U1101,料金表!$B$3:$H$52,4,1),IF($W1101="EMS",VLOOKUP($U1101,料金表!$B$3:$H$52,6,1),""))),"")</f>
        <v>860</v>
      </c>
      <c r="Y1101" s="28" t="n">
        <f aca="false">IFERROR(IF($W1101="eパケライト",VLOOKUP($U1101,料金表!$B$3:$H$52,3,1),IF($W1101="eパケ",VLOOKUP($U1101,料金表!$B$3:$H$52,5,1),IF($W1101="EMS",VLOOKUP($U1101,料金表!$B$3:$H$52,7,1),""))),"")</f>
        <v>860</v>
      </c>
      <c r="Z1101" s="28" t="n">
        <f aca="false">$Z$1</f>
        <v>330</v>
      </c>
      <c r="AA1101" s="64"/>
      <c r="AB1101" s="65"/>
      <c r="AC1101" s="66" t="s">
        <v>89</v>
      </c>
      <c r="AD1101" s="65" t="n">
        <v>43989</v>
      </c>
      <c r="AE1101" s="56"/>
      <c r="AF1101" s="104"/>
    </row>
    <row r="1102" customFormat="false" ht="18" hidden="false" customHeight="true" outlineLevel="0" collapsed="false">
      <c r="A1102" s="19" t="n">
        <v>1095</v>
      </c>
      <c r="B1102" s="67"/>
      <c r="C1102" s="58" t="s">
        <v>3337</v>
      </c>
      <c r="D1102" s="37" t="s">
        <v>3338</v>
      </c>
      <c r="E1102" s="58" t="n">
        <v>4959093201039</v>
      </c>
      <c r="F1102" s="38" t="str">
        <f aca="false">IF(D1102="",,"http://mnsearch.com/item?kwd="&amp;D1102)</f>
        <v>http://mnsearch.com/item?kwd=B000069STN</v>
      </c>
      <c r="G1102" s="60" t="n">
        <v>1500</v>
      </c>
      <c r="H1102" s="39"/>
      <c r="I1102" s="40" t="n">
        <v>200</v>
      </c>
      <c r="J1102" s="41"/>
      <c r="K1102" s="41"/>
      <c r="L1102" s="41"/>
      <c r="M1102" s="100" t="s">
        <v>3339</v>
      </c>
      <c r="N1102" s="62" t="n">
        <v>40.49</v>
      </c>
      <c r="O1102" s="77" t="n">
        <f aca="false">N1102-0.5</f>
        <v>39.99</v>
      </c>
      <c r="P1102" s="78" t="n">
        <f aca="false">IF(ISERROR($P$1*O1102),"",($P$1*O1102))</f>
        <v>4234.1412</v>
      </c>
      <c r="Q1102" s="79" t="n">
        <f aca="false">P1102-T1102-X1102-G1102-H1102-Z1102</f>
        <v>909.1412</v>
      </c>
      <c r="R1102" s="80" t="n">
        <f aca="false">P1102-T1102-Y1102-G1102-H1102-Z1102</f>
        <v>909.1412</v>
      </c>
      <c r="S1102" s="81" t="n">
        <f aca="false">IF(ISERROR(Q1102/P1102),"",(Q1102/P1102))</f>
        <v>0.214716788377298</v>
      </c>
      <c r="T1102" s="78" t="n">
        <f aca="false">ROUND(IF(ISERROR(P1102*$T$1),"",P1102*$T$1),0)</f>
        <v>635</v>
      </c>
      <c r="U1102" s="82" t="n">
        <f aca="false">ROUNDUP(I1102*1.2,0)</f>
        <v>240</v>
      </c>
      <c r="V1102" s="83" t="n">
        <f aca="false">ROUNDUP(SUM(J1102:L1102)*1.1,0)</f>
        <v>0</v>
      </c>
      <c r="W1102" s="84" t="s">
        <v>50</v>
      </c>
      <c r="X1102" s="28" t="n">
        <f aca="false">IFERROR(IF($W1102="eパケライト",VLOOKUP($U1102,料金表!$B$3:$H$52,2,1),IF($W1102="eパケ",VLOOKUP($U1102,料金表!$B$3:$H$52,4,1),IF($W1102="EMS",VLOOKUP($U1102,料金表!$B$3:$H$52,6,1),""))),"")</f>
        <v>860</v>
      </c>
      <c r="Y1102" s="28" t="n">
        <f aca="false">IFERROR(IF($W1102="eパケライト",VLOOKUP($U1102,料金表!$B$3:$H$52,3,1),IF($W1102="eパケ",VLOOKUP($U1102,料金表!$B$3:$H$52,5,1),IF($W1102="EMS",VLOOKUP($U1102,料金表!$B$3:$H$52,7,1),""))),"")</f>
        <v>860</v>
      </c>
      <c r="Z1102" s="28" t="n">
        <f aca="false">$Z$1</f>
        <v>330</v>
      </c>
      <c r="AA1102" s="64"/>
      <c r="AB1102" s="65"/>
      <c r="AC1102" s="66" t="s">
        <v>89</v>
      </c>
      <c r="AD1102" s="65" t="n">
        <v>43989</v>
      </c>
      <c r="AE1102" s="56"/>
      <c r="AF1102" s="104"/>
    </row>
    <row r="1103" customFormat="false" ht="18" hidden="false" customHeight="true" outlineLevel="0" collapsed="false">
      <c r="A1103" s="19" t="n">
        <v>1096</v>
      </c>
      <c r="B1103" s="67"/>
      <c r="C1103" s="58" t="s">
        <v>3340</v>
      </c>
      <c r="D1103" s="37" t="s">
        <v>3341</v>
      </c>
      <c r="E1103" s="58" t="n">
        <v>4976103101165</v>
      </c>
      <c r="F1103" s="38" t="str">
        <f aca="false">IF(D1103="",,"http://mnsearch.com/item?kwd="&amp;D1103)</f>
        <v>http://mnsearch.com/item?kwd=B000068HKU</v>
      </c>
      <c r="G1103" s="60" t="n">
        <v>4500</v>
      </c>
      <c r="H1103" s="39"/>
      <c r="I1103" s="40" t="n">
        <v>200</v>
      </c>
      <c r="J1103" s="41"/>
      <c r="K1103" s="41"/>
      <c r="L1103" s="41"/>
      <c r="M1103" s="61" t="s">
        <v>3342</v>
      </c>
      <c r="N1103" s="62" t="n">
        <v>75.49</v>
      </c>
      <c r="O1103" s="77" t="n">
        <f aca="false">N1103-0.5</f>
        <v>74.99</v>
      </c>
      <c r="P1103" s="78" t="n">
        <f aca="false">IF(ISERROR($P$1*O1103),"",($P$1*O1103))</f>
        <v>7939.9412</v>
      </c>
      <c r="Q1103" s="79" t="n">
        <f aca="false">P1103-T1103-X1103-G1103-H1103-Z1103</f>
        <v>1058.9412</v>
      </c>
      <c r="R1103" s="80" t="n">
        <f aca="false">P1103-T1103-Y1103-G1103-H1103-Z1103</f>
        <v>1058.9412</v>
      </c>
      <c r="S1103" s="81" t="n">
        <f aca="false">IF(ISERROR(Q1103/P1103),"",(Q1103/P1103))</f>
        <v>0.133368896988809</v>
      </c>
      <c r="T1103" s="78" t="n">
        <f aca="false">ROUND(IF(ISERROR(P1103*$T$1),"",P1103*$T$1),0)</f>
        <v>1191</v>
      </c>
      <c r="U1103" s="82" t="n">
        <f aca="false">ROUNDUP(I1103*1.2,0)</f>
        <v>240</v>
      </c>
      <c r="V1103" s="83" t="n">
        <f aca="false">ROUNDUP(SUM(J1103:L1103)*1.1,0)</f>
        <v>0</v>
      </c>
      <c r="W1103" s="84" t="s">
        <v>50</v>
      </c>
      <c r="X1103" s="28" t="n">
        <f aca="false">IFERROR(IF($W1103="eパケライト",VLOOKUP($U1103,料金表!$B$3:$H$52,2,1),IF($W1103="eパケ",VLOOKUP($U1103,料金表!$B$3:$H$52,4,1),IF($W1103="EMS",VLOOKUP($U1103,料金表!$B$3:$H$52,6,1),""))),"")</f>
        <v>860</v>
      </c>
      <c r="Y1103" s="28" t="n">
        <f aca="false">IFERROR(IF($W1103="eパケライト",VLOOKUP($U1103,料金表!$B$3:$H$52,3,1),IF($W1103="eパケ",VLOOKUP($U1103,料金表!$B$3:$H$52,5,1),IF($W1103="EMS",VLOOKUP($U1103,料金表!$B$3:$H$52,7,1),""))),"")</f>
        <v>860</v>
      </c>
      <c r="Z1103" s="28" t="n">
        <f aca="false">$Z$1</f>
        <v>330</v>
      </c>
      <c r="AA1103" s="64"/>
      <c r="AB1103" s="65"/>
      <c r="AC1103" s="66" t="s">
        <v>89</v>
      </c>
      <c r="AD1103" s="65" t="n">
        <v>43989</v>
      </c>
      <c r="AE1103" s="56"/>
      <c r="AF1103" s="104"/>
    </row>
    <row r="1104" customFormat="false" ht="18" hidden="false" customHeight="true" outlineLevel="0" collapsed="false">
      <c r="A1104" s="19" t="n">
        <v>1097</v>
      </c>
      <c r="B1104" s="67"/>
      <c r="C1104" s="58" t="s">
        <v>3343</v>
      </c>
      <c r="D1104" s="37" t="s">
        <v>3344</v>
      </c>
      <c r="E1104" s="58" t="n">
        <v>4902425477855</v>
      </c>
      <c r="F1104" s="38" t="str">
        <f aca="false">IF(D1104="",,"http://mnsearch.com/item?kwd="&amp;D1104)</f>
        <v>http://mnsearch.com/item?kwd=B000068GY4</v>
      </c>
      <c r="G1104" s="60" t="n">
        <v>4811</v>
      </c>
      <c r="H1104" s="39"/>
      <c r="I1104" s="40" t="n">
        <v>200</v>
      </c>
      <c r="J1104" s="41"/>
      <c r="K1104" s="41"/>
      <c r="L1104" s="41"/>
      <c r="M1104" s="61" t="s">
        <v>3345</v>
      </c>
      <c r="N1104" s="62" t="n">
        <v>72.49</v>
      </c>
      <c r="O1104" s="77" t="n">
        <f aca="false">N1104-0.5</f>
        <v>71.99</v>
      </c>
      <c r="P1104" s="78" t="n">
        <f aca="false">IF(ISERROR($P$1*O1104),"",($P$1*O1104))</f>
        <v>7622.3012</v>
      </c>
      <c r="Q1104" s="79" t="n">
        <f aca="false">P1104-T1104-X1104-G1104-H1104-Z1104</f>
        <v>478.301199999999</v>
      </c>
      <c r="R1104" s="80" t="n">
        <f aca="false">P1104-T1104-Y1104-G1104-H1104-Z1104</f>
        <v>478.301199999999</v>
      </c>
      <c r="S1104" s="81" t="n">
        <f aca="false">IF(ISERROR(Q1104/P1104),"",(Q1104/P1104))</f>
        <v>0.0627502361097983</v>
      </c>
      <c r="T1104" s="78" t="n">
        <f aca="false">ROUND(IF(ISERROR(P1104*$T$1),"",P1104*$T$1),0)</f>
        <v>1143</v>
      </c>
      <c r="U1104" s="82" t="n">
        <f aca="false">ROUNDUP(I1104*1.2,0)</f>
        <v>240</v>
      </c>
      <c r="V1104" s="83" t="n">
        <f aca="false">ROUNDUP(SUM(J1104:L1104)*1.1,0)</f>
        <v>0</v>
      </c>
      <c r="W1104" s="84" t="s">
        <v>50</v>
      </c>
      <c r="X1104" s="28" t="n">
        <f aca="false">IFERROR(IF($W1104="eパケライト",VLOOKUP($U1104,料金表!$B$3:$H$52,2,1),IF($W1104="eパケ",VLOOKUP($U1104,料金表!$B$3:$H$52,4,1),IF($W1104="EMS",VLOOKUP($U1104,料金表!$B$3:$H$52,6,1),""))),"")</f>
        <v>860</v>
      </c>
      <c r="Y1104" s="28" t="n">
        <f aca="false">IFERROR(IF($W1104="eパケライト",VLOOKUP($U1104,料金表!$B$3:$H$52,3,1),IF($W1104="eパケ",VLOOKUP($U1104,料金表!$B$3:$H$52,5,1),IF($W1104="EMS",VLOOKUP($U1104,料金表!$B$3:$H$52,7,1),""))),"")</f>
        <v>860</v>
      </c>
      <c r="Z1104" s="28" t="n">
        <f aca="false">$Z$1</f>
        <v>330</v>
      </c>
      <c r="AA1104" s="64"/>
      <c r="AB1104" s="65"/>
      <c r="AC1104" s="66" t="s">
        <v>89</v>
      </c>
      <c r="AD1104" s="65" t="n">
        <v>43989</v>
      </c>
      <c r="AE1104" s="56"/>
      <c r="AF1104" s="104"/>
    </row>
    <row r="1105" customFormat="false" ht="18" hidden="false" customHeight="true" outlineLevel="0" collapsed="false">
      <c r="A1105" s="19" t="n">
        <v>1098</v>
      </c>
      <c r="B1105" s="67"/>
      <c r="C1105" s="58" t="s">
        <v>3346</v>
      </c>
      <c r="D1105" s="37" t="s">
        <v>3347</v>
      </c>
      <c r="E1105" s="58" t="n">
        <v>4988604210130</v>
      </c>
      <c r="F1105" s="38" t="str">
        <f aca="false">IF(D1105="",,"http://mnsearch.com/item?kwd="&amp;D1105)</f>
        <v>http://mnsearch.com/item?kwd=B003O7IKHQ</v>
      </c>
      <c r="G1105" s="60" t="n">
        <v>23000</v>
      </c>
      <c r="H1105" s="39"/>
      <c r="I1105" s="40" t="n">
        <v>200</v>
      </c>
      <c r="J1105" s="41"/>
      <c r="K1105" s="41"/>
      <c r="L1105" s="41"/>
      <c r="M1105" s="100" t="s">
        <v>3348</v>
      </c>
      <c r="N1105" s="62" t="n">
        <v>290.49</v>
      </c>
      <c r="O1105" s="77" t="n">
        <f aca="false">N1105-0.5</f>
        <v>289.99</v>
      </c>
      <c r="P1105" s="78" t="n">
        <f aca="false">IF(ISERROR($P$1*O1105),"",($P$1*O1105))</f>
        <v>30704.1412</v>
      </c>
      <c r="Q1105" s="79" t="n">
        <f aca="false">P1105-T1105-X1105-G1105-H1105-Z1105</f>
        <v>1908.1412</v>
      </c>
      <c r="R1105" s="80" t="n">
        <f aca="false">P1105-T1105-Y1105-G1105-H1105-Z1105</f>
        <v>1908.1412</v>
      </c>
      <c r="S1105" s="81" t="n">
        <f aca="false">IF(ISERROR(Q1105/P1105),"",(Q1105/P1105))</f>
        <v>0.0621460534450642</v>
      </c>
      <c r="T1105" s="78" t="n">
        <f aca="false">ROUND(IF(ISERROR(P1105*$T$1),"",P1105*$T$1),0)</f>
        <v>4606</v>
      </c>
      <c r="U1105" s="82" t="n">
        <f aca="false">ROUNDUP(I1105*1.2,0)</f>
        <v>240</v>
      </c>
      <c r="V1105" s="83" t="n">
        <f aca="false">ROUNDUP(SUM(J1105:L1105)*1.1,0)</f>
        <v>0</v>
      </c>
      <c r="W1105" s="84" t="s">
        <v>50</v>
      </c>
      <c r="X1105" s="28" t="n">
        <f aca="false">IFERROR(IF($W1105="eパケライト",VLOOKUP($U1105,料金表!$B$3:$H$52,2,1),IF($W1105="eパケ",VLOOKUP($U1105,料金表!$B$3:$H$52,4,1),IF($W1105="EMS",VLOOKUP($U1105,料金表!$B$3:$H$52,6,1),""))),"")</f>
        <v>860</v>
      </c>
      <c r="Y1105" s="28" t="n">
        <f aca="false">IFERROR(IF($W1105="eパケライト",VLOOKUP($U1105,料金表!$B$3:$H$52,3,1),IF($W1105="eパケ",VLOOKUP($U1105,料金表!$B$3:$H$52,5,1),IF($W1105="EMS",VLOOKUP($U1105,料金表!$B$3:$H$52,7,1),""))),"")</f>
        <v>860</v>
      </c>
      <c r="Z1105" s="28" t="n">
        <f aca="false">$Z$1</f>
        <v>330</v>
      </c>
      <c r="AA1105" s="64"/>
      <c r="AB1105" s="65"/>
      <c r="AC1105" s="66" t="s">
        <v>89</v>
      </c>
      <c r="AD1105" s="65" t="n">
        <v>43989</v>
      </c>
      <c r="AE1105" s="56"/>
      <c r="AF1105" s="104"/>
    </row>
    <row r="1106" customFormat="false" ht="18" hidden="false" customHeight="true" outlineLevel="0" collapsed="false">
      <c r="A1106" s="19" t="n">
        <v>1099</v>
      </c>
      <c r="B1106" s="67"/>
      <c r="C1106" s="58" t="s">
        <v>3349</v>
      </c>
      <c r="D1106" s="37" t="s">
        <v>3350</v>
      </c>
      <c r="E1106" s="58" t="n">
        <v>4988606223190</v>
      </c>
      <c r="F1106" s="38" t="str">
        <f aca="false">IF(D1106="",,"http://mnsearch.com/item?kwd="&amp;D1106)</f>
        <v>http://mnsearch.com/item?kwd=B000069U2J</v>
      </c>
      <c r="G1106" s="60" t="n">
        <v>4270</v>
      </c>
      <c r="H1106" s="39"/>
      <c r="I1106" s="40" t="n">
        <v>200</v>
      </c>
      <c r="J1106" s="41"/>
      <c r="K1106" s="41"/>
      <c r="L1106" s="41"/>
      <c r="M1106" s="61" t="s">
        <v>3351</v>
      </c>
      <c r="N1106" s="62" t="n">
        <v>65.49</v>
      </c>
      <c r="O1106" s="77" t="n">
        <f aca="false">N1106-0.5</f>
        <v>64.99</v>
      </c>
      <c r="P1106" s="78" t="n">
        <f aca="false">IF(ISERROR($P$1*O1106),"",($P$1*O1106))</f>
        <v>6881.1412</v>
      </c>
      <c r="Q1106" s="79" t="n">
        <f aca="false">P1106-T1106-X1106-G1106-H1106-Z1106</f>
        <v>389.141199999999</v>
      </c>
      <c r="R1106" s="80" t="n">
        <f aca="false">P1106-T1106-Y1106-G1106-H1106-Z1106</f>
        <v>389.141199999999</v>
      </c>
      <c r="S1106" s="81" t="n">
        <f aca="false">IF(ISERROR(Q1106/P1106),"",(Q1106/P1106))</f>
        <v>0.0565518405580748</v>
      </c>
      <c r="T1106" s="78" t="n">
        <f aca="false">ROUND(IF(ISERROR(P1106*$T$1),"",P1106*$T$1),0)</f>
        <v>1032</v>
      </c>
      <c r="U1106" s="82" t="n">
        <f aca="false">ROUNDUP(I1106*1.2,0)</f>
        <v>240</v>
      </c>
      <c r="V1106" s="83" t="n">
        <f aca="false">ROUNDUP(SUM(J1106:L1106)*1.1,0)</f>
        <v>0</v>
      </c>
      <c r="W1106" s="84" t="s">
        <v>50</v>
      </c>
      <c r="X1106" s="28" t="n">
        <f aca="false">IFERROR(IF($W1106="eパケライト",VLOOKUP($U1106,料金表!$B$3:$H$52,2,1),IF($W1106="eパケ",VLOOKUP($U1106,料金表!$B$3:$H$52,4,1),IF($W1106="EMS",VLOOKUP($U1106,料金表!$B$3:$H$52,6,1),""))),"")</f>
        <v>860</v>
      </c>
      <c r="Y1106" s="28" t="n">
        <f aca="false">IFERROR(IF($W1106="eパケライト",VLOOKUP($U1106,料金表!$B$3:$H$52,3,1),IF($W1106="eパケ",VLOOKUP($U1106,料金表!$B$3:$H$52,5,1),IF($W1106="EMS",VLOOKUP($U1106,料金表!$B$3:$H$52,7,1),""))),"")</f>
        <v>860</v>
      </c>
      <c r="Z1106" s="28" t="n">
        <f aca="false">$Z$1</f>
        <v>330</v>
      </c>
      <c r="AA1106" s="64"/>
      <c r="AB1106" s="65"/>
      <c r="AC1106" s="66" t="s">
        <v>89</v>
      </c>
      <c r="AD1106" s="65" t="n">
        <v>43989</v>
      </c>
      <c r="AE1106" s="56"/>
      <c r="AF1106" s="104"/>
    </row>
    <row r="1107" customFormat="false" ht="18" hidden="false" customHeight="true" outlineLevel="0" collapsed="false">
      <c r="A1107" s="19" t="n">
        <v>1100</v>
      </c>
      <c r="B1107" s="67"/>
      <c r="C1107" s="58" t="s">
        <v>3352</v>
      </c>
      <c r="D1107" s="37" t="s">
        <v>3353</v>
      </c>
      <c r="E1107" s="58" t="n">
        <v>4976219012515</v>
      </c>
      <c r="F1107" s="38" t="str">
        <f aca="false">IF(D1107="",,"http://mnsearch.com/item?kwd="&amp;D1107)</f>
        <v>http://mnsearch.com/item?kwd=B000068HLJ</v>
      </c>
      <c r="G1107" s="60" t="n">
        <v>2611</v>
      </c>
      <c r="H1107" s="39"/>
      <c r="I1107" s="40" t="n">
        <v>200</v>
      </c>
      <c r="J1107" s="41"/>
      <c r="K1107" s="41"/>
      <c r="L1107" s="41"/>
      <c r="M1107" s="61" t="s">
        <v>3354</v>
      </c>
      <c r="N1107" s="62" t="n">
        <v>50.49</v>
      </c>
      <c r="O1107" s="77" t="n">
        <f aca="false">N1107-0.5</f>
        <v>49.99</v>
      </c>
      <c r="P1107" s="78" t="n">
        <f aca="false">IF(ISERROR($P$1*O1107),"",($P$1*O1107))</f>
        <v>5292.9412</v>
      </c>
      <c r="Q1107" s="79" t="n">
        <f aca="false">P1107-T1107-X1107-G1107-H1107-Z1107</f>
        <v>697.9412</v>
      </c>
      <c r="R1107" s="80" t="n">
        <f aca="false">P1107-T1107-Y1107-G1107-H1107-Z1107</f>
        <v>697.9412</v>
      </c>
      <c r="S1107" s="81" t="n">
        <f aca="false">IF(ISERROR(Q1107/P1107),"",(Q1107/P1107))</f>
        <v>0.131862640000611</v>
      </c>
      <c r="T1107" s="78" t="n">
        <f aca="false">ROUND(IF(ISERROR(P1107*$T$1),"",P1107*$T$1),0)</f>
        <v>794</v>
      </c>
      <c r="U1107" s="82" t="n">
        <f aca="false">ROUNDUP(I1107*1.2,0)</f>
        <v>240</v>
      </c>
      <c r="V1107" s="83" t="n">
        <f aca="false">ROUNDUP(SUM(J1107:L1107)*1.1,0)</f>
        <v>0</v>
      </c>
      <c r="W1107" s="84" t="s">
        <v>50</v>
      </c>
      <c r="X1107" s="28" t="n">
        <f aca="false">IFERROR(IF($W1107="eパケライト",VLOOKUP($U1107,料金表!$B$3:$H$52,2,1),IF($W1107="eパケ",VLOOKUP($U1107,料金表!$B$3:$H$52,4,1),IF($W1107="EMS",VLOOKUP($U1107,料金表!$B$3:$H$52,6,1),""))),"")</f>
        <v>860</v>
      </c>
      <c r="Y1107" s="28" t="n">
        <f aca="false">IFERROR(IF($W1107="eパケライト",VLOOKUP($U1107,料金表!$B$3:$H$52,3,1),IF($W1107="eパケ",VLOOKUP($U1107,料金表!$B$3:$H$52,5,1),IF($W1107="EMS",VLOOKUP($U1107,料金表!$B$3:$H$52,7,1),""))),"")</f>
        <v>860</v>
      </c>
      <c r="Z1107" s="28" t="n">
        <f aca="false">$Z$1</f>
        <v>330</v>
      </c>
      <c r="AA1107" s="64"/>
      <c r="AB1107" s="65"/>
      <c r="AC1107" s="66" t="s">
        <v>89</v>
      </c>
      <c r="AD1107" s="65" t="n">
        <v>43989</v>
      </c>
      <c r="AE1107" s="56"/>
      <c r="AF1107" s="104"/>
    </row>
    <row r="1108" customFormat="false" ht="15.75" hidden="false" customHeight="true" outlineLevel="0" collapsed="false">
      <c r="A1108" s="19" t="n">
        <v>1101</v>
      </c>
      <c r="B1108" s="67"/>
      <c r="C1108" s="58" t="s">
        <v>3355</v>
      </c>
      <c r="D1108" s="37" t="s">
        <v>3356</v>
      </c>
      <c r="E1108" s="58" t="n">
        <v>4979750891021</v>
      </c>
      <c r="F1108" s="38" t="str">
        <f aca="false">IF(D1108="",,"http://mnsearch.com/item?kwd="&amp;D1108)</f>
        <v>http://mnsearch.com/item?kwd=B000069TFL</v>
      </c>
      <c r="G1108" s="60" t="n">
        <v>3511</v>
      </c>
      <c r="H1108" s="39"/>
      <c r="I1108" s="40" t="n">
        <v>200</v>
      </c>
      <c r="J1108" s="41"/>
      <c r="K1108" s="41"/>
      <c r="L1108" s="41"/>
      <c r="M1108" s="61" t="s">
        <v>3357</v>
      </c>
      <c r="N1108" s="62" t="n">
        <v>55.49</v>
      </c>
      <c r="O1108" s="77" t="n">
        <f aca="false">N1108-0.5</f>
        <v>54.99</v>
      </c>
      <c r="P1108" s="78" t="n">
        <f aca="false">IF(ISERROR($P$1*O1108),"",($P$1*O1108))</f>
        <v>5822.3412</v>
      </c>
      <c r="Q1108" s="79" t="n">
        <f aca="false">P1108-T1108-X1108-G1108-H1108-Z1108</f>
        <v>248.3412</v>
      </c>
      <c r="R1108" s="80" t="n">
        <f aca="false">P1108-T1108-Y1108-G1108-H1108-Z1108</f>
        <v>248.3412</v>
      </c>
      <c r="S1108" s="81" t="n">
        <f aca="false">IF(ISERROR(Q1108/P1108),"",(Q1108/P1108))</f>
        <v>0.042653151278733</v>
      </c>
      <c r="T1108" s="78" t="n">
        <f aca="false">ROUND(IF(ISERROR(P1108*$T$1),"",P1108*$T$1),0)</f>
        <v>873</v>
      </c>
      <c r="U1108" s="82" t="n">
        <f aca="false">ROUNDUP(I1108*1.2,0)</f>
        <v>240</v>
      </c>
      <c r="V1108" s="83" t="n">
        <f aca="false">ROUNDUP(SUM(J1108:L1108)*1.1,0)</f>
        <v>0</v>
      </c>
      <c r="W1108" s="84" t="s">
        <v>50</v>
      </c>
      <c r="X1108" s="28" t="n">
        <f aca="false">IFERROR(IF($W1108="eパケライト",VLOOKUP($U1108,料金表!$B$3:$H$52,2,1),IF($W1108="eパケ",VLOOKUP($U1108,料金表!$B$3:$H$52,4,1),IF($W1108="EMS",VLOOKUP($U1108,料金表!$B$3:$H$52,6,1),""))),"")</f>
        <v>860</v>
      </c>
      <c r="Y1108" s="28" t="n">
        <f aca="false">IFERROR(IF($W1108="eパケライト",VLOOKUP($U1108,料金表!$B$3:$H$52,3,1),IF($W1108="eパケ",VLOOKUP($U1108,料金表!$B$3:$H$52,5,1),IF($W1108="EMS",VLOOKUP($U1108,料金表!$B$3:$H$52,7,1),""))),"")</f>
        <v>860</v>
      </c>
      <c r="Z1108" s="28" t="n">
        <f aca="false">$Z$1</f>
        <v>330</v>
      </c>
      <c r="AA1108" s="64"/>
      <c r="AB1108" s="65"/>
      <c r="AC1108" s="66" t="s">
        <v>89</v>
      </c>
      <c r="AD1108" s="65" t="n">
        <v>43990</v>
      </c>
      <c r="AE1108" s="56"/>
      <c r="AF1108" s="104"/>
    </row>
    <row r="1109" customFormat="false" ht="15.75" hidden="false" customHeight="true" outlineLevel="0" collapsed="false">
      <c r="A1109" s="19" t="n">
        <v>1102</v>
      </c>
      <c r="B1109" s="67"/>
      <c r="C1109" s="58" t="s">
        <v>3358</v>
      </c>
      <c r="D1109" s="37" t="s">
        <v>3359</v>
      </c>
      <c r="E1109" s="58" t="n">
        <v>4988602607321</v>
      </c>
      <c r="F1109" s="38" t="str">
        <f aca="false">IF(D1109="",,"http://mnsearch.com/item?kwd="&amp;D1109)</f>
        <v>http://mnsearch.com/item?kwd=B001F0S16O</v>
      </c>
      <c r="G1109" s="60" t="n">
        <v>6601</v>
      </c>
      <c r="H1109" s="39"/>
      <c r="I1109" s="40" t="n">
        <v>200</v>
      </c>
      <c r="J1109" s="41"/>
      <c r="K1109" s="41"/>
      <c r="L1109" s="41"/>
      <c r="M1109" s="100" t="s">
        <v>3360</v>
      </c>
      <c r="N1109" s="62" t="n">
        <v>100.49</v>
      </c>
      <c r="O1109" s="77" t="n">
        <f aca="false">N1109-0.5</f>
        <v>99.99</v>
      </c>
      <c r="P1109" s="78" t="n">
        <f aca="false">IF(ISERROR($P$1*O1109),"",($P$1*O1109))</f>
        <v>10586.9412</v>
      </c>
      <c r="Q1109" s="79" t="n">
        <f aca="false">P1109-T1109-X1109-G1109-H1109-Z1109</f>
        <v>1207.9412</v>
      </c>
      <c r="R1109" s="80" t="n">
        <f aca="false">P1109-T1109-Y1109-G1109-H1109-Z1109</f>
        <v>1207.9412</v>
      </c>
      <c r="S1109" s="81" t="n">
        <f aca="false">IF(ISERROR(Q1109/P1109),"",(Q1109/P1109))</f>
        <v>0.114097280525181</v>
      </c>
      <c r="T1109" s="78" t="n">
        <f aca="false">ROUND(IF(ISERROR(P1109*$T$1),"",P1109*$T$1),0)</f>
        <v>1588</v>
      </c>
      <c r="U1109" s="82" t="n">
        <f aca="false">ROUNDUP(I1109*1.2,0)</f>
        <v>240</v>
      </c>
      <c r="V1109" s="83" t="n">
        <f aca="false">ROUNDUP(SUM(J1109:L1109)*1.1,0)</f>
        <v>0</v>
      </c>
      <c r="W1109" s="84" t="s">
        <v>50</v>
      </c>
      <c r="X1109" s="28" t="n">
        <f aca="false">IFERROR(IF($W1109="eパケライト",VLOOKUP($U1109,料金表!$B$3:$H$52,2,1),IF($W1109="eパケ",VLOOKUP($U1109,料金表!$B$3:$H$52,4,1),IF($W1109="EMS",VLOOKUP($U1109,料金表!$B$3:$H$52,6,1),""))),"")</f>
        <v>860</v>
      </c>
      <c r="Y1109" s="28" t="n">
        <f aca="false">IFERROR(IF($W1109="eパケライト",VLOOKUP($U1109,料金表!$B$3:$H$52,3,1),IF($W1109="eパケ",VLOOKUP($U1109,料金表!$B$3:$H$52,5,1),IF($W1109="EMS",VLOOKUP($U1109,料金表!$B$3:$H$52,7,1),""))),"")</f>
        <v>860</v>
      </c>
      <c r="Z1109" s="28" t="n">
        <f aca="false">$Z$1</f>
        <v>330</v>
      </c>
      <c r="AA1109" s="64"/>
      <c r="AB1109" s="65"/>
      <c r="AC1109" s="66" t="s">
        <v>89</v>
      </c>
      <c r="AD1109" s="65" t="n">
        <v>43990</v>
      </c>
      <c r="AE1109" s="56"/>
      <c r="AF1109" s="104"/>
    </row>
    <row r="1110" customFormat="false" ht="15.75" hidden="false" customHeight="true" outlineLevel="0" collapsed="false">
      <c r="A1110" s="19" t="n">
        <v>1103</v>
      </c>
      <c r="B1110" s="67"/>
      <c r="C1110" s="58" t="s">
        <v>3361</v>
      </c>
      <c r="D1110" s="37" t="s">
        <v>3362</v>
      </c>
      <c r="E1110" s="58" t="n">
        <v>4902425492766</v>
      </c>
      <c r="F1110" s="38" t="str">
        <f aca="false">IF(D1110="",,"http://mnsearch.com/item?kwd="&amp;D1110)</f>
        <v>http://mnsearch.com/item?kwd=B00J0WPDDI</v>
      </c>
      <c r="G1110" s="60" t="n">
        <v>11001</v>
      </c>
      <c r="H1110" s="39"/>
      <c r="I1110" s="40" t="n">
        <v>200</v>
      </c>
      <c r="J1110" s="41"/>
      <c r="K1110" s="41"/>
      <c r="L1110" s="41"/>
      <c r="M1110" s="61" t="s">
        <v>3363</v>
      </c>
      <c r="N1110" s="62" t="n">
        <v>150.49</v>
      </c>
      <c r="O1110" s="77" t="n">
        <f aca="false">N1110-0.5</f>
        <v>149.99</v>
      </c>
      <c r="P1110" s="78" t="n">
        <f aca="false">IF(ISERROR($P$1*O1110),"",($P$1*O1110))</f>
        <v>15880.9412</v>
      </c>
      <c r="Q1110" s="79" t="n">
        <f aca="false">P1110-T1110-X1110-G1110-H1110-Z1110</f>
        <v>1307.9412</v>
      </c>
      <c r="R1110" s="80" t="n">
        <f aca="false">P1110-T1110-Y1110-G1110-H1110-Z1110</f>
        <v>1307.9412</v>
      </c>
      <c r="S1110" s="81" t="n">
        <f aca="false">IF(ISERROR(Q1110/P1110),"",(Q1110/P1110))</f>
        <v>0.0823591740267888</v>
      </c>
      <c r="T1110" s="78" t="n">
        <f aca="false">ROUND(IF(ISERROR(P1110*$T$1),"",P1110*$T$1),0)</f>
        <v>2382</v>
      </c>
      <c r="U1110" s="82" t="n">
        <f aca="false">ROUNDUP(I1110*1.2,0)</f>
        <v>240</v>
      </c>
      <c r="V1110" s="83" t="n">
        <f aca="false">ROUNDUP(SUM(J1110:L1110)*1.1,0)</f>
        <v>0</v>
      </c>
      <c r="W1110" s="84" t="s">
        <v>50</v>
      </c>
      <c r="X1110" s="28" t="n">
        <f aca="false">IFERROR(IF($W1110="eパケライト",VLOOKUP($U1110,料金表!$B$3:$H$52,2,1),IF($W1110="eパケ",VLOOKUP($U1110,料金表!$B$3:$H$52,4,1),IF($W1110="EMS",VLOOKUP($U1110,料金表!$B$3:$H$52,6,1),""))),"")</f>
        <v>860</v>
      </c>
      <c r="Y1110" s="28" t="n">
        <f aca="false">IFERROR(IF($W1110="eパケライト",VLOOKUP($U1110,料金表!$B$3:$H$52,3,1),IF($W1110="eパケ",VLOOKUP($U1110,料金表!$B$3:$H$52,5,1),IF($W1110="EMS",VLOOKUP($U1110,料金表!$B$3:$H$52,7,1),""))),"")</f>
        <v>860</v>
      </c>
      <c r="Z1110" s="28" t="n">
        <f aca="false">$Z$1</f>
        <v>330</v>
      </c>
      <c r="AA1110" s="64"/>
      <c r="AB1110" s="65"/>
      <c r="AC1110" s="66" t="s">
        <v>89</v>
      </c>
      <c r="AD1110" s="65" t="n">
        <v>43990</v>
      </c>
      <c r="AE1110" s="56"/>
      <c r="AF1110" s="104"/>
    </row>
    <row r="1111" customFormat="false" ht="15.75" hidden="false" customHeight="true" outlineLevel="0" collapsed="false">
      <c r="A1111" s="19" t="n">
        <v>1104</v>
      </c>
      <c r="B1111" s="67"/>
      <c r="C1111" s="58" t="s">
        <v>3364</v>
      </c>
      <c r="D1111" s="37" t="s">
        <v>3365</v>
      </c>
      <c r="E1111" s="58" t="n">
        <v>4988607000790</v>
      </c>
      <c r="F1111" s="38" t="str">
        <f aca="false">IF(D1111="",,"http://mnsearch.com/item?kwd="&amp;D1111)</f>
        <v>http://mnsearch.com/item?kwd=B000068I20</v>
      </c>
      <c r="G1111" s="60" t="n">
        <v>6611</v>
      </c>
      <c r="H1111" s="39"/>
      <c r="I1111" s="40" t="n">
        <v>200</v>
      </c>
      <c r="J1111" s="41"/>
      <c r="K1111" s="41"/>
      <c r="L1111" s="41"/>
      <c r="M1111" s="100" t="s">
        <v>3366</v>
      </c>
      <c r="N1111" s="62" t="n">
        <v>100</v>
      </c>
      <c r="O1111" s="77" t="n">
        <f aca="false">N1111-0.5</f>
        <v>99.5</v>
      </c>
      <c r="P1111" s="78" t="n">
        <f aca="false">IF(ISERROR($P$1*O1111),"",($P$1*O1111))</f>
        <v>10535.06</v>
      </c>
      <c r="Q1111" s="79" t="n">
        <f aca="false">P1111-T1111-X1111-G1111-H1111-Z1111</f>
        <v>1154.06</v>
      </c>
      <c r="R1111" s="80" t="n">
        <f aca="false">P1111-T1111-Y1111-G1111-H1111-Z1111</f>
        <v>1154.06</v>
      </c>
      <c r="S1111" s="81" t="n">
        <f aca="false">IF(ISERROR(Q1111/P1111),"",(Q1111/P1111))</f>
        <v>0.109544701216699</v>
      </c>
      <c r="T1111" s="78" t="n">
        <f aca="false">ROUND(IF(ISERROR(P1111*$T$1),"",P1111*$T$1),0)</f>
        <v>1580</v>
      </c>
      <c r="U1111" s="82" t="n">
        <f aca="false">ROUNDUP(I1111*1.2,0)</f>
        <v>240</v>
      </c>
      <c r="V1111" s="83" t="n">
        <f aca="false">ROUNDUP(SUM(J1111:L1111)*1.1,0)</f>
        <v>0</v>
      </c>
      <c r="W1111" s="84" t="s">
        <v>50</v>
      </c>
      <c r="X1111" s="28" t="n">
        <f aca="false">IFERROR(IF($W1111="eパケライト",VLOOKUP($U1111,料金表!$B$3:$H$52,2,1),IF($W1111="eパケ",VLOOKUP($U1111,料金表!$B$3:$H$52,4,1),IF($W1111="EMS",VLOOKUP($U1111,料金表!$B$3:$H$52,6,1),""))),"")</f>
        <v>860</v>
      </c>
      <c r="Y1111" s="28" t="n">
        <f aca="false">IFERROR(IF($W1111="eパケライト",VLOOKUP($U1111,料金表!$B$3:$H$52,3,1),IF($W1111="eパケ",VLOOKUP($U1111,料金表!$B$3:$H$52,5,1),IF($W1111="EMS",VLOOKUP($U1111,料金表!$B$3:$H$52,7,1),""))),"")</f>
        <v>860</v>
      </c>
      <c r="Z1111" s="28" t="n">
        <f aca="false">$Z$1</f>
        <v>330</v>
      </c>
      <c r="AA1111" s="64"/>
      <c r="AB1111" s="65"/>
      <c r="AC1111" s="66" t="s">
        <v>89</v>
      </c>
      <c r="AD1111" s="65" t="n">
        <v>43990</v>
      </c>
      <c r="AE1111" s="56"/>
      <c r="AF1111" s="104"/>
    </row>
    <row r="1112" customFormat="false" ht="15.75" hidden="false" customHeight="true" outlineLevel="0" collapsed="false">
      <c r="A1112" s="19" t="n">
        <v>1105</v>
      </c>
      <c r="B1112" s="67"/>
      <c r="C1112" s="58" t="s">
        <v>3367</v>
      </c>
      <c r="D1112" s="37" t="s">
        <v>3368</v>
      </c>
      <c r="E1112" s="58" t="n">
        <v>4976219012188</v>
      </c>
      <c r="F1112" s="38" t="str">
        <f aca="false">IF(D1112="",,"http://mnsearch.com/item?kwd="&amp;D1112)</f>
        <v>http://mnsearch.com/item?kwd=B000068HL9</v>
      </c>
      <c r="G1112" s="60" t="n">
        <v>7011</v>
      </c>
      <c r="H1112" s="39"/>
      <c r="I1112" s="40" t="n">
        <v>200</v>
      </c>
      <c r="J1112" s="41"/>
      <c r="K1112" s="41"/>
      <c r="L1112" s="41"/>
      <c r="M1112" s="100" t="s">
        <v>3369</v>
      </c>
      <c r="N1112" s="62" t="n">
        <v>100</v>
      </c>
      <c r="O1112" s="77" t="n">
        <f aca="false">N1112-0.5</f>
        <v>99.5</v>
      </c>
      <c r="P1112" s="78" t="n">
        <f aca="false">IF(ISERROR($P$1*O1112),"",($P$1*O1112))</f>
        <v>10535.06</v>
      </c>
      <c r="Q1112" s="79" t="n">
        <f aca="false">P1112-T1112-X1112-G1112-H1112-Z1112</f>
        <v>754.06</v>
      </c>
      <c r="R1112" s="80" t="n">
        <f aca="false">P1112-T1112-Y1112-G1112-H1112-Z1112</f>
        <v>754.06</v>
      </c>
      <c r="S1112" s="81" t="n">
        <f aca="false">IF(ISERROR(Q1112/P1112),"",(Q1112/P1112))</f>
        <v>0.0715762416160895</v>
      </c>
      <c r="T1112" s="78" t="n">
        <f aca="false">ROUND(IF(ISERROR(P1112*$T$1),"",P1112*$T$1),0)</f>
        <v>1580</v>
      </c>
      <c r="U1112" s="82" t="n">
        <f aca="false">ROUNDUP(I1112*1.2,0)</f>
        <v>240</v>
      </c>
      <c r="V1112" s="83" t="n">
        <f aca="false">ROUNDUP(SUM(J1112:L1112)*1.1,0)</f>
        <v>0</v>
      </c>
      <c r="W1112" s="84" t="s">
        <v>50</v>
      </c>
      <c r="X1112" s="28" t="n">
        <f aca="false">IFERROR(IF($W1112="eパケライト",VLOOKUP($U1112,料金表!$B$3:$H$52,2,1),IF($W1112="eパケ",VLOOKUP($U1112,料金表!$B$3:$H$52,4,1),IF($W1112="EMS",VLOOKUP($U1112,料金表!$B$3:$H$52,6,1),""))),"")</f>
        <v>860</v>
      </c>
      <c r="Y1112" s="28" t="n">
        <f aca="false">IFERROR(IF($W1112="eパケライト",VLOOKUP($U1112,料金表!$B$3:$H$52,3,1),IF($W1112="eパケ",VLOOKUP($U1112,料金表!$B$3:$H$52,5,1),IF($W1112="EMS",VLOOKUP($U1112,料金表!$B$3:$H$52,7,1),""))),"")</f>
        <v>860</v>
      </c>
      <c r="Z1112" s="28" t="n">
        <f aca="false">$Z$1</f>
        <v>330</v>
      </c>
      <c r="AA1112" s="64"/>
      <c r="AB1112" s="65"/>
      <c r="AC1112" s="66" t="s">
        <v>89</v>
      </c>
      <c r="AD1112" s="65" t="n">
        <v>43990</v>
      </c>
      <c r="AE1112" s="56"/>
      <c r="AF1112" s="104"/>
    </row>
    <row r="1113" customFormat="false" ht="15.75" hidden="false" customHeight="true" outlineLevel="0" collapsed="false">
      <c r="A1113" s="19" t="n">
        <v>1106</v>
      </c>
      <c r="B1113" s="67"/>
      <c r="C1113" s="58" t="s">
        <v>3370</v>
      </c>
      <c r="D1113" s="37" t="s">
        <v>3371</v>
      </c>
      <c r="E1113" s="58" t="n">
        <v>4991694122016</v>
      </c>
      <c r="F1113" s="38" t="str">
        <f aca="false">IF(D1113="",,"http://mnsearch.com/item?kwd="&amp;D1113)</f>
        <v>http://mnsearch.com/item?kwd=B000147OHM</v>
      </c>
      <c r="G1113" s="60" t="n">
        <v>4011</v>
      </c>
      <c r="H1113" s="39"/>
      <c r="I1113" s="40" t="n">
        <v>200</v>
      </c>
      <c r="J1113" s="41"/>
      <c r="K1113" s="41"/>
      <c r="L1113" s="41"/>
      <c r="M1113" s="61" t="s">
        <v>3372</v>
      </c>
      <c r="N1113" s="62" t="n">
        <v>65.49</v>
      </c>
      <c r="O1113" s="77" t="n">
        <f aca="false">N1113-0.5</f>
        <v>64.99</v>
      </c>
      <c r="P1113" s="78" t="n">
        <f aca="false">IF(ISERROR($P$1*O1113),"",($P$1*O1113))</f>
        <v>6881.1412</v>
      </c>
      <c r="Q1113" s="79" t="n">
        <f aca="false">P1113-T1113-X1113-G1113-H1113-Z1113</f>
        <v>648.141199999999</v>
      </c>
      <c r="R1113" s="80" t="n">
        <f aca="false">P1113-T1113-Y1113-G1113-H1113-Z1113</f>
        <v>648.141199999999</v>
      </c>
      <c r="S1113" s="81" t="n">
        <f aca="false">IF(ISERROR(Q1113/P1113),"",(Q1113/P1113))</f>
        <v>0.0941909461180653</v>
      </c>
      <c r="T1113" s="78" t="n">
        <f aca="false">ROUND(IF(ISERROR(P1113*$T$1),"",P1113*$T$1),0)</f>
        <v>1032</v>
      </c>
      <c r="U1113" s="82" t="n">
        <f aca="false">ROUNDUP(I1113*1.2,0)</f>
        <v>240</v>
      </c>
      <c r="V1113" s="83" t="n">
        <f aca="false">ROUNDUP(SUM(J1113:L1113)*1.1,0)</f>
        <v>0</v>
      </c>
      <c r="W1113" s="84" t="s">
        <v>50</v>
      </c>
      <c r="X1113" s="28" t="n">
        <f aca="false">IFERROR(IF($W1113="eパケライト",VLOOKUP($U1113,料金表!$B$3:$H$52,2,1),IF($W1113="eパケ",VLOOKUP($U1113,料金表!$B$3:$H$52,4,1),IF($W1113="EMS",VLOOKUP($U1113,料金表!$B$3:$H$52,6,1),""))),"")</f>
        <v>860</v>
      </c>
      <c r="Y1113" s="28" t="n">
        <f aca="false">IFERROR(IF($W1113="eパケライト",VLOOKUP($U1113,料金表!$B$3:$H$52,3,1),IF($W1113="eパケ",VLOOKUP($U1113,料金表!$B$3:$H$52,5,1),IF($W1113="EMS",VLOOKUP($U1113,料金表!$B$3:$H$52,7,1),""))),"")</f>
        <v>860</v>
      </c>
      <c r="Z1113" s="28" t="n">
        <f aca="false">$Z$1</f>
        <v>330</v>
      </c>
      <c r="AA1113" s="64"/>
      <c r="AB1113" s="65"/>
      <c r="AC1113" s="66" t="s">
        <v>89</v>
      </c>
      <c r="AD1113" s="65" t="n">
        <v>43990</v>
      </c>
      <c r="AE1113" s="56"/>
      <c r="AF1113" s="104"/>
    </row>
    <row r="1114" customFormat="false" ht="15.75" hidden="false" customHeight="true" outlineLevel="0" collapsed="false">
      <c r="A1114" s="19" t="n">
        <v>1107</v>
      </c>
      <c r="B1114" s="67"/>
      <c r="C1114" s="58" t="s">
        <v>3373</v>
      </c>
      <c r="D1114" s="37" t="s">
        <v>3374</v>
      </c>
      <c r="E1114" s="58" t="n">
        <v>4968947920026</v>
      </c>
      <c r="F1114" s="38" t="str">
        <f aca="false">IF(D1114="",,"http://mnsearch.com/item?kwd="&amp;D1114)</f>
        <v>http://mnsearch.com/item?kwd=B000068HK6</v>
      </c>
      <c r="G1114" s="60" t="n">
        <v>17000</v>
      </c>
      <c r="H1114" s="39"/>
      <c r="I1114" s="40" t="n">
        <v>200</v>
      </c>
      <c r="J1114" s="41"/>
      <c r="K1114" s="41"/>
      <c r="L1114" s="41"/>
      <c r="M1114" s="100" t="s">
        <v>3375</v>
      </c>
      <c r="N1114" s="62" t="n">
        <v>220.49</v>
      </c>
      <c r="O1114" s="77" t="n">
        <f aca="false">N1114-0.5</f>
        <v>219.99</v>
      </c>
      <c r="P1114" s="78" t="n">
        <f aca="false">IF(ISERROR($P$1*O1114),"",($P$1*O1114))</f>
        <v>23292.5412</v>
      </c>
      <c r="Q1114" s="79" t="n">
        <f aca="false">P1114-T1114-X1114-G1114-H1114-Z1114</f>
        <v>1608.5412</v>
      </c>
      <c r="R1114" s="80" t="n">
        <f aca="false">P1114-T1114-Y1114-G1114-H1114-Z1114</f>
        <v>1608.5412</v>
      </c>
      <c r="S1114" s="81" t="n">
        <f aca="false">IF(ISERROR(Q1114/P1114),"",(Q1114/P1114))</f>
        <v>0.0690582099303102</v>
      </c>
      <c r="T1114" s="78" t="n">
        <f aca="false">ROUND(IF(ISERROR(P1114*$T$1),"",P1114*$T$1),0)</f>
        <v>3494</v>
      </c>
      <c r="U1114" s="82" t="n">
        <f aca="false">ROUNDUP(I1114*1.2,0)</f>
        <v>240</v>
      </c>
      <c r="V1114" s="83" t="n">
        <f aca="false">ROUNDUP(SUM(J1114:L1114)*1.1,0)</f>
        <v>0</v>
      </c>
      <c r="W1114" s="84" t="s">
        <v>50</v>
      </c>
      <c r="X1114" s="28" t="n">
        <f aca="false">IFERROR(IF($W1114="eパケライト",VLOOKUP($U1114,料金表!$B$3:$H$52,2,1),IF($W1114="eパケ",VLOOKUP($U1114,料金表!$B$3:$H$52,4,1),IF($W1114="EMS",VLOOKUP($U1114,料金表!$B$3:$H$52,6,1),""))),"")</f>
        <v>860</v>
      </c>
      <c r="Y1114" s="28" t="n">
        <f aca="false">IFERROR(IF($W1114="eパケライト",VLOOKUP($U1114,料金表!$B$3:$H$52,3,1),IF($W1114="eパケ",VLOOKUP($U1114,料金表!$B$3:$H$52,5,1),IF($W1114="EMS",VLOOKUP($U1114,料金表!$B$3:$H$52,7,1),""))),"")</f>
        <v>860</v>
      </c>
      <c r="Z1114" s="28" t="n">
        <f aca="false">$Z$1</f>
        <v>330</v>
      </c>
      <c r="AA1114" s="64"/>
      <c r="AB1114" s="65"/>
      <c r="AC1114" s="66" t="s">
        <v>89</v>
      </c>
      <c r="AD1114" s="65" t="n">
        <v>43990</v>
      </c>
      <c r="AE1114" s="56"/>
      <c r="AF1114" s="104"/>
    </row>
    <row r="1115" customFormat="false" ht="15.75" hidden="false" customHeight="true" outlineLevel="0" collapsed="false">
      <c r="A1115" s="19" t="n">
        <v>1108</v>
      </c>
      <c r="B1115" s="67"/>
      <c r="C1115" s="58" t="s">
        <v>3376</v>
      </c>
      <c r="D1115" s="37" t="s">
        <v>3377</v>
      </c>
      <c r="E1115" s="58" t="n">
        <v>4968947808034</v>
      </c>
      <c r="F1115" s="38" t="str">
        <f aca="false">IF(D1115="",,"http://mnsearch.com/item?kwd="&amp;D1115)</f>
        <v>http://mnsearch.com/item?kwd=B000068HJY</v>
      </c>
      <c r="G1115" s="60" t="n">
        <v>4000</v>
      </c>
      <c r="H1115" s="39"/>
      <c r="I1115" s="40" t="n">
        <v>200</v>
      </c>
      <c r="J1115" s="41"/>
      <c r="K1115" s="41"/>
      <c r="L1115" s="41"/>
      <c r="M1115" s="61" t="s">
        <v>3378</v>
      </c>
      <c r="N1115" s="62" t="n">
        <v>70.49</v>
      </c>
      <c r="O1115" s="77" t="n">
        <f aca="false">N1115-0.5</f>
        <v>69.99</v>
      </c>
      <c r="P1115" s="78" t="n">
        <f aca="false">IF(ISERROR($P$1*O1115),"",($P$1*O1115))</f>
        <v>7410.5412</v>
      </c>
      <c r="Q1115" s="79" t="n">
        <f aca="false">P1115-T1115-X1115-G1115-H1115-Z1115</f>
        <v>1108.5412</v>
      </c>
      <c r="R1115" s="80" t="n">
        <f aca="false">P1115-T1115-Y1115-G1115-H1115-Z1115</f>
        <v>1108.5412</v>
      </c>
      <c r="S1115" s="81" t="n">
        <f aca="false">IF(ISERROR(Q1115/P1115),"",(Q1115/P1115))</f>
        <v>0.14958977625008</v>
      </c>
      <c r="T1115" s="78" t="n">
        <f aca="false">ROUND(IF(ISERROR(P1115*$T$1),"",P1115*$T$1),0)</f>
        <v>1112</v>
      </c>
      <c r="U1115" s="82" t="n">
        <f aca="false">ROUNDUP(I1115*1.2,0)</f>
        <v>240</v>
      </c>
      <c r="V1115" s="83" t="n">
        <f aca="false">ROUNDUP(SUM(J1115:L1115)*1.1,0)</f>
        <v>0</v>
      </c>
      <c r="W1115" s="84" t="s">
        <v>50</v>
      </c>
      <c r="X1115" s="28" t="n">
        <f aca="false">IFERROR(IF($W1115="eパケライト",VLOOKUP($U1115,料金表!$B$3:$H$52,2,1),IF($W1115="eパケ",VLOOKUP($U1115,料金表!$B$3:$H$52,4,1),IF($W1115="EMS",VLOOKUP($U1115,料金表!$B$3:$H$52,6,1),""))),"")</f>
        <v>860</v>
      </c>
      <c r="Y1115" s="28" t="n">
        <f aca="false">IFERROR(IF($W1115="eパケライト",VLOOKUP($U1115,料金表!$B$3:$H$52,3,1),IF($W1115="eパケ",VLOOKUP($U1115,料金表!$B$3:$H$52,5,1),IF($W1115="EMS",VLOOKUP($U1115,料金表!$B$3:$H$52,7,1),""))),"")</f>
        <v>860</v>
      </c>
      <c r="Z1115" s="28" t="n">
        <f aca="false">$Z$1</f>
        <v>330</v>
      </c>
      <c r="AA1115" s="64"/>
      <c r="AB1115" s="65"/>
      <c r="AC1115" s="66" t="s">
        <v>89</v>
      </c>
      <c r="AD1115" s="65" t="n">
        <v>43990</v>
      </c>
      <c r="AE1115" s="56"/>
      <c r="AF1115" s="104"/>
    </row>
    <row r="1116" customFormat="false" ht="15.75" hidden="false" customHeight="true" outlineLevel="0" collapsed="false">
      <c r="A1116" s="19" t="n">
        <v>1109</v>
      </c>
      <c r="B1116" s="67"/>
      <c r="C1116" s="58" t="s">
        <v>3379</v>
      </c>
      <c r="D1116" s="37" t="s">
        <v>3380</v>
      </c>
      <c r="E1116" s="58" t="n">
        <v>4988602622126</v>
      </c>
      <c r="F1116" s="38" t="str">
        <f aca="false">IF(D1116="",,"http://mnsearch.com/item?kwd="&amp;D1116)</f>
        <v>http://mnsearch.com/item?kwd=B000068HZ3</v>
      </c>
      <c r="G1116" s="60" t="n">
        <v>5800</v>
      </c>
      <c r="H1116" s="39"/>
      <c r="I1116" s="40" t="n">
        <v>200</v>
      </c>
      <c r="J1116" s="41"/>
      <c r="K1116" s="41"/>
      <c r="L1116" s="41"/>
      <c r="M1116" s="61" t="s">
        <v>3381</v>
      </c>
      <c r="N1116" s="62" t="n">
        <v>85.49</v>
      </c>
      <c r="O1116" s="77" t="n">
        <f aca="false">N1116-0.5</f>
        <v>84.99</v>
      </c>
      <c r="P1116" s="78" t="n">
        <f aca="false">IF(ISERROR($P$1*O1116),"",($P$1*O1116))</f>
        <v>8998.7412</v>
      </c>
      <c r="Q1116" s="79" t="n">
        <f aca="false">P1116-T1116-X1116-G1116-H1116-Z1116</f>
        <v>658.741199999999</v>
      </c>
      <c r="R1116" s="80" t="n">
        <f aca="false">P1116-T1116-Y1116-G1116-H1116-Z1116</f>
        <v>658.741199999999</v>
      </c>
      <c r="S1116" s="81" t="n">
        <f aca="false">IF(ISERROR(Q1116/P1116),"",(Q1116/P1116))</f>
        <v>0.073203705424932</v>
      </c>
      <c r="T1116" s="78" t="n">
        <f aca="false">ROUND(IF(ISERROR(P1116*$T$1),"",P1116*$T$1),0)</f>
        <v>1350</v>
      </c>
      <c r="U1116" s="82" t="n">
        <f aca="false">ROUNDUP(I1116*1.2,0)</f>
        <v>240</v>
      </c>
      <c r="V1116" s="83" t="n">
        <f aca="false">ROUNDUP(SUM(J1116:L1116)*1.1,0)</f>
        <v>0</v>
      </c>
      <c r="W1116" s="84" t="s">
        <v>50</v>
      </c>
      <c r="X1116" s="28" t="n">
        <f aca="false">IFERROR(IF($W1116="eパケライト",VLOOKUP($U1116,料金表!$B$3:$H$52,2,1),IF($W1116="eパケ",VLOOKUP($U1116,料金表!$B$3:$H$52,4,1),IF($W1116="EMS",VLOOKUP($U1116,料金表!$B$3:$H$52,6,1),""))),"")</f>
        <v>860</v>
      </c>
      <c r="Y1116" s="28" t="n">
        <f aca="false">IFERROR(IF($W1116="eパケライト",VLOOKUP($U1116,料金表!$B$3:$H$52,3,1),IF($W1116="eパケ",VLOOKUP($U1116,料金表!$B$3:$H$52,5,1),IF($W1116="EMS",VLOOKUP($U1116,料金表!$B$3:$H$52,7,1),""))),"")</f>
        <v>860</v>
      </c>
      <c r="Z1116" s="28" t="n">
        <f aca="false">$Z$1</f>
        <v>330</v>
      </c>
      <c r="AA1116" s="64"/>
      <c r="AB1116" s="65"/>
      <c r="AC1116" s="66" t="s">
        <v>89</v>
      </c>
      <c r="AD1116" s="65" t="n">
        <v>43990</v>
      </c>
      <c r="AE1116" s="56"/>
      <c r="AF1116" s="104"/>
    </row>
    <row r="1117" customFormat="false" ht="15.75" hidden="false" customHeight="true" outlineLevel="0" collapsed="false">
      <c r="A1117" s="19" t="n">
        <v>1110</v>
      </c>
      <c r="B1117" s="67"/>
      <c r="C1117" s="58" t="s">
        <v>3382</v>
      </c>
      <c r="D1117" s="37" t="s">
        <v>3383</v>
      </c>
      <c r="E1117" s="58" t="n">
        <v>4907892033160</v>
      </c>
      <c r="F1117" s="38" t="str">
        <f aca="false">IF(D1117="",,"http://mnsearch.com/item?kwd="&amp;D1117)</f>
        <v>http://mnsearch.com/item?kwd=B0001488MC</v>
      </c>
      <c r="G1117" s="60" t="n">
        <v>15000</v>
      </c>
      <c r="H1117" s="39"/>
      <c r="I1117" s="40" t="n">
        <v>200</v>
      </c>
      <c r="J1117" s="41"/>
      <c r="K1117" s="41"/>
      <c r="L1117" s="41"/>
      <c r="M1117" s="61" t="s">
        <v>3384</v>
      </c>
      <c r="N1117" s="62" t="n">
        <v>200.49</v>
      </c>
      <c r="O1117" s="77" t="n">
        <f aca="false">N1117-0.5</f>
        <v>199.99</v>
      </c>
      <c r="P1117" s="78" t="n">
        <f aca="false">IF(ISERROR($P$1*O1117),"",($P$1*O1117))</f>
        <v>21174.9412</v>
      </c>
      <c r="Q1117" s="79" t="n">
        <f aca="false">P1117-T1117-X1117-G1117-H1117-Z1117</f>
        <v>1808.9412</v>
      </c>
      <c r="R1117" s="80" t="n">
        <f aca="false">P1117-T1117-Y1117-G1117-H1117-Z1117</f>
        <v>1808.9412</v>
      </c>
      <c r="S1117" s="81" t="n">
        <f aca="false">IF(ISERROR(Q1117/P1117),"",(Q1117/P1117))</f>
        <v>0.0854283930668011</v>
      </c>
      <c r="T1117" s="78" t="n">
        <f aca="false">ROUND(IF(ISERROR(P1117*$T$1),"",P1117*$T$1),0)</f>
        <v>3176</v>
      </c>
      <c r="U1117" s="82" t="n">
        <f aca="false">ROUNDUP(I1117*1.2,0)</f>
        <v>240</v>
      </c>
      <c r="V1117" s="83" t="n">
        <f aca="false">ROUNDUP(SUM(J1117:L1117)*1.1,0)</f>
        <v>0</v>
      </c>
      <c r="W1117" s="84" t="s">
        <v>50</v>
      </c>
      <c r="X1117" s="28" t="n">
        <f aca="false">IFERROR(IF($W1117="eパケライト",VLOOKUP($U1117,料金表!$B$3:$H$52,2,1),IF($W1117="eパケ",VLOOKUP($U1117,料金表!$B$3:$H$52,4,1),IF($W1117="EMS",VLOOKUP($U1117,料金表!$B$3:$H$52,6,1),""))),"")</f>
        <v>860</v>
      </c>
      <c r="Y1117" s="28" t="n">
        <f aca="false">IFERROR(IF($W1117="eパケライト",VLOOKUP($U1117,料金表!$B$3:$H$52,3,1),IF($W1117="eパケ",VLOOKUP($U1117,料金表!$B$3:$H$52,5,1),IF($W1117="EMS",VLOOKUP($U1117,料金表!$B$3:$H$52,7,1),""))),"")</f>
        <v>860</v>
      </c>
      <c r="Z1117" s="28" t="n">
        <f aca="false">$Z$1</f>
        <v>330</v>
      </c>
      <c r="AA1117" s="64"/>
      <c r="AB1117" s="65"/>
      <c r="AC1117" s="66" t="s">
        <v>89</v>
      </c>
      <c r="AD1117" s="65" t="n">
        <v>43990</v>
      </c>
      <c r="AE1117" s="56"/>
      <c r="AF1117" s="104"/>
    </row>
    <row r="1118" customFormat="false" ht="15.75" hidden="false" customHeight="true" outlineLevel="0" collapsed="false">
      <c r="A1118" s="19" t="n">
        <v>1111</v>
      </c>
      <c r="B1118" s="67"/>
      <c r="C1118" s="58" t="s">
        <v>3385</v>
      </c>
      <c r="D1118" s="37" t="s">
        <v>3386</v>
      </c>
      <c r="E1118" s="58" t="n">
        <v>4997766201689</v>
      </c>
      <c r="F1118" s="38" t="str">
        <f aca="false">IF(D1118="",,"http://mnsearch.com/item?kwd="&amp;D1118)</f>
        <v>http://mnsearch.com/item?kwd=B00PC1X0Y0</v>
      </c>
      <c r="G1118" s="60" t="n">
        <v>2400</v>
      </c>
      <c r="H1118" s="39"/>
      <c r="I1118" s="40" t="n">
        <v>200</v>
      </c>
      <c r="J1118" s="41"/>
      <c r="K1118" s="41"/>
      <c r="L1118" s="41"/>
      <c r="M1118" s="61" t="s">
        <v>3387</v>
      </c>
      <c r="N1118" s="62" t="n">
        <v>50.49</v>
      </c>
      <c r="O1118" s="77" t="n">
        <f aca="false">N1118-0.5</f>
        <v>49.99</v>
      </c>
      <c r="P1118" s="78" t="n">
        <f aca="false">IF(ISERROR($P$1*O1118),"",($P$1*O1118))</f>
        <v>5292.9412</v>
      </c>
      <c r="Q1118" s="79" t="n">
        <f aca="false">P1118-T1118-X1118-G1118-H1118-Z1118</f>
        <v>908.9412</v>
      </c>
      <c r="R1118" s="80" t="n">
        <f aca="false">P1118-T1118-Y1118-G1118-H1118-Z1118</f>
        <v>908.9412</v>
      </c>
      <c r="S1118" s="81" t="n">
        <f aca="false">IF(ISERROR(Q1118/P1118),"",(Q1118/P1118))</f>
        <v>0.171727054137688</v>
      </c>
      <c r="T1118" s="78" t="n">
        <f aca="false">ROUND(IF(ISERROR(P1118*$T$1),"",P1118*$T$1),0)</f>
        <v>794</v>
      </c>
      <c r="U1118" s="82" t="n">
        <f aca="false">ROUNDUP(I1118*1.2,0)</f>
        <v>240</v>
      </c>
      <c r="V1118" s="83" t="n">
        <f aca="false">ROUNDUP(SUM(J1118:L1118)*1.1,0)</f>
        <v>0</v>
      </c>
      <c r="W1118" s="84" t="s">
        <v>50</v>
      </c>
      <c r="X1118" s="28" t="n">
        <f aca="false">IFERROR(IF($W1118="eパケライト",VLOOKUP($U1118,料金表!$B$3:$H$52,2,1),IF($W1118="eパケ",VLOOKUP($U1118,料金表!$B$3:$H$52,4,1),IF($W1118="EMS",VLOOKUP($U1118,料金表!$B$3:$H$52,6,1),""))),"")</f>
        <v>860</v>
      </c>
      <c r="Y1118" s="28" t="n">
        <f aca="false">IFERROR(IF($W1118="eパケライト",VLOOKUP($U1118,料金表!$B$3:$H$52,3,1),IF($W1118="eパケ",VLOOKUP($U1118,料金表!$B$3:$H$52,5,1),IF($W1118="EMS",VLOOKUP($U1118,料金表!$B$3:$H$52,7,1),""))),"")</f>
        <v>860</v>
      </c>
      <c r="Z1118" s="28" t="n">
        <f aca="false">$Z$1</f>
        <v>330</v>
      </c>
      <c r="AA1118" s="64"/>
      <c r="AB1118" s="65"/>
      <c r="AC1118" s="66" t="s">
        <v>45</v>
      </c>
      <c r="AD1118" s="65" t="n">
        <v>43989</v>
      </c>
      <c r="AE1118" s="56"/>
      <c r="AF1118" s="104"/>
    </row>
    <row r="1119" customFormat="false" ht="15.75" hidden="false" customHeight="true" outlineLevel="0" collapsed="false">
      <c r="A1119" s="19" t="n">
        <v>1112</v>
      </c>
      <c r="B1119" s="67"/>
      <c r="C1119" s="58" t="s">
        <v>3388</v>
      </c>
      <c r="D1119" s="37" t="s">
        <v>3389</v>
      </c>
      <c r="E1119" s="58" t="n">
        <v>4904323920600</v>
      </c>
      <c r="F1119" s="38" t="str">
        <f aca="false">IF(D1119="",,"http://mnsearch.com/item?kwd="&amp;D1119)</f>
        <v>http://mnsearch.com/item?kwd=B0000ZPMH6</v>
      </c>
      <c r="G1119" s="60" t="n">
        <v>10000</v>
      </c>
      <c r="H1119" s="39"/>
      <c r="I1119" s="40" t="n">
        <v>200</v>
      </c>
      <c r="J1119" s="41"/>
      <c r="K1119" s="41"/>
      <c r="L1119" s="41"/>
      <c r="M1119" s="100" t="s">
        <v>3390</v>
      </c>
      <c r="N1119" s="62" t="n">
        <v>170.49</v>
      </c>
      <c r="O1119" s="77" t="n">
        <f aca="false">N1119-0.5</f>
        <v>169.99</v>
      </c>
      <c r="P1119" s="78" t="n">
        <f aca="false">IF(ISERROR($P$1*O1119),"",($P$1*O1119))</f>
        <v>17998.5412</v>
      </c>
      <c r="Q1119" s="79" t="n">
        <f aca="false">P1119-T1119-X1119-G1119-H1119-Z1119</f>
        <v>4108.5412</v>
      </c>
      <c r="R1119" s="80" t="n">
        <f aca="false">P1119-T1119-Y1119-G1119-H1119-Z1119</f>
        <v>4108.5412</v>
      </c>
      <c r="S1119" s="81" t="n">
        <f aca="false">IF(ISERROR(Q1119/P1119),"",(Q1119/P1119))</f>
        <v>0.228270788968164</v>
      </c>
      <c r="T1119" s="78" t="n">
        <f aca="false">ROUND(IF(ISERROR(P1119*$T$1),"",P1119*$T$1),0)</f>
        <v>2700</v>
      </c>
      <c r="U1119" s="82" t="n">
        <f aca="false">ROUNDUP(I1119*1.2,0)</f>
        <v>240</v>
      </c>
      <c r="V1119" s="83" t="n">
        <f aca="false">ROUNDUP(SUM(J1119:L1119)*1.1,0)</f>
        <v>0</v>
      </c>
      <c r="W1119" s="84" t="s">
        <v>50</v>
      </c>
      <c r="X1119" s="28" t="n">
        <f aca="false">IFERROR(IF($W1119="eパケライト",VLOOKUP($U1119,料金表!$B$3:$H$52,2,1),IF($W1119="eパケ",VLOOKUP($U1119,料金表!$B$3:$H$52,4,1),IF($W1119="EMS",VLOOKUP($U1119,料金表!$B$3:$H$52,6,1),""))),"")</f>
        <v>860</v>
      </c>
      <c r="Y1119" s="28" t="n">
        <f aca="false">IFERROR(IF($W1119="eパケライト",VLOOKUP($U1119,料金表!$B$3:$H$52,3,1),IF($W1119="eパケ",VLOOKUP($U1119,料金表!$B$3:$H$52,5,1),IF($W1119="EMS",VLOOKUP($U1119,料金表!$B$3:$H$52,7,1),""))),"")</f>
        <v>860</v>
      </c>
      <c r="Z1119" s="28" t="n">
        <f aca="false">$Z$1</f>
        <v>330</v>
      </c>
      <c r="AA1119" s="64"/>
      <c r="AB1119" s="65"/>
      <c r="AC1119" s="66" t="s">
        <v>45</v>
      </c>
      <c r="AD1119" s="65" t="n">
        <v>43989</v>
      </c>
      <c r="AE1119" s="56"/>
      <c r="AF1119" s="104"/>
    </row>
    <row r="1120" customFormat="false" ht="15.75" hidden="false" customHeight="true" outlineLevel="0" collapsed="false">
      <c r="A1120" s="19" t="n">
        <v>1113</v>
      </c>
      <c r="B1120" s="67"/>
      <c r="C1120" s="58" t="s">
        <v>3391</v>
      </c>
      <c r="D1120" s="37" t="s">
        <v>3392</v>
      </c>
      <c r="E1120" s="58" t="n">
        <v>4938833009586</v>
      </c>
      <c r="F1120" s="38" t="str">
        <f aca="false">IF(D1120="",,"http://mnsearch.com/item?kwd="&amp;D1120)</f>
        <v>http://mnsearch.com/item?kwd=B002FB7LF4</v>
      </c>
      <c r="G1120" s="60" t="n">
        <v>1200</v>
      </c>
      <c r="H1120" s="39"/>
      <c r="I1120" s="40" t="n">
        <v>200</v>
      </c>
      <c r="J1120" s="41"/>
      <c r="K1120" s="41"/>
      <c r="L1120" s="41"/>
      <c r="M1120" s="61" t="s">
        <v>3393</v>
      </c>
      <c r="N1120" s="62" t="n">
        <v>40.49</v>
      </c>
      <c r="O1120" s="77" t="n">
        <f aca="false">N1120-0.5</f>
        <v>39.99</v>
      </c>
      <c r="P1120" s="78" t="n">
        <f aca="false">IF(ISERROR($P$1*O1120),"",($P$1*O1120))</f>
        <v>4234.1412</v>
      </c>
      <c r="Q1120" s="79" t="n">
        <f aca="false">P1120-T1120-X1120-G1120-H1120-Z1120</f>
        <v>1209.1412</v>
      </c>
      <c r="R1120" s="80" t="n">
        <f aca="false">P1120-T1120-Y1120-G1120-H1120-Z1120</f>
        <v>1209.1412</v>
      </c>
      <c r="S1120" s="81" t="n">
        <f aca="false">IF(ISERROR(Q1120/P1120),"",(Q1120/P1120))</f>
        <v>0.285569408974835</v>
      </c>
      <c r="T1120" s="78" t="n">
        <f aca="false">ROUND(IF(ISERROR(P1120*$T$1),"",P1120*$T$1),0)</f>
        <v>635</v>
      </c>
      <c r="U1120" s="82" t="n">
        <f aca="false">ROUNDUP(I1120*1.2,0)</f>
        <v>240</v>
      </c>
      <c r="V1120" s="83" t="n">
        <f aca="false">ROUNDUP(SUM(J1120:L1120)*1.1,0)</f>
        <v>0</v>
      </c>
      <c r="W1120" s="84" t="s">
        <v>50</v>
      </c>
      <c r="X1120" s="28" t="n">
        <f aca="false">IFERROR(IF($W1120="eパケライト",VLOOKUP($U1120,料金表!$B$3:$H$52,2,1),IF($W1120="eパケ",VLOOKUP($U1120,料金表!$B$3:$H$52,4,1),IF($W1120="EMS",VLOOKUP($U1120,料金表!$B$3:$H$52,6,1),""))),"")</f>
        <v>860</v>
      </c>
      <c r="Y1120" s="28" t="n">
        <f aca="false">IFERROR(IF($W1120="eパケライト",VLOOKUP($U1120,料金表!$B$3:$H$52,3,1),IF($W1120="eパケ",VLOOKUP($U1120,料金表!$B$3:$H$52,5,1),IF($W1120="EMS",VLOOKUP($U1120,料金表!$B$3:$H$52,7,1),""))),"")</f>
        <v>860</v>
      </c>
      <c r="Z1120" s="28" t="n">
        <f aca="false">$Z$1</f>
        <v>330</v>
      </c>
      <c r="AA1120" s="64"/>
      <c r="AB1120" s="65"/>
      <c r="AC1120" s="66" t="s">
        <v>45</v>
      </c>
      <c r="AD1120" s="65" t="n">
        <v>43989</v>
      </c>
      <c r="AE1120" s="56"/>
      <c r="AF1120" s="104"/>
    </row>
    <row r="1121" customFormat="false" ht="15.75" hidden="false" customHeight="true" outlineLevel="0" collapsed="false">
      <c r="A1121" s="19" t="n">
        <v>1114</v>
      </c>
      <c r="B1121" s="67"/>
      <c r="C1121" s="58" t="s">
        <v>3394</v>
      </c>
      <c r="D1121" s="37" t="s">
        <v>3395</v>
      </c>
      <c r="E1121" s="58" t="n">
        <v>4984995300047</v>
      </c>
      <c r="F1121" s="38" t="str">
        <f aca="false">IF(D1121="",,"http://mnsearch.com/item?kwd="&amp;D1121)</f>
        <v>http://mnsearch.com/item?kwd=B000068HPV</v>
      </c>
      <c r="G1121" s="60" t="n">
        <v>5201</v>
      </c>
      <c r="H1121" s="39"/>
      <c r="I1121" s="40" t="n">
        <v>200</v>
      </c>
      <c r="J1121" s="41"/>
      <c r="K1121" s="41"/>
      <c r="L1121" s="41"/>
      <c r="M1121" s="100" t="s">
        <v>3396</v>
      </c>
      <c r="N1121" s="62" t="n">
        <v>90.49</v>
      </c>
      <c r="O1121" s="77" t="n">
        <f aca="false">N1121-0.5</f>
        <v>89.99</v>
      </c>
      <c r="P1121" s="78" t="n">
        <f aca="false">IF(ISERROR($P$1*O1121),"",($P$1*O1121))</f>
        <v>9528.1412</v>
      </c>
      <c r="Q1121" s="79" t="n">
        <f aca="false">P1121-T1121-X1121-G1121-H1121-Z1121</f>
        <v>1708.1412</v>
      </c>
      <c r="R1121" s="80" t="n">
        <f aca="false">P1121-T1121-Y1121-G1121-H1121-Z1121</f>
        <v>1708.1412</v>
      </c>
      <c r="S1121" s="81" t="n">
        <f aca="false">IF(ISERROR(Q1121/P1121),"",(Q1121/P1121))</f>
        <v>0.179273287847581</v>
      </c>
      <c r="T1121" s="78" t="n">
        <f aca="false">ROUND(IF(ISERROR(P1121*$T$1),"",P1121*$T$1),0)</f>
        <v>1429</v>
      </c>
      <c r="U1121" s="82" t="n">
        <f aca="false">ROUNDUP(I1121*1.2,0)</f>
        <v>240</v>
      </c>
      <c r="V1121" s="83" t="n">
        <f aca="false">ROUNDUP(SUM(J1121:L1121)*1.1,0)</f>
        <v>0</v>
      </c>
      <c r="W1121" s="84" t="s">
        <v>50</v>
      </c>
      <c r="X1121" s="28" t="n">
        <f aca="false">IFERROR(IF($W1121="eパケライト",VLOOKUP($U1121,料金表!$B$3:$H$52,2,1),IF($W1121="eパケ",VLOOKUP($U1121,料金表!$B$3:$H$52,4,1),IF($W1121="EMS",VLOOKUP($U1121,料金表!$B$3:$H$52,6,1),""))),"")</f>
        <v>860</v>
      </c>
      <c r="Y1121" s="28" t="n">
        <f aca="false">IFERROR(IF($W1121="eパケライト",VLOOKUP($U1121,料金表!$B$3:$H$52,3,1),IF($W1121="eパケ",VLOOKUP($U1121,料金表!$B$3:$H$52,5,1),IF($W1121="EMS",VLOOKUP($U1121,料金表!$B$3:$H$52,7,1),""))),"")</f>
        <v>860</v>
      </c>
      <c r="Z1121" s="28" t="n">
        <f aca="false">$Z$1</f>
        <v>330</v>
      </c>
      <c r="AA1121" s="64"/>
      <c r="AB1121" s="65"/>
      <c r="AC1121" s="66" t="s">
        <v>45</v>
      </c>
      <c r="AD1121" s="65" t="n">
        <v>43989</v>
      </c>
      <c r="AE1121" s="56"/>
      <c r="AF1121" s="104"/>
    </row>
    <row r="1122" customFormat="false" ht="15.75" hidden="false" customHeight="true" outlineLevel="0" collapsed="false">
      <c r="A1122" s="19" t="n">
        <v>1115</v>
      </c>
      <c r="B1122" s="67"/>
      <c r="C1122" s="58" t="s">
        <v>3397</v>
      </c>
      <c r="D1122" s="37" t="s">
        <v>3398</v>
      </c>
      <c r="E1122" s="58" t="n">
        <v>4968798000021</v>
      </c>
      <c r="F1122" s="38" t="str">
        <f aca="false">IF(D1122="",,"http://mnsearch.com/item?kwd="&amp;D1122)</f>
        <v>http://mnsearch.com/item?kwd=B0000ZPPL4</v>
      </c>
      <c r="G1122" s="60" t="n">
        <v>3100</v>
      </c>
      <c r="H1122" s="39"/>
      <c r="I1122" s="40" t="n">
        <v>200</v>
      </c>
      <c r="J1122" s="41"/>
      <c r="K1122" s="41"/>
      <c r="L1122" s="41"/>
      <c r="M1122" s="100" t="s">
        <v>3399</v>
      </c>
      <c r="N1122" s="62" t="n">
        <v>54.99</v>
      </c>
      <c r="O1122" s="77" t="n">
        <f aca="false">N1122-0.5</f>
        <v>54.49</v>
      </c>
      <c r="P1122" s="78" t="n">
        <f aca="false">IF(ISERROR($P$1*O1122),"",($P$1*O1122))</f>
        <v>5769.4012</v>
      </c>
      <c r="Q1122" s="79" t="n">
        <f aca="false">P1122-T1122-X1122-G1122-H1122-Z1122</f>
        <v>614.4012</v>
      </c>
      <c r="R1122" s="80" t="n">
        <f aca="false">P1122-T1122-Y1122-G1122-H1122-Z1122</f>
        <v>614.4012</v>
      </c>
      <c r="S1122" s="81" t="n">
        <f aca="false">IF(ISERROR(Q1122/P1122),"",(Q1122/P1122))</f>
        <v>0.106493062052956</v>
      </c>
      <c r="T1122" s="78" t="n">
        <f aca="false">ROUND(IF(ISERROR(P1122*$T$1),"",P1122*$T$1),0)</f>
        <v>865</v>
      </c>
      <c r="U1122" s="82" t="n">
        <f aca="false">ROUNDUP(I1122*1.2,0)</f>
        <v>240</v>
      </c>
      <c r="V1122" s="83" t="n">
        <f aca="false">ROUNDUP(SUM(J1122:L1122)*1.1,0)</f>
        <v>0</v>
      </c>
      <c r="W1122" s="84" t="s">
        <v>50</v>
      </c>
      <c r="X1122" s="28" t="n">
        <f aca="false">IFERROR(IF($W1122="eパケライト",VLOOKUP($U1122,料金表!$B$3:$H$52,2,1),IF($W1122="eパケ",VLOOKUP($U1122,料金表!$B$3:$H$52,4,1),IF($W1122="EMS",VLOOKUP($U1122,料金表!$B$3:$H$52,6,1),""))),"")</f>
        <v>860</v>
      </c>
      <c r="Y1122" s="28" t="n">
        <f aca="false">IFERROR(IF($W1122="eパケライト",VLOOKUP($U1122,料金表!$B$3:$H$52,3,1),IF($W1122="eパケ",VLOOKUP($U1122,料金表!$B$3:$H$52,5,1),IF($W1122="EMS",VLOOKUP($U1122,料金表!$B$3:$H$52,7,1),""))),"")</f>
        <v>860</v>
      </c>
      <c r="Z1122" s="28" t="n">
        <f aca="false">$Z$1</f>
        <v>330</v>
      </c>
      <c r="AA1122" s="64"/>
      <c r="AB1122" s="65"/>
      <c r="AC1122" s="66" t="s">
        <v>45</v>
      </c>
      <c r="AD1122" s="65" t="n">
        <v>43989</v>
      </c>
      <c r="AE1122" s="56"/>
      <c r="AF1122" s="104"/>
    </row>
    <row r="1123" customFormat="false" ht="15.75" hidden="false" customHeight="true" outlineLevel="0" collapsed="false">
      <c r="A1123" s="19" t="n">
        <v>1116</v>
      </c>
      <c r="B1123" s="67"/>
      <c r="C1123" s="58" t="s">
        <v>3400</v>
      </c>
      <c r="D1123" s="37" t="s">
        <v>3401</v>
      </c>
      <c r="E1123" s="58" t="n">
        <v>4938833004727</v>
      </c>
      <c r="F1123" s="38" t="str">
        <f aca="false">IF(D1123="",,"http://mnsearch.com/item?kwd="&amp;D1123)</f>
        <v>http://mnsearch.com/item?kwd=B000069SGZ</v>
      </c>
      <c r="G1123" s="60" t="n">
        <v>3230</v>
      </c>
      <c r="H1123" s="39"/>
      <c r="I1123" s="40" t="n">
        <v>200</v>
      </c>
      <c r="J1123" s="41"/>
      <c r="K1123" s="41"/>
      <c r="L1123" s="41"/>
      <c r="M1123" s="100" t="s">
        <v>3402</v>
      </c>
      <c r="N1123" s="62" t="n">
        <v>55.49</v>
      </c>
      <c r="O1123" s="77" t="n">
        <f aca="false">N1123-0.5</f>
        <v>54.99</v>
      </c>
      <c r="P1123" s="78" t="n">
        <f aca="false">IF(ISERROR($P$1*O1123),"",($P$1*O1123))</f>
        <v>5822.3412</v>
      </c>
      <c r="Q1123" s="79" t="n">
        <f aca="false">P1123-T1123-X1123-G1123-H1123-Z1123</f>
        <v>529.3412</v>
      </c>
      <c r="R1123" s="80" t="n">
        <f aca="false">P1123-T1123-Y1123-G1123-H1123-Z1123</f>
        <v>529.3412</v>
      </c>
      <c r="S1123" s="81" t="n">
        <f aca="false">IF(ISERROR(Q1123/P1123),"",(Q1123/P1123))</f>
        <v>0.09091552381025</v>
      </c>
      <c r="T1123" s="78" t="n">
        <f aca="false">ROUND(IF(ISERROR(P1123*$T$1),"",P1123*$T$1),0)</f>
        <v>873</v>
      </c>
      <c r="U1123" s="82" t="n">
        <f aca="false">ROUNDUP(I1123*1.2,0)</f>
        <v>240</v>
      </c>
      <c r="V1123" s="83" t="n">
        <f aca="false">ROUNDUP(SUM(J1123:L1123)*1.1,0)</f>
        <v>0</v>
      </c>
      <c r="W1123" s="84" t="s">
        <v>50</v>
      </c>
      <c r="X1123" s="28" t="n">
        <f aca="false">IFERROR(IF($W1123="eパケライト",VLOOKUP($U1123,料金表!$B$3:$H$52,2,1),IF($W1123="eパケ",VLOOKUP($U1123,料金表!$B$3:$H$52,4,1),IF($W1123="EMS",VLOOKUP($U1123,料金表!$B$3:$H$52,6,1),""))),"")</f>
        <v>860</v>
      </c>
      <c r="Y1123" s="28" t="n">
        <f aca="false">IFERROR(IF($W1123="eパケライト",VLOOKUP($U1123,料金表!$B$3:$H$52,3,1),IF($W1123="eパケ",VLOOKUP($U1123,料金表!$B$3:$H$52,5,1),IF($W1123="EMS",VLOOKUP($U1123,料金表!$B$3:$H$52,7,1),""))),"")</f>
        <v>860</v>
      </c>
      <c r="Z1123" s="28" t="n">
        <f aca="false">$Z$1</f>
        <v>330</v>
      </c>
      <c r="AA1123" s="64"/>
      <c r="AB1123" s="65"/>
      <c r="AC1123" s="66" t="s">
        <v>45</v>
      </c>
      <c r="AD1123" s="65" t="n">
        <v>43989</v>
      </c>
      <c r="AE1123" s="56"/>
      <c r="AF1123" s="104"/>
    </row>
    <row r="1124" customFormat="false" ht="15.75" hidden="false" customHeight="true" outlineLevel="0" collapsed="false">
      <c r="A1124" s="19" t="n">
        <v>1117</v>
      </c>
      <c r="B1124" s="67"/>
      <c r="C1124" s="58" t="s">
        <v>3403</v>
      </c>
      <c r="D1124" s="37" t="s">
        <v>3404</v>
      </c>
      <c r="E1124" s="58" t="n">
        <v>4988602624281</v>
      </c>
      <c r="F1124" s="38" t="str">
        <f aca="false">IF(D1124="",,"http://mnsearch.com/item?kwd="&amp;D1124)</f>
        <v>http://mnsearch.com/item?kwd=B00004TMHN</v>
      </c>
      <c r="G1124" s="60" t="n">
        <v>2101</v>
      </c>
      <c r="H1124" s="39"/>
      <c r="I1124" s="40" t="n">
        <v>200</v>
      </c>
      <c r="J1124" s="41"/>
      <c r="K1124" s="41"/>
      <c r="L1124" s="41"/>
      <c r="M1124" s="61" t="s">
        <v>3405</v>
      </c>
      <c r="N1124" s="62" t="n">
        <v>55.49</v>
      </c>
      <c r="O1124" s="77" t="n">
        <f aca="false">N1124-0.5</f>
        <v>54.99</v>
      </c>
      <c r="P1124" s="78" t="n">
        <f aca="false">IF(ISERROR($P$1*O1124),"",($P$1*O1124))</f>
        <v>5822.3412</v>
      </c>
      <c r="Q1124" s="79" t="n">
        <f aca="false">P1124-T1124-X1124-G1124-H1124-Z1124</f>
        <v>1658.3412</v>
      </c>
      <c r="R1124" s="80" t="n">
        <f aca="false">P1124-T1124-Y1124-G1124-H1124-Z1124</f>
        <v>1658.3412</v>
      </c>
      <c r="S1124" s="81" t="n">
        <f aca="false">IF(ISERROR(Q1124/P1124),"",(Q1124/P1124))</f>
        <v>0.284823775013392</v>
      </c>
      <c r="T1124" s="78" t="n">
        <f aca="false">ROUND(IF(ISERROR(P1124*$T$1),"",P1124*$T$1),0)</f>
        <v>873</v>
      </c>
      <c r="U1124" s="82" t="n">
        <f aca="false">ROUNDUP(I1124*1.2,0)</f>
        <v>240</v>
      </c>
      <c r="V1124" s="83" t="n">
        <f aca="false">ROUNDUP(SUM(J1124:L1124)*1.1,0)</f>
        <v>0</v>
      </c>
      <c r="W1124" s="84" t="s">
        <v>50</v>
      </c>
      <c r="X1124" s="28" t="n">
        <f aca="false">IFERROR(IF($W1124="eパケライト",VLOOKUP($U1124,料金表!$B$3:$H$52,2,1),IF($W1124="eパケ",VLOOKUP($U1124,料金表!$B$3:$H$52,4,1),IF($W1124="EMS",VLOOKUP($U1124,料金表!$B$3:$H$52,6,1),""))),"")</f>
        <v>860</v>
      </c>
      <c r="Y1124" s="28" t="n">
        <f aca="false">IFERROR(IF($W1124="eパケライト",VLOOKUP($U1124,料金表!$B$3:$H$52,3,1),IF($W1124="eパケ",VLOOKUP($U1124,料金表!$B$3:$H$52,5,1),IF($W1124="EMS",VLOOKUP($U1124,料金表!$B$3:$H$52,7,1),""))),"")</f>
        <v>860</v>
      </c>
      <c r="Z1124" s="28" t="n">
        <f aca="false">$Z$1</f>
        <v>330</v>
      </c>
      <c r="AA1124" s="64"/>
      <c r="AB1124" s="65"/>
      <c r="AC1124" s="66" t="s">
        <v>45</v>
      </c>
      <c r="AD1124" s="65" t="n">
        <v>43989</v>
      </c>
      <c r="AE1124" s="56"/>
      <c r="AF1124" s="104"/>
    </row>
    <row r="1125" customFormat="false" ht="15.75" hidden="false" customHeight="true" outlineLevel="0" collapsed="false">
      <c r="A1125" s="19" t="n">
        <v>1118</v>
      </c>
      <c r="B1125" s="67"/>
      <c r="C1125" s="58" t="s">
        <v>3406</v>
      </c>
      <c r="D1125" s="37" t="s">
        <v>3407</v>
      </c>
      <c r="E1125" s="58" t="n">
        <v>4938833004710</v>
      </c>
      <c r="F1125" s="38" t="str">
        <f aca="false">IF(D1125="",,"http://mnsearch.com/item?kwd="&amp;D1125)</f>
        <v>http://mnsearch.com/item?kwd=B000069SGY</v>
      </c>
      <c r="G1125" s="60" t="n">
        <v>3800</v>
      </c>
      <c r="H1125" s="39"/>
      <c r="I1125" s="40" t="n">
        <v>200</v>
      </c>
      <c r="J1125" s="41"/>
      <c r="K1125" s="41"/>
      <c r="L1125" s="41"/>
      <c r="M1125" s="100" t="s">
        <v>3408</v>
      </c>
      <c r="N1125" s="62" t="n">
        <v>65.49</v>
      </c>
      <c r="O1125" s="77" t="n">
        <f aca="false">N1125-0.5</f>
        <v>64.99</v>
      </c>
      <c r="P1125" s="78" t="n">
        <f aca="false">IF(ISERROR($P$1*O1125),"",($P$1*O1125))</f>
        <v>6881.1412</v>
      </c>
      <c r="Q1125" s="79" t="n">
        <f aca="false">P1125-T1125-X1125-G1125-H1125-Z1125</f>
        <v>859.141199999999</v>
      </c>
      <c r="R1125" s="80" t="n">
        <f aca="false">P1125-T1125-Y1125-G1125-H1125-Z1125</f>
        <v>859.141199999999</v>
      </c>
      <c r="S1125" s="81" t="n">
        <f aca="false">IF(ISERROR(Q1125/P1125),"",(Q1125/P1125))</f>
        <v>0.124854464547247</v>
      </c>
      <c r="T1125" s="78" t="n">
        <f aca="false">ROUND(IF(ISERROR(P1125*$T$1),"",P1125*$T$1),0)</f>
        <v>1032</v>
      </c>
      <c r="U1125" s="82" t="n">
        <f aca="false">ROUNDUP(I1125*1.2,0)</f>
        <v>240</v>
      </c>
      <c r="V1125" s="83" t="n">
        <f aca="false">ROUNDUP(SUM(J1125:L1125)*1.1,0)</f>
        <v>0</v>
      </c>
      <c r="W1125" s="84" t="s">
        <v>50</v>
      </c>
      <c r="X1125" s="28" t="n">
        <f aca="false">IFERROR(IF($W1125="eパケライト",VLOOKUP($U1125,料金表!$B$3:$H$52,2,1),IF($W1125="eパケ",VLOOKUP($U1125,料金表!$B$3:$H$52,4,1),IF($W1125="EMS",VLOOKUP($U1125,料金表!$B$3:$H$52,6,1),""))),"")</f>
        <v>860</v>
      </c>
      <c r="Y1125" s="28" t="n">
        <f aca="false">IFERROR(IF($W1125="eパケライト",VLOOKUP($U1125,料金表!$B$3:$H$52,3,1),IF($W1125="eパケ",VLOOKUP($U1125,料金表!$B$3:$H$52,5,1),IF($W1125="EMS",VLOOKUP($U1125,料金表!$B$3:$H$52,7,1),""))),"")</f>
        <v>860</v>
      </c>
      <c r="Z1125" s="28" t="n">
        <f aca="false">$Z$1</f>
        <v>330</v>
      </c>
      <c r="AA1125" s="64"/>
      <c r="AB1125" s="65"/>
      <c r="AC1125" s="66" t="s">
        <v>45</v>
      </c>
      <c r="AD1125" s="65" t="n">
        <v>43989</v>
      </c>
      <c r="AE1125" s="56"/>
      <c r="AF1125" s="104"/>
    </row>
    <row r="1126" customFormat="false" ht="15.75" hidden="false" customHeight="true" outlineLevel="0" collapsed="false">
      <c r="A1126" s="19" t="n">
        <v>1119</v>
      </c>
      <c r="B1126" s="67"/>
      <c r="C1126" s="58" t="s">
        <v>3409</v>
      </c>
      <c r="D1126" s="37" t="s">
        <v>3410</v>
      </c>
      <c r="E1126" s="58" t="n">
        <v>4988615002946</v>
      </c>
      <c r="F1126" s="38" t="str">
        <f aca="false">IF(D1126="",,"http://mnsearch.com/item?kwd="&amp;D1126)</f>
        <v>http://mnsearch.com/item?kwd=B0001480XY</v>
      </c>
      <c r="G1126" s="60" t="n">
        <v>2000</v>
      </c>
      <c r="H1126" s="39"/>
      <c r="I1126" s="40" t="n">
        <v>200</v>
      </c>
      <c r="J1126" s="41"/>
      <c r="K1126" s="41"/>
      <c r="L1126" s="41"/>
      <c r="M1126" s="61" t="s">
        <v>3411</v>
      </c>
      <c r="N1126" s="62" t="n">
        <v>45.49</v>
      </c>
      <c r="O1126" s="77" t="n">
        <f aca="false">N1126-0.5</f>
        <v>44.99</v>
      </c>
      <c r="P1126" s="78" t="n">
        <f aca="false">IF(ISERROR($P$1*O1126),"",($P$1*O1126))</f>
        <v>4763.5412</v>
      </c>
      <c r="Q1126" s="79" t="n">
        <f aca="false">P1126-T1126-X1126-G1126-H1126-Z1126</f>
        <v>858.5412</v>
      </c>
      <c r="R1126" s="80" t="n">
        <f aca="false">P1126-T1126-Y1126-G1126-H1126-Z1126</f>
        <v>858.5412</v>
      </c>
      <c r="S1126" s="81" t="n">
        <f aca="false">IF(ISERROR(Q1126/P1126),"",(Q1126/P1126))</f>
        <v>0.180231715010673</v>
      </c>
      <c r="T1126" s="78" t="n">
        <f aca="false">ROUND(IF(ISERROR(P1126*$T$1),"",P1126*$T$1),0)</f>
        <v>715</v>
      </c>
      <c r="U1126" s="82" t="n">
        <f aca="false">ROUNDUP(I1126*1.2,0)</f>
        <v>240</v>
      </c>
      <c r="V1126" s="83" t="n">
        <f aca="false">ROUNDUP(SUM(J1126:L1126)*1.1,0)</f>
        <v>0</v>
      </c>
      <c r="W1126" s="84" t="s">
        <v>50</v>
      </c>
      <c r="X1126" s="28" t="n">
        <f aca="false">IFERROR(IF($W1126="eパケライト",VLOOKUP($U1126,料金表!$B$3:$H$52,2,1),IF($W1126="eパケ",VLOOKUP($U1126,料金表!$B$3:$H$52,4,1),IF($W1126="EMS",VLOOKUP($U1126,料金表!$B$3:$H$52,6,1),""))),"")</f>
        <v>860</v>
      </c>
      <c r="Y1126" s="28" t="n">
        <f aca="false">IFERROR(IF($W1126="eパケライト",VLOOKUP($U1126,料金表!$B$3:$H$52,3,1),IF($W1126="eパケ",VLOOKUP($U1126,料金表!$B$3:$H$52,5,1),IF($W1126="EMS",VLOOKUP($U1126,料金表!$B$3:$H$52,7,1),""))),"")</f>
        <v>860</v>
      </c>
      <c r="Z1126" s="28" t="n">
        <f aca="false">$Z$1</f>
        <v>330</v>
      </c>
      <c r="AA1126" s="64"/>
      <c r="AB1126" s="65"/>
      <c r="AC1126" s="66" t="s">
        <v>45</v>
      </c>
      <c r="AD1126" s="65" t="n">
        <v>43989</v>
      </c>
      <c r="AE1126" s="56"/>
      <c r="AF1126" s="104"/>
    </row>
    <row r="1127" customFormat="false" ht="15.75" hidden="false" customHeight="true" outlineLevel="0" collapsed="false">
      <c r="A1127" s="19" t="n">
        <v>1120</v>
      </c>
      <c r="B1127" s="67"/>
      <c r="C1127" s="58" t="s">
        <v>3412</v>
      </c>
      <c r="D1127" s="37" t="s">
        <v>3413</v>
      </c>
      <c r="E1127" s="58" t="n">
        <v>4907892000018</v>
      </c>
      <c r="F1127" s="38" t="str">
        <f aca="false">IF(D1127="",,"http://mnsearch.com/item?kwd="&amp;D1127)</f>
        <v>http://mnsearch.com/item?kwd=B000068H2B</v>
      </c>
      <c r="G1127" s="60" t="n">
        <v>2011</v>
      </c>
      <c r="H1127" s="39"/>
      <c r="I1127" s="40" t="n">
        <v>200</v>
      </c>
      <c r="J1127" s="41"/>
      <c r="K1127" s="41"/>
      <c r="L1127" s="41"/>
      <c r="M1127" s="61" t="s">
        <v>3414</v>
      </c>
      <c r="N1127" s="62" t="n">
        <v>45.49</v>
      </c>
      <c r="O1127" s="77" t="n">
        <f aca="false">N1127-0.5</f>
        <v>44.99</v>
      </c>
      <c r="P1127" s="78" t="n">
        <f aca="false">IF(ISERROR($P$1*O1127),"",($P$1*O1127))</f>
        <v>4763.5412</v>
      </c>
      <c r="Q1127" s="79" t="n">
        <f aca="false">P1127-T1127-X1127-G1127-H1127-Z1127</f>
        <v>847.5412</v>
      </c>
      <c r="R1127" s="80" t="n">
        <f aca="false">P1127-T1127-Y1127-G1127-H1127-Z1127</f>
        <v>847.5412</v>
      </c>
      <c r="S1127" s="81" t="n">
        <f aca="false">IF(ISERROR(Q1127/P1127),"",(Q1127/P1127))</f>
        <v>0.177922508574083</v>
      </c>
      <c r="T1127" s="78" t="n">
        <f aca="false">ROUND(IF(ISERROR(P1127*$T$1),"",P1127*$T$1),0)</f>
        <v>715</v>
      </c>
      <c r="U1127" s="82" t="n">
        <f aca="false">ROUNDUP(I1127*1.2,0)</f>
        <v>240</v>
      </c>
      <c r="V1127" s="83" t="n">
        <f aca="false">ROUNDUP(SUM(J1127:L1127)*1.1,0)</f>
        <v>0</v>
      </c>
      <c r="W1127" s="84" t="s">
        <v>50</v>
      </c>
      <c r="X1127" s="28" t="n">
        <f aca="false">IFERROR(IF($W1127="eパケライト",VLOOKUP($U1127,料金表!$B$3:$H$52,2,1),IF($W1127="eパケ",VLOOKUP($U1127,料金表!$B$3:$H$52,4,1),IF($W1127="EMS",VLOOKUP($U1127,料金表!$B$3:$H$52,6,1),""))),"")</f>
        <v>860</v>
      </c>
      <c r="Y1127" s="28" t="n">
        <f aca="false">IFERROR(IF($W1127="eパケライト",VLOOKUP($U1127,料金表!$B$3:$H$52,3,1),IF($W1127="eパケ",VLOOKUP($U1127,料金表!$B$3:$H$52,5,1),IF($W1127="EMS",VLOOKUP($U1127,料金表!$B$3:$H$52,7,1),""))),"")</f>
        <v>860</v>
      </c>
      <c r="Z1127" s="28" t="n">
        <f aca="false">$Z$1</f>
        <v>330</v>
      </c>
      <c r="AA1127" s="64"/>
      <c r="AB1127" s="65"/>
      <c r="AC1127" s="66" t="s">
        <v>45</v>
      </c>
      <c r="AD1127" s="65" t="n">
        <v>43989</v>
      </c>
      <c r="AE1127" s="56"/>
      <c r="AF1127" s="104"/>
    </row>
    <row r="1128" customFormat="false" ht="15.75" hidden="false" customHeight="true" outlineLevel="0" collapsed="false">
      <c r="A1128" s="19" t="n">
        <v>1121</v>
      </c>
      <c r="B1128" s="67"/>
      <c r="C1128" s="58" t="s">
        <v>3415</v>
      </c>
      <c r="D1128" s="37" t="s">
        <v>3416</v>
      </c>
      <c r="E1128" s="58" t="n">
        <v>4988602593266</v>
      </c>
      <c r="F1128" s="38" t="str">
        <f aca="false">IF(D1128="",,"http://mnsearch.com/item?kwd="&amp;D1128)</f>
        <v>http://mnsearch.com/item?kwd=B000068HYQ</v>
      </c>
      <c r="G1128" s="60" t="n">
        <v>4311</v>
      </c>
      <c r="H1128" s="39"/>
      <c r="I1128" s="40" t="n">
        <v>200</v>
      </c>
      <c r="J1128" s="41"/>
      <c r="K1128" s="41"/>
      <c r="L1128" s="41"/>
      <c r="M1128" s="100" t="s">
        <v>3417</v>
      </c>
      <c r="N1128" s="62" t="n">
        <v>65.49</v>
      </c>
      <c r="O1128" s="77" t="n">
        <f aca="false">N1128-0.5</f>
        <v>64.99</v>
      </c>
      <c r="P1128" s="78" t="n">
        <f aca="false">IF(ISERROR($P$1*O1128),"",($P$1*O1128))</f>
        <v>6881.1412</v>
      </c>
      <c r="Q1128" s="79" t="n">
        <f aca="false">P1128-T1128-X1128-G1128-H1128-Z1128</f>
        <v>348.141199999999</v>
      </c>
      <c r="R1128" s="80" t="n">
        <f aca="false">P1128-T1128-Y1128-G1128-H1128-Z1128</f>
        <v>348.141199999999</v>
      </c>
      <c r="S1128" s="81" t="n">
        <f aca="false">IF(ISERROR(Q1128/P1128),"",(Q1128/P1128))</f>
        <v>0.0505935265505087</v>
      </c>
      <c r="T1128" s="78" t="n">
        <f aca="false">ROUND(IF(ISERROR(P1128*$T$1),"",P1128*$T$1),0)</f>
        <v>1032</v>
      </c>
      <c r="U1128" s="82" t="n">
        <f aca="false">ROUNDUP(I1128*1.2,0)</f>
        <v>240</v>
      </c>
      <c r="V1128" s="83" t="n">
        <f aca="false">ROUNDUP(SUM(J1128:L1128)*1.1,0)</f>
        <v>0</v>
      </c>
      <c r="W1128" s="84" t="s">
        <v>50</v>
      </c>
      <c r="X1128" s="28" t="n">
        <f aca="false">IFERROR(IF($W1128="eパケライト",VLOOKUP($U1128,料金表!$B$3:$H$52,2,1),IF($W1128="eパケ",VLOOKUP($U1128,料金表!$B$3:$H$52,4,1),IF($W1128="EMS",VLOOKUP($U1128,料金表!$B$3:$H$52,6,1),""))),"")</f>
        <v>860</v>
      </c>
      <c r="Y1128" s="28" t="n">
        <f aca="false">IFERROR(IF($W1128="eパケライト",VLOOKUP($U1128,料金表!$B$3:$H$52,3,1),IF($W1128="eパケ",VLOOKUP($U1128,料金表!$B$3:$H$52,5,1),IF($W1128="EMS",VLOOKUP($U1128,料金表!$B$3:$H$52,7,1),""))),"")</f>
        <v>860</v>
      </c>
      <c r="Z1128" s="28" t="n">
        <f aca="false">$Z$1</f>
        <v>330</v>
      </c>
      <c r="AA1128" s="64"/>
      <c r="AB1128" s="65"/>
      <c r="AC1128" s="66" t="s">
        <v>45</v>
      </c>
      <c r="AD1128" s="65" t="n">
        <v>43990</v>
      </c>
      <c r="AE1128" s="56"/>
      <c r="AF1128" s="104"/>
    </row>
    <row r="1129" customFormat="false" ht="15.75" hidden="false" customHeight="true" outlineLevel="0" collapsed="false">
      <c r="A1129" s="19" t="n">
        <v>1122</v>
      </c>
      <c r="B1129" s="67"/>
      <c r="C1129" s="58" t="s">
        <v>3418</v>
      </c>
      <c r="D1129" s="37" t="s">
        <v>3419</v>
      </c>
      <c r="E1129" s="58" t="n">
        <v>4976219652339</v>
      </c>
      <c r="F1129" s="38" t="str">
        <f aca="false">IF(D1129="",,"http://mnsearch.com/item?kwd="&amp;D1129)</f>
        <v>http://mnsearch.com/item?kwd=B0007GHOH4</v>
      </c>
      <c r="G1129" s="60" t="n">
        <v>1600</v>
      </c>
      <c r="H1129" s="39"/>
      <c r="I1129" s="40" t="n">
        <v>200</v>
      </c>
      <c r="J1129" s="41"/>
      <c r="K1129" s="41"/>
      <c r="L1129" s="41"/>
      <c r="M1129" s="61" t="s">
        <v>3420</v>
      </c>
      <c r="N1129" s="62" t="n">
        <v>50</v>
      </c>
      <c r="O1129" s="77" t="n">
        <f aca="false">N1129-0.5</f>
        <v>49.5</v>
      </c>
      <c r="P1129" s="78" t="n">
        <f aca="false">IF(ISERROR($P$1*O1129),"",($P$1*O1129))</f>
        <v>5241.06</v>
      </c>
      <c r="Q1129" s="79" t="n">
        <f aca="false">P1129-T1129-X1129-G1129-H1129-Z1129</f>
        <v>1665.06</v>
      </c>
      <c r="R1129" s="80" t="n">
        <f aca="false">P1129-T1129-Y1129-G1129-H1129-Z1129</f>
        <v>1665.06</v>
      </c>
      <c r="S1129" s="81" t="n">
        <f aca="false">IF(ISERROR(Q1129/P1129),"",(Q1129/P1129))</f>
        <v>0.317695275383224</v>
      </c>
      <c r="T1129" s="78" t="n">
        <f aca="false">ROUND(IF(ISERROR(P1129*$T$1),"",P1129*$T$1),0)</f>
        <v>786</v>
      </c>
      <c r="U1129" s="82" t="n">
        <f aca="false">ROUNDUP(I1129*1.2,0)</f>
        <v>240</v>
      </c>
      <c r="V1129" s="83" t="n">
        <f aca="false">ROUNDUP(SUM(J1129:L1129)*1.1,0)</f>
        <v>0</v>
      </c>
      <c r="W1129" s="84" t="s">
        <v>50</v>
      </c>
      <c r="X1129" s="28" t="n">
        <f aca="false">IFERROR(IF($W1129="eパケライト",VLOOKUP($U1129,料金表!$B$3:$H$52,2,1),IF($W1129="eパケ",VLOOKUP($U1129,料金表!$B$3:$H$52,4,1),IF($W1129="EMS",VLOOKUP($U1129,料金表!$B$3:$H$52,6,1),""))),"")</f>
        <v>860</v>
      </c>
      <c r="Y1129" s="28" t="n">
        <f aca="false">IFERROR(IF($W1129="eパケライト",VLOOKUP($U1129,料金表!$B$3:$H$52,3,1),IF($W1129="eパケ",VLOOKUP($U1129,料金表!$B$3:$H$52,5,1),IF($W1129="EMS",VLOOKUP($U1129,料金表!$B$3:$H$52,7,1),""))),"")</f>
        <v>860</v>
      </c>
      <c r="Z1129" s="28" t="n">
        <f aca="false">$Z$1</f>
        <v>330</v>
      </c>
      <c r="AA1129" s="64"/>
      <c r="AB1129" s="65"/>
      <c r="AC1129" s="66" t="s">
        <v>45</v>
      </c>
      <c r="AD1129" s="65" t="n">
        <v>43990</v>
      </c>
      <c r="AE1129" s="56"/>
      <c r="AF1129" s="104"/>
    </row>
    <row r="1130" customFormat="false" ht="15.75" hidden="false" customHeight="true" outlineLevel="0" collapsed="false">
      <c r="A1130" s="19" t="n">
        <v>1123</v>
      </c>
      <c r="B1130" s="67"/>
      <c r="C1130" s="58" t="s">
        <v>3421</v>
      </c>
      <c r="D1130" s="37" t="s">
        <v>3422</v>
      </c>
      <c r="E1130" s="58" t="n">
        <v>4907892000643</v>
      </c>
      <c r="F1130" s="38" t="str">
        <f aca="false">IF(D1130="",,"http://mnsearch.com/item?kwd="&amp;D1130)</f>
        <v>http://mnsearch.com/item?kwd=B000068H3S</v>
      </c>
      <c r="G1130" s="60" t="n">
        <v>7800</v>
      </c>
      <c r="H1130" s="39"/>
      <c r="I1130" s="40" t="n">
        <v>200</v>
      </c>
      <c r="J1130" s="41"/>
      <c r="K1130" s="41"/>
      <c r="L1130" s="41"/>
      <c r="M1130" s="61" t="s">
        <v>3423</v>
      </c>
      <c r="N1130" s="62" t="n">
        <v>119.49</v>
      </c>
      <c r="O1130" s="77" t="n">
        <f aca="false">N1130-0.5</f>
        <v>118.99</v>
      </c>
      <c r="P1130" s="78" t="n">
        <f aca="false">IF(ISERROR($P$1*O1130),"",($P$1*O1130))</f>
        <v>12598.6612</v>
      </c>
      <c r="Q1130" s="79" t="n">
        <f aca="false">P1130-T1130-X1130-G1130-H1130-Z1130</f>
        <v>1718.6612</v>
      </c>
      <c r="R1130" s="80" t="n">
        <f aca="false">P1130-T1130-Y1130-G1130-H1130-Z1130</f>
        <v>1718.6612</v>
      </c>
      <c r="S1130" s="81" t="n">
        <f aca="false">IF(ISERROR(Q1130/P1130),"",(Q1130/P1130))</f>
        <v>0.136416177299855</v>
      </c>
      <c r="T1130" s="78" t="n">
        <f aca="false">ROUND(IF(ISERROR(P1130*$T$1),"",P1130*$T$1),0)</f>
        <v>1890</v>
      </c>
      <c r="U1130" s="82" t="n">
        <f aca="false">ROUNDUP(I1130*1.2,0)</f>
        <v>240</v>
      </c>
      <c r="V1130" s="83" t="n">
        <f aca="false">ROUNDUP(SUM(J1130:L1130)*1.1,0)</f>
        <v>0</v>
      </c>
      <c r="W1130" s="84" t="s">
        <v>50</v>
      </c>
      <c r="X1130" s="28" t="n">
        <f aca="false">IFERROR(IF($W1130="eパケライト",VLOOKUP($U1130,料金表!$B$3:$H$52,2,1),IF($W1130="eパケ",VLOOKUP($U1130,料金表!$B$3:$H$52,4,1),IF($W1130="EMS",VLOOKUP($U1130,料金表!$B$3:$H$52,6,1),""))),"")</f>
        <v>860</v>
      </c>
      <c r="Y1130" s="28" t="n">
        <f aca="false">IFERROR(IF($W1130="eパケライト",VLOOKUP($U1130,料金表!$B$3:$H$52,3,1),IF($W1130="eパケ",VLOOKUP($U1130,料金表!$B$3:$H$52,5,1),IF($W1130="EMS",VLOOKUP($U1130,料金表!$B$3:$H$52,7,1),""))),"")</f>
        <v>860</v>
      </c>
      <c r="Z1130" s="28" t="n">
        <f aca="false">$Z$1</f>
        <v>330</v>
      </c>
      <c r="AA1130" s="64"/>
      <c r="AB1130" s="65"/>
      <c r="AC1130" s="66" t="s">
        <v>45</v>
      </c>
      <c r="AD1130" s="65" t="n">
        <v>43990</v>
      </c>
      <c r="AE1130" s="56"/>
      <c r="AF1130" s="104"/>
    </row>
    <row r="1131" customFormat="false" ht="15.75" hidden="false" customHeight="true" outlineLevel="0" collapsed="false">
      <c r="A1131" s="19" t="n">
        <v>1124</v>
      </c>
      <c r="B1131" s="67"/>
      <c r="C1131" s="58" t="s">
        <v>3424</v>
      </c>
      <c r="D1131" s="37" t="s">
        <v>3425</v>
      </c>
      <c r="E1131" s="58" t="n">
        <v>4988602006902</v>
      </c>
      <c r="F1131" s="38" t="str">
        <f aca="false">IF(D1131="",,"http://mnsearch.com/item?kwd="&amp;D1131)</f>
        <v>http://mnsearch.com/item?kwd=B00004TMCK</v>
      </c>
      <c r="G1131" s="60" t="n">
        <v>2000</v>
      </c>
      <c r="H1131" s="39"/>
      <c r="I1131" s="40" t="n">
        <v>200</v>
      </c>
      <c r="J1131" s="41"/>
      <c r="K1131" s="41"/>
      <c r="L1131" s="41"/>
      <c r="M1131" s="61" t="s">
        <v>3426</v>
      </c>
      <c r="N1131" s="62" t="n">
        <v>45.99</v>
      </c>
      <c r="O1131" s="77" t="n">
        <f aca="false">N1131-0.5</f>
        <v>45.49</v>
      </c>
      <c r="P1131" s="78" t="n">
        <f aca="false">IF(ISERROR($P$1*O1131),"",($P$1*O1131))</f>
        <v>4816.4812</v>
      </c>
      <c r="Q1131" s="79" t="n">
        <f aca="false">P1131-T1131-X1131-G1131-H1131-Z1131</f>
        <v>904.4812</v>
      </c>
      <c r="R1131" s="80" t="n">
        <f aca="false">P1131-T1131-Y1131-G1131-H1131-Z1131</f>
        <v>904.4812</v>
      </c>
      <c r="S1131" s="81" t="n">
        <f aca="false">IF(ISERROR(Q1131/P1131),"",(Q1131/P1131))</f>
        <v>0.187788794857125</v>
      </c>
      <c r="T1131" s="78" t="n">
        <f aca="false">ROUND(IF(ISERROR(P1131*$T$1),"",P1131*$T$1),0)</f>
        <v>722</v>
      </c>
      <c r="U1131" s="82" t="n">
        <f aca="false">ROUNDUP(I1131*1.2,0)</f>
        <v>240</v>
      </c>
      <c r="V1131" s="83" t="n">
        <f aca="false">ROUNDUP(SUM(J1131:L1131)*1.1,0)</f>
        <v>0</v>
      </c>
      <c r="W1131" s="84" t="s">
        <v>50</v>
      </c>
      <c r="X1131" s="28" t="n">
        <f aca="false">IFERROR(IF($W1131="eパケライト",VLOOKUP($U1131,料金表!$B$3:$H$52,2,1),IF($W1131="eパケ",VLOOKUP($U1131,料金表!$B$3:$H$52,4,1),IF($W1131="EMS",VLOOKUP($U1131,料金表!$B$3:$H$52,6,1),""))),"")</f>
        <v>860</v>
      </c>
      <c r="Y1131" s="28" t="n">
        <f aca="false">IFERROR(IF($W1131="eパケライト",VLOOKUP($U1131,料金表!$B$3:$H$52,3,1),IF($W1131="eパケ",VLOOKUP($U1131,料金表!$B$3:$H$52,5,1),IF($W1131="EMS",VLOOKUP($U1131,料金表!$B$3:$H$52,7,1),""))),"")</f>
        <v>860</v>
      </c>
      <c r="Z1131" s="28" t="n">
        <f aca="false">$Z$1</f>
        <v>330</v>
      </c>
      <c r="AA1131" s="64"/>
      <c r="AB1131" s="65"/>
      <c r="AC1131" s="66" t="s">
        <v>45</v>
      </c>
      <c r="AD1131" s="65" t="n">
        <v>43990</v>
      </c>
      <c r="AE1131" s="56"/>
      <c r="AF1131" s="104"/>
    </row>
    <row r="1132" customFormat="false" ht="15.75" hidden="false" customHeight="true" outlineLevel="0" collapsed="false">
      <c r="A1132" s="19" t="n">
        <v>1125</v>
      </c>
      <c r="B1132" s="67"/>
      <c r="C1132" s="58" t="s">
        <v>3427</v>
      </c>
      <c r="D1132" s="37" t="s">
        <v>3428</v>
      </c>
      <c r="E1132" s="58" t="n">
        <v>4963919570117</v>
      </c>
      <c r="F1132" s="38" t="str">
        <f aca="false">IF(D1132="",,"http://mnsearch.com/item?kwd="&amp;D1132)</f>
        <v>http://mnsearch.com/item?kwd=B0011NP4SS</v>
      </c>
      <c r="G1132" s="60" t="n">
        <v>1500</v>
      </c>
      <c r="H1132" s="39"/>
      <c r="I1132" s="40" t="n">
        <v>200</v>
      </c>
      <c r="J1132" s="41"/>
      <c r="K1132" s="41"/>
      <c r="L1132" s="41"/>
      <c r="M1132" s="61" t="s">
        <v>3429</v>
      </c>
      <c r="N1132" s="62" t="n">
        <v>45.49</v>
      </c>
      <c r="O1132" s="77" t="n">
        <f aca="false">N1132-0.5</f>
        <v>44.99</v>
      </c>
      <c r="P1132" s="78" t="n">
        <f aca="false">IF(ISERROR($P$1*O1132),"",($P$1*O1132))</f>
        <v>4763.5412</v>
      </c>
      <c r="Q1132" s="79" t="n">
        <f aca="false">P1132-T1132-X1132-G1132-H1132-Z1132</f>
        <v>1358.5412</v>
      </c>
      <c r="R1132" s="80" t="n">
        <f aca="false">P1132-T1132-Y1132-G1132-H1132-Z1132</f>
        <v>1358.5412</v>
      </c>
      <c r="S1132" s="81" t="n">
        <f aca="false">IF(ISERROR(Q1132/P1132),"",(Q1132/P1132))</f>
        <v>0.285195643946566</v>
      </c>
      <c r="T1132" s="78" t="n">
        <f aca="false">ROUND(IF(ISERROR(P1132*$T$1),"",P1132*$T$1),0)</f>
        <v>715</v>
      </c>
      <c r="U1132" s="82" t="n">
        <f aca="false">ROUNDUP(I1132*1.2,0)</f>
        <v>240</v>
      </c>
      <c r="V1132" s="83" t="n">
        <f aca="false">ROUNDUP(SUM(J1132:L1132)*1.1,0)</f>
        <v>0</v>
      </c>
      <c r="W1132" s="84" t="s">
        <v>50</v>
      </c>
      <c r="X1132" s="28" t="n">
        <f aca="false">IFERROR(IF($W1132="eパケライト",VLOOKUP($U1132,料金表!$B$3:$H$52,2,1),IF($W1132="eパケ",VLOOKUP($U1132,料金表!$B$3:$H$52,4,1),IF($W1132="EMS",VLOOKUP($U1132,料金表!$B$3:$H$52,6,1),""))),"")</f>
        <v>860</v>
      </c>
      <c r="Y1132" s="28" t="n">
        <f aca="false">IFERROR(IF($W1132="eパケライト",VLOOKUP($U1132,料金表!$B$3:$H$52,3,1),IF($W1132="eパケ",VLOOKUP($U1132,料金表!$B$3:$H$52,5,1),IF($W1132="EMS",VLOOKUP($U1132,料金表!$B$3:$H$52,7,1),""))),"")</f>
        <v>860</v>
      </c>
      <c r="Z1132" s="28" t="n">
        <f aca="false">$Z$1</f>
        <v>330</v>
      </c>
      <c r="AA1132" s="64"/>
      <c r="AB1132" s="65"/>
      <c r="AC1132" s="66" t="s">
        <v>45</v>
      </c>
      <c r="AD1132" s="65" t="n">
        <v>43990</v>
      </c>
      <c r="AE1132" s="56"/>
      <c r="AF1132" s="104"/>
    </row>
    <row r="1133" customFormat="false" ht="15.75" hidden="false" customHeight="true" outlineLevel="0" collapsed="false">
      <c r="A1133" s="19" t="n">
        <v>1126</v>
      </c>
      <c r="B1133" s="67"/>
      <c r="C1133" s="58" t="s">
        <v>3430</v>
      </c>
      <c r="D1133" s="37" t="s">
        <v>3431</v>
      </c>
      <c r="E1133" s="58" t="n">
        <v>4984995110028</v>
      </c>
      <c r="F1133" s="38" t="str">
        <f aca="false">IF(D1133="",,"http://mnsearch.com/item?kwd="&amp;D1133)</f>
        <v>http://mnsearch.com/item?kwd=B000069TK7</v>
      </c>
      <c r="G1133" s="60" t="n">
        <v>2750</v>
      </c>
      <c r="H1133" s="39"/>
      <c r="I1133" s="40" t="n">
        <v>200</v>
      </c>
      <c r="J1133" s="41"/>
      <c r="K1133" s="41"/>
      <c r="L1133" s="41"/>
      <c r="M1133" s="61" t="s">
        <v>3432</v>
      </c>
      <c r="N1133" s="62" t="n">
        <v>50.49</v>
      </c>
      <c r="O1133" s="77" t="n">
        <f aca="false">N1133-0.5</f>
        <v>49.99</v>
      </c>
      <c r="P1133" s="78" t="n">
        <f aca="false">IF(ISERROR($P$1*O1133),"",($P$1*O1133))</f>
        <v>5292.9412</v>
      </c>
      <c r="Q1133" s="79" t="n">
        <f aca="false">P1133-T1133-X1133-G1133-H1133-Z1133</f>
        <v>558.9412</v>
      </c>
      <c r="R1133" s="80" t="n">
        <f aca="false">P1133-T1133-Y1133-G1133-H1133-Z1133</f>
        <v>558.9412</v>
      </c>
      <c r="S1133" s="81" t="n">
        <f aca="false">IF(ISERROR(Q1133/P1133),"",(Q1133/P1133))</f>
        <v>0.105601248697038</v>
      </c>
      <c r="T1133" s="78" t="n">
        <f aca="false">ROUND(IF(ISERROR(P1133*$T$1),"",P1133*$T$1),0)</f>
        <v>794</v>
      </c>
      <c r="U1133" s="82" t="n">
        <f aca="false">ROUNDUP(I1133*1.2,0)</f>
        <v>240</v>
      </c>
      <c r="V1133" s="83" t="n">
        <f aca="false">ROUNDUP(SUM(J1133:L1133)*1.1,0)</f>
        <v>0</v>
      </c>
      <c r="W1133" s="84" t="s">
        <v>50</v>
      </c>
      <c r="X1133" s="28" t="n">
        <f aca="false">IFERROR(IF($W1133="eパケライト",VLOOKUP($U1133,料金表!$B$3:$H$52,2,1),IF($W1133="eパケ",VLOOKUP($U1133,料金表!$B$3:$H$52,4,1),IF($W1133="EMS",VLOOKUP($U1133,料金表!$B$3:$H$52,6,1),""))),"")</f>
        <v>860</v>
      </c>
      <c r="Y1133" s="28" t="n">
        <f aca="false">IFERROR(IF($W1133="eパケライト",VLOOKUP($U1133,料金表!$B$3:$H$52,3,1),IF($W1133="eパケ",VLOOKUP($U1133,料金表!$B$3:$H$52,5,1),IF($W1133="EMS",VLOOKUP($U1133,料金表!$B$3:$H$52,7,1),""))),"")</f>
        <v>860</v>
      </c>
      <c r="Z1133" s="28" t="n">
        <f aca="false">$Z$1</f>
        <v>330</v>
      </c>
      <c r="AA1133" s="64"/>
      <c r="AB1133" s="65"/>
      <c r="AC1133" s="66" t="s">
        <v>89</v>
      </c>
      <c r="AD1133" s="65" t="n">
        <v>43990</v>
      </c>
      <c r="AE1133" s="56"/>
      <c r="AF1133" s="104"/>
    </row>
    <row r="1134" customFormat="false" ht="15.75" hidden="false" customHeight="true" outlineLevel="0" collapsed="false">
      <c r="A1134" s="19" t="n">
        <v>1127</v>
      </c>
      <c r="B1134" s="67"/>
      <c r="C1134" s="58" t="s">
        <v>3433</v>
      </c>
      <c r="D1134" s="37" t="s">
        <v>3434</v>
      </c>
      <c r="E1134" s="58" t="n">
        <v>4988776300011</v>
      </c>
      <c r="F1134" s="38" t="str">
        <f aca="false">IF(D1134="",,"http://mnsearch.com/item?kwd="&amp;D1134)</f>
        <v>http://mnsearch.com/item?kwd=B000068I9I</v>
      </c>
      <c r="G1134" s="60" t="n">
        <v>2600</v>
      </c>
      <c r="H1134" s="39"/>
      <c r="I1134" s="40" t="n">
        <v>200</v>
      </c>
      <c r="J1134" s="41"/>
      <c r="K1134" s="41"/>
      <c r="L1134" s="41"/>
      <c r="M1134" s="61" t="s">
        <v>3435</v>
      </c>
      <c r="N1134" s="62" t="n">
        <v>60</v>
      </c>
      <c r="O1134" s="77" t="n">
        <f aca="false">N1134-0.5</f>
        <v>59.5</v>
      </c>
      <c r="P1134" s="78" t="n">
        <f aca="false">IF(ISERROR($P$1*O1134),"",($P$1*O1134))</f>
        <v>6299.86</v>
      </c>
      <c r="Q1134" s="79" t="n">
        <f aca="false">P1134-T1134-X1134-G1134-H1134-Z1134</f>
        <v>1564.86</v>
      </c>
      <c r="R1134" s="80" t="n">
        <f aca="false">P1134-T1134-Y1134-G1134-H1134-Z1134</f>
        <v>1564.86</v>
      </c>
      <c r="S1134" s="81" t="n">
        <f aca="false">IF(ISERROR(Q1134/P1134),"",(Q1134/P1134))</f>
        <v>0.248395996101501</v>
      </c>
      <c r="T1134" s="78" t="n">
        <f aca="false">ROUND(IF(ISERROR(P1134*$T$1),"",P1134*$T$1),0)</f>
        <v>945</v>
      </c>
      <c r="U1134" s="82" t="n">
        <f aca="false">ROUNDUP(I1134*1.2,0)</f>
        <v>240</v>
      </c>
      <c r="V1134" s="83" t="n">
        <f aca="false">ROUNDUP(SUM(J1134:L1134)*1.1,0)</f>
        <v>0</v>
      </c>
      <c r="W1134" s="84" t="s">
        <v>50</v>
      </c>
      <c r="X1134" s="28" t="n">
        <f aca="false">IFERROR(IF($W1134="eパケライト",VLOOKUP($U1134,料金表!$B$3:$H$52,2,1),IF($W1134="eパケ",VLOOKUP($U1134,料金表!$B$3:$H$52,4,1),IF($W1134="EMS",VLOOKUP($U1134,料金表!$B$3:$H$52,6,1),""))),"")</f>
        <v>860</v>
      </c>
      <c r="Y1134" s="28" t="n">
        <f aca="false">IFERROR(IF($W1134="eパケライト",VLOOKUP($U1134,料金表!$B$3:$H$52,3,1),IF($W1134="eパケ",VLOOKUP($U1134,料金表!$B$3:$H$52,5,1),IF($W1134="EMS",VLOOKUP($U1134,料金表!$B$3:$H$52,7,1),""))),"")</f>
        <v>860</v>
      </c>
      <c r="Z1134" s="28" t="n">
        <f aca="false">$Z$1</f>
        <v>330</v>
      </c>
      <c r="AA1134" s="64"/>
      <c r="AB1134" s="65"/>
      <c r="AC1134" s="66" t="s">
        <v>89</v>
      </c>
      <c r="AD1134" s="65" t="n">
        <v>43990</v>
      </c>
      <c r="AE1134" s="56"/>
      <c r="AF1134" s="104"/>
    </row>
    <row r="1135" customFormat="false" ht="15.75" hidden="false" customHeight="true" outlineLevel="0" collapsed="false">
      <c r="A1135" s="19" t="n">
        <v>1128</v>
      </c>
      <c r="B1135" s="67"/>
      <c r="C1135" s="58" t="s">
        <v>3436</v>
      </c>
      <c r="D1135" s="37" t="s">
        <v>3437</v>
      </c>
      <c r="E1135" s="58" t="n">
        <v>4976219044738</v>
      </c>
      <c r="F1135" s="38" t="str">
        <f aca="false">IF(D1135="",,"http://mnsearch.com/item?kwd="&amp;D1135)</f>
        <v>http://mnsearch.com/item?kwd=B000068HM1</v>
      </c>
      <c r="G1135" s="60" t="n">
        <v>4300</v>
      </c>
      <c r="H1135" s="39"/>
      <c r="I1135" s="40" t="n">
        <v>200</v>
      </c>
      <c r="J1135" s="41"/>
      <c r="K1135" s="41"/>
      <c r="L1135" s="41"/>
      <c r="M1135" s="61" t="s">
        <v>3438</v>
      </c>
      <c r="N1135" s="62" t="n">
        <v>60</v>
      </c>
      <c r="O1135" s="77" t="n">
        <f aca="false">N1135-0.5</f>
        <v>59.5</v>
      </c>
      <c r="P1135" s="78" t="n">
        <f aca="false">IF(ISERROR($P$1*O1135),"",($P$1*O1135))</f>
        <v>6299.86</v>
      </c>
      <c r="Q1135" s="79" t="n">
        <f aca="false">P1135-T1135-X1135-G1135-H1135-Z1135</f>
        <v>-135.14</v>
      </c>
      <c r="R1135" s="80" t="n">
        <f aca="false">P1135-T1135-Y1135-G1135-H1135-Z1135</f>
        <v>-135.14</v>
      </c>
      <c r="S1135" s="81" t="n">
        <f aca="false">IF(ISERROR(Q1135/P1135),"",(Q1135/P1135))</f>
        <v>-0.0214512703456903</v>
      </c>
      <c r="T1135" s="78" t="n">
        <f aca="false">ROUND(IF(ISERROR(P1135*$T$1),"",P1135*$T$1),0)</f>
        <v>945</v>
      </c>
      <c r="U1135" s="82" t="n">
        <f aca="false">ROUNDUP(I1135*1.2,0)</f>
        <v>240</v>
      </c>
      <c r="V1135" s="83" t="n">
        <f aca="false">ROUNDUP(SUM(J1135:L1135)*1.1,0)</f>
        <v>0</v>
      </c>
      <c r="W1135" s="84" t="s">
        <v>50</v>
      </c>
      <c r="X1135" s="28" t="n">
        <f aca="false">IFERROR(IF($W1135="eパケライト",VLOOKUP($U1135,料金表!$B$3:$H$52,2,1),IF($W1135="eパケ",VLOOKUP($U1135,料金表!$B$3:$H$52,4,1),IF($W1135="EMS",VLOOKUP($U1135,料金表!$B$3:$H$52,6,1),""))),"")</f>
        <v>860</v>
      </c>
      <c r="Y1135" s="28" t="n">
        <f aca="false">IFERROR(IF($W1135="eパケライト",VLOOKUP($U1135,料金表!$B$3:$H$52,3,1),IF($W1135="eパケ",VLOOKUP($U1135,料金表!$B$3:$H$52,5,1),IF($W1135="EMS",VLOOKUP($U1135,料金表!$B$3:$H$52,7,1),""))),"")</f>
        <v>860</v>
      </c>
      <c r="Z1135" s="28" t="n">
        <f aca="false">$Z$1</f>
        <v>330</v>
      </c>
      <c r="AA1135" s="64"/>
      <c r="AB1135" s="65"/>
      <c r="AC1135" s="66" t="s">
        <v>89</v>
      </c>
      <c r="AD1135" s="65" t="n">
        <v>43990</v>
      </c>
      <c r="AE1135" s="56"/>
      <c r="AF1135" s="104"/>
    </row>
    <row r="1136" customFormat="false" ht="15.75" hidden="false" customHeight="true" outlineLevel="0" collapsed="false">
      <c r="A1136" s="19" t="n">
        <v>1129</v>
      </c>
      <c r="B1136" s="67"/>
      <c r="C1136" s="58" t="s">
        <v>3439</v>
      </c>
      <c r="D1136" s="37" t="s">
        <v>3440</v>
      </c>
      <c r="E1136" s="58" t="n">
        <v>4968947446045</v>
      </c>
      <c r="F1136" s="38" t="str">
        <f aca="false">IF(D1136="",,"http://mnsearch.com/item?kwd="&amp;D1136)</f>
        <v>http://mnsearch.com/item?kwd=B000069T5M</v>
      </c>
      <c r="G1136" s="60" t="n">
        <v>2200</v>
      </c>
      <c r="H1136" s="39"/>
      <c r="I1136" s="40" t="n">
        <v>200</v>
      </c>
      <c r="J1136" s="41"/>
      <c r="K1136" s="41"/>
      <c r="L1136" s="41"/>
      <c r="M1136" s="61" t="s">
        <v>3441</v>
      </c>
      <c r="N1136" s="62" t="n">
        <v>50.49</v>
      </c>
      <c r="O1136" s="77" t="n">
        <f aca="false">N1136-0.5</f>
        <v>49.99</v>
      </c>
      <c r="P1136" s="78" t="n">
        <f aca="false">IF(ISERROR($P$1*O1136),"",($P$1*O1136))</f>
        <v>5292.9412</v>
      </c>
      <c r="Q1136" s="79" t="n">
        <f aca="false">P1136-T1136-X1136-G1136-H1136-Z1136</f>
        <v>1108.9412</v>
      </c>
      <c r="R1136" s="80" t="n">
        <f aca="false">P1136-T1136-Y1136-G1136-H1136-Z1136</f>
        <v>1108.9412</v>
      </c>
      <c r="S1136" s="81" t="n">
        <f aca="false">IF(ISERROR(Q1136/P1136),"",(Q1136/P1136))</f>
        <v>0.209513228675202</v>
      </c>
      <c r="T1136" s="78" t="n">
        <f aca="false">ROUND(IF(ISERROR(P1136*$T$1),"",P1136*$T$1),0)</f>
        <v>794</v>
      </c>
      <c r="U1136" s="82" t="n">
        <f aca="false">ROUNDUP(I1136*1.2,0)</f>
        <v>240</v>
      </c>
      <c r="V1136" s="83" t="n">
        <f aca="false">ROUNDUP(SUM(J1136:L1136)*1.1,0)</f>
        <v>0</v>
      </c>
      <c r="W1136" s="84" t="s">
        <v>50</v>
      </c>
      <c r="X1136" s="28" t="n">
        <f aca="false">IFERROR(IF($W1136="eパケライト",VLOOKUP($U1136,料金表!$B$3:$H$52,2,1),IF($W1136="eパケ",VLOOKUP($U1136,料金表!$B$3:$H$52,4,1),IF($W1136="EMS",VLOOKUP($U1136,料金表!$B$3:$H$52,6,1),""))),"")</f>
        <v>860</v>
      </c>
      <c r="Y1136" s="28" t="n">
        <f aca="false">IFERROR(IF($W1136="eパケライト",VLOOKUP($U1136,料金表!$B$3:$H$52,3,1),IF($W1136="eパケ",VLOOKUP($U1136,料金表!$B$3:$H$52,5,1),IF($W1136="EMS",VLOOKUP($U1136,料金表!$B$3:$H$52,7,1),""))),"")</f>
        <v>860</v>
      </c>
      <c r="Z1136" s="28" t="n">
        <f aca="false">$Z$1</f>
        <v>330</v>
      </c>
      <c r="AA1136" s="64"/>
      <c r="AB1136" s="65"/>
      <c r="AC1136" s="66" t="s">
        <v>89</v>
      </c>
      <c r="AD1136" s="65" t="n">
        <v>43990</v>
      </c>
      <c r="AE1136" s="56"/>
      <c r="AF1136" s="104"/>
    </row>
    <row r="1137" customFormat="false" ht="15.75" hidden="false" customHeight="true" outlineLevel="0" collapsed="false">
      <c r="A1137" s="19" t="n">
        <v>1130</v>
      </c>
      <c r="B1137" s="67"/>
      <c r="C1137" s="58" t="s">
        <v>3442</v>
      </c>
      <c r="D1137" s="37" t="s">
        <v>3443</v>
      </c>
      <c r="E1137" s="58" t="n">
        <v>4907095000501</v>
      </c>
      <c r="F1137" s="38" t="str">
        <f aca="false">IF(D1137="",,"http://mnsearch.com/item?kwd="&amp;D1137)</f>
        <v>http://mnsearch.com/item?kwd=B000092P7V</v>
      </c>
      <c r="G1137" s="60" t="n">
        <v>4600</v>
      </c>
      <c r="H1137" s="39"/>
      <c r="I1137" s="40" t="n">
        <v>400</v>
      </c>
      <c r="J1137" s="41"/>
      <c r="K1137" s="41"/>
      <c r="L1137" s="41"/>
      <c r="M1137" s="61" t="s">
        <v>3444</v>
      </c>
      <c r="N1137" s="62" t="n">
        <v>75.49</v>
      </c>
      <c r="O1137" s="77" t="n">
        <f aca="false">N1137-0.5</f>
        <v>74.99</v>
      </c>
      <c r="P1137" s="78" t="n">
        <f aca="false">IF(ISERROR($P$1*O1137),"",($P$1*O1137))</f>
        <v>7939.9412</v>
      </c>
      <c r="Q1137" s="79" t="n">
        <f aca="false">P1137-T1137-X1137-G1137-H1137-Z1137</f>
        <v>583.941199999999</v>
      </c>
      <c r="R1137" s="80" t="n">
        <f aca="false">P1137-T1137-Y1137-G1137-H1137-Z1137</f>
        <v>583.941199999999</v>
      </c>
      <c r="S1137" s="81" t="n">
        <f aca="false">IF(ISERROR(Q1137/P1137),"",(Q1137/P1137))</f>
        <v>0.0735447763769333</v>
      </c>
      <c r="T1137" s="78" t="n">
        <f aca="false">ROUND(IF(ISERROR(P1137*$T$1),"",P1137*$T$1),0)</f>
        <v>1191</v>
      </c>
      <c r="U1137" s="82" t="n">
        <f aca="false">ROUNDUP(I1137*1.2,0)</f>
        <v>480</v>
      </c>
      <c r="V1137" s="83" t="n">
        <f aca="false">ROUNDUP(SUM(J1137:L1137)*1.1,0)</f>
        <v>0</v>
      </c>
      <c r="W1137" s="84" t="s">
        <v>50</v>
      </c>
      <c r="X1137" s="28" t="n">
        <f aca="false">IFERROR(IF($W1137="eパケライト",VLOOKUP($U1137,料金表!$B$3:$H$52,2,1),IF($W1137="eパケ",VLOOKUP($U1137,料金表!$B$3:$H$52,4,1),IF($W1137="EMS",VLOOKUP($U1137,料金表!$B$3:$H$52,6,1),""))),"")</f>
        <v>1235</v>
      </c>
      <c r="Y1137" s="28" t="n">
        <f aca="false">IFERROR(IF($W1137="eパケライト",VLOOKUP($U1137,料金表!$B$3:$H$52,3,1),IF($W1137="eパケ",VLOOKUP($U1137,料金表!$B$3:$H$52,5,1),IF($W1137="EMS",VLOOKUP($U1137,料金表!$B$3:$H$52,7,1),""))),"")</f>
        <v>1235</v>
      </c>
      <c r="Z1137" s="28" t="n">
        <f aca="false">$Z$1</f>
        <v>330</v>
      </c>
      <c r="AA1137" s="64"/>
      <c r="AB1137" s="65"/>
      <c r="AC1137" s="66" t="s">
        <v>89</v>
      </c>
      <c r="AD1137" s="65" t="n">
        <v>43990</v>
      </c>
      <c r="AE1137" s="56"/>
      <c r="AF1137" s="104"/>
    </row>
    <row r="1138" customFormat="false" ht="15.75" hidden="false" customHeight="true" outlineLevel="0" collapsed="false">
      <c r="A1138" s="19" t="n">
        <v>1131</v>
      </c>
      <c r="B1138" s="67"/>
      <c r="C1138" s="58" t="s">
        <v>3445</v>
      </c>
      <c r="D1138" s="37" t="s">
        <v>3446</v>
      </c>
      <c r="E1138" s="58" t="n">
        <v>4988648127548</v>
      </c>
      <c r="F1138" s="38" t="str">
        <f aca="false">IF(D1138="",,"http://mnsearch.com/item?kwd="&amp;D1138)</f>
        <v>http://mnsearch.com/item?kwd=B00005V8XW</v>
      </c>
      <c r="G1138" s="60" t="n">
        <v>1000</v>
      </c>
      <c r="H1138" s="39"/>
      <c r="I1138" s="40" t="n">
        <v>200</v>
      </c>
      <c r="J1138" s="41"/>
      <c r="K1138" s="41"/>
      <c r="L1138" s="41"/>
      <c r="M1138" s="100" t="s">
        <v>3447</v>
      </c>
      <c r="N1138" s="62" t="n">
        <v>35.49</v>
      </c>
      <c r="O1138" s="77" t="n">
        <f aca="false">N1138-0.5</f>
        <v>34.99</v>
      </c>
      <c r="P1138" s="78" t="n">
        <f aca="false">IF(ISERROR($P$1*O1138),"",($P$1*O1138))</f>
        <v>3704.7412</v>
      </c>
      <c r="Q1138" s="79" t="n">
        <f aca="false">P1138-T1138-X1138-G1138-H1138-Z1138</f>
        <v>958.7412</v>
      </c>
      <c r="R1138" s="80" t="n">
        <f aca="false">P1138-T1138-Y1138-G1138-H1138-Z1138</f>
        <v>958.7412</v>
      </c>
      <c r="S1138" s="81" t="n">
        <f aca="false">IF(ISERROR(Q1138/P1138),"",(Q1138/P1138))</f>
        <v>0.258787631373549</v>
      </c>
      <c r="T1138" s="78" t="n">
        <f aca="false">ROUND(IF(ISERROR(P1138*$T$1),"",P1138*$T$1),0)</f>
        <v>556</v>
      </c>
      <c r="U1138" s="82" t="n">
        <f aca="false">ROUNDUP(I1138*1.2,0)</f>
        <v>240</v>
      </c>
      <c r="V1138" s="83" t="n">
        <f aca="false">ROUNDUP(SUM(J1138:L1138)*1.1,0)</f>
        <v>0</v>
      </c>
      <c r="W1138" s="84" t="s">
        <v>50</v>
      </c>
      <c r="X1138" s="28" t="n">
        <f aca="false">IFERROR(IF($W1138="eパケライト",VLOOKUP($U1138,料金表!$B$3:$H$52,2,1),IF($W1138="eパケ",VLOOKUP($U1138,料金表!$B$3:$H$52,4,1),IF($W1138="EMS",VLOOKUP($U1138,料金表!$B$3:$H$52,6,1),""))),"")</f>
        <v>860</v>
      </c>
      <c r="Y1138" s="28" t="n">
        <f aca="false">IFERROR(IF($W1138="eパケライト",VLOOKUP($U1138,料金表!$B$3:$H$52,3,1),IF($W1138="eパケ",VLOOKUP($U1138,料金表!$B$3:$H$52,5,1),IF($W1138="EMS",VLOOKUP($U1138,料金表!$B$3:$H$52,7,1),""))),"")</f>
        <v>860</v>
      </c>
      <c r="Z1138" s="28" t="n">
        <f aca="false">$Z$1</f>
        <v>330</v>
      </c>
      <c r="AA1138" s="64"/>
      <c r="AB1138" s="65"/>
      <c r="AC1138" s="66" t="s">
        <v>89</v>
      </c>
      <c r="AD1138" s="65" t="n">
        <v>43991</v>
      </c>
      <c r="AE1138" s="56"/>
      <c r="AF1138" s="104"/>
    </row>
    <row r="1139" customFormat="false" ht="15.75" hidden="false" customHeight="true" outlineLevel="0" collapsed="false">
      <c r="A1139" s="19" t="n">
        <v>1132</v>
      </c>
      <c r="B1139" s="67"/>
      <c r="C1139" s="58" t="s">
        <v>3448</v>
      </c>
      <c r="D1139" s="37" t="s">
        <v>3449</v>
      </c>
      <c r="E1139" s="58" t="n">
        <v>4976219144278</v>
      </c>
      <c r="F1139" s="38" t="str">
        <f aca="false">IF(D1139="",,"http://mnsearch.com/item?kwd="&amp;D1139)</f>
        <v>http://mnsearch.com/item?kwd=B000068HN6</v>
      </c>
      <c r="G1139" s="60" t="n">
        <v>21000</v>
      </c>
      <c r="H1139" s="39"/>
      <c r="I1139" s="40" t="n">
        <v>200</v>
      </c>
      <c r="J1139" s="41"/>
      <c r="K1139" s="41"/>
      <c r="L1139" s="41"/>
      <c r="M1139" s="61" t="s">
        <v>3450</v>
      </c>
      <c r="N1139" s="62" t="n">
        <v>260.49</v>
      </c>
      <c r="O1139" s="77" t="n">
        <f aca="false">N1139-0.5</f>
        <v>259.99</v>
      </c>
      <c r="P1139" s="78" t="n">
        <f aca="false">IF(ISERROR($P$1*O1139),"",($P$1*O1139))</f>
        <v>27527.7412</v>
      </c>
      <c r="Q1139" s="79" t="n">
        <f aca="false">P1139-T1139-X1139-G1139-H1139-Z1139</f>
        <v>1208.7412</v>
      </c>
      <c r="R1139" s="80" t="n">
        <f aca="false">P1139-T1139-Y1139-G1139-H1139-Z1139</f>
        <v>1208.7412</v>
      </c>
      <c r="S1139" s="81" t="n">
        <f aca="false">IF(ISERROR(Q1139/P1139),"",(Q1139/P1139))</f>
        <v>0.0439099303941437</v>
      </c>
      <c r="T1139" s="78" t="n">
        <f aca="false">ROUND(IF(ISERROR(P1139*$T$1),"",P1139*$T$1),0)</f>
        <v>4129</v>
      </c>
      <c r="U1139" s="82" t="n">
        <f aca="false">ROUNDUP(I1139*1.2,0)</f>
        <v>240</v>
      </c>
      <c r="V1139" s="83" t="n">
        <f aca="false">ROUNDUP(SUM(J1139:L1139)*1.1,0)</f>
        <v>0</v>
      </c>
      <c r="W1139" s="84" t="s">
        <v>50</v>
      </c>
      <c r="X1139" s="28" t="n">
        <f aca="false">IFERROR(IF($W1139="eパケライト",VLOOKUP($U1139,料金表!$B$3:$H$52,2,1),IF($W1139="eパケ",VLOOKUP($U1139,料金表!$B$3:$H$52,4,1),IF($W1139="EMS",VLOOKUP($U1139,料金表!$B$3:$H$52,6,1),""))),"")</f>
        <v>860</v>
      </c>
      <c r="Y1139" s="28" t="n">
        <f aca="false">IFERROR(IF($W1139="eパケライト",VLOOKUP($U1139,料金表!$B$3:$H$52,3,1),IF($W1139="eパケ",VLOOKUP($U1139,料金表!$B$3:$H$52,5,1),IF($W1139="EMS",VLOOKUP($U1139,料金表!$B$3:$H$52,7,1),""))),"")</f>
        <v>860</v>
      </c>
      <c r="Z1139" s="28" t="n">
        <f aca="false">$Z$1</f>
        <v>330</v>
      </c>
      <c r="AA1139" s="64"/>
      <c r="AB1139" s="65"/>
      <c r="AC1139" s="66" t="s">
        <v>89</v>
      </c>
      <c r="AD1139" s="65" t="n">
        <v>43991</v>
      </c>
      <c r="AE1139" s="56"/>
      <c r="AF1139" s="104"/>
    </row>
    <row r="1140" customFormat="false" ht="15.75" hidden="false" customHeight="true" outlineLevel="0" collapsed="false">
      <c r="A1140" s="19" t="n">
        <v>1133</v>
      </c>
      <c r="B1140" s="67"/>
      <c r="C1140" s="58" t="s">
        <v>3451</v>
      </c>
      <c r="D1140" s="37" t="s">
        <v>3452</v>
      </c>
      <c r="E1140" s="58" t="n">
        <v>4988604210116</v>
      </c>
      <c r="F1140" s="38" t="str">
        <f aca="false">IF(D1140="",,"http://mnsearch.com/item?kwd="&amp;D1140)</f>
        <v>http://mnsearch.com/item?kwd=B00019P81Q</v>
      </c>
      <c r="G1140" s="60" t="n">
        <v>2000</v>
      </c>
      <c r="H1140" s="39"/>
      <c r="I1140" s="40" t="n">
        <v>200</v>
      </c>
      <c r="J1140" s="41"/>
      <c r="K1140" s="41"/>
      <c r="L1140" s="41"/>
      <c r="M1140" s="61" t="s">
        <v>3453</v>
      </c>
      <c r="N1140" s="62" t="n">
        <v>50.49</v>
      </c>
      <c r="O1140" s="77" t="n">
        <f aca="false">N1140-0.5</f>
        <v>49.99</v>
      </c>
      <c r="P1140" s="78" t="n">
        <f aca="false">IF(ISERROR($P$1*O1140),"",($P$1*O1140))</f>
        <v>5292.9412</v>
      </c>
      <c r="Q1140" s="79" t="n">
        <f aca="false">P1140-T1140-X1140-G1140-H1140-Z1140</f>
        <v>1308.9412</v>
      </c>
      <c r="R1140" s="80" t="n">
        <f aca="false">P1140-T1140-Y1140-G1140-H1140-Z1140</f>
        <v>1308.9412</v>
      </c>
      <c r="S1140" s="81" t="n">
        <f aca="false">IF(ISERROR(Q1140/P1140),"",(Q1140/P1140))</f>
        <v>0.247299403212717</v>
      </c>
      <c r="T1140" s="78" t="n">
        <f aca="false">ROUND(IF(ISERROR(P1140*$T$1),"",P1140*$T$1),0)</f>
        <v>794</v>
      </c>
      <c r="U1140" s="82" t="n">
        <f aca="false">ROUNDUP(I1140*1.2,0)</f>
        <v>240</v>
      </c>
      <c r="V1140" s="83" t="n">
        <f aca="false">ROUNDUP(SUM(J1140:L1140)*1.1,0)</f>
        <v>0</v>
      </c>
      <c r="W1140" s="84" t="s">
        <v>50</v>
      </c>
      <c r="X1140" s="28" t="n">
        <f aca="false">IFERROR(IF($W1140="eパケライト",VLOOKUP($U1140,料金表!$B$3:$H$52,2,1),IF($W1140="eパケ",VLOOKUP($U1140,料金表!$B$3:$H$52,4,1),IF($W1140="EMS",VLOOKUP($U1140,料金表!$B$3:$H$52,6,1),""))),"")</f>
        <v>860</v>
      </c>
      <c r="Y1140" s="28" t="n">
        <f aca="false">IFERROR(IF($W1140="eパケライト",VLOOKUP($U1140,料金表!$B$3:$H$52,3,1),IF($W1140="eパケ",VLOOKUP($U1140,料金表!$B$3:$H$52,5,1),IF($W1140="EMS",VLOOKUP($U1140,料金表!$B$3:$H$52,7,1),""))),"")</f>
        <v>860</v>
      </c>
      <c r="Z1140" s="28" t="n">
        <f aca="false">$Z$1</f>
        <v>330</v>
      </c>
      <c r="AA1140" s="64"/>
      <c r="AB1140" s="65"/>
      <c r="AC1140" s="66" t="s">
        <v>89</v>
      </c>
      <c r="AD1140" s="65" t="n">
        <v>43991</v>
      </c>
      <c r="AE1140" s="56"/>
      <c r="AF1140" s="104"/>
    </row>
    <row r="1141" customFormat="false" ht="15.75" hidden="false" customHeight="true" outlineLevel="0" collapsed="false">
      <c r="A1141" s="19" t="n">
        <v>1134</v>
      </c>
      <c r="B1141" s="67"/>
      <c r="C1141" s="58" t="s">
        <v>3454</v>
      </c>
      <c r="D1141" s="37" t="s">
        <v>3455</v>
      </c>
      <c r="E1141" s="58" t="n">
        <v>4940261515232</v>
      </c>
      <c r="F1141" s="38" t="str">
        <f aca="false">IF(D1141="",,"http://mnsearch.com/item?kwd="&amp;D1141)</f>
        <v>http://mnsearch.com/item?kwd=B07D5MH7S9</v>
      </c>
      <c r="G1141" s="60" t="n">
        <v>2200</v>
      </c>
      <c r="H1141" s="39"/>
      <c r="I1141" s="40" t="n">
        <v>200</v>
      </c>
      <c r="J1141" s="41"/>
      <c r="K1141" s="41"/>
      <c r="L1141" s="41"/>
      <c r="M1141" s="100" t="s">
        <v>3456</v>
      </c>
      <c r="N1141" s="62" t="n">
        <v>46.49</v>
      </c>
      <c r="O1141" s="77" t="n">
        <f aca="false">N1141-0.5</f>
        <v>45.99</v>
      </c>
      <c r="P1141" s="78" t="n">
        <f aca="false">IF(ISERROR($P$1*O1141),"",($P$1*O1141))</f>
        <v>4869.4212</v>
      </c>
      <c r="Q1141" s="79" t="n">
        <f aca="false">P1141-T1141-X1141-G1141-H1141-Z1141</f>
        <v>749.4212</v>
      </c>
      <c r="R1141" s="80" t="n">
        <f aca="false">P1141-T1141-Y1141-G1141-H1141-Z1141</f>
        <v>749.4212</v>
      </c>
      <c r="S1141" s="81" t="n">
        <f aca="false">IF(ISERROR(Q1141/P1141),"",(Q1141/P1141))</f>
        <v>0.153903548126007</v>
      </c>
      <c r="T1141" s="78" t="n">
        <f aca="false">ROUND(IF(ISERROR(P1141*$T$1),"",P1141*$T$1),0)</f>
        <v>730</v>
      </c>
      <c r="U1141" s="82" t="n">
        <f aca="false">ROUNDUP(I1141*1.2,0)</f>
        <v>240</v>
      </c>
      <c r="V1141" s="83" t="n">
        <f aca="false">ROUNDUP(SUM(J1141:L1141)*1.1,0)</f>
        <v>0</v>
      </c>
      <c r="W1141" s="84" t="s">
        <v>50</v>
      </c>
      <c r="X1141" s="28" t="n">
        <f aca="false">IFERROR(IF($W1141="eパケライト",VLOOKUP($U1141,料金表!$B$3:$H$52,2,1),IF($W1141="eパケ",VLOOKUP($U1141,料金表!$B$3:$H$52,4,1),IF($W1141="EMS",VLOOKUP($U1141,料金表!$B$3:$H$52,6,1),""))),"")</f>
        <v>860</v>
      </c>
      <c r="Y1141" s="28" t="n">
        <f aca="false">IFERROR(IF($W1141="eパケライト",VLOOKUP($U1141,料金表!$B$3:$H$52,3,1),IF($W1141="eパケ",VLOOKUP($U1141,料金表!$B$3:$H$52,5,1),IF($W1141="EMS",VLOOKUP($U1141,料金表!$B$3:$H$52,7,1),""))),"")</f>
        <v>860</v>
      </c>
      <c r="Z1141" s="28" t="n">
        <f aca="false">$Z$1</f>
        <v>330</v>
      </c>
      <c r="AA1141" s="64"/>
      <c r="AB1141" s="65"/>
      <c r="AC1141" s="66" t="s">
        <v>89</v>
      </c>
      <c r="AD1141" s="65" t="n">
        <v>43991</v>
      </c>
      <c r="AE1141" s="56"/>
      <c r="AF1141" s="104"/>
    </row>
    <row r="1142" customFormat="false" ht="15.75" hidden="false" customHeight="true" outlineLevel="0" collapsed="false">
      <c r="A1142" s="19" t="n">
        <v>1135</v>
      </c>
      <c r="B1142" s="67"/>
      <c r="C1142" s="58" t="s">
        <v>3457</v>
      </c>
      <c r="D1142" s="37" t="s">
        <v>3458</v>
      </c>
      <c r="E1142" s="58" t="n">
        <v>4907892000025</v>
      </c>
      <c r="F1142" s="38" t="str">
        <f aca="false">IF(D1142="",,"http://mnsearch.com/item?kwd="&amp;D1142)</f>
        <v>http://mnsearch.com/item?kwd=B000068H2C</v>
      </c>
      <c r="G1142" s="60" t="n">
        <v>6000</v>
      </c>
      <c r="H1142" s="39"/>
      <c r="I1142" s="40" t="n">
        <v>200</v>
      </c>
      <c r="J1142" s="41"/>
      <c r="K1142" s="41"/>
      <c r="L1142" s="41"/>
      <c r="M1142" s="61" t="s">
        <v>3459</v>
      </c>
      <c r="N1142" s="62" t="n">
        <v>210</v>
      </c>
      <c r="O1142" s="77" t="n">
        <f aca="false">N1142-0.5</f>
        <v>209.5</v>
      </c>
      <c r="P1142" s="78" t="n">
        <f aca="false">IF(ISERROR($P$1*O1142),"",($P$1*O1142))</f>
        <v>22181.86</v>
      </c>
      <c r="Q1142" s="79" t="n">
        <f aca="false">P1142-T1142-X1142-G1142-H1142-Z1142</f>
        <v>11664.86</v>
      </c>
      <c r="R1142" s="80" t="n">
        <f aca="false">P1142-T1142-Y1142-G1142-H1142-Z1142</f>
        <v>11664.86</v>
      </c>
      <c r="S1142" s="81" t="n">
        <f aca="false">IF(ISERROR(Q1142/P1142),"",(Q1142/P1142))</f>
        <v>0.525873844664063</v>
      </c>
      <c r="T1142" s="78" t="n">
        <f aca="false">ROUND(IF(ISERROR(P1142*$T$1),"",P1142*$T$1),0)</f>
        <v>3327</v>
      </c>
      <c r="U1142" s="82" t="n">
        <f aca="false">ROUNDUP(I1142*1.2,0)</f>
        <v>240</v>
      </c>
      <c r="V1142" s="83" t="n">
        <f aca="false">ROUNDUP(SUM(J1142:L1142)*1.1,0)</f>
        <v>0</v>
      </c>
      <c r="W1142" s="84" t="s">
        <v>50</v>
      </c>
      <c r="X1142" s="28" t="n">
        <f aca="false">IFERROR(IF($W1142="eパケライト",VLOOKUP($U1142,料金表!$B$3:$H$52,2,1),IF($W1142="eパケ",VLOOKUP($U1142,料金表!$B$3:$H$52,4,1),IF($W1142="EMS",VLOOKUP($U1142,料金表!$B$3:$H$52,6,1),""))),"")</f>
        <v>860</v>
      </c>
      <c r="Y1142" s="28" t="n">
        <f aca="false">IFERROR(IF($W1142="eパケライト",VLOOKUP($U1142,料金表!$B$3:$H$52,3,1),IF($W1142="eパケ",VLOOKUP($U1142,料金表!$B$3:$H$52,5,1),IF($W1142="EMS",VLOOKUP($U1142,料金表!$B$3:$H$52,7,1),""))),"")</f>
        <v>860</v>
      </c>
      <c r="Z1142" s="28" t="n">
        <f aca="false">$Z$1</f>
        <v>330</v>
      </c>
      <c r="AA1142" s="64"/>
      <c r="AB1142" s="65"/>
      <c r="AC1142" s="66" t="s">
        <v>89</v>
      </c>
      <c r="AD1142" s="65" t="n">
        <v>43991</v>
      </c>
      <c r="AE1142" s="56"/>
      <c r="AF1142" s="104"/>
    </row>
    <row r="1143" customFormat="false" ht="15.75" hidden="false" customHeight="true" outlineLevel="0" collapsed="false">
      <c r="A1143" s="19" t="n">
        <v>1136</v>
      </c>
      <c r="B1143" s="67"/>
      <c r="C1143" s="58" t="s">
        <v>3460</v>
      </c>
      <c r="D1143" s="37" t="s">
        <v>3461</v>
      </c>
      <c r="E1143" s="58" t="n">
        <v>4964808500765</v>
      </c>
      <c r="F1143" s="38" t="str">
        <f aca="false">IF(D1143="",,"http://mnsearch.com/item?kwd="&amp;D1143)</f>
        <v>http://mnsearch.com/item?kwd=B00014B08G</v>
      </c>
      <c r="G1143" s="60" t="n">
        <v>4311</v>
      </c>
      <c r="H1143" s="39"/>
      <c r="I1143" s="40" t="n">
        <v>200</v>
      </c>
      <c r="J1143" s="41"/>
      <c r="K1143" s="41"/>
      <c r="L1143" s="41"/>
      <c r="M1143" s="100" t="s">
        <v>3462</v>
      </c>
      <c r="N1143" s="62" t="n">
        <v>65.49</v>
      </c>
      <c r="O1143" s="77" t="n">
        <f aca="false">N1143-0.5</f>
        <v>64.99</v>
      </c>
      <c r="P1143" s="78" t="n">
        <f aca="false">IF(ISERROR($P$1*O1143),"",($P$1*O1143))</f>
        <v>6881.1412</v>
      </c>
      <c r="Q1143" s="79" t="n">
        <f aca="false">P1143-T1143-X1143-G1143-H1143-Z1143</f>
        <v>348.141199999999</v>
      </c>
      <c r="R1143" s="80" t="n">
        <f aca="false">P1143-T1143-Y1143-G1143-H1143-Z1143</f>
        <v>348.141199999999</v>
      </c>
      <c r="S1143" s="81" t="n">
        <f aca="false">IF(ISERROR(Q1143/P1143),"",(Q1143/P1143))</f>
        <v>0.0505935265505087</v>
      </c>
      <c r="T1143" s="78" t="n">
        <f aca="false">ROUND(IF(ISERROR(P1143*$T$1),"",P1143*$T$1),0)</f>
        <v>1032</v>
      </c>
      <c r="U1143" s="82" t="n">
        <f aca="false">ROUNDUP(I1143*1.2,0)</f>
        <v>240</v>
      </c>
      <c r="V1143" s="83" t="n">
        <f aca="false">ROUNDUP(SUM(J1143:L1143)*1.1,0)</f>
        <v>0</v>
      </c>
      <c r="W1143" s="84" t="s">
        <v>50</v>
      </c>
      <c r="X1143" s="28" t="n">
        <f aca="false">IFERROR(IF($W1143="eパケライト",VLOOKUP($U1143,料金表!$B$3:$H$52,2,1),IF($W1143="eパケ",VLOOKUP($U1143,料金表!$B$3:$H$52,4,1),IF($W1143="EMS",VLOOKUP($U1143,料金表!$B$3:$H$52,6,1),""))),"")</f>
        <v>860</v>
      </c>
      <c r="Y1143" s="28" t="n">
        <f aca="false">IFERROR(IF($W1143="eパケライト",VLOOKUP($U1143,料金表!$B$3:$H$52,3,1),IF($W1143="eパケ",VLOOKUP($U1143,料金表!$B$3:$H$52,5,1),IF($W1143="EMS",VLOOKUP($U1143,料金表!$B$3:$H$52,7,1),""))),"")</f>
        <v>860</v>
      </c>
      <c r="Z1143" s="28" t="n">
        <f aca="false">$Z$1</f>
        <v>330</v>
      </c>
      <c r="AA1143" s="64"/>
      <c r="AB1143" s="65"/>
      <c r="AC1143" s="66" t="s">
        <v>45</v>
      </c>
      <c r="AD1143" s="65" t="n">
        <v>43990</v>
      </c>
      <c r="AE1143" s="56"/>
      <c r="AF1143" s="104"/>
    </row>
    <row r="1144" customFormat="false" ht="15.75" hidden="false" customHeight="true" outlineLevel="0" collapsed="false">
      <c r="A1144" s="19" t="n">
        <v>1137</v>
      </c>
      <c r="B1144" s="67"/>
      <c r="C1144" s="58" t="s">
        <v>3463</v>
      </c>
      <c r="D1144" s="37" t="s">
        <v>3464</v>
      </c>
      <c r="E1144" s="58" t="n">
        <v>4988611910030</v>
      </c>
      <c r="F1144" s="38" t="str">
        <f aca="false">IF(D1144="",,"http://mnsearch.com/item?kwd="&amp;D1144)</f>
        <v>http://mnsearch.com/item?kwd=B000148ITA</v>
      </c>
      <c r="G1144" s="60" t="n">
        <v>5700</v>
      </c>
      <c r="H1144" s="39"/>
      <c r="I1144" s="40" t="n">
        <v>200</v>
      </c>
      <c r="J1144" s="41"/>
      <c r="K1144" s="41"/>
      <c r="L1144" s="41"/>
      <c r="M1144" s="100" t="s">
        <v>3465</v>
      </c>
      <c r="N1144" s="62" t="n">
        <v>90.49</v>
      </c>
      <c r="O1144" s="77" t="n">
        <f aca="false">N1144-0.5</f>
        <v>89.99</v>
      </c>
      <c r="P1144" s="78" t="n">
        <f aca="false">IF(ISERROR($P$1*O1144),"",($P$1*O1144))</f>
        <v>9528.1412</v>
      </c>
      <c r="Q1144" s="79" t="n">
        <f aca="false">P1144-T1144-X1144-G1144-H1144-Z1144</f>
        <v>1209.1412</v>
      </c>
      <c r="R1144" s="80" t="n">
        <f aca="false">P1144-T1144-Y1144-G1144-H1144-Z1144</f>
        <v>1209.1412</v>
      </c>
      <c r="S1144" s="81" t="n">
        <f aca="false">IF(ISERROR(Q1144/P1144),"",(Q1144/P1144))</f>
        <v>0.126902107621999</v>
      </c>
      <c r="T1144" s="78" t="n">
        <f aca="false">ROUND(IF(ISERROR(P1144*$T$1),"",P1144*$T$1),0)</f>
        <v>1429</v>
      </c>
      <c r="U1144" s="82" t="n">
        <f aca="false">ROUNDUP(I1144*1.2,0)</f>
        <v>240</v>
      </c>
      <c r="V1144" s="83" t="n">
        <f aca="false">ROUNDUP(SUM(J1144:L1144)*1.1,0)</f>
        <v>0</v>
      </c>
      <c r="W1144" s="84" t="s">
        <v>50</v>
      </c>
      <c r="X1144" s="28" t="n">
        <f aca="false">IFERROR(IF($W1144="eパケライト",VLOOKUP($U1144,料金表!$B$3:$H$52,2,1),IF($W1144="eパケ",VLOOKUP($U1144,料金表!$B$3:$H$52,4,1),IF($W1144="EMS",VLOOKUP($U1144,料金表!$B$3:$H$52,6,1),""))),"")</f>
        <v>860</v>
      </c>
      <c r="Y1144" s="28" t="n">
        <f aca="false">IFERROR(IF($W1144="eパケライト",VLOOKUP($U1144,料金表!$B$3:$H$52,3,1),IF($W1144="eパケ",VLOOKUP($U1144,料金表!$B$3:$H$52,5,1),IF($W1144="EMS",VLOOKUP($U1144,料金表!$B$3:$H$52,7,1),""))),"")</f>
        <v>860</v>
      </c>
      <c r="Z1144" s="28" t="n">
        <f aca="false">$Z$1</f>
        <v>330</v>
      </c>
      <c r="AA1144" s="64"/>
      <c r="AB1144" s="65"/>
      <c r="AC1144" s="66" t="s">
        <v>45</v>
      </c>
      <c r="AD1144" s="65" t="n">
        <v>43990</v>
      </c>
      <c r="AE1144" s="56"/>
      <c r="AF1144" s="104"/>
    </row>
    <row r="1145" customFormat="false" ht="15.75" hidden="false" customHeight="true" outlineLevel="0" collapsed="false">
      <c r="A1145" s="19" t="n">
        <v>1138</v>
      </c>
      <c r="B1145" s="67"/>
      <c r="C1145" s="58" t="s">
        <v>3466</v>
      </c>
      <c r="D1145" s="37" t="s">
        <v>3467</v>
      </c>
      <c r="E1145" s="58" t="n">
        <v>4948872150668</v>
      </c>
      <c r="F1145" s="38" t="str">
        <f aca="false">IF(D1145="",,"http://mnsearch.com/item?kwd="&amp;D1145)</f>
        <v>http://mnsearch.com/item?kwd=B000219HRY</v>
      </c>
      <c r="G1145" s="60" t="n">
        <v>1200</v>
      </c>
      <c r="H1145" s="39"/>
      <c r="I1145" s="40" t="n">
        <v>200</v>
      </c>
      <c r="J1145" s="41"/>
      <c r="K1145" s="41"/>
      <c r="L1145" s="41"/>
      <c r="M1145" s="100" t="s">
        <v>3468</v>
      </c>
      <c r="N1145" s="62" t="n">
        <v>40.49</v>
      </c>
      <c r="O1145" s="77" t="n">
        <f aca="false">N1145-0.5</f>
        <v>39.99</v>
      </c>
      <c r="P1145" s="78" t="n">
        <f aca="false">IF(ISERROR($P$1*O1145),"",($P$1*O1145))</f>
        <v>4234.1412</v>
      </c>
      <c r="Q1145" s="79" t="n">
        <f aca="false">P1145-T1145-X1145-G1145-H1145-Z1145</f>
        <v>1209.1412</v>
      </c>
      <c r="R1145" s="80" t="n">
        <f aca="false">P1145-T1145-Y1145-G1145-H1145-Z1145</f>
        <v>1209.1412</v>
      </c>
      <c r="S1145" s="81" t="n">
        <f aca="false">IF(ISERROR(Q1145/P1145),"",(Q1145/P1145))</f>
        <v>0.285569408974835</v>
      </c>
      <c r="T1145" s="78" t="n">
        <f aca="false">ROUND(IF(ISERROR(P1145*$T$1),"",P1145*$T$1),0)</f>
        <v>635</v>
      </c>
      <c r="U1145" s="82" t="n">
        <f aca="false">ROUNDUP(I1145*1.2,0)</f>
        <v>240</v>
      </c>
      <c r="V1145" s="83" t="n">
        <f aca="false">ROUNDUP(SUM(J1145:L1145)*1.1,0)</f>
        <v>0</v>
      </c>
      <c r="W1145" s="84" t="s">
        <v>50</v>
      </c>
      <c r="X1145" s="28" t="n">
        <f aca="false">IFERROR(IF($W1145="eパケライト",VLOOKUP($U1145,料金表!$B$3:$H$52,2,1),IF($W1145="eパケ",VLOOKUP($U1145,料金表!$B$3:$H$52,4,1),IF($W1145="EMS",VLOOKUP($U1145,料金表!$B$3:$H$52,6,1),""))),"")</f>
        <v>860</v>
      </c>
      <c r="Y1145" s="28" t="n">
        <f aca="false">IFERROR(IF($W1145="eパケライト",VLOOKUP($U1145,料金表!$B$3:$H$52,3,1),IF($W1145="eパケ",VLOOKUP($U1145,料金表!$B$3:$H$52,5,1),IF($W1145="EMS",VLOOKUP($U1145,料金表!$B$3:$H$52,7,1),""))),"")</f>
        <v>860</v>
      </c>
      <c r="Z1145" s="28" t="n">
        <f aca="false">$Z$1</f>
        <v>330</v>
      </c>
      <c r="AA1145" s="64"/>
      <c r="AB1145" s="65"/>
      <c r="AC1145" s="66" t="s">
        <v>45</v>
      </c>
      <c r="AD1145" s="65" t="n">
        <v>43990</v>
      </c>
      <c r="AE1145" s="56"/>
      <c r="AF1145" s="104"/>
    </row>
    <row r="1146" customFormat="false" ht="15.75" hidden="false" customHeight="true" outlineLevel="0" collapsed="false">
      <c r="A1146" s="19" t="n">
        <v>1139</v>
      </c>
      <c r="B1146" s="67"/>
      <c r="C1146" s="58" t="s">
        <v>3469</v>
      </c>
      <c r="D1146" s="37" t="s">
        <v>3470</v>
      </c>
      <c r="E1146" s="58" t="n">
        <v>4948872101370</v>
      </c>
      <c r="F1146" s="38" t="str">
        <f aca="false">IF(D1146="",,"http://mnsearch.com/item?kwd="&amp;D1146)</f>
        <v>http://mnsearch.com/item?kwd=B00005OVUC</v>
      </c>
      <c r="G1146" s="60" t="n">
        <v>1500</v>
      </c>
      <c r="H1146" s="39"/>
      <c r="I1146" s="40" t="n">
        <v>200</v>
      </c>
      <c r="J1146" s="41"/>
      <c r="K1146" s="41"/>
      <c r="L1146" s="41"/>
      <c r="M1146" s="61" t="s">
        <v>3471</v>
      </c>
      <c r="N1146" s="62" t="n">
        <v>45.49</v>
      </c>
      <c r="O1146" s="77" t="n">
        <f aca="false">N1146-0.5</f>
        <v>44.99</v>
      </c>
      <c r="P1146" s="78" t="n">
        <f aca="false">IF(ISERROR($P$1*O1146),"",($P$1*O1146))</f>
        <v>4763.5412</v>
      </c>
      <c r="Q1146" s="79" t="n">
        <f aca="false">P1146-T1146-X1146-G1146-H1146-Z1146</f>
        <v>1358.5412</v>
      </c>
      <c r="R1146" s="80" t="n">
        <f aca="false">P1146-T1146-Y1146-G1146-H1146-Z1146</f>
        <v>1358.5412</v>
      </c>
      <c r="S1146" s="81" t="n">
        <f aca="false">IF(ISERROR(Q1146/P1146),"",(Q1146/P1146))</f>
        <v>0.285195643946566</v>
      </c>
      <c r="T1146" s="78" t="n">
        <f aca="false">ROUND(IF(ISERROR(P1146*$T$1),"",P1146*$T$1),0)</f>
        <v>715</v>
      </c>
      <c r="U1146" s="82" t="n">
        <f aca="false">ROUNDUP(I1146*1.2,0)</f>
        <v>240</v>
      </c>
      <c r="V1146" s="83" t="n">
        <f aca="false">ROUNDUP(SUM(J1146:L1146)*1.1,0)</f>
        <v>0</v>
      </c>
      <c r="W1146" s="84" t="s">
        <v>50</v>
      </c>
      <c r="X1146" s="28" t="n">
        <f aca="false">IFERROR(IF($W1146="eパケライト",VLOOKUP($U1146,料金表!$B$3:$H$52,2,1),IF($W1146="eパケ",VLOOKUP($U1146,料金表!$B$3:$H$52,4,1),IF($W1146="EMS",VLOOKUP($U1146,料金表!$B$3:$H$52,6,1),""))),"")</f>
        <v>860</v>
      </c>
      <c r="Y1146" s="28" t="n">
        <f aca="false">IFERROR(IF($W1146="eパケライト",VLOOKUP($U1146,料金表!$B$3:$H$52,3,1),IF($W1146="eパケ",VLOOKUP($U1146,料金表!$B$3:$H$52,5,1),IF($W1146="EMS",VLOOKUP($U1146,料金表!$B$3:$H$52,7,1),""))),"")</f>
        <v>860</v>
      </c>
      <c r="Z1146" s="28" t="n">
        <f aca="false">$Z$1</f>
        <v>330</v>
      </c>
      <c r="AA1146" s="64"/>
      <c r="AB1146" s="65"/>
      <c r="AC1146" s="66" t="s">
        <v>45</v>
      </c>
      <c r="AD1146" s="65" t="n">
        <v>43990</v>
      </c>
      <c r="AE1146" s="56"/>
      <c r="AF1146" s="104"/>
    </row>
    <row r="1147" customFormat="false" ht="15.75" hidden="false" customHeight="true" outlineLevel="0" collapsed="false">
      <c r="A1147" s="19" t="n">
        <v>1140</v>
      </c>
      <c r="B1147" s="67"/>
      <c r="C1147" s="58" t="s">
        <v>3472</v>
      </c>
      <c r="D1147" s="37" t="s">
        <v>3473</v>
      </c>
      <c r="E1147" s="58" t="n">
        <v>4988607000578</v>
      </c>
      <c r="F1147" s="38" t="str">
        <f aca="false">IF(D1147="",,"http://mnsearch.com/item?kwd="&amp;D1147)</f>
        <v>http://mnsearch.com/item?kwd=B0040QAAP0</v>
      </c>
      <c r="G1147" s="60" t="n">
        <v>4411</v>
      </c>
      <c r="H1147" s="39"/>
      <c r="I1147" s="40" t="n">
        <v>200</v>
      </c>
      <c r="J1147" s="41"/>
      <c r="K1147" s="41"/>
      <c r="L1147" s="41"/>
      <c r="M1147" s="61" t="s">
        <v>3474</v>
      </c>
      <c r="N1147" s="62" t="n">
        <v>90</v>
      </c>
      <c r="O1147" s="77" t="n">
        <f aca="false">N1147-0.5</f>
        <v>89.5</v>
      </c>
      <c r="P1147" s="78" t="n">
        <f aca="false">IF(ISERROR($P$1*O1147),"",($P$1*O1147))</f>
        <v>9476.26</v>
      </c>
      <c r="Q1147" s="79" t="n">
        <f aca="false">P1147-T1147-X1147-G1147-H1147-Z1147</f>
        <v>2454.26</v>
      </c>
      <c r="R1147" s="80" t="n">
        <f aca="false">P1147-T1147-Y1147-G1147-H1147-Z1147</f>
        <v>2454.26</v>
      </c>
      <c r="S1147" s="81" t="n">
        <f aca="false">IF(ISERROR(Q1147/P1147),"",(Q1147/P1147))</f>
        <v>0.258990361176245</v>
      </c>
      <c r="T1147" s="78" t="n">
        <f aca="false">ROUND(IF(ISERROR(P1147*$T$1),"",P1147*$T$1),0)</f>
        <v>1421</v>
      </c>
      <c r="U1147" s="82" t="n">
        <f aca="false">ROUNDUP(I1147*1.2,0)</f>
        <v>240</v>
      </c>
      <c r="V1147" s="83" t="n">
        <f aca="false">ROUNDUP(SUM(J1147:L1147)*1.1,0)</f>
        <v>0</v>
      </c>
      <c r="W1147" s="84" t="s">
        <v>50</v>
      </c>
      <c r="X1147" s="28" t="n">
        <f aca="false">IFERROR(IF($W1147="eパケライト",VLOOKUP($U1147,料金表!$B$3:$H$52,2,1),IF($W1147="eパケ",VLOOKUP($U1147,料金表!$B$3:$H$52,4,1),IF($W1147="EMS",VLOOKUP($U1147,料金表!$B$3:$H$52,6,1),""))),"")</f>
        <v>860</v>
      </c>
      <c r="Y1147" s="28" t="n">
        <f aca="false">IFERROR(IF($W1147="eパケライト",VLOOKUP($U1147,料金表!$B$3:$H$52,3,1),IF($W1147="eパケ",VLOOKUP($U1147,料金表!$B$3:$H$52,5,1),IF($W1147="EMS",VLOOKUP($U1147,料金表!$B$3:$H$52,7,1),""))),"")</f>
        <v>860</v>
      </c>
      <c r="Z1147" s="28" t="n">
        <f aca="false">$Z$1</f>
        <v>330</v>
      </c>
      <c r="AA1147" s="64"/>
      <c r="AB1147" s="65"/>
      <c r="AC1147" s="66" t="s">
        <v>45</v>
      </c>
      <c r="AD1147" s="65" t="n">
        <v>43990</v>
      </c>
      <c r="AE1147" s="56"/>
      <c r="AF1147" s="104"/>
    </row>
    <row r="1148" customFormat="false" ht="15.75" hidden="false" customHeight="true" outlineLevel="0" collapsed="false">
      <c r="A1148" s="19" t="n">
        <v>1141</v>
      </c>
      <c r="B1148" s="67"/>
      <c r="C1148" s="58" t="s">
        <v>3475</v>
      </c>
      <c r="D1148" s="37" t="s">
        <v>3476</v>
      </c>
      <c r="E1148" s="58" t="n">
        <v>4961082610210</v>
      </c>
      <c r="F1148" s="38" t="str">
        <f aca="false">IF(D1148="",,"http://mnsearch.com/item?kwd="&amp;D1148)</f>
        <v>http://mnsearch.com/item?kwd=B000068HE3</v>
      </c>
      <c r="G1148" s="60" t="n">
        <v>7311</v>
      </c>
      <c r="H1148" s="39"/>
      <c r="I1148" s="40" t="n">
        <v>200</v>
      </c>
      <c r="J1148" s="41"/>
      <c r="K1148" s="41"/>
      <c r="L1148" s="41"/>
      <c r="M1148" s="100" t="s">
        <v>3477</v>
      </c>
      <c r="N1148" s="62" t="n">
        <v>110</v>
      </c>
      <c r="O1148" s="77" t="n">
        <f aca="false">N1148-0.5</f>
        <v>109.5</v>
      </c>
      <c r="P1148" s="78" t="n">
        <f aca="false">IF(ISERROR($P$1*O1148),"",($P$1*O1148))</f>
        <v>11593.86</v>
      </c>
      <c r="Q1148" s="79" t="n">
        <f aca="false">P1148-T1148-X1148-G1148-H1148-Z1148</f>
        <v>1353.86</v>
      </c>
      <c r="R1148" s="80" t="n">
        <f aca="false">P1148-T1148-Y1148-G1148-H1148-Z1148</f>
        <v>1353.86</v>
      </c>
      <c r="S1148" s="81" t="n">
        <f aca="false">IF(ISERROR(Q1148/P1148),"",(Q1148/P1148))</f>
        <v>0.116773878587459</v>
      </c>
      <c r="T1148" s="78" t="n">
        <f aca="false">ROUND(IF(ISERROR(P1148*$T$1),"",P1148*$T$1),0)</f>
        <v>1739</v>
      </c>
      <c r="U1148" s="82" t="n">
        <f aca="false">ROUNDUP(I1148*1.2,0)</f>
        <v>240</v>
      </c>
      <c r="V1148" s="83" t="n">
        <f aca="false">ROUNDUP(SUM(J1148:L1148)*1.1,0)</f>
        <v>0</v>
      </c>
      <c r="W1148" s="84" t="s">
        <v>50</v>
      </c>
      <c r="X1148" s="28" t="n">
        <f aca="false">IFERROR(IF($W1148="eパケライト",VLOOKUP($U1148,料金表!$B$3:$H$52,2,1),IF($W1148="eパケ",VLOOKUP($U1148,料金表!$B$3:$H$52,4,1),IF($W1148="EMS",VLOOKUP($U1148,料金表!$B$3:$H$52,6,1),""))),"")</f>
        <v>860</v>
      </c>
      <c r="Y1148" s="28" t="n">
        <f aca="false">IFERROR(IF($W1148="eパケライト",VLOOKUP($U1148,料金表!$B$3:$H$52,3,1),IF($W1148="eパケ",VLOOKUP($U1148,料金表!$B$3:$H$52,5,1),IF($W1148="EMS",VLOOKUP($U1148,料金表!$B$3:$H$52,7,1),""))),"")</f>
        <v>860</v>
      </c>
      <c r="Z1148" s="28" t="n">
        <f aca="false">$Z$1</f>
        <v>330</v>
      </c>
      <c r="AA1148" s="64"/>
      <c r="AB1148" s="65"/>
      <c r="AC1148" s="66" t="s">
        <v>45</v>
      </c>
      <c r="AD1148" s="65" t="n">
        <v>43991</v>
      </c>
      <c r="AE1148" s="56"/>
      <c r="AF1148" s="104"/>
    </row>
    <row r="1149" customFormat="false" ht="15.75" hidden="false" customHeight="true" outlineLevel="0" collapsed="false">
      <c r="A1149" s="19" t="n">
        <v>1142</v>
      </c>
      <c r="B1149" s="67"/>
      <c r="C1149" s="58" t="s">
        <v>3478</v>
      </c>
      <c r="D1149" s="37" t="s">
        <v>3479</v>
      </c>
      <c r="E1149" s="58" t="n">
        <v>4546907300257</v>
      </c>
      <c r="F1149" s="38" t="str">
        <f aca="false">IF(D1149="",,"http://mnsearch.com/item?kwd="&amp;D1149)</f>
        <v>http://mnsearch.com/item?kwd=B00008IDLA</v>
      </c>
      <c r="G1149" s="60" t="n">
        <v>1500</v>
      </c>
      <c r="H1149" s="39"/>
      <c r="I1149" s="40" t="n">
        <v>200</v>
      </c>
      <c r="J1149" s="41"/>
      <c r="K1149" s="41"/>
      <c r="L1149" s="41"/>
      <c r="M1149" s="100" t="s">
        <v>3480</v>
      </c>
      <c r="N1149" s="62" t="n">
        <v>40.49</v>
      </c>
      <c r="O1149" s="77" t="n">
        <f aca="false">N1149-0.5</f>
        <v>39.99</v>
      </c>
      <c r="P1149" s="78" t="n">
        <f aca="false">IF(ISERROR($P$1*O1149),"",($P$1*O1149))</f>
        <v>4234.1412</v>
      </c>
      <c r="Q1149" s="79" t="n">
        <f aca="false">P1149-T1149-X1149-G1149-H1149-Z1149</f>
        <v>909.1412</v>
      </c>
      <c r="R1149" s="80" t="n">
        <f aca="false">P1149-T1149-Y1149-G1149-H1149-Z1149</f>
        <v>909.1412</v>
      </c>
      <c r="S1149" s="81" t="n">
        <f aca="false">IF(ISERROR(Q1149/P1149),"",(Q1149/P1149))</f>
        <v>0.214716788377298</v>
      </c>
      <c r="T1149" s="78" t="n">
        <f aca="false">ROUND(IF(ISERROR(P1149*$T$1),"",P1149*$T$1),0)</f>
        <v>635</v>
      </c>
      <c r="U1149" s="82" t="n">
        <f aca="false">ROUNDUP(I1149*1.2,0)</f>
        <v>240</v>
      </c>
      <c r="V1149" s="83" t="n">
        <f aca="false">ROUNDUP(SUM(J1149:L1149)*1.1,0)</f>
        <v>0</v>
      </c>
      <c r="W1149" s="84" t="s">
        <v>50</v>
      </c>
      <c r="X1149" s="28" t="n">
        <f aca="false">IFERROR(IF($W1149="eパケライト",VLOOKUP($U1149,料金表!$B$3:$H$52,2,1),IF($W1149="eパケ",VLOOKUP($U1149,料金表!$B$3:$H$52,4,1),IF($W1149="EMS",VLOOKUP($U1149,料金表!$B$3:$H$52,6,1),""))),"")</f>
        <v>860</v>
      </c>
      <c r="Y1149" s="28" t="n">
        <f aca="false">IFERROR(IF($W1149="eパケライト",VLOOKUP($U1149,料金表!$B$3:$H$52,3,1),IF($W1149="eパケ",VLOOKUP($U1149,料金表!$B$3:$H$52,5,1),IF($W1149="EMS",VLOOKUP($U1149,料金表!$B$3:$H$52,7,1),""))),"")</f>
        <v>860</v>
      </c>
      <c r="Z1149" s="28" t="n">
        <f aca="false">$Z$1</f>
        <v>330</v>
      </c>
      <c r="AA1149" s="64"/>
      <c r="AB1149" s="65"/>
      <c r="AC1149" s="66" t="s">
        <v>45</v>
      </c>
      <c r="AD1149" s="65" t="n">
        <v>43991</v>
      </c>
      <c r="AE1149" s="56"/>
      <c r="AF1149" s="104"/>
    </row>
    <row r="1150" customFormat="false" ht="15.75" hidden="false" customHeight="true" outlineLevel="0" collapsed="false">
      <c r="A1150" s="19" t="n">
        <v>1143</v>
      </c>
      <c r="B1150" s="67"/>
      <c r="C1150" s="58" t="s">
        <v>3481</v>
      </c>
      <c r="D1150" s="37" t="s">
        <v>3482</v>
      </c>
      <c r="E1150" s="58" t="n">
        <v>4988607000073</v>
      </c>
      <c r="F1150" s="38" t="str">
        <f aca="false">IF(D1150="",,"http://mnsearch.com/item?kwd="&amp;D1150)</f>
        <v>http://mnsearch.com/item?kwd=B001C5QEYS</v>
      </c>
      <c r="G1150" s="60" t="n">
        <v>2500</v>
      </c>
      <c r="H1150" s="39"/>
      <c r="I1150" s="40" t="n">
        <v>200</v>
      </c>
      <c r="J1150" s="41"/>
      <c r="K1150" s="41"/>
      <c r="L1150" s="41"/>
      <c r="M1150" s="61" t="s">
        <v>3483</v>
      </c>
      <c r="N1150" s="62" t="n">
        <v>54.99</v>
      </c>
      <c r="O1150" s="77" t="n">
        <f aca="false">N1150-0.5</f>
        <v>54.49</v>
      </c>
      <c r="P1150" s="78" t="n">
        <f aca="false">IF(ISERROR($P$1*O1150),"",($P$1*O1150))</f>
        <v>5769.4012</v>
      </c>
      <c r="Q1150" s="79" t="n">
        <f aca="false">P1150-T1150-X1150-G1150-H1150-Z1150</f>
        <v>1214.4012</v>
      </c>
      <c r="R1150" s="80" t="n">
        <f aca="false">P1150-T1150-Y1150-G1150-H1150-Z1150</f>
        <v>1214.4012</v>
      </c>
      <c r="S1150" s="81" t="n">
        <f aca="false">IF(ISERROR(Q1150/P1150),"",(Q1150/P1150))</f>
        <v>0.210489989845047</v>
      </c>
      <c r="T1150" s="78" t="n">
        <f aca="false">ROUND(IF(ISERROR(P1150*$T$1),"",P1150*$T$1),0)</f>
        <v>865</v>
      </c>
      <c r="U1150" s="82" t="n">
        <f aca="false">ROUNDUP(I1150*1.2,0)</f>
        <v>240</v>
      </c>
      <c r="V1150" s="83" t="n">
        <f aca="false">ROUNDUP(SUM(J1150:L1150)*1.1,0)</f>
        <v>0</v>
      </c>
      <c r="W1150" s="84" t="s">
        <v>50</v>
      </c>
      <c r="X1150" s="28" t="n">
        <f aca="false">IFERROR(IF($W1150="eパケライト",VLOOKUP($U1150,料金表!$B$3:$H$52,2,1),IF($W1150="eパケ",VLOOKUP($U1150,料金表!$B$3:$H$52,4,1),IF($W1150="EMS",VLOOKUP($U1150,料金表!$B$3:$H$52,6,1),""))),"")</f>
        <v>860</v>
      </c>
      <c r="Y1150" s="28" t="n">
        <f aca="false">IFERROR(IF($W1150="eパケライト",VLOOKUP($U1150,料金表!$B$3:$H$52,3,1),IF($W1150="eパケ",VLOOKUP($U1150,料金表!$B$3:$H$52,5,1),IF($W1150="EMS",VLOOKUP($U1150,料金表!$B$3:$H$52,7,1),""))),"")</f>
        <v>860</v>
      </c>
      <c r="Z1150" s="28" t="n">
        <f aca="false">$Z$1</f>
        <v>330</v>
      </c>
      <c r="AA1150" s="64"/>
      <c r="AB1150" s="65"/>
      <c r="AC1150" s="66" t="s">
        <v>45</v>
      </c>
      <c r="AD1150" s="65" t="n">
        <v>43991</v>
      </c>
      <c r="AE1150" s="56"/>
      <c r="AF1150" s="104"/>
    </row>
    <row r="1151" customFormat="false" ht="15.75" hidden="false" customHeight="true" outlineLevel="0" collapsed="false">
      <c r="A1151" s="19" t="n">
        <v>1144</v>
      </c>
      <c r="B1151" s="67"/>
      <c r="C1151" s="58" t="s">
        <v>3484</v>
      </c>
      <c r="D1151" s="37" t="s">
        <v>3485</v>
      </c>
      <c r="E1151" s="58" t="n">
        <v>4988616008077</v>
      </c>
      <c r="F1151" s="38" t="str">
        <f aca="false">IF(D1151="",,"http://mnsearch.com/item?kwd="&amp;D1151)</f>
        <v>http://mnsearch.com/item?kwd=B000068I5N</v>
      </c>
      <c r="G1151" s="60" t="n">
        <v>3611</v>
      </c>
      <c r="H1151" s="39"/>
      <c r="I1151" s="40" t="n">
        <v>200</v>
      </c>
      <c r="J1151" s="41"/>
      <c r="K1151" s="41"/>
      <c r="L1151" s="41"/>
      <c r="M1151" s="61" t="s">
        <v>3486</v>
      </c>
      <c r="N1151" s="62" t="n">
        <v>60.49</v>
      </c>
      <c r="O1151" s="77" t="n">
        <f aca="false">N1151-0.5</f>
        <v>59.99</v>
      </c>
      <c r="P1151" s="78" t="n">
        <f aca="false">IF(ISERROR($P$1*O1151),"",($P$1*O1151))</f>
        <v>6351.7412</v>
      </c>
      <c r="Q1151" s="79" t="n">
        <f aca="false">P1151-T1151-X1151-G1151-H1151-Z1151</f>
        <v>597.7412</v>
      </c>
      <c r="R1151" s="80" t="n">
        <f aca="false">P1151-T1151-Y1151-G1151-H1151-Z1151</f>
        <v>597.7412</v>
      </c>
      <c r="S1151" s="81" t="n">
        <f aca="false">IF(ISERROR(Q1151/P1151),"",(Q1151/P1151))</f>
        <v>0.0941066679479952</v>
      </c>
      <c r="T1151" s="78" t="n">
        <f aca="false">ROUND(IF(ISERROR(P1151*$T$1),"",P1151*$T$1),0)</f>
        <v>953</v>
      </c>
      <c r="U1151" s="82" t="n">
        <f aca="false">ROUNDUP(I1151*1.2,0)</f>
        <v>240</v>
      </c>
      <c r="V1151" s="83" t="n">
        <f aca="false">ROUNDUP(SUM(J1151:L1151)*1.1,0)</f>
        <v>0</v>
      </c>
      <c r="W1151" s="84" t="s">
        <v>50</v>
      </c>
      <c r="X1151" s="28" t="n">
        <f aca="false">IFERROR(IF($W1151="eパケライト",VLOOKUP($U1151,料金表!$B$3:$H$52,2,1),IF($W1151="eパケ",VLOOKUP($U1151,料金表!$B$3:$H$52,4,1),IF($W1151="EMS",VLOOKUP($U1151,料金表!$B$3:$H$52,6,1),""))),"")</f>
        <v>860</v>
      </c>
      <c r="Y1151" s="28" t="n">
        <f aca="false">IFERROR(IF($W1151="eパケライト",VLOOKUP($U1151,料金表!$B$3:$H$52,3,1),IF($W1151="eパケ",VLOOKUP($U1151,料金表!$B$3:$H$52,5,1),IF($W1151="EMS",VLOOKUP($U1151,料金表!$B$3:$H$52,7,1),""))),"")</f>
        <v>860</v>
      </c>
      <c r="Z1151" s="28" t="n">
        <f aca="false">$Z$1</f>
        <v>330</v>
      </c>
      <c r="AA1151" s="64"/>
      <c r="AB1151" s="65"/>
      <c r="AC1151" s="66" t="s">
        <v>45</v>
      </c>
      <c r="AD1151" s="65" t="n">
        <v>43991</v>
      </c>
      <c r="AE1151" s="56"/>
      <c r="AF1151" s="104"/>
    </row>
    <row r="1152" customFormat="false" ht="15.75" hidden="false" customHeight="true" outlineLevel="0" collapsed="false">
      <c r="A1152" s="19" t="n">
        <v>1145</v>
      </c>
      <c r="B1152" s="67"/>
      <c r="C1152" s="58" t="s">
        <v>3487</v>
      </c>
      <c r="D1152" s="37" t="s">
        <v>3488</v>
      </c>
      <c r="E1152" s="58" t="n">
        <v>4992713020184</v>
      </c>
      <c r="F1152" s="38" t="str">
        <f aca="false">IF(D1152="",,"http://mnsearch.com/item?kwd="&amp;D1152)</f>
        <v>http://mnsearch.com/item?kwd=B000068IAS</v>
      </c>
      <c r="G1152" s="60" t="n">
        <v>3601</v>
      </c>
      <c r="H1152" s="39"/>
      <c r="I1152" s="40" t="n">
        <v>200</v>
      </c>
      <c r="J1152" s="41"/>
      <c r="K1152" s="41"/>
      <c r="L1152" s="41"/>
      <c r="M1152" s="61" t="s">
        <v>3489</v>
      </c>
      <c r="N1152" s="62" t="n">
        <v>72.49</v>
      </c>
      <c r="O1152" s="77" t="n">
        <f aca="false">N1152-0.5</f>
        <v>71.99</v>
      </c>
      <c r="P1152" s="78" t="n">
        <f aca="false">IF(ISERROR($P$1*O1152),"",($P$1*O1152))</f>
        <v>7622.3012</v>
      </c>
      <c r="Q1152" s="79" t="n">
        <f aca="false">P1152-T1152-X1152-G1152-H1152-Z1152</f>
        <v>1688.3012</v>
      </c>
      <c r="R1152" s="80" t="n">
        <f aca="false">P1152-T1152-Y1152-G1152-H1152-Z1152</f>
        <v>1688.3012</v>
      </c>
      <c r="S1152" s="81" t="n">
        <f aca="false">IF(ISERROR(Q1152/P1152),"",(Q1152/P1152))</f>
        <v>0.221494946959063</v>
      </c>
      <c r="T1152" s="78" t="n">
        <f aca="false">ROUND(IF(ISERROR(P1152*$T$1),"",P1152*$T$1),0)</f>
        <v>1143</v>
      </c>
      <c r="U1152" s="82" t="n">
        <f aca="false">ROUNDUP(I1152*1.2,0)</f>
        <v>240</v>
      </c>
      <c r="V1152" s="83" t="n">
        <f aca="false">ROUNDUP(SUM(J1152:L1152)*1.1,0)</f>
        <v>0</v>
      </c>
      <c r="W1152" s="84" t="s">
        <v>50</v>
      </c>
      <c r="X1152" s="28" t="n">
        <f aca="false">IFERROR(IF($W1152="eパケライト",VLOOKUP($U1152,料金表!$B$3:$H$52,2,1),IF($W1152="eパケ",VLOOKUP($U1152,料金表!$B$3:$H$52,4,1),IF($W1152="EMS",VLOOKUP($U1152,料金表!$B$3:$H$52,6,1),""))),"")</f>
        <v>860</v>
      </c>
      <c r="Y1152" s="28" t="n">
        <f aca="false">IFERROR(IF($W1152="eパケライト",VLOOKUP($U1152,料金表!$B$3:$H$52,3,1),IF($W1152="eパケ",VLOOKUP($U1152,料金表!$B$3:$H$52,5,1),IF($W1152="EMS",VLOOKUP($U1152,料金表!$B$3:$H$52,7,1),""))),"")</f>
        <v>860</v>
      </c>
      <c r="Z1152" s="28" t="n">
        <f aca="false">$Z$1</f>
        <v>330</v>
      </c>
      <c r="AA1152" s="64"/>
      <c r="AB1152" s="65"/>
      <c r="AC1152" s="66" t="s">
        <v>45</v>
      </c>
      <c r="AD1152" s="65" t="n">
        <v>43991</v>
      </c>
      <c r="AE1152" s="56"/>
      <c r="AF1152" s="104"/>
    </row>
    <row r="1153" customFormat="false" ht="15.75" hidden="false" customHeight="true" outlineLevel="0" collapsed="false">
      <c r="A1153" s="19" t="n">
        <v>1146</v>
      </c>
      <c r="B1153" s="67"/>
      <c r="C1153" s="58" t="s">
        <v>3490</v>
      </c>
      <c r="D1153" s="37" t="s">
        <v>3491</v>
      </c>
      <c r="E1153" s="58" t="n">
        <v>4943889000012</v>
      </c>
      <c r="F1153" s="38" t="str">
        <f aca="false">IF(D1153="",,"http://mnsearch.com/item?kwd="&amp;D1153)</f>
        <v>http://mnsearch.com/item?kwd=B000068H8E</v>
      </c>
      <c r="G1153" s="60" t="n">
        <v>3600</v>
      </c>
      <c r="H1153" s="39"/>
      <c r="I1153" s="40" t="n">
        <v>200</v>
      </c>
      <c r="J1153" s="41"/>
      <c r="K1153" s="41"/>
      <c r="L1153" s="41"/>
      <c r="M1153" s="61" t="s">
        <v>3492</v>
      </c>
      <c r="N1153" s="62" t="n">
        <v>60.49</v>
      </c>
      <c r="O1153" s="77" t="n">
        <f aca="false">N1153-0.5</f>
        <v>59.99</v>
      </c>
      <c r="P1153" s="78" t="n">
        <f aca="false">IF(ISERROR($P$1*O1153),"",($P$1*O1153))</f>
        <v>6351.7412</v>
      </c>
      <c r="Q1153" s="79" t="n">
        <f aca="false">P1153-T1153-X1153-G1153-H1153-Z1153</f>
        <v>608.7412</v>
      </c>
      <c r="R1153" s="80" t="n">
        <f aca="false">P1153-T1153-Y1153-G1153-H1153-Z1153</f>
        <v>608.7412</v>
      </c>
      <c r="S1153" s="81" t="n">
        <f aca="false">IF(ISERROR(Q1153/P1153),"",(Q1153/P1153))</f>
        <v>0.0958384765424637</v>
      </c>
      <c r="T1153" s="78" t="n">
        <f aca="false">ROUND(IF(ISERROR(P1153*$T$1),"",P1153*$T$1),0)</f>
        <v>953</v>
      </c>
      <c r="U1153" s="82" t="n">
        <f aca="false">ROUNDUP(I1153*1.2,0)</f>
        <v>240</v>
      </c>
      <c r="V1153" s="83" t="n">
        <f aca="false">ROUNDUP(SUM(J1153:L1153)*1.1,0)</f>
        <v>0</v>
      </c>
      <c r="W1153" s="84" t="s">
        <v>50</v>
      </c>
      <c r="X1153" s="28" t="n">
        <f aca="false">IFERROR(IF($W1153="eパケライト",VLOOKUP($U1153,料金表!$B$3:$H$52,2,1),IF($W1153="eパケ",VLOOKUP($U1153,料金表!$B$3:$H$52,4,1),IF($W1153="EMS",VLOOKUP($U1153,料金表!$B$3:$H$52,6,1),""))),"")</f>
        <v>860</v>
      </c>
      <c r="Y1153" s="28" t="n">
        <f aca="false">IFERROR(IF($W1153="eパケライト",VLOOKUP($U1153,料金表!$B$3:$H$52,3,1),IF($W1153="eパケ",VLOOKUP($U1153,料金表!$B$3:$H$52,5,1),IF($W1153="EMS",VLOOKUP($U1153,料金表!$B$3:$H$52,7,1),""))),"")</f>
        <v>860</v>
      </c>
      <c r="Z1153" s="28" t="n">
        <f aca="false">$Z$1</f>
        <v>330</v>
      </c>
      <c r="AA1153" s="64"/>
      <c r="AB1153" s="65"/>
      <c r="AC1153" s="66" t="s">
        <v>89</v>
      </c>
      <c r="AD1153" s="65" t="n">
        <v>43991</v>
      </c>
      <c r="AE1153" s="56"/>
      <c r="AF1153" s="104"/>
    </row>
    <row r="1154" customFormat="false" ht="15.75" hidden="false" customHeight="true" outlineLevel="0" collapsed="false">
      <c r="A1154" s="19" t="n">
        <v>1147</v>
      </c>
      <c r="B1154" s="67"/>
      <c r="C1154" s="58" t="s">
        <v>3493</v>
      </c>
      <c r="D1154" s="37" t="s">
        <v>3494</v>
      </c>
      <c r="E1154" s="58" t="n">
        <v>4988607200589</v>
      </c>
      <c r="F1154" s="38" t="str">
        <f aca="false">IF(D1154="",,"http://mnsearch.com/item?kwd="&amp;D1154)</f>
        <v>http://mnsearch.com/item?kwd=B0000ZPTLK</v>
      </c>
      <c r="G1154" s="60" t="n">
        <v>4911</v>
      </c>
      <c r="H1154" s="39"/>
      <c r="I1154" s="40" t="n">
        <v>200</v>
      </c>
      <c r="J1154" s="41"/>
      <c r="K1154" s="41"/>
      <c r="L1154" s="41"/>
      <c r="M1154" s="61" t="s">
        <v>3495</v>
      </c>
      <c r="N1154" s="62" t="n">
        <v>78</v>
      </c>
      <c r="O1154" s="77" t="n">
        <f aca="false">N1154-0.5</f>
        <v>77.5</v>
      </c>
      <c r="P1154" s="78" t="n">
        <f aca="false">IF(ISERROR($P$1*O1154),"",($P$1*O1154))</f>
        <v>8205.7</v>
      </c>
      <c r="Q1154" s="79" t="n">
        <f aca="false">P1154-T1154-X1154-G1154-H1154-Z1154</f>
        <v>873.699999999999</v>
      </c>
      <c r="R1154" s="80" t="n">
        <f aca="false">P1154-T1154-Y1154-G1154-H1154-Z1154</f>
        <v>873.699999999999</v>
      </c>
      <c r="S1154" s="81" t="n">
        <f aca="false">IF(ISERROR(Q1154/P1154),"",(Q1154/P1154))</f>
        <v>0.106474767539637</v>
      </c>
      <c r="T1154" s="78" t="n">
        <f aca="false">ROUND(IF(ISERROR(P1154*$T$1),"",P1154*$T$1),0)</f>
        <v>1231</v>
      </c>
      <c r="U1154" s="82" t="n">
        <f aca="false">ROUNDUP(I1154*1.2,0)</f>
        <v>240</v>
      </c>
      <c r="V1154" s="83" t="n">
        <f aca="false">ROUNDUP(SUM(J1154:L1154)*1.1,0)</f>
        <v>0</v>
      </c>
      <c r="W1154" s="84" t="s">
        <v>50</v>
      </c>
      <c r="X1154" s="28" t="n">
        <f aca="false">IFERROR(IF($W1154="eパケライト",VLOOKUP($U1154,料金表!$B$3:$H$52,2,1),IF($W1154="eパケ",VLOOKUP($U1154,料金表!$B$3:$H$52,4,1),IF($W1154="EMS",VLOOKUP($U1154,料金表!$B$3:$H$52,6,1),""))),"")</f>
        <v>860</v>
      </c>
      <c r="Y1154" s="28" t="n">
        <f aca="false">IFERROR(IF($W1154="eパケライト",VLOOKUP($U1154,料金表!$B$3:$H$52,3,1),IF($W1154="eパケ",VLOOKUP($U1154,料金表!$B$3:$H$52,5,1),IF($W1154="EMS",VLOOKUP($U1154,料金表!$B$3:$H$52,7,1),""))),"")</f>
        <v>860</v>
      </c>
      <c r="Z1154" s="28" t="n">
        <f aca="false">$Z$1</f>
        <v>330</v>
      </c>
      <c r="AA1154" s="64"/>
      <c r="AB1154" s="65"/>
      <c r="AC1154" s="66" t="s">
        <v>89</v>
      </c>
      <c r="AD1154" s="65" t="n">
        <v>43991</v>
      </c>
      <c r="AE1154" s="56"/>
      <c r="AF1154" s="104"/>
    </row>
    <row r="1155" customFormat="false" ht="15.75" hidden="false" customHeight="true" outlineLevel="0" collapsed="false">
      <c r="A1155" s="19" t="n">
        <v>1148</v>
      </c>
      <c r="B1155" s="67"/>
      <c r="C1155" s="58" t="s">
        <v>3496</v>
      </c>
      <c r="D1155" s="37" t="s">
        <v>3497</v>
      </c>
      <c r="E1155" s="58" t="n">
        <v>4976219154345</v>
      </c>
      <c r="F1155" s="38" t="str">
        <f aca="false">IF(D1155="",,"http://mnsearch.com/item?kwd="&amp;D1155)</f>
        <v>http://mnsearch.com/item?kwd=B000069TCK</v>
      </c>
      <c r="G1155" s="60" t="n">
        <v>2000</v>
      </c>
      <c r="H1155" s="39"/>
      <c r="I1155" s="40" t="n">
        <v>200</v>
      </c>
      <c r="J1155" s="41"/>
      <c r="K1155" s="41"/>
      <c r="L1155" s="41"/>
      <c r="M1155" s="61" t="s">
        <v>3498</v>
      </c>
      <c r="N1155" s="62" t="n">
        <v>46.49</v>
      </c>
      <c r="O1155" s="77" t="n">
        <f aca="false">N1155-0.5</f>
        <v>45.99</v>
      </c>
      <c r="P1155" s="78" t="n">
        <f aca="false">IF(ISERROR($P$1*O1155),"",($P$1*O1155))</f>
        <v>4869.4212</v>
      </c>
      <c r="Q1155" s="79" t="n">
        <f aca="false">P1155-T1155-X1155-G1155-H1155-Z1155</f>
        <v>949.4212</v>
      </c>
      <c r="R1155" s="80" t="n">
        <f aca="false">P1155-T1155-Y1155-G1155-H1155-Z1155</f>
        <v>949.4212</v>
      </c>
      <c r="S1155" s="81" t="n">
        <f aca="false">IF(ISERROR(Q1155/P1155),"",(Q1155/P1155))</f>
        <v>0.194976191420861</v>
      </c>
      <c r="T1155" s="78" t="n">
        <f aca="false">ROUND(IF(ISERROR(P1155*$T$1),"",P1155*$T$1),0)</f>
        <v>730</v>
      </c>
      <c r="U1155" s="82" t="n">
        <f aca="false">ROUNDUP(I1155*1.2,0)</f>
        <v>240</v>
      </c>
      <c r="V1155" s="83" t="n">
        <f aca="false">ROUNDUP(SUM(J1155:L1155)*1.1,0)</f>
        <v>0</v>
      </c>
      <c r="W1155" s="84" t="s">
        <v>50</v>
      </c>
      <c r="X1155" s="28" t="n">
        <f aca="false">IFERROR(IF($W1155="eパケライト",VLOOKUP($U1155,料金表!$B$3:$H$52,2,1),IF($W1155="eパケ",VLOOKUP($U1155,料金表!$B$3:$H$52,4,1),IF($W1155="EMS",VLOOKUP($U1155,料金表!$B$3:$H$52,6,1),""))),"")</f>
        <v>860</v>
      </c>
      <c r="Y1155" s="28" t="n">
        <f aca="false">IFERROR(IF($W1155="eパケライト",VLOOKUP($U1155,料金表!$B$3:$H$52,3,1),IF($W1155="eパケ",VLOOKUP($U1155,料金表!$B$3:$H$52,5,1),IF($W1155="EMS",VLOOKUP($U1155,料金表!$B$3:$H$52,7,1),""))),"")</f>
        <v>860</v>
      </c>
      <c r="Z1155" s="28" t="n">
        <f aca="false">$Z$1</f>
        <v>330</v>
      </c>
      <c r="AA1155" s="64"/>
      <c r="AB1155" s="65"/>
      <c r="AC1155" s="66" t="s">
        <v>89</v>
      </c>
      <c r="AD1155" s="65" t="n">
        <v>43991</v>
      </c>
      <c r="AE1155" s="56"/>
      <c r="AF1155" s="104"/>
    </row>
    <row r="1156" customFormat="false" ht="15.75" hidden="false" customHeight="true" outlineLevel="0" collapsed="false">
      <c r="A1156" s="19" t="n">
        <v>1149</v>
      </c>
      <c r="B1156" s="67"/>
      <c r="C1156" s="58" t="s">
        <v>3499</v>
      </c>
      <c r="D1156" s="37" t="s">
        <v>3500</v>
      </c>
      <c r="E1156" s="58" t="n">
        <v>4968798000106</v>
      </c>
      <c r="F1156" s="38" t="str">
        <f aca="false">IF(D1156="",,"http://mnsearch.com/item?kwd="&amp;D1156)</f>
        <v>http://mnsearch.com/item?kwd=B0000ZPPNC</v>
      </c>
      <c r="G1156" s="60" t="n">
        <v>6400</v>
      </c>
      <c r="H1156" s="39"/>
      <c r="I1156" s="40" t="n">
        <v>200</v>
      </c>
      <c r="J1156" s="41"/>
      <c r="K1156" s="41"/>
      <c r="L1156" s="41"/>
      <c r="M1156" s="61" t="s">
        <v>3501</v>
      </c>
      <c r="N1156" s="62" t="n">
        <v>89.99</v>
      </c>
      <c r="O1156" s="77" t="n">
        <f aca="false">N1156-0.5</f>
        <v>89.49</v>
      </c>
      <c r="P1156" s="78" t="n">
        <f aca="false">IF(ISERROR($P$1*O1156),"",($P$1*O1156))</f>
        <v>9475.2012</v>
      </c>
      <c r="Q1156" s="79" t="n">
        <f aca="false">P1156-T1156-X1156-G1156-H1156-Z1156</f>
        <v>464.2012</v>
      </c>
      <c r="R1156" s="80" t="n">
        <f aca="false">P1156-T1156-Y1156-G1156-H1156-Z1156</f>
        <v>464.2012</v>
      </c>
      <c r="S1156" s="81" t="n">
        <f aca="false">IF(ISERROR(Q1156/P1156),"",(Q1156/P1156))</f>
        <v>0.0489911707626852</v>
      </c>
      <c r="T1156" s="78" t="n">
        <f aca="false">ROUND(IF(ISERROR(P1156*$T$1),"",P1156*$T$1),0)</f>
        <v>1421</v>
      </c>
      <c r="U1156" s="82" t="n">
        <f aca="false">ROUNDUP(I1156*1.2,0)</f>
        <v>240</v>
      </c>
      <c r="V1156" s="83" t="n">
        <f aca="false">ROUNDUP(SUM(J1156:L1156)*1.1,0)</f>
        <v>0</v>
      </c>
      <c r="W1156" s="84" t="s">
        <v>50</v>
      </c>
      <c r="X1156" s="28" t="n">
        <f aca="false">IFERROR(IF($W1156="eパケライト",VLOOKUP($U1156,料金表!$B$3:$H$52,2,1),IF($W1156="eパケ",VLOOKUP($U1156,料金表!$B$3:$H$52,4,1),IF($W1156="EMS",VLOOKUP($U1156,料金表!$B$3:$H$52,6,1),""))),"")</f>
        <v>860</v>
      </c>
      <c r="Y1156" s="28" t="n">
        <f aca="false">IFERROR(IF($W1156="eパケライト",VLOOKUP($U1156,料金表!$B$3:$H$52,3,1),IF($W1156="eパケ",VLOOKUP($U1156,料金表!$B$3:$H$52,5,1),IF($W1156="EMS",VLOOKUP($U1156,料金表!$B$3:$H$52,7,1),""))),"")</f>
        <v>860</v>
      </c>
      <c r="Z1156" s="28" t="n">
        <f aca="false">$Z$1</f>
        <v>330</v>
      </c>
      <c r="AA1156" s="64"/>
      <c r="AB1156" s="65"/>
      <c r="AC1156" s="66" t="s">
        <v>89</v>
      </c>
      <c r="AD1156" s="65" t="n">
        <v>43991</v>
      </c>
      <c r="AE1156" s="56"/>
      <c r="AF1156" s="104"/>
    </row>
    <row r="1157" customFormat="false" ht="15.75" hidden="false" customHeight="true" outlineLevel="0" collapsed="false">
      <c r="A1157" s="19" t="n">
        <v>1150</v>
      </c>
      <c r="B1157" s="67"/>
      <c r="C1157" s="58" t="s">
        <v>3502</v>
      </c>
      <c r="D1157" s="37" t="s">
        <v>3503</v>
      </c>
      <c r="E1157" s="58" t="n">
        <v>4906571518073</v>
      </c>
      <c r="F1157" s="38" t="str">
        <f aca="false">IF(D1157="",,"http://mnsearch.com/item?kwd="&amp;D1157)</f>
        <v>http://mnsearch.com/item?kwd=B000068H0I</v>
      </c>
      <c r="G1157" s="60" t="n">
        <v>10000</v>
      </c>
      <c r="H1157" s="39"/>
      <c r="I1157" s="40" t="n">
        <v>200</v>
      </c>
      <c r="J1157" s="41"/>
      <c r="K1157" s="41"/>
      <c r="L1157" s="41"/>
      <c r="M1157" s="61" t="s">
        <v>3504</v>
      </c>
      <c r="N1157" s="62" t="n">
        <v>130</v>
      </c>
      <c r="O1157" s="77" t="n">
        <f aca="false">N1157-0.5</f>
        <v>129.5</v>
      </c>
      <c r="P1157" s="78" t="n">
        <f aca="false">IF(ISERROR($P$1*O1157),"",($P$1*O1157))</f>
        <v>13711.46</v>
      </c>
      <c r="Q1157" s="79" t="n">
        <f aca="false">P1157-T1157-X1157-G1157-H1157-Z1157</f>
        <v>464.459999999999</v>
      </c>
      <c r="R1157" s="80" t="n">
        <f aca="false">P1157-T1157-Y1157-G1157-H1157-Z1157</f>
        <v>464.459999999999</v>
      </c>
      <c r="S1157" s="81" t="n">
        <f aca="false">IF(ISERROR(Q1157/P1157),"",(Q1157/P1157))</f>
        <v>0.0338738544254222</v>
      </c>
      <c r="T1157" s="78" t="n">
        <f aca="false">ROUND(IF(ISERROR(P1157*$T$1),"",P1157*$T$1),0)</f>
        <v>2057</v>
      </c>
      <c r="U1157" s="82" t="n">
        <f aca="false">ROUNDUP(I1157*1.2,0)</f>
        <v>240</v>
      </c>
      <c r="V1157" s="83" t="n">
        <f aca="false">ROUNDUP(SUM(J1157:L1157)*1.1,0)</f>
        <v>0</v>
      </c>
      <c r="W1157" s="84" t="s">
        <v>50</v>
      </c>
      <c r="X1157" s="28" t="n">
        <f aca="false">IFERROR(IF($W1157="eパケライト",VLOOKUP($U1157,料金表!$B$3:$H$52,2,1),IF($W1157="eパケ",VLOOKUP($U1157,料金表!$B$3:$H$52,4,1),IF($W1157="EMS",VLOOKUP($U1157,料金表!$B$3:$H$52,6,1),""))),"")</f>
        <v>860</v>
      </c>
      <c r="Y1157" s="28" t="n">
        <f aca="false">IFERROR(IF($W1157="eパケライト",VLOOKUP($U1157,料金表!$B$3:$H$52,3,1),IF($W1157="eパケ",VLOOKUP($U1157,料金表!$B$3:$H$52,5,1),IF($W1157="EMS",VLOOKUP($U1157,料金表!$B$3:$H$52,7,1),""))),"")</f>
        <v>860</v>
      </c>
      <c r="Z1157" s="28" t="n">
        <f aca="false">$Z$1</f>
        <v>330</v>
      </c>
      <c r="AA1157" s="64"/>
      <c r="AB1157" s="65"/>
      <c r="AC1157" s="66" t="s">
        <v>89</v>
      </c>
      <c r="AD1157" s="65" t="n">
        <v>43991</v>
      </c>
      <c r="AE1157" s="56"/>
      <c r="AF1157" s="104"/>
    </row>
    <row r="1158" customFormat="false" ht="15.75" hidden="false" customHeight="true" outlineLevel="0" collapsed="false">
      <c r="A1158" s="19" t="n">
        <v>1151</v>
      </c>
      <c r="B1158" s="67"/>
      <c r="C1158" s="58" t="s">
        <v>3505</v>
      </c>
      <c r="D1158" s="37" t="s">
        <v>3506</v>
      </c>
      <c r="E1158" s="58" t="n">
        <v>4902370503180</v>
      </c>
      <c r="F1158" s="38" t="str">
        <f aca="false">IF(D1158="",,"http://mnsearch.com/item?kwd="&amp;D1158)</f>
        <v>http://mnsearch.com/item?kwd=B000092P6P</v>
      </c>
      <c r="G1158" s="60" t="n">
        <v>3211</v>
      </c>
      <c r="H1158" s="39"/>
      <c r="I1158" s="40" t="n">
        <v>200</v>
      </c>
      <c r="J1158" s="41"/>
      <c r="K1158" s="41"/>
      <c r="L1158" s="41"/>
      <c r="M1158" s="100" t="s">
        <v>3507</v>
      </c>
      <c r="N1158" s="62" t="n">
        <v>55.49</v>
      </c>
      <c r="O1158" s="77" t="n">
        <f aca="false">N1158-0.5</f>
        <v>54.99</v>
      </c>
      <c r="P1158" s="78" t="n">
        <f aca="false">IF(ISERROR($P$1*O1158),"",($P$1*O1158))</f>
        <v>5822.3412</v>
      </c>
      <c r="Q1158" s="79" t="n">
        <f aca="false">P1158-T1158-X1158-G1158-H1158-Z1158</f>
        <v>548.3412</v>
      </c>
      <c r="R1158" s="80" t="n">
        <f aca="false">P1158-T1158-Y1158-G1158-H1158-Z1158</f>
        <v>548.3412</v>
      </c>
      <c r="S1158" s="81" t="n">
        <f aca="false">IF(ISERROR(Q1158/P1158),"",(Q1158/P1158))</f>
        <v>0.0941788159031284</v>
      </c>
      <c r="T1158" s="78" t="n">
        <f aca="false">ROUND(IF(ISERROR(P1158*$T$1),"",P1158*$T$1),0)</f>
        <v>873</v>
      </c>
      <c r="U1158" s="82" t="n">
        <f aca="false">ROUNDUP(I1158*1.2,0)</f>
        <v>240</v>
      </c>
      <c r="V1158" s="83" t="n">
        <f aca="false">ROUNDUP(SUM(J1158:L1158)*1.1,0)</f>
        <v>0</v>
      </c>
      <c r="W1158" s="84" t="s">
        <v>50</v>
      </c>
      <c r="X1158" s="28" t="n">
        <f aca="false">IFERROR(IF($W1158="eパケライト",VLOOKUP($U1158,料金表!$B$3:$H$52,2,1),IF($W1158="eパケ",VLOOKUP($U1158,料金表!$B$3:$H$52,4,1),IF($W1158="EMS",VLOOKUP($U1158,料金表!$B$3:$H$52,6,1),""))),"")</f>
        <v>860</v>
      </c>
      <c r="Y1158" s="28" t="n">
        <f aca="false">IFERROR(IF($W1158="eパケライト",VLOOKUP($U1158,料金表!$B$3:$H$52,3,1),IF($W1158="eパケ",VLOOKUP($U1158,料金表!$B$3:$H$52,5,1),IF($W1158="EMS",VLOOKUP($U1158,料金表!$B$3:$H$52,7,1),""))),"")</f>
        <v>860</v>
      </c>
      <c r="Z1158" s="28" t="n">
        <f aca="false">$Z$1</f>
        <v>330</v>
      </c>
      <c r="AA1158" s="64"/>
      <c r="AB1158" s="65"/>
      <c r="AC1158" s="66" t="s">
        <v>89</v>
      </c>
      <c r="AD1158" s="65" t="n">
        <v>43992</v>
      </c>
      <c r="AE1158" s="56"/>
      <c r="AF1158" s="104"/>
    </row>
    <row r="1159" customFormat="false" ht="15.75" hidden="false" customHeight="true" outlineLevel="0" collapsed="false">
      <c r="A1159" s="19" t="n">
        <v>1152</v>
      </c>
      <c r="B1159" s="67"/>
      <c r="C1159" s="58" t="s">
        <v>3508</v>
      </c>
      <c r="D1159" s="37" t="s">
        <v>3509</v>
      </c>
      <c r="E1159" s="58" t="n">
        <v>4902370501650</v>
      </c>
      <c r="F1159" s="38" t="str">
        <f aca="false">IF(D1159="",,"http://mnsearch.com/item?kwd="&amp;D1159)</f>
        <v>http://mnsearch.com/item?kwd=B000068GVE</v>
      </c>
      <c r="G1159" s="60" t="n">
        <v>2611</v>
      </c>
      <c r="H1159" s="39"/>
      <c r="I1159" s="40" t="n">
        <v>200</v>
      </c>
      <c r="J1159" s="41"/>
      <c r="K1159" s="41"/>
      <c r="L1159" s="41"/>
      <c r="M1159" s="61" t="s">
        <v>3510</v>
      </c>
      <c r="N1159" s="62" t="n">
        <v>52.99</v>
      </c>
      <c r="O1159" s="77" t="n">
        <f aca="false">N1159-0.5</f>
        <v>52.49</v>
      </c>
      <c r="P1159" s="78" t="n">
        <f aca="false">IF(ISERROR($P$1*O1159),"",($P$1*O1159))</f>
        <v>5557.6412</v>
      </c>
      <c r="Q1159" s="79" t="n">
        <f aca="false">P1159-T1159-X1159-G1159-H1159-Z1159</f>
        <v>922.6412</v>
      </c>
      <c r="R1159" s="80" t="n">
        <f aca="false">P1159-T1159-Y1159-G1159-H1159-Z1159</f>
        <v>922.6412</v>
      </c>
      <c r="S1159" s="81" t="n">
        <f aca="false">IF(ISERROR(Q1159/P1159),"",(Q1159/P1159))</f>
        <v>0.166013092029043</v>
      </c>
      <c r="T1159" s="78" t="n">
        <f aca="false">ROUND(IF(ISERROR(P1159*$T$1),"",P1159*$T$1),0)</f>
        <v>834</v>
      </c>
      <c r="U1159" s="82" t="n">
        <f aca="false">ROUNDUP(I1159*1.2,0)</f>
        <v>240</v>
      </c>
      <c r="V1159" s="83" t="n">
        <f aca="false">ROUNDUP(SUM(J1159:L1159)*1.1,0)</f>
        <v>0</v>
      </c>
      <c r="W1159" s="84" t="s">
        <v>50</v>
      </c>
      <c r="X1159" s="28" t="n">
        <f aca="false">IFERROR(IF($W1159="eパケライト",VLOOKUP($U1159,料金表!$B$3:$H$52,2,1),IF($W1159="eパケ",VLOOKUP($U1159,料金表!$B$3:$H$52,4,1),IF($W1159="EMS",VLOOKUP($U1159,料金表!$B$3:$H$52,6,1),""))),"")</f>
        <v>860</v>
      </c>
      <c r="Y1159" s="28" t="n">
        <f aca="false">IFERROR(IF($W1159="eパケライト",VLOOKUP($U1159,料金表!$B$3:$H$52,3,1),IF($W1159="eパケ",VLOOKUP($U1159,料金表!$B$3:$H$52,5,1),IF($W1159="EMS",VLOOKUP($U1159,料金表!$B$3:$H$52,7,1),""))),"")</f>
        <v>860</v>
      </c>
      <c r="Z1159" s="28" t="n">
        <f aca="false">$Z$1</f>
        <v>330</v>
      </c>
      <c r="AA1159" s="64"/>
      <c r="AB1159" s="65"/>
      <c r="AC1159" s="66" t="s">
        <v>89</v>
      </c>
      <c r="AD1159" s="65" t="n">
        <v>43992</v>
      </c>
      <c r="AE1159" s="56"/>
      <c r="AF1159" s="104"/>
    </row>
    <row r="1160" customFormat="false" ht="15.75" hidden="false" customHeight="true" outlineLevel="0" collapsed="false">
      <c r="A1160" s="19" t="n">
        <v>1153</v>
      </c>
      <c r="B1160" s="67"/>
      <c r="C1160" s="58" t="s">
        <v>3511</v>
      </c>
      <c r="D1160" s="37" t="s">
        <v>3512</v>
      </c>
      <c r="E1160" s="58" t="n">
        <v>4560467041047</v>
      </c>
      <c r="F1160" s="38" t="str">
        <f aca="false">IF(D1160="",,"http://mnsearch.com/item?kwd="&amp;D1160)</f>
        <v>http://mnsearch.com/item?kwd=B00D5OO8B0</v>
      </c>
      <c r="G1160" s="60" t="n">
        <v>2500</v>
      </c>
      <c r="H1160" s="39"/>
      <c r="I1160" s="40" t="n">
        <v>200</v>
      </c>
      <c r="J1160" s="41"/>
      <c r="K1160" s="41"/>
      <c r="L1160" s="41"/>
      <c r="M1160" s="61" t="s">
        <v>3513</v>
      </c>
      <c r="N1160" s="62" t="n">
        <v>45.49</v>
      </c>
      <c r="O1160" s="77" t="n">
        <f aca="false">N1160-0.5</f>
        <v>44.99</v>
      </c>
      <c r="P1160" s="78" t="n">
        <f aca="false">IF(ISERROR($P$1*O1160),"",($P$1*O1160))</f>
        <v>4763.5412</v>
      </c>
      <c r="Q1160" s="79" t="n">
        <f aca="false">P1160-T1160-X1160-G1160-H1160-Z1160</f>
        <v>358.5412</v>
      </c>
      <c r="R1160" s="80" t="n">
        <f aca="false">P1160-T1160-Y1160-G1160-H1160-Z1160</f>
        <v>358.5412</v>
      </c>
      <c r="S1160" s="81" t="n">
        <f aca="false">IF(ISERROR(Q1160/P1160),"",(Q1160/P1160))</f>
        <v>0.0752677860747798</v>
      </c>
      <c r="T1160" s="78" t="n">
        <f aca="false">ROUND(IF(ISERROR(P1160*$T$1),"",P1160*$T$1),0)</f>
        <v>715</v>
      </c>
      <c r="U1160" s="82" t="n">
        <f aca="false">ROUNDUP(I1160*1.2,0)</f>
        <v>240</v>
      </c>
      <c r="V1160" s="83" t="n">
        <f aca="false">ROUNDUP(SUM(J1160:L1160)*1.1,0)</f>
        <v>0</v>
      </c>
      <c r="W1160" s="84" t="s">
        <v>50</v>
      </c>
      <c r="X1160" s="28" t="n">
        <f aca="false">IFERROR(IF($W1160="eパケライト",VLOOKUP($U1160,料金表!$B$3:$H$52,2,1),IF($W1160="eパケ",VLOOKUP($U1160,料金表!$B$3:$H$52,4,1),IF($W1160="EMS",VLOOKUP($U1160,料金表!$B$3:$H$52,6,1),""))),"")</f>
        <v>860</v>
      </c>
      <c r="Y1160" s="28" t="n">
        <f aca="false">IFERROR(IF($W1160="eパケライト",VLOOKUP($U1160,料金表!$B$3:$H$52,3,1),IF($W1160="eパケ",VLOOKUP($U1160,料金表!$B$3:$H$52,5,1),IF($W1160="EMS",VLOOKUP($U1160,料金表!$B$3:$H$52,7,1),""))),"")</f>
        <v>860</v>
      </c>
      <c r="Z1160" s="28" t="n">
        <f aca="false">$Z$1</f>
        <v>330</v>
      </c>
      <c r="AA1160" s="64"/>
      <c r="AB1160" s="65"/>
      <c r="AC1160" s="66" t="s">
        <v>89</v>
      </c>
      <c r="AD1160" s="65" t="n">
        <v>43992</v>
      </c>
      <c r="AE1160" s="56"/>
      <c r="AF1160" s="104"/>
    </row>
    <row r="1161" customFormat="false" ht="15.75" hidden="false" customHeight="true" outlineLevel="0" collapsed="false">
      <c r="A1161" s="19" t="n">
        <v>1154</v>
      </c>
      <c r="B1161" s="67"/>
      <c r="C1161" s="58" t="s">
        <v>3514</v>
      </c>
      <c r="D1161" s="37" t="s">
        <v>3515</v>
      </c>
      <c r="E1161" s="58" t="n">
        <v>4988602435726</v>
      </c>
      <c r="F1161" s="38" t="str">
        <f aca="false">IF(D1161="",,"http://mnsearch.com/item?kwd="&amp;D1161)</f>
        <v>http://mnsearch.com/item?kwd=B000069TZD</v>
      </c>
      <c r="G1161" s="60" t="n">
        <v>3000</v>
      </c>
      <c r="H1161" s="39"/>
      <c r="I1161" s="40" t="n">
        <v>200</v>
      </c>
      <c r="J1161" s="41"/>
      <c r="K1161" s="41"/>
      <c r="L1161" s="41"/>
      <c r="M1161" s="100" t="s">
        <v>3516</v>
      </c>
      <c r="N1161" s="62" t="n">
        <v>55.49</v>
      </c>
      <c r="O1161" s="77" t="n">
        <f aca="false">N1161-0.5</f>
        <v>54.99</v>
      </c>
      <c r="P1161" s="78" t="n">
        <f aca="false">IF(ISERROR($P$1*O1161),"",($P$1*O1161))</f>
        <v>5822.3412</v>
      </c>
      <c r="Q1161" s="79" t="n">
        <f aca="false">P1161-T1161-X1161-G1161-H1161-Z1161</f>
        <v>759.3412</v>
      </c>
      <c r="R1161" s="80" t="n">
        <f aca="false">P1161-T1161-Y1161-G1161-H1161-Z1161</f>
        <v>759.3412</v>
      </c>
      <c r="S1161" s="81" t="n">
        <f aca="false">IF(ISERROR(Q1161/P1161),"",(Q1161/P1161))</f>
        <v>0.13041853335562</v>
      </c>
      <c r="T1161" s="78" t="n">
        <f aca="false">ROUND(IF(ISERROR(P1161*$T$1),"",P1161*$T$1),0)</f>
        <v>873</v>
      </c>
      <c r="U1161" s="82" t="n">
        <f aca="false">ROUNDUP(I1161*1.2,0)</f>
        <v>240</v>
      </c>
      <c r="V1161" s="83" t="n">
        <f aca="false">ROUNDUP(SUM(J1161:L1161)*1.1,0)</f>
        <v>0</v>
      </c>
      <c r="W1161" s="84" t="s">
        <v>50</v>
      </c>
      <c r="X1161" s="28" t="n">
        <f aca="false">IFERROR(IF($W1161="eパケライト",VLOOKUP($U1161,料金表!$B$3:$H$52,2,1),IF($W1161="eパケ",VLOOKUP($U1161,料金表!$B$3:$H$52,4,1),IF($W1161="EMS",VLOOKUP($U1161,料金表!$B$3:$H$52,6,1),""))),"")</f>
        <v>860</v>
      </c>
      <c r="Y1161" s="28" t="n">
        <f aca="false">IFERROR(IF($W1161="eパケライト",VLOOKUP($U1161,料金表!$B$3:$H$52,3,1),IF($W1161="eパケ",VLOOKUP($U1161,料金表!$B$3:$H$52,5,1),IF($W1161="EMS",VLOOKUP($U1161,料金表!$B$3:$H$52,7,1),""))),"")</f>
        <v>860</v>
      </c>
      <c r="Z1161" s="28" t="n">
        <f aca="false">$Z$1</f>
        <v>330</v>
      </c>
      <c r="AA1161" s="64"/>
      <c r="AB1161" s="65"/>
      <c r="AC1161" s="66" t="s">
        <v>89</v>
      </c>
      <c r="AD1161" s="65" t="n">
        <v>43992</v>
      </c>
      <c r="AE1161" s="56"/>
      <c r="AF1161" s="104"/>
    </row>
    <row r="1162" customFormat="false" ht="15.75" hidden="false" customHeight="true" outlineLevel="0" collapsed="false">
      <c r="A1162" s="19" t="n">
        <v>1155</v>
      </c>
      <c r="B1162" s="67"/>
      <c r="C1162" s="58" t="s">
        <v>3517</v>
      </c>
      <c r="D1162" s="37" t="s">
        <v>3518</v>
      </c>
      <c r="E1162" s="58" t="n">
        <v>4960641100025</v>
      </c>
      <c r="F1162" s="38" t="str">
        <f aca="false">IF(D1162="",,"http://mnsearch.com/item?kwd="&amp;D1162)</f>
        <v>http://mnsearch.com/item?kwd=B000069SW7</v>
      </c>
      <c r="G1162" s="60" t="n">
        <v>8601</v>
      </c>
      <c r="H1162" s="39"/>
      <c r="I1162" s="40" t="n">
        <v>200</v>
      </c>
      <c r="J1162" s="41"/>
      <c r="K1162" s="41"/>
      <c r="L1162" s="41"/>
      <c r="M1162" s="61" t="s">
        <v>3519</v>
      </c>
      <c r="N1162" s="62" t="n">
        <v>110.49</v>
      </c>
      <c r="O1162" s="77" t="n">
        <f aca="false">N1162-0.5</f>
        <v>109.99</v>
      </c>
      <c r="P1162" s="78" t="n">
        <f aca="false">IF(ISERROR($P$1*O1162),"",($P$1*O1162))</f>
        <v>11645.7412</v>
      </c>
      <c r="Q1162" s="79" t="n">
        <f aca="false">P1162-T1162-X1162-G1162-H1162-Z1162</f>
        <v>107.741199999999</v>
      </c>
      <c r="R1162" s="80" t="n">
        <f aca="false">P1162-T1162-Y1162-G1162-H1162-Z1162</f>
        <v>107.741199999999</v>
      </c>
      <c r="S1162" s="81" t="n">
        <f aca="false">IF(ISERROR(Q1162/P1162),"",(Q1162/P1162))</f>
        <v>0.00925155369243467</v>
      </c>
      <c r="T1162" s="78" t="n">
        <f aca="false">ROUND(IF(ISERROR(P1162*$T$1),"",P1162*$T$1),0)</f>
        <v>1747</v>
      </c>
      <c r="U1162" s="82" t="n">
        <f aca="false">ROUNDUP(I1162*1.2,0)</f>
        <v>240</v>
      </c>
      <c r="V1162" s="83" t="n">
        <f aca="false">ROUNDUP(SUM(J1162:L1162)*1.1,0)</f>
        <v>0</v>
      </c>
      <c r="W1162" s="84" t="s">
        <v>50</v>
      </c>
      <c r="X1162" s="28" t="n">
        <f aca="false">IFERROR(IF($W1162="eパケライト",VLOOKUP($U1162,料金表!$B$3:$H$52,2,1),IF($W1162="eパケ",VLOOKUP($U1162,料金表!$B$3:$H$52,4,1),IF($W1162="EMS",VLOOKUP($U1162,料金表!$B$3:$H$52,6,1),""))),"")</f>
        <v>860</v>
      </c>
      <c r="Y1162" s="28" t="n">
        <f aca="false">IFERROR(IF($W1162="eパケライト",VLOOKUP($U1162,料金表!$B$3:$H$52,3,1),IF($W1162="eパケ",VLOOKUP($U1162,料金表!$B$3:$H$52,5,1),IF($W1162="EMS",VLOOKUP($U1162,料金表!$B$3:$H$52,7,1),""))),"")</f>
        <v>860</v>
      </c>
      <c r="Z1162" s="28" t="n">
        <f aca="false">$Z$1</f>
        <v>330</v>
      </c>
      <c r="AA1162" s="64"/>
      <c r="AB1162" s="65"/>
      <c r="AC1162" s="66" t="s">
        <v>89</v>
      </c>
      <c r="AD1162" s="65" t="n">
        <v>43992</v>
      </c>
      <c r="AE1162" s="56"/>
      <c r="AF1162" s="104"/>
    </row>
    <row r="1163" customFormat="false" ht="15.75" hidden="false" customHeight="true" outlineLevel="0" collapsed="false">
      <c r="A1163" s="19" t="n">
        <v>1156</v>
      </c>
      <c r="B1163" s="67"/>
      <c r="C1163" s="58" t="s">
        <v>3520</v>
      </c>
      <c r="D1163" s="37" t="s">
        <v>3521</v>
      </c>
      <c r="E1163" s="58" t="n">
        <v>4988616003072</v>
      </c>
      <c r="F1163" s="38" t="str">
        <f aca="false">IF(D1163="",,"http://mnsearch.com/item?kwd="&amp;D1163)</f>
        <v>http://mnsearch.com/item?kwd=B000147T18</v>
      </c>
      <c r="G1163" s="60" t="n">
        <v>5311</v>
      </c>
      <c r="H1163" s="39"/>
      <c r="I1163" s="40" t="n">
        <v>200</v>
      </c>
      <c r="J1163" s="41"/>
      <c r="K1163" s="41"/>
      <c r="L1163" s="41"/>
      <c r="M1163" s="61" t="s">
        <v>3522</v>
      </c>
      <c r="N1163" s="62" t="n">
        <v>80.49</v>
      </c>
      <c r="O1163" s="77" t="n">
        <f aca="false">N1163-0.5</f>
        <v>79.99</v>
      </c>
      <c r="P1163" s="78" t="n">
        <f aca="false">IF(ISERROR($P$1*O1163),"",($P$1*O1163))</f>
        <v>8469.3412</v>
      </c>
      <c r="Q1163" s="79" t="n">
        <f aca="false">P1163-T1163-X1163-G1163-H1163-Z1163</f>
        <v>698.341199999999</v>
      </c>
      <c r="R1163" s="80" t="n">
        <f aca="false">P1163-T1163-Y1163-G1163-H1163-Z1163</f>
        <v>698.341199999999</v>
      </c>
      <c r="S1163" s="81" t="n">
        <f aca="false">IF(ISERROR(Q1163/P1163),"",(Q1163/P1163))</f>
        <v>0.0824551973416774</v>
      </c>
      <c r="T1163" s="78" t="n">
        <f aca="false">ROUND(IF(ISERROR(P1163*$T$1),"",P1163*$T$1),0)</f>
        <v>1270</v>
      </c>
      <c r="U1163" s="82" t="n">
        <f aca="false">ROUNDUP(I1163*1.2,0)</f>
        <v>240</v>
      </c>
      <c r="V1163" s="83" t="n">
        <f aca="false">ROUNDUP(SUM(J1163:L1163)*1.1,0)</f>
        <v>0</v>
      </c>
      <c r="W1163" s="84" t="s">
        <v>50</v>
      </c>
      <c r="X1163" s="28" t="n">
        <f aca="false">IFERROR(IF($W1163="eパケライト",VLOOKUP($U1163,料金表!$B$3:$H$52,2,1),IF($W1163="eパケ",VLOOKUP($U1163,料金表!$B$3:$H$52,4,1),IF($W1163="EMS",VLOOKUP($U1163,料金表!$B$3:$H$52,6,1),""))),"")</f>
        <v>860</v>
      </c>
      <c r="Y1163" s="28" t="n">
        <f aca="false">IFERROR(IF($W1163="eパケライト",VLOOKUP($U1163,料金表!$B$3:$H$52,3,1),IF($W1163="eパケ",VLOOKUP($U1163,料金表!$B$3:$H$52,5,1),IF($W1163="EMS",VLOOKUP($U1163,料金表!$B$3:$H$52,7,1),""))),"")</f>
        <v>860</v>
      </c>
      <c r="Z1163" s="28" t="n">
        <f aca="false">$Z$1</f>
        <v>330</v>
      </c>
      <c r="AA1163" s="64"/>
      <c r="AB1163" s="65"/>
      <c r="AC1163" s="66" t="s">
        <v>45</v>
      </c>
      <c r="AD1163" s="65" t="n">
        <v>43991</v>
      </c>
      <c r="AE1163" s="56"/>
      <c r="AF1163" s="104"/>
    </row>
    <row r="1164" customFormat="false" ht="15.75" hidden="false" customHeight="true" outlineLevel="0" collapsed="false">
      <c r="A1164" s="19" t="n">
        <v>1157</v>
      </c>
      <c r="B1164" s="67"/>
      <c r="C1164" s="58" t="s">
        <v>3523</v>
      </c>
      <c r="D1164" s="37" t="s">
        <v>3524</v>
      </c>
      <c r="E1164" s="58" t="n">
        <v>4974365091279</v>
      </c>
      <c r="F1164" s="38" t="str">
        <f aca="false">IF(D1164="",,"http://mnsearch.com/item?kwd="&amp;D1164)</f>
        <v>http://mnsearch.com/item?kwd=B000092PG5</v>
      </c>
      <c r="G1164" s="60" t="n">
        <v>2500</v>
      </c>
      <c r="H1164" s="39"/>
      <c r="I1164" s="40" t="n">
        <v>300</v>
      </c>
      <c r="J1164" s="41"/>
      <c r="K1164" s="41"/>
      <c r="L1164" s="41"/>
      <c r="M1164" s="61" t="s">
        <v>3525</v>
      </c>
      <c r="N1164" s="62" t="n">
        <v>55.49</v>
      </c>
      <c r="O1164" s="77" t="n">
        <f aca="false">N1164-0.5</f>
        <v>54.99</v>
      </c>
      <c r="P1164" s="78" t="n">
        <f aca="false">IF(ISERROR($P$1*O1164),"",($P$1*O1164))</f>
        <v>5822.3412</v>
      </c>
      <c r="Q1164" s="79" t="n">
        <f aca="false">P1164-T1164-X1164-G1164-H1164-Z1164</f>
        <v>1034.3412</v>
      </c>
      <c r="R1164" s="80" t="n">
        <f aca="false">P1164-T1164-Y1164-G1164-H1164-Z1164</f>
        <v>1034.3412</v>
      </c>
      <c r="S1164" s="81" t="n">
        <f aca="false">IF(ISERROR(Q1164/P1164),"",(Q1164/P1164))</f>
        <v>0.177650392594649</v>
      </c>
      <c r="T1164" s="78" t="n">
        <f aca="false">ROUND(IF(ISERROR(P1164*$T$1),"",P1164*$T$1),0)</f>
        <v>873</v>
      </c>
      <c r="U1164" s="82" t="n">
        <f aca="false">ROUNDUP(I1164*1.2,0)</f>
        <v>360</v>
      </c>
      <c r="V1164" s="83" t="n">
        <f aca="false">ROUNDUP(SUM(J1164:L1164)*1.1,0)</f>
        <v>0</v>
      </c>
      <c r="W1164" s="84" t="s">
        <v>50</v>
      </c>
      <c r="X1164" s="28" t="n">
        <f aca="false">IFERROR(IF($W1164="eパケライト",VLOOKUP($U1164,料金表!$B$3:$H$52,2,1),IF($W1164="eパケ",VLOOKUP($U1164,料金表!$B$3:$H$52,4,1),IF($W1164="EMS",VLOOKUP($U1164,料金表!$B$3:$H$52,6,1),""))),"")</f>
        <v>1085</v>
      </c>
      <c r="Y1164" s="28" t="n">
        <f aca="false">IFERROR(IF($W1164="eパケライト",VLOOKUP($U1164,料金表!$B$3:$H$52,3,1),IF($W1164="eパケ",VLOOKUP($U1164,料金表!$B$3:$H$52,5,1),IF($W1164="EMS",VLOOKUP($U1164,料金表!$B$3:$H$52,7,1),""))),"")</f>
        <v>1085</v>
      </c>
      <c r="Z1164" s="28" t="n">
        <f aca="false">$Z$1</f>
        <v>330</v>
      </c>
      <c r="AA1164" s="64"/>
      <c r="AB1164" s="65"/>
      <c r="AC1164" s="66" t="s">
        <v>45</v>
      </c>
      <c r="AD1164" s="65" t="n">
        <v>43991</v>
      </c>
      <c r="AE1164" s="56"/>
      <c r="AF1164" s="104"/>
    </row>
    <row r="1165" customFormat="false" ht="15.75" hidden="false" customHeight="true" outlineLevel="0" collapsed="false">
      <c r="A1165" s="19" t="n">
        <v>1158</v>
      </c>
      <c r="B1165" s="67"/>
      <c r="C1165" s="58" t="s">
        <v>3526</v>
      </c>
      <c r="D1165" s="37" t="s">
        <v>3527</v>
      </c>
      <c r="E1165" s="58" t="n">
        <v>4513244900112</v>
      </c>
      <c r="F1165" s="38" t="str">
        <f aca="false">IF(D1165="",,"http://mnsearch.com/item?kwd="&amp;D1165)</f>
        <v>http://mnsearch.com/item?kwd=B000069RQQ</v>
      </c>
      <c r="G1165" s="60" t="n">
        <v>1700</v>
      </c>
      <c r="H1165" s="39"/>
      <c r="I1165" s="40" t="n">
        <v>200</v>
      </c>
      <c r="J1165" s="41"/>
      <c r="K1165" s="41"/>
      <c r="L1165" s="41"/>
      <c r="M1165" s="61" t="s">
        <v>3528</v>
      </c>
      <c r="N1165" s="62" t="n">
        <v>44.49</v>
      </c>
      <c r="O1165" s="77" t="n">
        <f aca="false">N1165-0.5</f>
        <v>43.99</v>
      </c>
      <c r="P1165" s="78" t="n">
        <f aca="false">IF(ISERROR($P$1*O1165),"",($P$1*O1165))</f>
        <v>4657.6612</v>
      </c>
      <c r="Q1165" s="79" t="n">
        <f aca="false">P1165-T1165-X1165-G1165-H1165-Z1165</f>
        <v>1068.6612</v>
      </c>
      <c r="R1165" s="80" t="n">
        <f aca="false">P1165-T1165-Y1165-G1165-H1165-Z1165</f>
        <v>1068.6612</v>
      </c>
      <c r="S1165" s="81" t="n">
        <f aca="false">IF(ISERROR(Q1165/P1165),"",(Q1165/P1165))</f>
        <v>0.229441591844422</v>
      </c>
      <c r="T1165" s="78" t="n">
        <f aca="false">ROUND(IF(ISERROR(P1165*$T$1),"",P1165*$T$1),0)</f>
        <v>699</v>
      </c>
      <c r="U1165" s="82" t="n">
        <f aca="false">ROUNDUP(I1165*1.2,0)</f>
        <v>240</v>
      </c>
      <c r="V1165" s="83" t="n">
        <f aca="false">ROUNDUP(SUM(J1165:L1165)*1.1,0)</f>
        <v>0</v>
      </c>
      <c r="W1165" s="84" t="s">
        <v>50</v>
      </c>
      <c r="X1165" s="28" t="n">
        <f aca="false">IFERROR(IF($W1165="eパケライト",VLOOKUP($U1165,料金表!$B$3:$H$52,2,1),IF($W1165="eパケ",VLOOKUP($U1165,料金表!$B$3:$H$52,4,1),IF($W1165="EMS",VLOOKUP($U1165,料金表!$B$3:$H$52,6,1),""))),"")</f>
        <v>860</v>
      </c>
      <c r="Y1165" s="28" t="n">
        <f aca="false">IFERROR(IF($W1165="eパケライト",VLOOKUP($U1165,料金表!$B$3:$H$52,3,1),IF($W1165="eパケ",VLOOKUP($U1165,料金表!$B$3:$H$52,5,1),IF($W1165="EMS",VLOOKUP($U1165,料金表!$B$3:$H$52,7,1),""))),"")</f>
        <v>860</v>
      </c>
      <c r="Z1165" s="28" t="n">
        <f aca="false">$Z$1</f>
        <v>330</v>
      </c>
      <c r="AA1165" s="64"/>
      <c r="AB1165" s="65"/>
      <c r="AC1165" s="66" t="s">
        <v>45</v>
      </c>
      <c r="AD1165" s="65" t="n">
        <v>43991</v>
      </c>
      <c r="AE1165" s="56"/>
      <c r="AF1165" s="104"/>
    </row>
    <row r="1166" customFormat="false" ht="15.75" hidden="false" customHeight="true" outlineLevel="0" collapsed="false">
      <c r="A1166" s="19" t="n">
        <v>1159</v>
      </c>
      <c r="B1166" s="67"/>
      <c r="C1166" s="58" t="s">
        <v>3529</v>
      </c>
      <c r="D1166" s="37" t="s">
        <v>3530</v>
      </c>
      <c r="E1166" s="58" t="n">
        <v>4904880135110</v>
      </c>
      <c r="F1166" s="38" t="str">
        <f aca="false">IF(D1166="",,"http://mnsearch.com/item?kwd="&amp;D1166)</f>
        <v>http://mnsearch.com/item?kwd=B0000645MG</v>
      </c>
      <c r="G1166" s="60" t="n">
        <v>3611</v>
      </c>
      <c r="H1166" s="39"/>
      <c r="I1166" s="40" t="n">
        <v>300</v>
      </c>
      <c r="J1166" s="41"/>
      <c r="K1166" s="41"/>
      <c r="L1166" s="41"/>
      <c r="M1166" s="61" t="s">
        <v>3531</v>
      </c>
      <c r="N1166" s="62" t="n">
        <v>69.99</v>
      </c>
      <c r="O1166" s="77" t="n">
        <f aca="false">N1166-0.5</f>
        <v>69.49</v>
      </c>
      <c r="P1166" s="78" t="n">
        <f aca="false">IF(ISERROR($P$1*O1166),"",($P$1*O1166))</f>
        <v>7357.6012</v>
      </c>
      <c r="Q1166" s="79" t="n">
        <f aca="false">P1166-T1166-X1166-G1166-H1166-Z1166</f>
        <v>1227.6012</v>
      </c>
      <c r="R1166" s="80" t="n">
        <f aca="false">P1166-T1166-Y1166-G1166-H1166-Z1166</f>
        <v>1227.6012</v>
      </c>
      <c r="S1166" s="81" t="n">
        <f aca="false">IF(ISERROR(Q1166/P1166),"",(Q1166/P1166))</f>
        <v>0.166848021064257</v>
      </c>
      <c r="T1166" s="78" t="n">
        <f aca="false">ROUND(IF(ISERROR(P1166*$T$1),"",P1166*$T$1),0)</f>
        <v>1104</v>
      </c>
      <c r="U1166" s="82" t="n">
        <f aca="false">ROUNDUP(I1166*1.2,0)</f>
        <v>360</v>
      </c>
      <c r="V1166" s="83" t="n">
        <f aca="false">ROUNDUP(SUM(J1166:L1166)*1.1,0)</f>
        <v>0</v>
      </c>
      <c r="W1166" s="84" t="s">
        <v>50</v>
      </c>
      <c r="X1166" s="28" t="n">
        <f aca="false">IFERROR(IF($W1166="eパケライト",VLOOKUP($U1166,料金表!$B$3:$H$52,2,1),IF($W1166="eパケ",VLOOKUP($U1166,料金表!$B$3:$H$52,4,1),IF($W1166="EMS",VLOOKUP($U1166,料金表!$B$3:$H$52,6,1),""))),"")</f>
        <v>1085</v>
      </c>
      <c r="Y1166" s="28" t="n">
        <f aca="false">IFERROR(IF($W1166="eパケライト",VLOOKUP($U1166,料金表!$B$3:$H$52,3,1),IF($W1166="eパケ",VLOOKUP($U1166,料金表!$B$3:$H$52,5,1),IF($W1166="EMS",VLOOKUP($U1166,料金表!$B$3:$H$52,7,1),""))),"")</f>
        <v>1085</v>
      </c>
      <c r="Z1166" s="28" t="n">
        <f aca="false">$Z$1</f>
        <v>330</v>
      </c>
      <c r="AA1166" s="64"/>
      <c r="AB1166" s="65"/>
      <c r="AC1166" s="66" t="s">
        <v>45</v>
      </c>
      <c r="AD1166" s="65" t="n">
        <v>43991</v>
      </c>
      <c r="AE1166" s="56"/>
      <c r="AF1166" s="104"/>
    </row>
    <row r="1167" customFormat="false" ht="15.75" hidden="false" customHeight="true" outlineLevel="0" collapsed="false">
      <c r="A1167" s="19" t="n">
        <v>1160</v>
      </c>
      <c r="B1167" s="67"/>
      <c r="C1167" s="58" t="s">
        <v>3532</v>
      </c>
      <c r="D1167" s="37" t="s">
        <v>3533</v>
      </c>
      <c r="E1167" s="58" t="n">
        <v>4988606101047</v>
      </c>
      <c r="F1167" s="38" t="str">
        <f aca="false">IF(D1167="",,"http://mnsearch.com/item?kwd="&amp;D1167)</f>
        <v>http://mnsearch.com/item?kwd=B000068I0O</v>
      </c>
      <c r="G1167" s="60" t="n">
        <v>14200</v>
      </c>
      <c r="H1167" s="39"/>
      <c r="I1167" s="40" t="n">
        <v>200</v>
      </c>
      <c r="J1167" s="41"/>
      <c r="K1167" s="41"/>
      <c r="L1167" s="41"/>
      <c r="M1167" s="61" t="s">
        <v>3534</v>
      </c>
      <c r="N1167" s="62" t="n">
        <v>210</v>
      </c>
      <c r="O1167" s="77" t="n">
        <f aca="false">N1167-0.5</f>
        <v>209.5</v>
      </c>
      <c r="P1167" s="78" t="n">
        <f aca="false">IF(ISERROR($P$1*O1167),"",($P$1*O1167))</f>
        <v>22181.86</v>
      </c>
      <c r="Q1167" s="79" t="n">
        <f aca="false">P1167-T1167-X1167-G1167-H1167-Z1167</f>
        <v>3464.86</v>
      </c>
      <c r="R1167" s="80" t="n">
        <f aca="false">P1167-T1167-Y1167-G1167-H1167-Z1167</f>
        <v>3464.86</v>
      </c>
      <c r="S1167" s="81" t="n">
        <f aca="false">IF(ISERROR(Q1167/P1167),"",(Q1167/P1167))</f>
        <v>0.156202410438079</v>
      </c>
      <c r="T1167" s="78" t="n">
        <f aca="false">ROUND(IF(ISERROR(P1167*$T$1),"",P1167*$T$1),0)</f>
        <v>3327</v>
      </c>
      <c r="U1167" s="82" t="n">
        <f aca="false">ROUNDUP(I1167*1.2,0)</f>
        <v>240</v>
      </c>
      <c r="V1167" s="83" t="n">
        <f aca="false">ROUNDUP(SUM(J1167:L1167)*1.1,0)</f>
        <v>0</v>
      </c>
      <c r="W1167" s="84" t="s">
        <v>50</v>
      </c>
      <c r="X1167" s="28" t="n">
        <f aca="false">IFERROR(IF($W1167="eパケライト",VLOOKUP($U1167,料金表!$B$3:$H$52,2,1),IF($W1167="eパケ",VLOOKUP($U1167,料金表!$B$3:$H$52,4,1),IF($W1167="EMS",VLOOKUP($U1167,料金表!$B$3:$H$52,6,1),""))),"")</f>
        <v>860</v>
      </c>
      <c r="Y1167" s="28" t="n">
        <f aca="false">IFERROR(IF($W1167="eパケライト",VLOOKUP($U1167,料金表!$B$3:$H$52,3,1),IF($W1167="eパケ",VLOOKUP($U1167,料金表!$B$3:$H$52,5,1),IF($W1167="EMS",VLOOKUP($U1167,料金表!$B$3:$H$52,7,1),""))),"")</f>
        <v>860</v>
      </c>
      <c r="Z1167" s="28" t="n">
        <f aca="false">$Z$1</f>
        <v>330</v>
      </c>
      <c r="AA1167" s="64"/>
      <c r="AB1167" s="65"/>
      <c r="AC1167" s="66" t="s">
        <v>45</v>
      </c>
      <c r="AD1167" s="65" t="n">
        <v>43991</v>
      </c>
      <c r="AE1167" s="56"/>
      <c r="AF1167" s="104"/>
    </row>
    <row r="1168" customFormat="false" ht="15.75" hidden="false" customHeight="true" outlineLevel="0" collapsed="false">
      <c r="A1168" s="19" t="n">
        <v>1161</v>
      </c>
      <c r="B1168" s="67"/>
      <c r="C1168" s="58" t="s">
        <v>3535</v>
      </c>
      <c r="D1168" s="37" t="s">
        <v>3536</v>
      </c>
      <c r="E1168" s="58" t="n">
        <v>4988602546545</v>
      </c>
      <c r="F1168" s="38" t="str">
        <f aca="false">IF(D1168="",,"http://mnsearch.com/item?kwd="&amp;D1168)</f>
        <v>http://mnsearch.com/item?kwd=B000068HXT</v>
      </c>
      <c r="G1168" s="60" t="n">
        <v>3300</v>
      </c>
      <c r="H1168" s="39"/>
      <c r="I1168" s="40" t="n">
        <v>200</v>
      </c>
      <c r="J1168" s="41"/>
      <c r="K1168" s="41"/>
      <c r="L1168" s="41"/>
      <c r="M1168" s="100" t="s">
        <v>3537</v>
      </c>
      <c r="N1168" s="62" t="n">
        <v>60.49</v>
      </c>
      <c r="O1168" s="77" t="n">
        <f aca="false">N1168-0.5</f>
        <v>59.99</v>
      </c>
      <c r="P1168" s="78" t="n">
        <f aca="false">IF(ISERROR($P$1*O1168),"",($P$1*O1168))</f>
        <v>6351.7412</v>
      </c>
      <c r="Q1168" s="79" t="n">
        <f aca="false">P1168-T1168-X1168-G1168-H1168-Z1168</f>
        <v>908.7412</v>
      </c>
      <c r="R1168" s="80" t="n">
        <f aca="false">P1168-T1168-Y1168-G1168-H1168-Z1168</f>
        <v>908.7412</v>
      </c>
      <c r="S1168" s="81" t="n">
        <f aca="false">IF(ISERROR(Q1168/P1168),"",(Q1168/P1168))</f>
        <v>0.14306962002797</v>
      </c>
      <c r="T1168" s="78" t="n">
        <f aca="false">ROUND(IF(ISERROR(P1168*$T$1),"",P1168*$T$1),0)</f>
        <v>953</v>
      </c>
      <c r="U1168" s="82" t="n">
        <f aca="false">ROUNDUP(I1168*1.2,0)</f>
        <v>240</v>
      </c>
      <c r="V1168" s="83" t="n">
        <f aca="false">ROUNDUP(SUM(J1168:L1168)*1.1,0)</f>
        <v>0</v>
      </c>
      <c r="W1168" s="84" t="s">
        <v>50</v>
      </c>
      <c r="X1168" s="28" t="n">
        <f aca="false">IFERROR(IF($W1168="eパケライト",VLOOKUP($U1168,料金表!$B$3:$H$52,2,1),IF($W1168="eパケ",VLOOKUP($U1168,料金表!$B$3:$H$52,4,1),IF($W1168="EMS",VLOOKUP($U1168,料金表!$B$3:$H$52,6,1),""))),"")</f>
        <v>860</v>
      </c>
      <c r="Y1168" s="28" t="n">
        <f aca="false">IFERROR(IF($W1168="eパケライト",VLOOKUP($U1168,料金表!$B$3:$H$52,3,1),IF($W1168="eパケ",VLOOKUP($U1168,料金表!$B$3:$H$52,5,1),IF($W1168="EMS",VLOOKUP($U1168,料金表!$B$3:$H$52,7,1),""))),"")</f>
        <v>860</v>
      </c>
      <c r="Z1168" s="28" t="n">
        <f aca="false">$Z$1</f>
        <v>330</v>
      </c>
      <c r="AA1168" s="64"/>
      <c r="AB1168" s="65"/>
      <c r="AC1168" s="66" t="s">
        <v>89</v>
      </c>
      <c r="AD1168" s="65" t="n">
        <v>43993</v>
      </c>
      <c r="AE1168" s="56"/>
      <c r="AF1168" s="104"/>
    </row>
    <row r="1169" customFormat="false" ht="15.75" hidden="false" customHeight="true" outlineLevel="0" collapsed="false">
      <c r="A1169" s="19" t="n">
        <v>1162</v>
      </c>
      <c r="B1169" s="67"/>
      <c r="C1169" s="58" t="s">
        <v>3538</v>
      </c>
      <c r="D1169" s="37" t="s">
        <v>3539</v>
      </c>
      <c r="E1169" s="58" t="n">
        <v>4959143900509</v>
      </c>
      <c r="F1169" s="38" t="str">
        <f aca="false">IF(D1169="",,"http://mnsearch.com/item?kwd="&amp;D1169)</f>
        <v>http://mnsearch.com/item?kwd=B00005OVOH</v>
      </c>
      <c r="G1169" s="60" t="n">
        <v>1800</v>
      </c>
      <c r="H1169" s="39"/>
      <c r="I1169" s="40" t="n">
        <v>200</v>
      </c>
      <c r="J1169" s="41"/>
      <c r="K1169" s="41"/>
      <c r="L1169" s="41"/>
      <c r="M1169" s="61" t="s">
        <v>3540</v>
      </c>
      <c r="N1169" s="62" t="n">
        <v>50.49</v>
      </c>
      <c r="O1169" s="77" t="n">
        <f aca="false">N1169-0.5</f>
        <v>49.99</v>
      </c>
      <c r="P1169" s="78" t="n">
        <f aca="false">IF(ISERROR($P$1*O1169),"",($P$1*O1169))</f>
        <v>5292.9412</v>
      </c>
      <c r="Q1169" s="79" t="n">
        <f aca="false">P1169-T1169-X1169-G1169-H1169-Z1169</f>
        <v>1508.9412</v>
      </c>
      <c r="R1169" s="80" t="n">
        <f aca="false">P1169-T1169-Y1169-G1169-H1169-Z1169</f>
        <v>1508.9412</v>
      </c>
      <c r="S1169" s="81" t="n">
        <f aca="false">IF(ISERROR(Q1169/P1169),"",(Q1169/P1169))</f>
        <v>0.285085577750231</v>
      </c>
      <c r="T1169" s="78" t="n">
        <f aca="false">ROUND(IF(ISERROR(P1169*$T$1),"",P1169*$T$1),0)</f>
        <v>794</v>
      </c>
      <c r="U1169" s="82" t="n">
        <f aca="false">ROUNDUP(I1169*1.2,0)</f>
        <v>240</v>
      </c>
      <c r="V1169" s="83" t="n">
        <f aca="false">ROUNDUP(SUM(J1169:L1169)*1.1,0)</f>
        <v>0</v>
      </c>
      <c r="W1169" s="84" t="s">
        <v>50</v>
      </c>
      <c r="X1169" s="28" t="n">
        <f aca="false">IFERROR(IF($W1169="eパケライト",VLOOKUP($U1169,料金表!$B$3:$H$52,2,1),IF($W1169="eパケ",VLOOKUP($U1169,料金表!$B$3:$H$52,4,1),IF($W1169="EMS",VLOOKUP($U1169,料金表!$B$3:$H$52,6,1),""))),"")</f>
        <v>860</v>
      </c>
      <c r="Y1169" s="28" t="n">
        <f aca="false">IFERROR(IF($W1169="eパケライト",VLOOKUP($U1169,料金表!$B$3:$H$52,3,1),IF($W1169="eパケ",VLOOKUP($U1169,料金表!$B$3:$H$52,5,1),IF($W1169="EMS",VLOOKUP($U1169,料金表!$B$3:$H$52,7,1),""))),"")</f>
        <v>860</v>
      </c>
      <c r="Z1169" s="28" t="n">
        <f aca="false">$Z$1</f>
        <v>330</v>
      </c>
      <c r="AA1169" s="64"/>
      <c r="AB1169" s="65"/>
      <c r="AC1169" s="66" t="s">
        <v>89</v>
      </c>
      <c r="AD1169" s="65" t="n">
        <v>43993</v>
      </c>
      <c r="AE1169" s="56"/>
      <c r="AF1169" s="104"/>
    </row>
    <row r="1170" customFormat="false" ht="15.75" hidden="false" customHeight="true" outlineLevel="0" collapsed="false">
      <c r="A1170" s="19" t="n">
        <v>1163</v>
      </c>
      <c r="B1170" s="67"/>
      <c r="C1170" s="58" t="s">
        <v>3541</v>
      </c>
      <c r="D1170" s="37" t="s">
        <v>3542</v>
      </c>
      <c r="E1170" s="58" t="n">
        <v>4976219012232</v>
      </c>
      <c r="F1170" s="38" t="str">
        <f aca="false">IF(D1170="",,"http://mnsearch.com/item?kwd="&amp;D1170)</f>
        <v>http://mnsearch.com/item?kwd=B000068HLB</v>
      </c>
      <c r="G1170" s="60" t="n">
        <v>9000</v>
      </c>
      <c r="H1170" s="39"/>
      <c r="I1170" s="40" t="n">
        <v>200</v>
      </c>
      <c r="J1170" s="41"/>
      <c r="K1170" s="41"/>
      <c r="L1170" s="41"/>
      <c r="M1170" s="61" t="s">
        <v>3543</v>
      </c>
      <c r="N1170" s="62" t="n">
        <v>150.49</v>
      </c>
      <c r="O1170" s="77" t="n">
        <f aca="false">N1170-0.5</f>
        <v>149.99</v>
      </c>
      <c r="P1170" s="78" t="n">
        <f aca="false">IF(ISERROR($P$1*O1170),"",($P$1*O1170))</f>
        <v>15880.9412</v>
      </c>
      <c r="Q1170" s="79" t="n">
        <f aca="false">P1170-T1170-X1170-G1170-H1170-Z1170</f>
        <v>3308.9412</v>
      </c>
      <c r="R1170" s="80" t="n">
        <f aca="false">P1170-T1170-Y1170-G1170-H1170-Z1170</f>
        <v>3308.9412</v>
      </c>
      <c r="S1170" s="81" t="n">
        <f aca="false">IF(ISERROR(Q1170/P1170),"",(Q1170/P1170))</f>
        <v>0.208359262736896</v>
      </c>
      <c r="T1170" s="78" t="n">
        <f aca="false">ROUND(IF(ISERROR(P1170*$T$1),"",P1170*$T$1),0)</f>
        <v>2382</v>
      </c>
      <c r="U1170" s="82" t="n">
        <f aca="false">ROUNDUP(I1170*1.2,0)</f>
        <v>240</v>
      </c>
      <c r="V1170" s="83" t="n">
        <f aca="false">ROUNDUP(SUM(J1170:L1170)*1.1,0)</f>
        <v>0</v>
      </c>
      <c r="W1170" s="84" t="s">
        <v>50</v>
      </c>
      <c r="X1170" s="28" t="n">
        <f aca="false">IFERROR(IF($W1170="eパケライト",VLOOKUP($U1170,料金表!$B$3:$H$52,2,1),IF($W1170="eパケ",VLOOKUP($U1170,料金表!$B$3:$H$52,4,1),IF($W1170="EMS",VLOOKUP($U1170,料金表!$B$3:$H$52,6,1),""))),"")</f>
        <v>860</v>
      </c>
      <c r="Y1170" s="28" t="n">
        <f aca="false">IFERROR(IF($W1170="eパケライト",VLOOKUP($U1170,料金表!$B$3:$H$52,3,1),IF($W1170="eパケ",VLOOKUP($U1170,料金表!$B$3:$H$52,5,1),IF($W1170="EMS",VLOOKUP($U1170,料金表!$B$3:$H$52,7,1),""))),"")</f>
        <v>860</v>
      </c>
      <c r="Z1170" s="28" t="n">
        <f aca="false">$Z$1</f>
        <v>330</v>
      </c>
      <c r="AA1170" s="64"/>
      <c r="AB1170" s="65"/>
      <c r="AC1170" s="66" t="s">
        <v>89</v>
      </c>
      <c r="AD1170" s="65" t="n">
        <v>43993</v>
      </c>
      <c r="AE1170" s="56"/>
      <c r="AF1170" s="104"/>
    </row>
    <row r="1171" customFormat="false" ht="15.75" hidden="false" customHeight="true" outlineLevel="0" collapsed="false">
      <c r="A1171" s="19" t="n">
        <v>1164</v>
      </c>
      <c r="B1171" s="67"/>
      <c r="C1171" s="58" t="s">
        <v>3544</v>
      </c>
      <c r="D1171" s="37" t="s">
        <v>3545</v>
      </c>
      <c r="E1171" s="58" t="n">
        <v>4988607000189</v>
      </c>
      <c r="F1171" s="38" t="str">
        <f aca="false">IF(D1171="",,"http://mnsearch.com/item?kwd="&amp;D1171)</f>
        <v>http://mnsearch.com/item?kwd=B000068I0Y</v>
      </c>
      <c r="G1171" s="60" t="n">
        <v>2611</v>
      </c>
      <c r="H1171" s="39"/>
      <c r="I1171" s="40" t="n">
        <v>200</v>
      </c>
      <c r="J1171" s="41"/>
      <c r="K1171" s="41"/>
      <c r="L1171" s="41"/>
      <c r="M1171" s="100" t="s">
        <v>3546</v>
      </c>
      <c r="N1171" s="62" t="n">
        <v>50.49</v>
      </c>
      <c r="O1171" s="77" t="n">
        <f aca="false">N1171-0.5</f>
        <v>49.99</v>
      </c>
      <c r="P1171" s="78" t="n">
        <f aca="false">IF(ISERROR($P$1*O1171),"",($P$1*O1171))</f>
        <v>5292.9412</v>
      </c>
      <c r="Q1171" s="79" t="n">
        <f aca="false">P1171-T1171-X1171-G1171-H1171-Z1171</f>
        <v>697.9412</v>
      </c>
      <c r="R1171" s="80" t="n">
        <f aca="false">P1171-T1171-Y1171-G1171-H1171-Z1171</f>
        <v>697.9412</v>
      </c>
      <c r="S1171" s="81" t="n">
        <f aca="false">IF(ISERROR(Q1171/P1171),"",(Q1171/P1171))</f>
        <v>0.131862640000611</v>
      </c>
      <c r="T1171" s="78" t="n">
        <f aca="false">ROUND(IF(ISERROR(P1171*$T$1),"",P1171*$T$1),0)</f>
        <v>794</v>
      </c>
      <c r="U1171" s="82" t="n">
        <f aca="false">ROUNDUP(I1171*1.2,0)</f>
        <v>240</v>
      </c>
      <c r="V1171" s="83" t="n">
        <f aca="false">ROUNDUP(SUM(J1171:L1171)*1.1,0)</f>
        <v>0</v>
      </c>
      <c r="W1171" s="84" t="s">
        <v>50</v>
      </c>
      <c r="X1171" s="28" t="n">
        <f aca="false">IFERROR(IF($W1171="eパケライト",VLOOKUP($U1171,料金表!$B$3:$H$52,2,1),IF($W1171="eパケ",VLOOKUP($U1171,料金表!$B$3:$H$52,4,1),IF($W1171="EMS",VLOOKUP($U1171,料金表!$B$3:$H$52,6,1),""))),"")</f>
        <v>860</v>
      </c>
      <c r="Y1171" s="28" t="n">
        <f aca="false">IFERROR(IF($W1171="eパケライト",VLOOKUP($U1171,料金表!$B$3:$H$52,3,1),IF($W1171="eパケ",VLOOKUP($U1171,料金表!$B$3:$H$52,5,1),IF($W1171="EMS",VLOOKUP($U1171,料金表!$B$3:$H$52,7,1),""))),"")</f>
        <v>860</v>
      </c>
      <c r="Z1171" s="28" t="n">
        <f aca="false">$Z$1</f>
        <v>330</v>
      </c>
      <c r="AA1171" s="64"/>
      <c r="AB1171" s="65"/>
      <c r="AC1171" s="66" t="s">
        <v>89</v>
      </c>
      <c r="AD1171" s="65" t="n">
        <v>43993</v>
      </c>
      <c r="AE1171" s="56"/>
      <c r="AF1171" s="104"/>
    </row>
    <row r="1172" customFormat="false" ht="15.75" hidden="false" customHeight="true" outlineLevel="0" collapsed="false">
      <c r="A1172" s="19" t="n">
        <v>1165</v>
      </c>
      <c r="B1172" s="67"/>
      <c r="C1172" s="58" t="s">
        <v>3547</v>
      </c>
      <c r="D1172" s="37" t="s">
        <v>3548</v>
      </c>
      <c r="E1172" s="58" t="n">
        <v>4988602534061</v>
      </c>
      <c r="F1172" s="38" t="str">
        <f aca="false">IF(D1172="",,"http://mnsearch.com/item?kwd="&amp;D1172)</f>
        <v>http://mnsearch.com/item?kwd=B000068HXM</v>
      </c>
      <c r="G1172" s="60" t="n">
        <v>30000</v>
      </c>
      <c r="H1172" s="39"/>
      <c r="I1172" s="40" t="n">
        <v>200</v>
      </c>
      <c r="J1172" s="41"/>
      <c r="K1172" s="41"/>
      <c r="L1172" s="41"/>
      <c r="M1172" s="61" t="s">
        <v>3549</v>
      </c>
      <c r="N1172" s="62" t="n">
        <v>385</v>
      </c>
      <c r="O1172" s="77" t="n">
        <f aca="false">N1172-0.5</f>
        <v>384.5</v>
      </c>
      <c r="P1172" s="78" t="n">
        <f aca="false">IF(ISERROR($P$1*O1172),"",($P$1*O1172))</f>
        <v>40710.86</v>
      </c>
      <c r="Q1172" s="79" t="n">
        <f aca="false">P1172-T1172-X1172-G1172-H1172-Z1172</f>
        <v>3413.86</v>
      </c>
      <c r="R1172" s="80" t="n">
        <f aca="false">P1172-T1172-Y1172-G1172-H1172-Z1172</f>
        <v>3413.86</v>
      </c>
      <c r="S1172" s="81" t="n">
        <f aca="false">IF(ISERROR(Q1172/P1172),"",(Q1172/P1172))</f>
        <v>0.0838562486766431</v>
      </c>
      <c r="T1172" s="78" t="n">
        <f aca="false">ROUND(IF(ISERROR(P1172*$T$1),"",P1172*$T$1),0)</f>
        <v>6107</v>
      </c>
      <c r="U1172" s="82" t="n">
        <f aca="false">ROUNDUP(I1172*1.2,0)</f>
        <v>240</v>
      </c>
      <c r="V1172" s="83" t="n">
        <f aca="false">ROUNDUP(SUM(J1172:L1172)*1.1,0)</f>
        <v>0</v>
      </c>
      <c r="W1172" s="84" t="s">
        <v>50</v>
      </c>
      <c r="X1172" s="28" t="n">
        <f aca="false">IFERROR(IF($W1172="eパケライト",VLOOKUP($U1172,料金表!$B$3:$H$52,2,1),IF($W1172="eパケ",VLOOKUP($U1172,料金表!$B$3:$H$52,4,1),IF($W1172="EMS",VLOOKUP($U1172,料金表!$B$3:$H$52,6,1),""))),"")</f>
        <v>860</v>
      </c>
      <c r="Y1172" s="28" t="n">
        <f aca="false">IFERROR(IF($W1172="eパケライト",VLOOKUP($U1172,料金表!$B$3:$H$52,3,1),IF($W1172="eパケ",VLOOKUP($U1172,料金表!$B$3:$H$52,5,1),IF($W1172="EMS",VLOOKUP($U1172,料金表!$B$3:$H$52,7,1),""))),"")</f>
        <v>860</v>
      </c>
      <c r="Z1172" s="28" t="n">
        <f aca="false">$Z$1</f>
        <v>330</v>
      </c>
      <c r="AA1172" s="64"/>
      <c r="AB1172" s="65"/>
      <c r="AC1172" s="66" t="s">
        <v>89</v>
      </c>
      <c r="AD1172" s="65" t="n">
        <v>43993</v>
      </c>
      <c r="AE1172" s="56"/>
      <c r="AF1172" s="104"/>
    </row>
    <row r="1173" customFormat="false" ht="15.75" hidden="false" customHeight="true" outlineLevel="0" collapsed="false">
      <c r="A1173" s="19" t="n">
        <v>1166</v>
      </c>
      <c r="B1173" s="67"/>
      <c r="C1173" s="58" t="s">
        <v>3550</v>
      </c>
      <c r="D1173" s="37" t="s">
        <v>3551</v>
      </c>
      <c r="E1173" s="58" t="n">
        <v>4967948000386</v>
      </c>
      <c r="F1173" s="38" t="str">
        <f aca="false">IF(D1173="",,"http://mnsearch.com/item?kwd="&amp;D1173)</f>
        <v>http://mnsearch.com/item?kwd=B000068HJ2</v>
      </c>
      <c r="G1173" s="60" t="n">
        <v>2000</v>
      </c>
      <c r="H1173" s="39"/>
      <c r="I1173" s="40" t="n">
        <v>200</v>
      </c>
      <c r="J1173" s="41"/>
      <c r="K1173" s="41"/>
      <c r="L1173" s="41"/>
      <c r="M1173" s="61" t="s">
        <v>3552</v>
      </c>
      <c r="N1173" s="62" t="n">
        <v>50</v>
      </c>
      <c r="O1173" s="77" t="n">
        <f aca="false">N1173-0.5</f>
        <v>49.5</v>
      </c>
      <c r="P1173" s="78" t="n">
        <f aca="false">IF(ISERROR($P$1*O1173),"",($P$1*O1173))</f>
        <v>5241.06</v>
      </c>
      <c r="Q1173" s="79" t="n">
        <f aca="false">P1173-T1173-X1173-G1173-H1173-Z1173</f>
        <v>1265.06</v>
      </c>
      <c r="R1173" s="80" t="n">
        <f aca="false">P1173-T1173-Y1173-G1173-H1173-Z1173</f>
        <v>1265.06</v>
      </c>
      <c r="S1173" s="81" t="n">
        <f aca="false">IF(ISERROR(Q1173/P1173),"",(Q1173/P1173))</f>
        <v>0.241374836388059</v>
      </c>
      <c r="T1173" s="78" t="n">
        <f aca="false">ROUND(IF(ISERROR(P1173*$T$1),"",P1173*$T$1),0)</f>
        <v>786</v>
      </c>
      <c r="U1173" s="82" t="n">
        <f aca="false">ROUNDUP(I1173*1.2,0)</f>
        <v>240</v>
      </c>
      <c r="V1173" s="83" t="n">
        <f aca="false">ROUNDUP(SUM(J1173:L1173)*1.1,0)</f>
        <v>0</v>
      </c>
      <c r="W1173" s="84" t="s">
        <v>50</v>
      </c>
      <c r="X1173" s="28" t="n">
        <f aca="false">IFERROR(IF($W1173="eパケライト",VLOOKUP($U1173,料金表!$B$3:$H$52,2,1),IF($W1173="eパケ",VLOOKUP($U1173,料金表!$B$3:$H$52,4,1),IF($W1173="EMS",VLOOKUP($U1173,料金表!$B$3:$H$52,6,1),""))),"")</f>
        <v>860</v>
      </c>
      <c r="Y1173" s="28" t="n">
        <f aca="false">IFERROR(IF($W1173="eパケライト",VLOOKUP($U1173,料金表!$B$3:$H$52,3,1),IF($W1173="eパケ",VLOOKUP($U1173,料金表!$B$3:$H$52,5,1),IF($W1173="EMS",VLOOKUP($U1173,料金表!$B$3:$H$52,7,1),""))),"")</f>
        <v>860</v>
      </c>
      <c r="Z1173" s="28" t="n">
        <f aca="false">$Z$1</f>
        <v>330</v>
      </c>
      <c r="AA1173" s="64"/>
      <c r="AB1173" s="65"/>
      <c r="AC1173" s="66" t="s">
        <v>45</v>
      </c>
      <c r="AD1173" s="65" t="n">
        <v>43993</v>
      </c>
      <c r="AE1173" s="56"/>
      <c r="AF1173" s="104"/>
    </row>
    <row r="1174" customFormat="false" ht="15.75" hidden="false" customHeight="true" outlineLevel="0" collapsed="false">
      <c r="A1174" s="19" t="n">
        <v>1167</v>
      </c>
      <c r="B1174" s="67"/>
      <c r="C1174" s="58" t="s">
        <v>3553</v>
      </c>
      <c r="D1174" s="37" t="s">
        <v>3554</v>
      </c>
      <c r="E1174" s="58" t="n">
        <v>4988606209125</v>
      </c>
      <c r="F1174" s="38" t="str">
        <f aca="false">IF(D1174="",,"http://mnsearch.com/item?kwd="&amp;D1174)</f>
        <v>http://mnsearch.com/item?kwd=B000068I0U</v>
      </c>
      <c r="G1174" s="60" t="n">
        <v>3200</v>
      </c>
      <c r="H1174" s="39"/>
      <c r="I1174" s="40" t="n">
        <v>200</v>
      </c>
      <c r="J1174" s="41"/>
      <c r="K1174" s="41"/>
      <c r="L1174" s="41"/>
      <c r="M1174" s="61" t="s">
        <v>3555</v>
      </c>
      <c r="N1174" s="62" t="n">
        <v>59.99</v>
      </c>
      <c r="O1174" s="77" t="n">
        <f aca="false">N1174-0.5</f>
        <v>59.49</v>
      </c>
      <c r="P1174" s="78" t="n">
        <f aca="false">IF(ISERROR($P$1*O1174),"",($P$1*O1174))</f>
        <v>6298.8012</v>
      </c>
      <c r="Q1174" s="79" t="n">
        <f aca="false">P1174-T1174-X1174-G1174-H1174-Z1174</f>
        <v>963.8012</v>
      </c>
      <c r="R1174" s="80" t="n">
        <f aca="false">P1174-T1174-Y1174-G1174-H1174-Z1174</f>
        <v>963.8012</v>
      </c>
      <c r="S1174" s="81" t="n">
        <f aca="false">IF(ISERROR(Q1174/P1174),"",(Q1174/P1174))</f>
        <v>0.15301343373085</v>
      </c>
      <c r="T1174" s="78" t="n">
        <f aca="false">ROUND(IF(ISERROR(P1174*$T$1),"",P1174*$T$1),0)</f>
        <v>945</v>
      </c>
      <c r="U1174" s="82" t="n">
        <f aca="false">ROUNDUP(I1174*1.2,0)</f>
        <v>240</v>
      </c>
      <c r="V1174" s="83" t="n">
        <f aca="false">ROUNDUP(SUM(J1174:L1174)*1.1,0)</f>
        <v>0</v>
      </c>
      <c r="W1174" s="84" t="s">
        <v>50</v>
      </c>
      <c r="X1174" s="28" t="n">
        <f aca="false">IFERROR(IF($W1174="eパケライト",VLOOKUP($U1174,料金表!$B$3:$H$52,2,1),IF($W1174="eパケ",VLOOKUP($U1174,料金表!$B$3:$H$52,4,1),IF($W1174="EMS",VLOOKUP($U1174,料金表!$B$3:$H$52,6,1),""))),"")</f>
        <v>860</v>
      </c>
      <c r="Y1174" s="28" t="n">
        <f aca="false">IFERROR(IF($W1174="eパケライト",VLOOKUP($U1174,料金表!$B$3:$H$52,3,1),IF($W1174="eパケ",VLOOKUP($U1174,料金表!$B$3:$H$52,5,1),IF($W1174="EMS",VLOOKUP($U1174,料金表!$B$3:$H$52,7,1),""))),"")</f>
        <v>860</v>
      </c>
      <c r="Z1174" s="28" t="n">
        <f aca="false">$Z$1</f>
        <v>330</v>
      </c>
      <c r="AA1174" s="64"/>
      <c r="AB1174" s="65"/>
      <c r="AC1174" s="66" t="s">
        <v>45</v>
      </c>
      <c r="AD1174" s="65" t="n">
        <v>43993</v>
      </c>
      <c r="AE1174" s="56"/>
      <c r="AF1174" s="104"/>
    </row>
    <row r="1175" customFormat="false" ht="15.75" hidden="false" customHeight="true" outlineLevel="0" collapsed="false">
      <c r="A1175" s="19" t="n">
        <v>1168</v>
      </c>
      <c r="B1175" s="67"/>
      <c r="C1175" s="58" t="s">
        <v>3556</v>
      </c>
      <c r="D1175" s="37" t="s">
        <v>3557</v>
      </c>
      <c r="E1175" s="58" t="n">
        <v>4946318019463</v>
      </c>
      <c r="F1175" s="38" t="str">
        <f aca="false">IF(D1175="",,"http://mnsearch.com/item?kwd="&amp;D1175)</f>
        <v>http://mnsearch.com/item?kwd=B000068H8I</v>
      </c>
      <c r="G1175" s="60" t="n">
        <v>3611</v>
      </c>
      <c r="H1175" s="39"/>
      <c r="I1175" s="40" t="n">
        <v>200</v>
      </c>
      <c r="J1175" s="41"/>
      <c r="K1175" s="41"/>
      <c r="L1175" s="41"/>
      <c r="M1175" s="100" t="s">
        <v>3558</v>
      </c>
      <c r="N1175" s="62" t="n">
        <v>60.49</v>
      </c>
      <c r="O1175" s="77" t="n">
        <f aca="false">N1175-0.5</f>
        <v>59.99</v>
      </c>
      <c r="P1175" s="78" t="n">
        <f aca="false">IF(ISERROR($P$1*O1175),"",($P$1*O1175))</f>
        <v>6351.7412</v>
      </c>
      <c r="Q1175" s="79" t="n">
        <f aca="false">P1175-T1175-X1175-G1175-H1175-Z1175</f>
        <v>597.7412</v>
      </c>
      <c r="R1175" s="80" t="n">
        <f aca="false">P1175-T1175-Y1175-G1175-H1175-Z1175</f>
        <v>597.7412</v>
      </c>
      <c r="S1175" s="81" t="n">
        <f aca="false">IF(ISERROR(Q1175/P1175),"",(Q1175/P1175))</f>
        <v>0.0941066679479952</v>
      </c>
      <c r="T1175" s="78" t="n">
        <f aca="false">ROUND(IF(ISERROR(P1175*$T$1),"",P1175*$T$1),0)</f>
        <v>953</v>
      </c>
      <c r="U1175" s="82" t="n">
        <f aca="false">ROUNDUP(I1175*1.2,0)</f>
        <v>240</v>
      </c>
      <c r="V1175" s="83" t="n">
        <f aca="false">ROUNDUP(SUM(J1175:L1175)*1.1,0)</f>
        <v>0</v>
      </c>
      <c r="W1175" s="84" t="s">
        <v>50</v>
      </c>
      <c r="X1175" s="28" t="n">
        <f aca="false">IFERROR(IF($W1175="eパケライト",VLOOKUP($U1175,料金表!$B$3:$H$52,2,1),IF($W1175="eパケ",VLOOKUP($U1175,料金表!$B$3:$H$52,4,1),IF($W1175="EMS",VLOOKUP($U1175,料金表!$B$3:$H$52,6,1),""))),"")</f>
        <v>860</v>
      </c>
      <c r="Y1175" s="28" t="n">
        <f aca="false">IFERROR(IF($W1175="eパケライト",VLOOKUP($U1175,料金表!$B$3:$H$52,3,1),IF($W1175="eパケ",VLOOKUP($U1175,料金表!$B$3:$H$52,5,1),IF($W1175="EMS",VLOOKUP($U1175,料金表!$B$3:$H$52,7,1),""))),"")</f>
        <v>860</v>
      </c>
      <c r="Z1175" s="28" t="n">
        <f aca="false">$Z$1</f>
        <v>330</v>
      </c>
      <c r="AA1175" s="64"/>
      <c r="AB1175" s="65"/>
      <c r="AC1175" s="66" t="s">
        <v>45</v>
      </c>
      <c r="AD1175" s="65" t="n">
        <v>43993</v>
      </c>
      <c r="AE1175" s="56"/>
      <c r="AF1175" s="104"/>
    </row>
    <row r="1176" customFormat="false" ht="15.75" hidden="false" customHeight="true" outlineLevel="0" collapsed="false">
      <c r="A1176" s="19" t="n">
        <v>1169</v>
      </c>
      <c r="B1176" s="67"/>
      <c r="C1176" s="58" t="s">
        <v>3559</v>
      </c>
      <c r="D1176" s="37" t="s">
        <v>3560</v>
      </c>
      <c r="E1176" s="58" t="n">
        <v>4988021095280</v>
      </c>
      <c r="F1176" s="38" t="str">
        <f aca="false">IF(D1176="",,"http://mnsearch.com/item?kwd="&amp;D1176)</f>
        <v>http://mnsearch.com/item?kwd=B000068HTN</v>
      </c>
      <c r="G1176" s="60" t="n">
        <v>12000</v>
      </c>
      <c r="H1176" s="39"/>
      <c r="I1176" s="40" t="n">
        <v>200</v>
      </c>
      <c r="J1176" s="41"/>
      <c r="K1176" s="41"/>
      <c r="L1176" s="41"/>
      <c r="M1176" s="100" t="s">
        <v>3561</v>
      </c>
      <c r="N1176" s="62" t="n">
        <v>200</v>
      </c>
      <c r="O1176" s="77" t="n">
        <f aca="false">N1176-0.5</f>
        <v>199.5</v>
      </c>
      <c r="P1176" s="78" t="n">
        <f aca="false">IF(ISERROR($P$1*O1176),"",($P$1*O1176))</f>
        <v>21123.06</v>
      </c>
      <c r="Q1176" s="79" t="n">
        <f aca="false">P1176-T1176-X1176-G1176-H1176-Z1176</f>
        <v>4765.06</v>
      </c>
      <c r="R1176" s="80" t="n">
        <f aca="false">P1176-T1176-Y1176-G1176-H1176-Z1176</f>
        <v>4765.06</v>
      </c>
      <c r="S1176" s="81" t="n">
        <f aca="false">IF(ISERROR(Q1176/P1176),"",(Q1176/P1176))</f>
        <v>0.225585686922255</v>
      </c>
      <c r="T1176" s="78" t="n">
        <f aca="false">ROUND(IF(ISERROR(P1176*$T$1),"",P1176*$T$1),0)</f>
        <v>3168</v>
      </c>
      <c r="U1176" s="82" t="n">
        <f aca="false">ROUNDUP(I1176*1.2,0)</f>
        <v>240</v>
      </c>
      <c r="V1176" s="83" t="n">
        <f aca="false">ROUNDUP(SUM(J1176:L1176)*1.1,0)</f>
        <v>0</v>
      </c>
      <c r="W1176" s="84" t="s">
        <v>50</v>
      </c>
      <c r="X1176" s="28" t="n">
        <f aca="false">IFERROR(IF($W1176="eパケライト",VLOOKUP($U1176,料金表!$B$3:$H$52,2,1),IF($W1176="eパケ",VLOOKUP($U1176,料金表!$B$3:$H$52,4,1),IF($W1176="EMS",VLOOKUP($U1176,料金表!$B$3:$H$52,6,1),""))),"")</f>
        <v>860</v>
      </c>
      <c r="Y1176" s="28" t="n">
        <f aca="false">IFERROR(IF($W1176="eパケライト",VLOOKUP($U1176,料金表!$B$3:$H$52,3,1),IF($W1176="eパケ",VLOOKUP($U1176,料金表!$B$3:$H$52,5,1),IF($W1176="EMS",VLOOKUP($U1176,料金表!$B$3:$H$52,7,1),""))),"")</f>
        <v>860</v>
      </c>
      <c r="Z1176" s="28" t="n">
        <f aca="false">$Z$1</f>
        <v>330</v>
      </c>
      <c r="AA1176" s="64"/>
      <c r="AB1176" s="65"/>
      <c r="AC1176" s="66" t="s">
        <v>45</v>
      </c>
      <c r="AD1176" s="65" t="n">
        <v>43993</v>
      </c>
      <c r="AE1176" s="56"/>
      <c r="AF1176" s="104"/>
    </row>
    <row r="1177" customFormat="false" ht="15.75" hidden="false" customHeight="true" outlineLevel="0" collapsed="false">
      <c r="A1177" s="19" t="n">
        <v>1170</v>
      </c>
      <c r="B1177" s="67"/>
      <c r="C1177" s="58" t="s">
        <v>3562</v>
      </c>
      <c r="D1177" s="37" t="s">
        <v>3563</v>
      </c>
      <c r="E1177" s="58" t="n">
        <v>4976219142014</v>
      </c>
      <c r="F1177" s="38" t="str">
        <f aca="false">IF(D1177="",,"http://mnsearch.com/item?kwd="&amp;D1177)</f>
        <v>http://mnsearch.com/item?kwd=B000068HMD</v>
      </c>
      <c r="G1177" s="60" t="n">
        <v>2800</v>
      </c>
      <c r="H1177" s="39"/>
      <c r="I1177" s="40" t="n">
        <v>200</v>
      </c>
      <c r="J1177" s="41"/>
      <c r="K1177" s="41"/>
      <c r="L1177" s="41"/>
      <c r="M1177" s="61" t="s">
        <v>3564</v>
      </c>
      <c r="N1177" s="62" t="n">
        <v>85.49</v>
      </c>
      <c r="O1177" s="77" t="n">
        <f aca="false">N1177-0.5</f>
        <v>84.99</v>
      </c>
      <c r="P1177" s="78" t="n">
        <f aca="false">IF(ISERROR($P$1*O1177),"",($P$1*O1177))</f>
        <v>8998.7412</v>
      </c>
      <c r="Q1177" s="79" t="n">
        <f aca="false">P1177-T1177-X1177-G1177-H1177-Z1177</f>
        <v>3658.7412</v>
      </c>
      <c r="R1177" s="80" t="n">
        <f aca="false">P1177-T1177-Y1177-G1177-H1177-Z1177</f>
        <v>3658.7412</v>
      </c>
      <c r="S1177" s="81" t="n">
        <f aca="false">IF(ISERROR(Q1177/P1177),"",(Q1177/P1177))</f>
        <v>0.406583667502295</v>
      </c>
      <c r="T1177" s="78" t="n">
        <f aca="false">ROUND(IF(ISERROR(P1177*$T$1),"",P1177*$T$1),0)</f>
        <v>1350</v>
      </c>
      <c r="U1177" s="82" t="n">
        <f aca="false">ROUNDUP(I1177*1.2,0)</f>
        <v>240</v>
      </c>
      <c r="V1177" s="83" t="n">
        <f aca="false">ROUNDUP(SUM(J1177:L1177)*1.1,0)</f>
        <v>0</v>
      </c>
      <c r="W1177" s="84" t="s">
        <v>50</v>
      </c>
      <c r="X1177" s="28" t="n">
        <f aca="false">IFERROR(IF($W1177="eパケライト",VLOOKUP($U1177,料金表!$B$3:$H$52,2,1),IF($W1177="eパケ",VLOOKUP($U1177,料金表!$B$3:$H$52,4,1),IF($W1177="EMS",VLOOKUP($U1177,料金表!$B$3:$H$52,6,1),""))),"")</f>
        <v>860</v>
      </c>
      <c r="Y1177" s="28" t="n">
        <f aca="false">IFERROR(IF($W1177="eパケライト",VLOOKUP($U1177,料金表!$B$3:$H$52,3,1),IF($W1177="eパケ",VLOOKUP($U1177,料金表!$B$3:$H$52,5,1),IF($W1177="EMS",VLOOKUP($U1177,料金表!$B$3:$H$52,7,1),""))),"")</f>
        <v>860</v>
      </c>
      <c r="Z1177" s="28" t="n">
        <f aca="false">$Z$1</f>
        <v>330</v>
      </c>
      <c r="AA1177" s="64"/>
      <c r="AB1177" s="65"/>
      <c r="AC1177" s="66" t="s">
        <v>45</v>
      </c>
      <c r="AD1177" s="65" t="n">
        <v>43993</v>
      </c>
      <c r="AE1177" s="56"/>
      <c r="AF1177" s="104"/>
    </row>
    <row r="1178" customFormat="false" ht="15.75" hidden="false" customHeight="true" outlineLevel="0" collapsed="false">
      <c r="A1178" s="19" t="n">
        <v>1171</v>
      </c>
      <c r="B1178" s="67"/>
      <c r="C1178" s="58" t="s">
        <v>3565</v>
      </c>
      <c r="D1178" s="37" t="s">
        <v>3566</v>
      </c>
      <c r="E1178" s="58" t="n">
        <v>4988624998353</v>
      </c>
      <c r="F1178" s="38" t="str">
        <f aca="false">IF(D1178="",,"http://mnsearch.com/item?kwd="&amp;D1178)</f>
        <v>http://mnsearch.com/item?kwd=B0047FLOMM</v>
      </c>
      <c r="G1178" s="60" t="n">
        <v>2200</v>
      </c>
      <c r="H1178" s="39"/>
      <c r="I1178" s="40" t="n">
        <v>200</v>
      </c>
      <c r="J1178" s="41"/>
      <c r="K1178" s="41"/>
      <c r="L1178" s="41"/>
      <c r="M1178" s="100" t="s">
        <v>3567</v>
      </c>
      <c r="N1178" s="62" t="n">
        <v>55.49</v>
      </c>
      <c r="O1178" s="77" t="n">
        <f aca="false">N1178-0.5</f>
        <v>54.99</v>
      </c>
      <c r="P1178" s="78" t="n">
        <f aca="false">IF(ISERROR($P$1*O1178),"",($P$1*O1178))</f>
        <v>5822.3412</v>
      </c>
      <c r="Q1178" s="79" t="n">
        <f aca="false">P1178-T1178-X1178-G1178-H1178-Z1178</f>
        <v>1559.3412</v>
      </c>
      <c r="R1178" s="80" t="n">
        <f aca="false">P1178-T1178-Y1178-G1178-H1178-Z1178</f>
        <v>1559.3412</v>
      </c>
      <c r="S1178" s="81" t="n">
        <f aca="false">IF(ISERROR(Q1178/P1178),"",(Q1178/P1178))</f>
        <v>0.267820305687341</v>
      </c>
      <c r="T1178" s="78" t="n">
        <f aca="false">ROUND(IF(ISERROR(P1178*$T$1),"",P1178*$T$1),0)</f>
        <v>873</v>
      </c>
      <c r="U1178" s="82" t="n">
        <f aca="false">ROUNDUP(I1178*1.2,0)</f>
        <v>240</v>
      </c>
      <c r="V1178" s="83" t="n">
        <f aca="false">ROUNDUP(SUM(J1178:L1178)*1.1,0)</f>
        <v>0</v>
      </c>
      <c r="W1178" s="84" t="s">
        <v>50</v>
      </c>
      <c r="X1178" s="28" t="n">
        <f aca="false">IFERROR(IF($W1178="eパケライト",VLOOKUP($U1178,料金表!$B$3:$H$52,2,1),IF($W1178="eパケ",VLOOKUP($U1178,料金表!$B$3:$H$52,4,1),IF($W1178="EMS",VLOOKUP($U1178,料金表!$B$3:$H$52,6,1),""))),"")</f>
        <v>860</v>
      </c>
      <c r="Y1178" s="28" t="n">
        <f aca="false">IFERROR(IF($W1178="eパケライト",VLOOKUP($U1178,料金表!$B$3:$H$52,3,1),IF($W1178="eパケ",VLOOKUP($U1178,料金表!$B$3:$H$52,5,1),IF($W1178="EMS",VLOOKUP($U1178,料金表!$B$3:$H$52,7,1),""))),"")</f>
        <v>860</v>
      </c>
      <c r="Z1178" s="28" t="n">
        <f aca="false">$Z$1</f>
        <v>330</v>
      </c>
      <c r="AA1178" s="64"/>
      <c r="AB1178" s="65"/>
      <c r="AC1178" s="66" t="s">
        <v>45</v>
      </c>
      <c r="AD1178" s="65" t="n">
        <v>43994</v>
      </c>
      <c r="AE1178" s="56"/>
      <c r="AF1178" s="104"/>
    </row>
    <row r="1179" customFormat="false" ht="15.75" hidden="false" customHeight="true" outlineLevel="0" collapsed="false">
      <c r="A1179" s="19" t="n">
        <v>1172</v>
      </c>
      <c r="B1179" s="67"/>
      <c r="C1179" s="58" t="s">
        <v>3568</v>
      </c>
      <c r="D1179" s="37" t="s">
        <v>3569</v>
      </c>
      <c r="E1179" s="58" t="n">
        <v>4974365540845</v>
      </c>
      <c r="F1179" s="38" t="str">
        <f aca="false">IF(D1179="",,"http://mnsearch.com/item?kwd="&amp;D1179)</f>
        <v>http://mnsearch.com/item?kwd=B000148IYU</v>
      </c>
      <c r="G1179" s="60" t="n">
        <v>1200</v>
      </c>
      <c r="H1179" s="39"/>
      <c r="I1179" s="40" t="n">
        <v>200</v>
      </c>
      <c r="J1179" s="41"/>
      <c r="K1179" s="41"/>
      <c r="L1179" s="41"/>
      <c r="M1179" s="61" t="s">
        <v>3570</v>
      </c>
      <c r="N1179" s="62" t="n">
        <v>35.49</v>
      </c>
      <c r="O1179" s="77" t="n">
        <f aca="false">N1179-0.5</f>
        <v>34.99</v>
      </c>
      <c r="P1179" s="78" t="n">
        <f aca="false">IF(ISERROR($P$1*O1179),"",($P$1*O1179))</f>
        <v>3704.7412</v>
      </c>
      <c r="Q1179" s="79" t="n">
        <f aca="false">P1179-T1179-X1179-G1179-H1179-Z1179</f>
        <v>758.7412</v>
      </c>
      <c r="R1179" s="80" t="n">
        <f aca="false">P1179-T1179-Y1179-G1179-H1179-Z1179</f>
        <v>758.7412</v>
      </c>
      <c r="S1179" s="81" t="n">
        <f aca="false">IF(ISERROR(Q1179/P1179),"",(Q1179/P1179))</f>
        <v>0.204802753833385</v>
      </c>
      <c r="T1179" s="78" t="n">
        <f aca="false">ROUND(IF(ISERROR(P1179*$T$1),"",P1179*$T$1),0)</f>
        <v>556</v>
      </c>
      <c r="U1179" s="82" t="n">
        <f aca="false">ROUNDUP(I1179*1.2,0)</f>
        <v>240</v>
      </c>
      <c r="V1179" s="83" t="n">
        <f aca="false">ROUNDUP(SUM(J1179:L1179)*1.1,0)</f>
        <v>0</v>
      </c>
      <c r="W1179" s="84" t="s">
        <v>50</v>
      </c>
      <c r="X1179" s="28" t="n">
        <f aca="false">IFERROR(IF($W1179="eパケライト",VLOOKUP($U1179,料金表!$B$3:$H$52,2,1),IF($W1179="eパケ",VLOOKUP($U1179,料金表!$B$3:$H$52,4,1),IF($W1179="EMS",VLOOKUP($U1179,料金表!$B$3:$H$52,6,1),""))),"")</f>
        <v>860</v>
      </c>
      <c r="Y1179" s="28" t="n">
        <f aca="false">IFERROR(IF($W1179="eパケライト",VLOOKUP($U1179,料金表!$B$3:$H$52,3,1),IF($W1179="eパケ",VLOOKUP($U1179,料金表!$B$3:$H$52,5,1),IF($W1179="EMS",VLOOKUP($U1179,料金表!$B$3:$H$52,7,1),""))),"")</f>
        <v>860</v>
      </c>
      <c r="Z1179" s="28" t="n">
        <f aca="false">$Z$1</f>
        <v>330</v>
      </c>
      <c r="AA1179" s="64"/>
      <c r="AB1179" s="65"/>
      <c r="AC1179" s="66" t="s">
        <v>45</v>
      </c>
      <c r="AD1179" s="65" t="n">
        <v>43994</v>
      </c>
      <c r="AE1179" s="56"/>
      <c r="AF1179" s="104"/>
    </row>
    <row r="1180" customFormat="false" ht="15.75" hidden="false" customHeight="true" outlineLevel="0" collapsed="false">
      <c r="A1180" s="19" t="n">
        <v>1173</v>
      </c>
      <c r="B1180" s="67"/>
      <c r="C1180" s="58" t="s">
        <v>3571</v>
      </c>
      <c r="D1180" s="37" t="s">
        <v>3572</v>
      </c>
      <c r="E1180" s="58" t="n">
        <v>4939915000545</v>
      </c>
      <c r="F1180" s="38" t="str">
        <f aca="false">IF(D1180="",,"http://mnsearch.com/item?kwd="&amp;D1180)</f>
        <v>http://mnsearch.com/item?kwd=B00005OVLS</v>
      </c>
      <c r="G1180" s="60" t="n">
        <v>1500</v>
      </c>
      <c r="H1180" s="39"/>
      <c r="I1180" s="40" t="n">
        <v>200</v>
      </c>
      <c r="J1180" s="41"/>
      <c r="K1180" s="41"/>
      <c r="L1180" s="41"/>
      <c r="M1180" s="61" t="s">
        <v>3573</v>
      </c>
      <c r="N1180" s="62" t="n">
        <v>35.49</v>
      </c>
      <c r="O1180" s="77" t="n">
        <f aca="false">N1180-0.5</f>
        <v>34.99</v>
      </c>
      <c r="P1180" s="78" t="n">
        <f aca="false">IF(ISERROR($P$1*O1180),"",($P$1*O1180))</f>
        <v>3704.7412</v>
      </c>
      <c r="Q1180" s="79" t="n">
        <f aca="false">P1180-T1180-X1180-G1180-H1180-Z1180</f>
        <v>458.7412</v>
      </c>
      <c r="R1180" s="80" t="n">
        <f aca="false">P1180-T1180-Y1180-G1180-H1180-Z1180</f>
        <v>458.7412</v>
      </c>
      <c r="S1180" s="81" t="n">
        <f aca="false">IF(ISERROR(Q1180/P1180),"",(Q1180/P1180))</f>
        <v>0.123825437523139</v>
      </c>
      <c r="T1180" s="78" t="n">
        <f aca="false">ROUND(IF(ISERROR(P1180*$T$1),"",P1180*$T$1),0)</f>
        <v>556</v>
      </c>
      <c r="U1180" s="82" t="n">
        <f aca="false">ROUNDUP(I1180*1.2,0)</f>
        <v>240</v>
      </c>
      <c r="V1180" s="83" t="n">
        <f aca="false">ROUNDUP(SUM(J1180:L1180)*1.1,0)</f>
        <v>0</v>
      </c>
      <c r="W1180" s="84" t="s">
        <v>50</v>
      </c>
      <c r="X1180" s="28" t="n">
        <f aca="false">IFERROR(IF($W1180="eパケライト",VLOOKUP($U1180,料金表!$B$3:$H$52,2,1),IF($W1180="eパケ",VLOOKUP($U1180,料金表!$B$3:$H$52,4,1),IF($W1180="EMS",VLOOKUP($U1180,料金表!$B$3:$H$52,6,1),""))),"")</f>
        <v>860</v>
      </c>
      <c r="Y1180" s="28" t="n">
        <f aca="false">IFERROR(IF($W1180="eパケライト",VLOOKUP($U1180,料金表!$B$3:$H$52,3,1),IF($W1180="eパケ",VLOOKUP($U1180,料金表!$B$3:$H$52,5,1),IF($W1180="EMS",VLOOKUP($U1180,料金表!$B$3:$H$52,7,1),""))),"")</f>
        <v>860</v>
      </c>
      <c r="Z1180" s="28" t="n">
        <f aca="false">$Z$1</f>
        <v>330</v>
      </c>
      <c r="AA1180" s="64"/>
      <c r="AB1180" s="65"/>
      <c r="AC1180" s="66" t="s">
        <v>45</v>
      </c>
      <c r="AD1180" s="65" t="n">
        <v>43994</v>
      </c>
      <c r="AE1180" s="56"/>
      <c r="AF1180" s="104"/>
    </row>
    <row r="1181" customFormat="false" ht="15.75" hidden="false" customHeight="true" outlineLevel="0" collapsed="false">
      <c r="A1181" s="19" t="n">
        <v>1174</v>
      </c>
      <c r="B1181" s="67"/>
      <c r="C1181" s="58" t="s">
        <v>3574</v>
      </c>
      <c r="D1181" s="37" t="s">
        <v>3575</v>
      </c>
      <c r="E1181" s="58" t="n">
        <v>4984824070875</v>
      </c>
      <c r="F1181" s="38" t="str">
        <f aca="false">IF(D1181="",,"http://mnsearch.com/item?kwd="&amp;D1181)</f>
        <v>http://mnsearch.com/item?kwd=B00013YOP8</v>
      </c>
      <c r="G1181" s="60" t="n">
        <v>5800</v>
      </c>
      <c r="H1181" s="39"/>
      <c r="I1181" s="40" t="n">
        <v>200</v>
      </c>
      <c r="J1181" s="41"/>
      <c r="K1181" s="41"/>
      <c r="L1181" s="41"/>
      <c r="M1181" s="100" t="s">
        <v>3576</v>
      </c>
      <c r="N1181" s="62" t="n">
        <v>89.49</v>
      </c>
      <c r="O1181" s="77" t="n">
        <f aca="false">N1181-0.5</f>
        <v>88.99</v>
      </c>
      <c r="P1181" s="78" t="n">
        <f aca="false">IF(ISERROR($P$1*O1181),"",($P$1*O1181))</f>
        <v>9422.2612</v>
      </c>
      <c r="Q1181" s="79" t="n">
        <f aca="false">P1181-T1181-X1181-G1181-H1181-Z1181</f>
        <v>1019.2612</v>
      </c>
      <c r="R1181" s="80" t="n">
        <f aca="false">P1181-T1181-Y1181-G1181-H1181-Z1181</f>
        <v>1019.2612</v>
      </c>
      <c r="S1181" s="81" t="n">
        <f aca="false">IF(ISERROR(Q1181/P1181),"",(Q1181/P1181))</f>
        <v>0.108175859102696</v>
      </c>
      <c r="T1181" s="78" t="n">
        <f aca="false">ROUND(IF(ISERROR(P1181*$T$1),"",P1181*$T$1),0)</f>
        <v>1413</v>
      </c>
      <c r="U1181" s="82" t="n">
        <f aca="false">ROUNDUP(I1181*1.2,0)</f>
        <v>240</v>
      </c>
      <c r="V1181" s="83" t="n">
        <f aca="false">ROUNDUP(SUM(J1181:L1181)*1.1,0)</f>
        <v>0</v>
      </c>
      <c r="W1181" s="84" t="s">
        <v>50</v>
      </c>
      <c r="X1181" s="28" t="n">
        <f aca="false">IFERROR(IF($W1181="eパケライト",VLOOKUP($U1181,料金表!$B$3:$H$52,2,1),IF($W1181="eパケ",VLOOKUP($U1181,料金表!$B$3:$H$52,4,1),IF($W1181="EMS",VLOOKUP($U1181,料金表!$B$3:$H$52,6,1),""))),"")</f>
        <v>860</v>
      </c>
      <c r="Y1181" s="28" t="n">
        <f aca="false">IFERROR(IF($W1181="eパケライト",VLOOKUP($U1181,料金表!$B$3:$H$52,3,1),IF($W1181="eパケ",VLOOKUP($U1181,料金表!$B$3:$H$52,5,1),IF($W1181="EMS",VLOOKUP($U1181,料金表!$B$3:$H$52,7,1),""))),"")</f>
        <v>860</v>
      </c>
      <c r="Z1181" s="28" t="n">
        <f aca="false">$Z$1</f>
        <v>330</v>
      </c>
      <c r="AA1181" s="64"/>
      <c r="AB1181" s="65"/>
      <c r="AC1181" s="66" t="s">
        <v>45</v>
      </c>
      <c r="AD1181" s="65" t="n">
        <v>43994</v>
      </c>
      <c r="AE1181" s="56"/>
      <c r="AF1181" s="104"/>
    </row>
    <row r="1182" customFormat="false" ht="15.75" hidden="false" customHeight="true" outlineLevel="0" collapsed="false">
      <c r="A1182" s="19" t="n">
        <v>1175</v>
      </c>
      <c r="B1182" s="67"/>
      <c r="C1182" s="58" t="s">
        <v>3577</v>
      </c>
      <c r="D1182" s="37" t="s">
        <v>3578</v>
      </c>
      <c r="E1182" s="58" t="n">
        <v>4976219534116</v>
      </c>
      <c r="F1182" s="38" t="str">
        <f aca="false">IF(D1182="",,"http://mnsearch.com/item?kwd="&amp;D1182)</f>
        <v>http://mnsearch.com/item?kwd=B000069TF5</v>
      </c>
      <c r="G1182" s="60" t="n">
        <v>6200</v>
      </c>
      <c r="H1182" s="39"/>
      <c r="I1182" s="40" t="n">
        <v>200</v>
      </c>
      <c r="J1182" s="41"/>
      <c r="K1182" s="41"/>
      <c r="L1182" s="41"/>
      <c r="M1182" s="100" t="s">
        <v>3579</v>
      </c>
      <c r="N1182" s="62" t="n">
        <v>89.25</v>
      </c>
      <c r="O1182" s="77" t="n">
        <f aca="false">N1182-0.5</f>
        <v>88.75</v>
      </c>
      <c r="P1182" s="78" t="n">
        <f aca="false">IF(ISERROR($P$1*O1182),"",($P$1*O1182))</f>
        <v>9396.85</v>
      </c>
      <c r="Q1182" s="79" t="n">
        <f aca="false">P1182-T1182-X1182-G1182-H1182-Z1182</f>
        <v>596.85</v>
      </c>
      <c r="R1182" s="80" t="n">
        <f aca="false">P1182-T1182-Y1182-G1182-H1182-Z1182</f>
        <v>596.85</v>
      </c>
      <c r="S1182" s="81" t="n">
        <f aca="false">IF(ISERROR(Q1182/P1182),"",(Q1182/P1182))</f>
        <v>0.0635159654565094</v>
      </c>
      <c r="T1182" s="78" t="n">
        <f aca="false">ROUND(IF(ISERROR(P1182*$T$1),"",P1182*$T$1),0)</f>
        <v>1410</v>
      </c>
      <c r="U1182" s="82" t="n">
        <f aca="false">ROUNDUP(I1182*1.2,0)</f>
        <v>240</v>
      </c>
      <c r="V1182" s="83" t="n">
        <f aca="false">ROUNDUP(SUM(J1182:L1182)*1.1,0)</f>
        <v>0</v>
      </c>
      <c r="W1182" s="84" t="s">
        <v>50</v>
      </c>
      <c r="X1182" s="28" t="n">
        <f aca="false">IFERROR(IF($W1182="eパケライト",VLOOKUP($U1182,料金表!$B$3:$H$52,2,1),IF($W1182="eパケ",VLOOKUP($U1182,料金表!$B$3:$H$52,4,1),IF($W1182="EMS",VLOOKUP($U1182,料金表!$B$3:$H$52,6,1),""))),"")</f>
        <v>860</v>
      </c>
      <c r="Y1182" s="28" t="n">
        <f aca="false">IFERROR(IF($W1182="eパケライト",VLOOKUP($U1182,料金表!$B$3:$H$52,3,1),IF($W1182="eパケ",VLOOKUP($U1182,料金表!$B$3:$H$52,5,1),IF($W1182="EMS",VLOOKUP($U1182,料金表!$B$3:$H$52,7,1),""))),"")</f>
        <v>860</v>
      </c>
      <c r="Z1182" s="28" t="n">
        <f aca="false">$Z$1</f>
        <v>330</v>
      </c>
      <c r="AA1182" s="64"/>
      <c r="AB1182" s="65"/>
      <c r="AC1182" s="66" t="s">
        <v>45</v>
      </c>
      <c r="AD1182" s="65" t="n">
        <v>43994</v>
      </c>
      <c r="AE1182" s="56"/>
      <c r="AF1182" s="104"/>
    </row>
    <row r="1183" customFormat="false" ht="15.75" hidden="false" customHeight="true" outlineLevel="0" collapsed="false">
      <c r="A1183" s="19" t="n">
        <v>1176</v>
      </c>
      <c r="B1183" s="67"/>
      <c r="C1183" s="58" t="s">
        <v>3580</v>
      </c>
      <c r="D1183" s="37" t="s">
        <v>3581</v>
      </c>
      <c r="E1183" s="58" t="n">
        <v>4992713020498</v>
      </c>
      <c r="F1183" s="38" t="str">
        <f aca="false">IF(D1183="",,"http://mnsearch.com/item?kwd="&amp;D1183)</f>
        <v>http://mnsearch.com/item?kwd=B000148K34</v>
      </c>
      <c r="G1183" s="60" t="n">
        <v>8500</v>
      </c>
      <c r="H1183" s="39"/>
      <c r="I1183" s="40" t="n">
        <v>300</v>
      </c>
      <c r="J1183" s="41"/>
      <c r="K1183" s="41"/>
      <c r="L1183" s="41"/>
      <c r="M1183" s="61" t="s">
        <v>3582</v>
      </c>
      <c r="N1183" s="62" t="n">
        <v>150.49</v>
      </c>
      <c r="O1183" s="77" t="n">
        <f aca="false">N1183-0.5</f>
        <v>149.99</v>
      </c>
      <c r="P1183" s="78" t="n">
        <f aca="false">IF(ISERROR($P$1*O1183),"",($P$1*O1183))</f>
        <v>15880.9412</v>
      </c>
      <c r="Q1183" s="79" t="n">
        <f aca="false">P1183-T1183-X1183-G1183-H1183-Z1183</f>
        <v>3583.9412</v>
      </c>
      <c r="R1183" s="80" t="n">
        <f aca="false">P1183-T1183-Y1183-G1183-H1183-Z1183</f>
        <v>3583.9412</v>
      </c>
      <c r="S1183" s="81" t="n">
        <f aca="false">IF(ISERROR(Q1183/P1183),"",(Q1183/P1183))</f>
        <v>0.225675616757526</v>
      </c>
      <c r="T1183" s="78" t="n">
        <f aca="false">ROUND(IF(ISERROR(P1183*$T$1),"",P1183*$T$1),0)</f>
        <v>2382</v>
      </c>
      <c r="U1183" s="82" t="n">
        <f aca="false">ROUNDUP(I1183*1.2,0)</f>
        <v>360</v>
      </c>
      <c r="V1183" s="83" t="n">
        <f aca="false">ROUNDUP(SUM(J1183:L1183)*1.1,0)</f>
        <v>0</v>
      </c>
      <c r="W1183" s="84" t="s">
        <v>50</v>
      </c>
      <c r="X1183" s="28" t="n">
        <f aca="false">IFERROR(IF($W1183="eパケライト",VLOOKUP($U1183,料金表!$B$3:$H$52,2,1),IF($W1183="eパケ",VLOOKUP($U1183,料金表!$B$3:$H$52,4,1),IF($W1183="EMS",VLOOKUP($U1183,料金表!$B$3:$H$52,6,1),""))),"")</f>
        <v>1085</v>
      </c>
      <c r="Y1183" s="28" t="n">
        <f aca="false">IFERROR(IF($W1183="eパケライト",VLOOKUP($U1183,料金表!$B$3:$H$52,3,1),IF($W1183="eパケ",VLOOKUP($U1183,料金表!$B$3:$H$52,5,1),IF($W1183="EMS",VLOOKUP($U1183,料金表!$B$3:$H$52,7,1),""))),"")</f>
        <v>1085</v>
      </c>
      <c r="Z1183" s="28" t="n">
        <f aca="false">$Z$1</f>
        <v>330</v>
      </c>
      <c r="AA1183" s="64"/>
      <c r="AB1183" s="65"/>
      <c r="AC1183" s="66" t="s">
        <v>45</v>
      </c>
      <c r="AD1183" s="65" t="n">
        <v>43994</v>
      </c>
      <c r="AE1183" s="56"/>
      <c r="AF1183" s="104"/>
    </row>
    <row r="1184" customFormat="false" ht="15.75" hidden="false" customHeight="true" outlineLevel="0" collapsed="false">
      <c r="A1184" s="19" t="n">
        <v>1177</v>
      </c>
      <c r="B1184" s="67"/>
      <c r="C1184" s="58" t="s">
        <v>3583</v>
      </c>
      <c r="D1184" s="37" t="s">
        <v>3584</v>
      </c>
      <c r="E1184" s="58" t="n">
        <v>4948681000017</v>
      </c>
      <c r="F1184" s="38" t="str">
        <f aca="false">IF(D1184="",,"http://mnsearch.com/item?kwd="&amp;D1184)</f>
        <v>http://mnsearch.com/item?kwd=B000068H8P</v>
      </c>
      <c r="G1184" s="60" t="n">
        <v>3500</v>
      </c>
      <c r="H1184" s="39"/>
      <c r="I1184" s="40" t="n">
        <v>200</v>
      </c>
      <c r="J1184" s="41"/>
      <c r="K1184" s="41"/>
      <c r="L1184" s="41"/>
      <c r="M1184" s="100" t="s">
        <v>3585</v>
      </c>
      <c r="N1184" s="62" t="n">
        <v>65.49</v>
      </c>
      <c r="O1184" s="77" t="n">
        <f aca="false">N1184-0.5</f>
        <v>64.99</v>
      </c>
      <c r="P1184" s="78" t="n">
        <f aca="false">IF(ISERROR($P$1*O1184),"",($P$1*O1184))</f>
        <v>6881.1412</v>
      </c>
      <c r="Q1184" s="79" t="n">
        <f aca="false">P1184-T1184-X1184-G1184-H1184-Z1184</f>
        <v>1159.1412</v>
      </c>
      <c r="R1184" s="80" t="n">
        <f aca="false">P1184-T1184-Y1184-G1184-H1184-Z1184</f>
        <v>1159.1412</v>
      </c>
      <c r="S1184" s="81" t="n">
        <f aca="false">IF(ISERROR(Q1184/P1184),"",(Q1184/P1184))</f>
        <v>0.168451884114803</v>
      </c>
      <c r="T1184" s="78" t="n">
        <f aca="false">ROUND(IF(ISERROR(P1184*$T$1),"",P1184*$T$1),0)</f>
        <v>1032</v>
      </c>
      <c r="U1184" s="82" t="n">
        <f aca="false">ROUNDUP(I1184*1.2,0)</f>
        <v>240</v>
      </c>
      <c r="V1184" s="83" t="n">
        <f aca="false">ROUNDUP(SUM(J1184:L1184)*1.1,0)</f>
        <v>0</v>
      </c>
      <c r="W1184" s="84" t="s">
        <v>50</v>
      </c>
      <c r="X1184" s="28" t="n">
        <f aca="false">IFERROR(IF($W1184="eパケライト",VLOOKUP($U1184,料金表!$B$3:$H$52,2,1),IF($W1184="eパケ",VLOOKUP($U1184,料金表!$B$3:$H$52,4,1),IF($W1184="EMS",VLOOKUP($U1184,料金表!$B$3:$H$52,6,1),""))),"")</f>
        <v>860</v>
      </c>
      <c r="Y1184" s="28" t="n">
        <f aca="false">IFERROR(IF($W1184="eパケライト",VLOOKUP($U1184,料金表!$B$3:$H$52,3,1),IF($W1184="eパケ",VLOOKUP($U1184,料金表!$B$3:$H$52,5,1),IF($W1184="EMS",VLOOKUP($U1184,料金表!$B$3:$H$52,7,1),""))),"")</f>
        <v>860</v>
      </c>
      <c r="Z1184" s="28" t="n">
        <f aca="false">$Z$1</f>
        <v>330</v>
      </c>
      <c r="AA1184" s="64"/>
      <c r="AB1184" s="65"/>
      <c r="AC1184" s="66" t="s">
        <v>45</v>
      </c>
      <c r="AD1184" s="65" t="n">
        <v>43994</v>
      </c>
      <c r="AE1184" s="56"/>
      <c r="AF1184" s="104"/>
    </row>
    <row r="1185" customFormat="false" ht="15.75" hidden="false" customHeight="true" outlineLevel="0" collapsed="false">
      <c r="A1185" s="19" t="n">
        <v>1178</v>
      </c>
      <c r="B1185" s="67"/>
      <c r="C1185" s="58" t="s">
        <v>3586</v>
      </c>
      <c r="D1185" s="37" t="s">
        <v>3587</v>
      </c>
      <c r="E1185" s="58" t="n">
        <v>4957227702018</v>
      </c>
      <c r="F1185" s="38" t="str">
        <f aca="false">IF(D1185="",,"http://mnsearch.com/item?kwd="&amp;D1185)</f>
        <v>http://mnsearch.com/item?kwd=B000069ST9</v>
      </c>
      <c r="G1185" s="60" t="n">
        <v>2001</v>
      </c>
      <c r="H1185" s="39"/>
      <c r="I1185" s="40" t="n">
        <v>200</v>
      </c>
      <c r="J1185" s="41"/>
      <c r="K1185" s="41"/>
      <c r="L1185" s="41"/>
      <c r="M1185" s="100" t="s">
        <v>3588</v>
      </c>
      <c r="N1185" s="62" t="n">
        <v>45.49</v>
      </c>
      <c r="O1185" s="77" t="n">
        <f aca="false">N1185-0.5</f>
        <v>44.99</v>
      </c>
      <c r="P1185" s="78" t="n">
        <f aca="false">IF(ISERROR($P$1*O1185),"",($P$1*O1185))</f>
        <v>4763.5412</v>
      </c>
      <c r="Q1185" s="79" t="n">
        <f aca="false">P1185-T1185-X1185-G1185-H1185-Z1185</f>
        <v>857.5412</v>
      </c>
      <c r="R1185" s="80" t="n">
        <f aca="false">P1185-T1185-Y1185-G1185-H1185-Z1185</f>
        <v>857.5412</v>
      </c>
      <c r="S1185" s="81" t="n">
        <f aca="false">IF(ISERROR(Q1185/P1185),"",(Q1185/P1185))</f>
        <v>0.180021787152801</v>
      </c>
      <c r="T1185" s="78" t="n">
        <f aca="false">ROUND(IF(ISERROR(P1185*$T$1),"",P1185*$T$1),0)</f>
        <v>715</v>
      </c>
      <c r="U1185" s="82" t="n">
        <f aca="false">ROUNDUP(I1185*1.2,0)</f>
        <v>240</v>
      </c>
      <c r="V1185" s="83" t="n">
        <f aca="false">ROUNDUP(SUM(J1185:L1185)*1.1,0)</f>
        <v>0</v>
      </c>
      <c r="W1185" s="84" t="s">
        <v>50</v>
      </c>
      <c r="X1185" s="28" t="n">
        <f aca="false">IFERROR(IF($W1185="eパケライト",VLOOKUP($U1185,料金表!$B$3:$H$52,2,1),IF($W1185="eパケ",VLOOKUP($U1185,料金表!$B$3:$H$52,4,1),IF($W1185="EMS",VLOOKUP($U1185,料金表!$B$3:$H$52,6,1),""))),"")</f>
        <v>860</v>
      </c>
      <c r="Y1185" s="28" t="n">
        <f aca="false">IFERROR(IF($W1185="eパケライト",VLOOKUP($U1185,料金表!$B$3:$H$52,3,1),IF($W1185="eパケ",VLOOKUP($U1185,料金表!$B$3:$H$52,5,1),IF($W1185="EMS",VLOOKUP($U1185,料金表!$B$3:$H$52,7,1),""))),"")</f>
        <v>860</v>
      </c>
      <c r="Z1185" s="28" t="n">
        <f aca="false">$Z$1</f>
        <v>330</v>
      </c>
      <c r="AA1185" s="64"/>
      <c r="AB1185" s="65"/>
      <c r="AC1185" s="66" t="s">
        <v>45</v>
      </c>
      <c r="AD1185" s="65" t="n">
        <v>43994</v>
      </c>
      <c r="AE1185" s="56"/>
      <c r="AF1185" s="104"/>
    </row>
    <row r="1186" customFormat="false" ht="15.75" hidden="false" customHeight="true" outlineLevel="0" collapsed="false">
      <c r="A1186" s="19" t="n">
        <v>1179</v>
      </c>
      <c r="B1186" s="67"/>
      <c r="C1186" s="58" t="s">
        <v>3589</v>
      </c>
      <c r="D1186" s="37" t="s">
        <v>3590</v>
      </c>
      <c r="E1186" s="58" t="n">
        <v>4983164730616</v>
      </c>
      <c r="F1186" s="38" t="str">
        <f aca="false">IF(D1186="",,"http://mnsearch.com/item?kwd="&amp;D1186)</f>
        <v>http://mnsearch.com/item?kwd=B000068HPB</v>
      </c>
      <c r="G1186" s="60" t="n">
        <v>1500</v>
      </c>
      <c r="H1186" s="39"/>
      <c r="I1186" s="40" t="n">
        <v>200</v>
      </c>
      <c r="J1186" s="41"/>
      <c r="K1186" s="41"/>
      <c r="L1186" s="41"/>
      <c r="M1186" s="100" t="s">
        <v>3591</v>
      </c>
      <c r="N1186" s="62" t="n">
        <v>42.49</v>
      </c>
      <c r="O1186" s="77" t="n">
        <f aca="false">N1186-0.5</f>
        <v>41.99</v>
      </c>
      <c r="P1186" s="78" t="n">
        <f aca="false">IF(ISERROR($P$1*O1186),"",($P$1*O1186))</f>
        <v>4445.9012</v>
      </c>
      <c r="Q1186" s="79" t="n">
        <f aca="false">P1186-T1186-X1186-G1186-H1186-Z1186</f>
        <v>1088.9012</v>
      </c>
      <c r="R1186" s="80" t="n">
        <f aca="false">P1186-T1186-Y1186-G1186-H1186-Z1186</f>
        <v>1088.9012</v>
      </c>
      <c r="S1186" s="81" t="n">
        <f aca="false">IF(ISERROR(Q1186/P1186),"",(Q1186/P1186))</f>
        <v>0.244922491754878</v>
      </c>
      <c r="T1186" s="78" t="n">
        <f aca="false">ROUND(IF(ISERROR(P1186*$T$1),"",P1186*$T$1),0)</f>
        <v>667</v>
      </c>
      <c r="U1186" s="82" t="n">
        <f aca="false">ROUNDUP(I1186*1.2,0)</f>
        <v>240</v>
      </c>
      <c r="V1186" s="83" t="n">
        <f aca="false">ROUNDUP(SUM(J1186:L1186)*1.1,0)</f>
        <v>0</v>
      </c>
      <c r="W1186" s="84" t="s">
        <v>50</v>
      </c>
      <c r="X1186" s="28" t="n">
        <f aca="false">IFERROR(IF($W1186="eパケライト",VLOOKUP($U1186,料金表!$B$3:$H$52,2,1),IF($W1186="eパケ",VLOOKUP($U1186,料金表!$B$3:$H$52,4,1),IF($W1186="EMS",VLOOKUP($U1186,料金表!$B$3:$H$52,6,1),""))),"")</f>
        <v>860</v>
      </c>
      <c r="Y1186" s="28" t="n">
        <f aca="false">IFERROR(IF($W1186="eパケライト",VLOOKUP($U1186,料金表!$B$3:$H$52,3,1),IF($W1186="eパケ",VLOOKUP($U1186,料金表!$B$3:$H$52,5,1),IF($W1186="EMS",VLOOKUP($U1186,料金表!$B$3:$H$52,7,1),""))),"")</f>
        <v>860</v>
      </c>
      <c r="Z1186" s="28" t="n">
        <f aca="false">$Z$1</f>
        <v>330</v>
      </c>
      <c r="AA1186" s="64"/>
      <c r="AB1186" s="65"/>
      <c r="AC1186" s="66" t="s">
        <v>45</v>
      </c>
      <c r="AD1186" s="65" t="n">
        <v>43994</v>
      </c>
      <c r="AE1186" s="56"/>
      <c r="AF1186" s="104"/>
    </row>
    <row r="1187" customFormat="false" ht="15.75" hidden="false" customHeight="true" outlineLevel="0" collapsed="false">
      <c r="A1187" s="19" t="n">
        <v>1180</v>
      </c>
      <c r="B1187" s="67"/>
      <c r="C1187" s="58" t="s">
        <v>3592</v>
      </c>
      <c r="D1187" s="37" t="s">
        <v>3593</v>
      </c>
      <c r="E1187" s="58" t="n">
        <v>4960677250190</v>
      </c>
      <c r="F1187" s="38" t="str">
        <f aca="false">IF(D1187="",,"http://mnsearch.com/item?kwd="&amp;D1187)</f>
        <v>http://mnsearch.com/item?kwd=B000068HCA</v>
      </c>
      <c r="G1187" s="60" t="n">
        <v>12000</v>
      </c>
      <c r="H1187" s="39"/>
      <c r="I1187" s="40" t="n">
        <v>200</v>
      </c>
      <c r="J1187" s="41"/>
      <c r="K1187" s="41"/>
      <c r="L1187" s="41"/>
      <c r="M1187" s="61" t="s">
        <v>3594</v>
      </c>
      <c r="N1187" s="62" t="n">
        <v>190</v>
      </c>
      <c r="O1187" s="77" t="n">
        <f aca="false">N1187-0.5</f>
        <v>189.5</v>
      </c>
      <c r="P1187" s="78" t="n">
        <f aca="false">IF(ISERROR($P$1*O1187),"",($P$1*O1187))</f>
        <v>20064.26</v>
      </c>
      <c r="Q1187" s="79" t="n">
        <f aca="false">P1187-T1187-X1187-G1187-H1187-Z1187</f>
        <v>3864.26</v>
      </c>
      <c r="R1187" s="80" t="n">
        <f aca="false">P1187-T1187-Y1187-G1187-H1187-Z1187</f>
        <v>3864.26</v>
      </c>
      <c r="S1187" s="81" t="n">
        <f aca="false">IF(ISERROR(Q1187/P1187),"",(Q1187/P1187))</f>
        <v>0.192594194851941</v>
      </c>
      <c r="T1187" s="78" t="n">
        <f aca="false">ROUND(IF(ISERROR(P1187*$T$1),"",P1187*$T$1),0)</f>
        <v>3010</v>
      </c>
      <c r="U1187" s="82" t="n">
        <f aca="false">ROUNDUP(I1187*1.2,0)</f>
        <v>240</v>
      </c>
      <c r="V1187" s="83" t="n">
        <f aca="false">ROUNDUP(SUM(J1187:L1187)*1.1,0)</f>
        <v>0</v>
      </c>
      <c r="W1187" s="84" t="s">
        <v>50</v>
      </c>
      <c r="X1187" s="28" t="n">
        <f aca="false">IFERROR(IF($W1187="eパケライト",VLOOKUP($U1187,料金表!$B$3:$H$52,2,1),IF($W1187="eパケ",VLOOKUP($U1187,料金表!$B$3:$H$52,4,1),IF($W1187="EMS",VLOOKUP($U1187,料金表!$B$3:$H$52,6,1),""))),"")</f>
        <v>860</v>
      </c>
      <c r="Y1187" s="28" t="n">
        <f aca="false">IFERROR(IF($W1187="eパケライト",VLOOKUP($U1187,料金表!$B$3:$H$52,3,1),IF($W1187="eパケ",VLOOKUP($U1187,料金表!$B$3:$H$52,5,1),IF($W1187="EMS",VLOOKUP($U1187,料金表!$B$3:$H$52,7,1),""))),"")</f>
        <v>860</v>
      </c>
      <c r="Z1187" s="28" t="n">
        <f aca="false">$Z$1</f>
        <v>330</v>
      </c>
      <c r="AA1187" s="64"/>
      <c r="AB1187" s="65"/>
      <c r="AC1187" s="66" t="s">
        <v>45</v>
      </c>
      <c r="AD1187" s="65" t="n">
        <v>43994</v>
      </c>
      <c r="AE1187" s="56"/>
      <c r="AF1187" s="104"/>
    </row>
    <row r="1188" customFormat="false" ht="15.75" hidden="false" customHeight="true" outlineLevel="0" collapsed="false">
      <c r="A1188" s="19" t="n">
        <v>1181</v>
      </c>
      <c r="B1188" s="67"/>
      <c r="C1188" s="58" t="s">
        <v>3595</v>
      </c>
      <c r="D1188" s="37" t="s">
        <v>3596</v>
      </c>
      <c r="E1188" s="58" t="n">
        <v>4938833004413</v>
      </c>
      <c r="F1188" s="38" t="str">
        <f aca="false">IF(D1188="",,"http://mnsearch.com/item?kwd="&amp;D1188)</f>
        <v>http://mnsearch.com/item?kwd=B000069SGR</v>
      </c>
      <c r="G1188" s="60" t="n">
        <v>2000</v>
      </c>
      <c r="H1188" s="39"/>
      <c r="I1188" s="40" t="n">
        <v>200</v>
      </c>
      <c r="J1188" s="41"/>
      <c r="K1188" s="41"/>
      <c r="L1188" s="41"/>
      <c r="M1188" s="61" t="s">
        <v>3597</v>
      </c>
      <c r="N1188" s="62" t="n">
        <v>44.49</v>
      </c>
      <c r="O1188" s="77" t="n">
        <f aca="false">N1188-0.5</f>
        <v>43.99</v>
      </c>
      <c r="P1188" s="78" t="n">
        <f aca="false">IF(ISERROR($P$1*O1188),"",($P$1*O1188))</f>
        <v>4657.6612</v>
      </c>
      <c r="Q1188" s="79" t="n">
        <f aca="false">P1188-T1188-X1188-G1188-H1188-Z1188</f>
        <v>768.6612</v>
      </c>
      <c r="R1188" s="80" t="n">
        <f aca="false">P1188-T1188-Y1188-G1188-H1188-Z1188</f>
        <v>768.6612</v>
      </c>
      <c r="S1188" s="81" t="n">
        <f aca="false">IF(ISERROR(Q1188/P1188),"",(Q1188/P1188))</f>
        <v>0.165031582803833</v>
      </c>
      <c r="T1188" s="78" t="n">
        <f aca="false">ROUND(IF(ISERROR(P1188*$T$1),"",P1188*$T$1),0)</f>
        <v>699</v>
      </c>
      <c r="U1188" s="82" t="n">
        <f aca="false">ROUNDUP(I1188*1.2,0)</f>
        <v>240</v>
      </c>
      <c r="V1188" s="83" t="n">
        <f aca="false">ROUNDUP(SUM(J1188:L1188)*1.1,0)</f>
        <v>0</v>
      </c>
      <c r="W1188" s="84" t="s">
        <v>50</v>
      </c>
      <c r="X1188" s="28" t="n">
        <f aca="false">IFERROR(IF($W1188="eパケライト",VLOOKUP($U1188,料金表!$B$3:$H$52,2,1),IF($W1188="eパケ",VLOOKUP($U1188,料金表!$B$3:$H$52,4,1),IF($W1188="EMS",VLOOKUP($U1188,料金表!$B$3:$H$52,6,1),""))),"")</f>
        <v>860</v>
      </c>
      <c r="Y1188" s="28" t="n">
        <f aca="false">IFERROR(IF($W1188="eパケライト",VLOOKUP($U1188,料金表!$B$3:$H$52,3,1),IF($W1188="eパケ",VLOOKUP($U1188,料金表!$B$3:$H$52,5,1),IF($W1188="EMS",VLOOKUP($U1188,料金表!$B$3:$H$52,7,1),""))),"")</f>
        <v>860</v>
      </c>
      <c r="Z1188" s="28" t="n">
        <f aca="false">$Z$1</f>
        <v>330</v>
      </c>
      <c r="AA1188" s="64"/>
      <c r="AB1188" s="65"/>
      <c r="AC1188" s="66" t="s">
        <v>89</v>
      </c>
      <c r="AD1188" s="65" t="n">
        <v>43994</v>
      </c>
      <c r="AE1188" s="56"/>
      <c r="AF1188" s="104"/>
    </row>
    <row r="1189" customFormat="false" ht="15.75" hidden="false" customHeight="true" outlineLevel="0" collapsed="false">
      <c r="A1189" s="19" t="n">
        <v>1182</v>
      </c>
      <c r="B1189" s="67"/>
      <c r="C1189" s="58" t="s">
        <v>3598</v>
      </c>
      <c r="D1189" s="37" t="s">
        <v>3599</v>
      </c>
      <c r="E1189" s="58" t="n">
        <v>4984995300016</v>
      </c>
      <c r="F1189" s="38" t="str">
        <f aca="false">IF(D1189="",,"http://mnsearch.com/item?kwd="&amp;D1189)</f>
        <v>http://mnsearch.com/item?kwd=B000068HPT</v>
      </c>
      <c r="G1189" s="60" t="n">
        <v>10000</v>
      </c>
      <c r="H1189" s="39"/>
      <c r="I1189" s="40" t="n">
        <v>200</v>
      </c>
      <c r="J1189" s="41"/>
      <c r="K1189" s="41"/>
      <c r="L1189" s="41"/>
      <c r="M1189" s="61" t="s">
        <v>3600</v>
      </c>
      <c r="N1189" s="62" t="n">
        <v>145</v>
      </c>
      <c r="O1189" s="77" t="n">
        <f aca="false">N1189-0.5</f>
        <v>144.5</v>
      </c>
      <c r="P1189" s="78" t="n">
        <f aca="false">IF(ISERROR($P$1*O1189),"",($P$1*O1189))</f>
        <v>15299.66</v>
      </c>
      <c r="Q1189" s="79" t="n">
        <f aca="false">P1189-T1189-X1189-G1189-H1189-Z1189</f>
        <v>1814.66</v>
      </c>
      <c r="R1189" s="80" t="n">
        <f aca="false">P1189-T1189-Y1189-G1189-H1189-Z1189</f>
        <v>1814.66</v>
      </c>
      <c r="S1189" s="81" t="n">
        <f aca="false">IF(ISERROR(Q1189/P1189),"",(Q1189/P1189))</f>
        <v>0.118607864488492</v>
      </c>
      <c r="T1189" s="78" t="n">
        <f aca="false">ROUND(IF(ISERROR(P1189*$T$1),"",P1189*$T$1),0)</f>
        <v>2295</v>
      </c>
      <c r="U1189" s="82" t="n">
        <f aca="false">ROUNDUP(I1189*1.2,0)</f>
        <v>240</v>
      </c>
      <c r="V1189" s="83" t="n">
        <f aca="false">ROUNDUP(SUM(J1189:L1189)*1.1,0)</f>
        <v>0</v>
      </c>
      <c r="W1189" s="84" t="s">
        <v>50</v>
      </c>
      <c r="X1189" s="28" t="n">
        <f aca="false">IFERROR(IF($W1189="eパケライト",VLOOKUP($U1189,料金表!$B$3:$H$52,2,1),IF($W1189="eパケ",VLOOKUP($U1189,料金表!$B$3:$H$52,4,1),IF($W1189="EMS",VLOOKUP($U1189,料金表!$B$3:$H$52,6,1),""))),"")</f>
        <v>860</v>
      </c>
      <c r="Y1189" s="28" t="n">
        <f aca="false">IFERROR(IF($W1189="eパケライト",VLOOKUP($U1189,料金表!$B$3:$H$52,3,1),IF($W1189="eパケ",VLOOKUP($U1189,料金表!$B$3:$H$52,5,1),IF($W1189="EMS",VLOOKUP($U1189,料金表!$B$3:$H$52,7,1),""))),"")</f>
        <v>860</v>
      </c>
      <c r="Z1189" s="28" t="n">
        <f aca="false">$Z$1</f>
        <v>330</v>
      </c>
      <c r="AA1189" s="64"/>
      <c r="AB1189" s="65"/>
      <c r="AC1189" s="66" t="s">
        <v>89</v>
      </c>
      <c r="AD1189" s="65" t="n">
        <v>43994</v>
      </c>
      <c r="AE1189" s="56"/>
      <c r="AF1189" s="104"/>
    </row>
    <row r="1190" customFormat="false" ht="15.75" hidden="false" customHeight="true" outlineLevel="0" collapsed="false">
      <c r="A1190" s="19" t="n">
        <v>1183</v>
      </c>
      <c r="B1190" s="67"/>
      <c r="C1190" s="58" t="s">
        <v>3601</v>
      </c>
      <c r="D1190" s="37" t="s">
        <v>3602</v>
      </c>
      <c r="E1190" s="58" t="n">
        <v>4988602585056</v>
      </c>
      <c r="F1190" s="38" t="str">
        <f aca="false">IF(D1190="",,"http://mnsearch.com/item?kwd="&amp;D1190)</f>
        <v>http://mnsearch.com/item?kwd=B0000ZPSWA</v>
      </c>
      <c r="G1190" s="60" t="n">
        <v>4000</v>
      </c>
      <c r="H1190" s="39"/>
      <c r="I1190" s="40" t="n">
        <v>200</v>
      </c>
      <c r="J1190" s="41"/>
      <c r="K1190" s="41"/>
      <c r="L1190" s="41"/>
      <c r="M1190" s="61" t="s">
        <v>3603</v>
      </c>
      <c r="N1190" s="62" t="n">
        <v>70.49</v>
      </c>
      <c r="O1190" s="77" t="n">
        <f aca="false">N1190-0.5</f>
        <v>69.99</v>
      </c>
      <c r="P1190" s="78" t="n">
        <f aca="false">IF(ISERROR($P$1*O1190),"",($P$1*O1190))</f>
        <v>7410.5412</v>
      </c>
      <c r="Q1190" s="79" t="n">
        <f aca="false">P1190-T1190-X1190-G1190-H1190-Z1190</f>
        <v>1108.5412</v>
      </c>
      <c r="R1190" s="80" t="n">
        <f aca="false">P1190-T1190-Y1190-G1190-H1190-Z1190</f>
        <v>1108.5412</v>
      </c>
      <c r="S1190" s="81" t="n">
        <f aca="false">IF(ISERROR(Q1190/P1190),"",(Q1190/P1190))</f>
        <v>0.14958977625008</v>
      </c>
      <c r="T1190" s="78" t="n">
        <f aca="false">ROUND(IF(ISERROR(P1190*$T$1),"",P1190*$T$1),0)</f>
        <v>1112</v>
      </c>
      <c r="U1190" s="82" t="n">
        <f aca="false">ROUNDUP(I1190*1.2,0)</f>
        <v>240</v>
      </c>
      <c r="V1190" s="83" t="n">
        <f aca="false">ROUNDUP(SUM(J1190:L1190)*1.1,0)</f>
        <v>0</v>
      </c>
      <c r="W1190" s="84" t="s">
        <v>50</v>
      </c>
      <c r="X1190" s="28" t="n">
        <f aca="false">IFERROR(IF($W1190="eパケライト",VLOOKUP($U1190,料金表!$B$3:$H$52,2,1),IF($W1190="eパケ",VLOOKUP($U1190,料金表!$B$3:$H$52,4,1),IF($W1190="EMS",VLOOKUP($U1190,料金表!$B$3:$H$52,6,1),""))),"")</f>
        <v>860</v>
      </c>
      <c r="Y1190" s="28" t="n">
        <f aca="false">IFERROR(IF($W1190="eパケライト",VLOOKUP($U1190,料金表!$B$3:$H$52,3,1),IF($W1190="eパケ",VLOOKUP($U1190,料金表!$B$3:$H$52,5,1),IF($W1190="EMS",VLOOKUP($U1190,料金表!$B$3:$H$52,7,1),""))),"")</f>
        <v>860</v>
      </c>
      <c r="Z1190" s="28" t="n">
        <f aca="false">$Z$1</f>
        <v>330</v>
      </c>
      <c r="AA1190" s="64"/>
      <c r="AB1190" s="65"/>
      <c r="AC1190" s="66" t="s">
        <v>89</v>
      </c>
      <c r="AD1190" s="65" t="n">
        <v>43994</v>
      </c>
      <c r="AE1190" s="56"/>
      <c r="AF1190" s="104"/>
    </row>
    <row r="1191" customFormat="false" ht="15.75" hidden="false" customHeight="true" outlineLevel="0" collapsed="false">
      <c r="A1191" s="19" t="n">
        <v>1184</v>
      </c>
      <c r="B1191" s="67"/>
      <c r="C1191" s="58" t="s">
        <v>3604</v>
      </c>
      <c r="D1191" s="37" t="s">
        <v>3605</v>
      </c>
      <c r="E1191" s="58" t="n">
        <v>4940062300075</v>
      </c>
      <c r="F1191" s="38" t="str">
        <f aca="false">IF(D1191="",,"http://mnsearch.com/item?kwd="&amp;D1191)</f>
        <v>http://mnsearch.com/item?kwd=B000068H7R</v>
      </c>
      <c r="G1191" s="60" t="n">
        <v>8000</v>
      </c>
      <c r="H1191" s="39"/>
      <c r="I1191" s="40" t="n">
        <v>200</v>
      </c>
      <c r="J1191" s="41"/>
      <c r="K1191" s="41"/>
      <c r="L1191" s="41"/>
      <c r="M1191" s="100" t="s">
        <v>3606</v>
      </c>
      <c r="N1191" s="62" t="n">
        <v>130</v>
      </c>
      <c r="O1191" s="77" t="n">
        <f aca="false">N1191-0.5</f>
        <v>129.5</v>
      </c>
      <c r="P1191" s="78" t="n">
        <f aca="false">IF(ISERROR($P$1*O1191),"",($P$1*O1191))</f>
        <v>13711.46</v>
      </c>
      <c r="Q1191" s="79" t="n">
        <f aca="false">P1191-T1191-X1191-G1191-H1191-Z1191</f>
        <v>2464.46</v>
      </c>
      <c r="R1191" s="80" t="n">
        <f aca="false">P1191-T1191-Y1191-G1191-H1191-Z1191</f>
        <v>2464.46</v>
      </c>
      <c r="S1191" s="81" t="n">
        <f aca="false">IF(ISERROR(Q1191/P1191),"",(Q1191/P1191))</f>
        <v>0.179737241694174</v>
      </c>
      <c r="T1191" s="78" t="n">
        <f aca="false">ROUND(IF(ISERROR(P1191*$T$1),"",P1191*$T$1),0)</f>
        <v>2057</v>
      </c>
      <c r="U1191" s="82" t="n">
        <f aca="false">ROUNDUP(I1191*1.2,0)</f>
        <v>240</v>
      </c>
      <c r="V1191" s="83" t="n">
        <f aca="false">ROUNDUP(SUM(J1191:L1191)*1.1,0)</f>
        <v>0</v>
      </c>
      <c r="W1191" s="84" t="s">
        <v>50</v>
      </c>
      <c r="X1191" s="28" t="n">
        <f aca="false">IFERROR(IF($W1191="eパケライト",VLOOKUP($U1191,料金表!$B$3:$H$52,2,1),IF($W1191="eパケ",VLOOKUP($U1191,料金表!$B$3:$H$52,4,1),IF($W1191="EMS",VLOOKUP($U1191,料金表!$B$3:$H$52,6,1),""))),"")</f>
        <v>860</v>
      </c>
      <c r="Y1191" s="28" t="n">
        <f aca="false">IFERROR(IF($W1191="eパケライト",VLOOKUP($U1191,料金表!$B$3:$H$52,3,1),IF($W1191="eパケ",VLOOKUP($U1191,料金表!$B$3:$H$52,5,1),IF($W1191="EMS",VLOOKUP($U1191,料金表!$B$3:$H$52,7,1),""))),"")</f>
        <v>860</v>
      </c>
      <c r="Z1191" s="28" t="n">
        <f aca="false">$Z$1</f>
        <v>330</v>
      </c>
      <c r="AA1191" s="64"/>
      <c r="AB1191" s="65"/>
      <c r="AC1191" s="66" t="s">
        <v>89</v>
      </c>
      <c r="AD1191" s="65" t="n">
        <v>43994</v>
      </c>
      <c r="AE1191" s="56"/>
      <c r="AF1191" s="104"/>
    </row>
    <row r="1192" customFormat="false" ht="15.75" hidden="false" customHeight="true" outlineLevel="0" collapsed="false">
      <c r="A1192" s="19" t="n">
        <v>1185</v>
      </c>
      <c r="B1192" s="67"/>
      <c r="C1192" s="58" t="s">
        <v>3607</v>
      </c>
      <c r="D1192" s="37" t="s">
        <v>3608</v>
      </c>
      <c r="E1192" s="58" t="n">
        <v>4956027124839</v>
      </c>
      <c r="F1192" s="38" t="str">
        <f aca="false">IF(D1192="",,"http://mnsearch.com/item?kwd="&amp;D1192)</f>
        <v>http://mnsearch.com/item?kwd=B001MBV3ES</v>
      </c>
      <c r="G1192" s="60" t="n">
        <v>2200</v>
      </c>
      <c r="H1192" s="39"/>
      <c r="I1192" s="40" t="n">
        <v>200</v>
      </c>
      <c r="J1192" s="41"/>
      <c r="K1192" s="41"/>
      <c r="L1192" s="41"/>
      <c r="M1192" s="61" t="s">
        <v>3609</v>
      </c>
      <c r="N1192" s="62" t="n">
        <v>50.49</v>
      </c>
      <c r="O1192" s="77" t="n">
        <f aca="false">N1192-0.5</f>
        <v>49.99</v>
      </c>
      <c r="P1192" s="78" t="n">
        <f aca="false">IF(ISERROR($P$1*O1192),"",($P$1*O1192))</f>
        <v>5292.9412</v>
      </c>
      <c r="Q1192" s="79" t="n">
        <f aca="false">P1192-T1192-X1192-G1192-H1192-Z1192</f>
        <v>1108.9412</v>
      </c>
      <c r="R1192" s="80" t="n">
        <f aca="false">P1192-T1192-Y1192-G1192-H1192-Z1192</f>
        <v>1108.9412</v>
      </c>
      <c r="S1192" s="81" t="n">
        <f aca="false">IF(ISERROR(Q1192/P1192),"",(Q1192/P1192))</f>
        <v>0.209513228675202</v>
      </c>
      <c r="T1192" s="78" t="n">
        <f aca="false">ROUND(IF(ISERROR(P1192*$T$1),"",P1192*$T$1),0)</f>
        <v>794</v>
      </c>
      <c r="U1192" s="82" t="n">
        <f aca="false">ROUNDUP(I1192*1.2,0)</f>
        <v>240</v>
      </c>
      <c r="V1192" s="83" t="n">
        <f aca="false">ROUNDUP(SUM(J1192:L1192)*1.1,0)</f>
        <v>0</v>
      </c>
      <c r="W1192" s="84" t="s">
        <v>50</v>
      </c>
      <c r="X1192" s="28" t="n">
        <f aca="false">IFERROR(IF($W1192="eパケライト",VLOOKUP($U1192,料金表!$B$3:$H$52,2,1),IF($W1192="eパケ",VLOOKUP($U1192,料金表!$B$3:$H$52,4,1),IF($W1192="EMS",VLOOKUP($U1192,料金表!$B$3:$H$52,6,1),""))),"")</f>
        <v>860</v>
      </c>
      <c r="Y1192" s="28" t="n">
        <f aca="false">IFERROR(IF($W1192="eパケライト",VLOOKUP($U1192,料金表!$B$3:$H$52,3,1),IF($W1192="eパケ",VLOOKUP($U1192,料金表!$B$3:$H$52,5,1),IF($W1192="EMS",VLOOKUP($U1192,料金表!$B$3:$H$52,7,1),""))),"")</f>
        <v>860</v>
      </c>
      <c r="Z1192" s="28" t="n">
        <f aca="false">$Z$1</f>
        <v>330</v>
      </c>
      <c r="AA1192" s="64"/>
      <c r="AB1192" s="65"/>
      <c r="AC1192" s="66" t="s">
        <v>89</v>
      </c>
      <c r="AD1192" s="65" t="n">
        <v>43994</v>
      </c>
      <c r="AE1192" s="56"/>
      <c r="AF1192" s="104"/>
    </row>
    <row r="1193" customFormat="false" ht="15.75" hidden="false" customHeight="true" outlineLevel="0" collapsed="false">
      <c r="A1193" s="19" t="n">
        <v>1186</v>
      </c>
      <c r="B1193" s="67"/>
      <c r="C1193" s="58" t="s">
        <v>3610</v>
      </c>
      <c r="D1193" s="37" t="s">
        <v>3611</v>
      </c>
      <c r="E1193" s="58" t="n">
        <v>4980888000063</v>
      </c>
      <c r="F1193" s="38" t="str">
        <f aca="false">IF(D1193="",,"http://mnsearch.com/item?kwd="&amp;D1193)</f>
        <v>http://mnsearch.com/item?kwd=B000068HNT</v>
      </c>
      <c r="G1193" s="60" t="n">
        <v>3700</v>
      </c>
      <c r="H1193" s="39"/>
      <c r="I1193" s="40" t="n">
        <v>200</v>
      </c>
      <c r="J1193" s="41"/>
      <c r="K1193" s="41"/>
      <c r="L1193" s="41"/>
      <c r="M1193" s="100" t="s">
        <v>3612</v>
      </c>
      <c r="N1193" s="62" t="n">
        <v>64.99</v>
      </c>
      <c r="O1193" s="77" t="n">
        <f aca="false">N1193-0.5</f>
        <v>64.49</v>
      </c>
      <c r="P1193" s="78" t="n">
        <f aca="false">IF(ISERROR($P$1*O1193),"",($P$1*O1193))</f>
        <v>6828.2012</v>
      </c>
      <c r="Q1193" s="79" t="n">
        <f aca="false">P1193-T1193-X1193-G1193-H1193-Z1193</f>
        <v>914.2012</v>
      </c>
      <c r="R1193" s="80" t="n">
        <f aca="false">P1193-T1193-Y1193-G1193-H1193-Z1193</f>
        <v>914.2012</v>
      </c>
      <c r="S1193" s="81" t="n">
        <f aca="false">IF(ISERROR(Q1193/P1193),"",(Q1193/P1193))</f>
        <v>0.133886095799286</v>
      </c>
      <c r="T1193" s="78" t="n">
        <f aca="false">ROUND(IF(ISERROR(P1193*$T$1),"",P1193*$T$1),0)</f>
        <v>1024</v>
      </c>
      <c r="U1193" s="82" t="n">
        <f aca="false">ROUNDUP(I1193*1.2,0)</f>
        <v>240</v>
      </c>
      <c r="V1193" s="83" t="n">
        <f aca="false">ROUNDUP(SUM(J1193:L1193)*1.1,0)</f>
        <v>0</v>
      </c>
      <c r="W1193" s="84" t="s">
        <v>50</v>
      </c>
      <c r="X1193" s="28" t="n">
        <f aca="false">IFERROR(IF($W1193="eパケライト",VLOOKUP($U1193,料金表!$B$3:$H$52,2,1),IF($W1193="eパケ",VLOOKUP($U1193,料金表!$B$3:$H$52,4,1),IF($W1193="EMS",VLOOKUP($U1193,料金表!$B$3:$H$52,6,1),""))),"")</f>
        <v>860</v>
      </c>
      <c r="Y1193" s="28" t="n">
        <f aca="false">IFERROR(IF($W1193="eパケライト",VLOOKUP($U1193,料金表!$B$3:$H$52,3,1),IF($W1193="eパケ",VLOOKUP($U1193,料金表!$B$3:$H$52,5,1),IF($W1193="EMS",VLOOKUP($U1193,料金表!$B$3:$H$52,7,1),""))),"")</f>
        <v>860</v>
      </c>
      <c r="Z1193" s="28" t="n">
        <f aca="false">$Z$1</f>
        <v>330</v>
      </c>
      <c r="AA1193" s="64"/>
      <c r="AB1193" s="65"/>
      <c r="AC1193" s="66" t="s">
        <v>89</v>
      </c>
      <c r="AD1193" s="65" t="n">
        <v>43994</v>
      </c>
      <c r="AE1193" s="56"/>
      <c r="AF1193" s="104"/>
    </row>
    <row r="1194" customFormat="false" ht="15.75" hidden="false" customHeight="true" outlineLevel="0" collapsed="false">
      <c r="A1194" s="19" t="n">
        <v>1187</v>
      </c>
      <c r="B1194" s="67"/>
      <c r="C1194" s="58" t="s">
        <v>3613</v>
      </c>
      <c r="D1194" s="37" t="s">
        <v>3614</v>
      </c>
      <c r="E1194" s="58" t="n">
        <v>4961355677049</v>
      </c>
      <c r="F1194" s="38" t="str">
        <f aca="false">IF(D1194="",,"http://mnsearch.com/item?kwd="&amp;D1194)</f>
        <v>http://mnsearch.com/item?kwd=B000068HEX</v>
      </c>
      <c r="G1194" s="60" t="n">
        <v>3000</v>
      </c>
      <c r="H1194" s="39"/>
      <c r="I1194" s="40" t="n">
        <v>200</v>
      </c>
      <c r="J1194" s="41"/>
      <c r="K1194" s="41"/>
      <c r="L1194" s="41"/>
      <c r="M1194" s="61" t="s">
        <v>3615</v>
      </c>
      <c r="N1194" s="62" t="n">
        <v>65.49</v>
      </c>
      <c r="O1194" s="77" t="n">
        <f aca="false">N1194-0.5</f>
        <v>64.99</v>
      </c>
      <c r="P1194" s="78" t="n">
        <f aca="false">IF(ISERROR($P$1*O1194),"",($P$1*O1194))</f>
        <v>6881.1412</v>
      </c>
      <c r="Q1194" s="79" t="n">
        <f aca="false">P1194-T1194-X1194-G1194-H1194-Z1194</f>
        <v>1659.1412</v>
      </c>
      <c r="R1194" s="80" t="n">
        <f aca="false">P1194-T1194-Y1194-G1194-H1194-Z1194</f>
        <v>1659.1412</v>
      </c>
      <c r="S1194" s="81" t="n">
        <f aca="false">IF(ISERROR(Q1194/P1194),"",(Q1194/P1194))</f>
        <v>0.241114250060731</v>
      </c>
      <c r="T1194" s="78" t="n">
        <f aca="false">ROUND(IF(ISERROR(P1194*$T$1),"",P1194*$T$1),0)</f>
        <v>1032</v>
      </c>
      <c r="U1194" s="82" t="n">
        <f aca="false">ROUNDUP(I1194*1.2,0)</f>
        <v>240</v>
      </c>
      <c r="V1194" s="83" t="n">
        <f aca="false">ROUNDUP(SUM(J1194:L1194)*1.1,0)</f>
        <v>0</v>
      </c>
      <c r="W1194" s="84" t="s">
        <v>50</v>
      </c>
      <c r="X1194" s="28" t="n">
        <f aca="false">IFERROR(IF($W1194="eパケライト",VLOOKUP($U1194,料金表!$B$3:$H$52,2,1),IF($W1194="eパケ",VLOOKUP($U1194,料金表!$B$3:$H$52,4,1),IF($W1194="EMS",VLOOKUP($U1194,料金表!$B$3:$H$52,6,1),""))),"")</f>
        <v>860</v>
      </c>
      <c r="Y1194" s="28" t="n">
        <f aca="false">IFERROR(IF($W1194="eパケライト",VLOOKUP($U1194,料金表!$B$3:$H$52,3,1),IF($W1194="eパケ",VLOOKUP($U1194,料金表!$B$3:$H$52,5,1),IF($W1194="EMS",VLOOKUP($U1194,料金表!$B$3:$H$52,7,1),""))),"")</f>
        <v>860</v>
      </c>
      <c r="Z1194" s="28" t="n">
        <f aca="false">$Z$1</f>
        <v>330</v>
      </c>
      <c r="AA1194" s="64"/>
      <c r="AB1194" s="65"/>
      <c r="AC1194" s="66" t="s">
        <v>89</v>
      </c>
      <c r="AD1194" s="65" t="n">
        <v>43994</v>
      </c>
      <c r="AE1194" s="56"/>
      <c r="AF1194" s="104"/>
    </row>
    <row r="1195" customFormat="false" ht="15.75" hidden="false" customHeight="true" outlineLevel="0" collapsed="false">
      <c r="A1195" s="19" t="n">
        <v>1188</v>
      </c>
      <c r="B1195" s="67"/>
      <c r="C1195" s="58" t="s">
        <v>3616</v>
      </c>
      <c r="D1195" s="37" t="s">
        <v>3617</v>
      </c>
      <c r="E1195" s="58" t="n">
        <v>4907892070158</v>
      </c>
      <c r="F1195" s="38" t="str">
        <f aca="false">IF(D1195="",,"http://mnsearch.com/item?kwd="&amp;D1195)</f>
        <v>http://mnsearch.com/item?kwd=B000068H4Q</v>
      </c>
      <c r="G1195" s="60" t="n">
        <v>3000</v>
      </c>
      <c r="H1195" s="39"/>
      <c r="I1195" s="40" t="n">
        <v>200</v>
      </c>
      <c r="J1195" s="41"/>
      <c r="K1195" s="41"/>
      <c r="L1195" s="41"/>
      <c r="M1195" s="100" t="s">
        <v>3618</v>
      </c>
      <c r="N1195" s="62" t="n">
        <v>50.49</v>
      </c>
      <c r="O1195" s="77" t="n">
        <f aca="false">N1195-0.5</f>
        <v>49.99</v>
      </c>
      <c r="P1195" s="78" t="n">
        <f aca="false">IF(ISERROR($P$1*O1195),"",($P$1*O1195))</f>
        <v>5292.9412</v>
      </c>
      <c r="Q1195" s="79" t="n">
        <f aca="false">P1195-T1195-X1195-G1195-H1195-Z1195</f>
        <v>308.9412</v>
      </c>
      <c r="R1195" s="80" t="n">
        <f aca="false">P1195-T1195-Y1195-G1195-H1195-Z1195</f>
        <v>308.9412</v>
      </c>
      <c r="S1195" s="81" t="n">
        <f aca="false">IF(ISERROR(Q1195/P1195),"",(Q1195/P1195))</f>
        <v>0.0583685305251455</v>
      </c>
      <c r="T1195" s="78" t="n">
        <f aca="false">ROUND(IF(ISERROR(P1195*$T$1),"",P1195*$T$1),0)</f>
        <v>794</v>
      </c>
      <c r="U1195" s="82" t="n">
        <f aca="false">ROUNDUP(I1195*1.2,0)</f>
        <v>240</v>
      </c>
      <c r="V1195" s="83" t="n">
        <f aca="false">ROUNDUP(SUM(J1195:L1195)*1.1,0)</f>
        <v>0</v>
      </c>
      <c r="W1195" s="84" t="s">
        <v>50</v>
      </c>
      <c r="X1195" s="28" t="n">
        <f aca="false">IFERROR(IF($W1195="eパケライト",VLOOKUP($U1195,料金表!$B$3:$H$52,2,1),IF($W1195="eパケ",VLOOKUP($U1195,料金表!$B$3:$H$52,4,1),IF($W1195="EMS",VLOOKUP($U1195,料金表!$B$3:$H$52,6,1),""))),"")</f>
        <v>860</v>
      </c>
      <c r="Y1195" s="28" t="n">
        <f aca="false">IFERROR(IF($W1195="eパケライト",VLOOKUP($U1195,料金表!$B$3:$H$52,3,1),IF($W1195="eパケ",VLOOKUP($U1195,料金表!$B$3:$H$52,5,1),IF($W1195="EMS",VLOOKUP($U1195,料金表!$B$3:$H$52,7,1),""))),"")</f>
        <v>860</v>
      </c>
      <c r="Z1195" s="28" t="n">
        <f aca="false">$Z$1</f>
        <v>330</v>
      </c>
      <c r="AA1195" s="64"/>
      <c r="AB1195" s="65"/>
      <c r="AC1195" s="66" t="s">
        <v>89</v>
      </c>
      <c r="AD1195" s="65" t="n">
        <v>43994</v>
      </c>
      <c r="AE1195" s="56"/>
      <c r="AF1195" s="104"/>
    </row>
    <row r="1196" customFormat="false" ht="15.75" hidden="false" customHeight="true" outlineLevel="0" collapsed="false">
      <c r="A1196" s="19" t="n">
        <v>1189</v>
      </c>
      <c r="B1196" s="67"/>
      <c r="C1196" s="58" t="s">
        <v>3619</v>
      </c>
      <c r="D1196" s="37" t="s">
        <v>3620</v>
      </c>
      <c r="E1196" s="58" t="n">
        <v>4530247010020</v>
      </c>
      <c r="F1196" s="38" t="str">
        <f aca="false">IF(D1196="",,"http://mnsearch.com/item?kwd="&amp;D1196)</f>
        <v>http://mnsearch.com/item?kwd=B000069RV9</v>
      </c>
      <c r="G1196" s="60" t="n">
        <v>1500</v>
      </c>
      <c r="H1196" s="39"/>
      <c r="I1196" s="40" t="n">
        <v>200</v>
      </c>
      <c r="J1196" s="41"/>
      <c r="K1196" s="41"/>
      <c r="L1196" s="41"/>
      <c r="M1196" s="61" t="s">
        <v>3621</v>
      </c>
      <c r="N1196" s="62" t="n">
        <v>35.49</v>
      </c>
      <c r="O1196" s="77" t="n">
        <f aca="false">N1196-0.5</f>
        <v>34.99</v>
      </c>
      <c r="P1196" s="78" t="n">
        <f aca="false">IF(ISERROR($P$1*O1196),"",($P$1*O1196))</f>
        <v>3704.7412</v>
      </c>
      <c r="Q1196" s="79" t="n">
        <f aca="false">P1196-T1196-X1196-G1196-H1196-Z1196</f>
        <v>458.7412</v>
      </c>
      <c r="R1196" s="80" t="n">
        <f aca="false">P1196-T1196-Y1196-G1196-H1196-Z1196</f>
        <v>458.7412</v>
      </c>
      <c r="S1196" s="81" t="n">
        <f aca="false">IF(ISERROR(Q1196/P1196),"",(Q1196/P1196))</f>
        <v>0.123825437523139</v>
      </c>
      <c r="T1196" s="78" t="n">
        <f aca="false">ROUND(IF(ISERROR(P1196*$T$1),"",P1196*$T$1),0)</f>
        <v>556</v>
      </c>
      <c r="U1196" s="82" t="n">
        <f aca="false">ROUNDUP(I1196*1.2,0)</f>
        <v>240</v>
      </c>
      <c r="V1196" s="83" t="n">
        <f aca="false">ROUNDUP(SUM(J1196:L1196)*1.1,0)</f>
        <v>0</v>
      </c>
      <c r="W1196" s="84" t="s">
        <v>50</v>
      </c>
      <c r="X1196" s="28" t="n">
        <f aca="false">IFERROR(IF($W1196="eパケライト",VLOOKUP($U1196,料金表!$B$3:$H$52,2,1),IF($W1196="eパケ",VLOOKUP($U1196,料金表!$B$3:$H$52,4,1),IF($W1196="EMS",VLOOKUP($U1196,料金表!$B$3:$H$52,6,1),""))),"")</f>
        <v>860</v>
      </c>
      <c r="Y1196" s="28" t="n">
        <f aca="false">IFERROR(IF($W1196="eパケライト",VLOOKUP($U1196,料金表!$B$3:$H$52,3,1),IF($W1196="eパケ",VLOOKUP($U1196,料金表!$B$3:$H$52,5,1),IF($W1196="EMS",VLOOKUP($U1196,料金表!$B$3:$H$52,7,1),""))),"")</f>
        <v>860</v>
      </c>
      <c r="Z1196" s="28" t="n">
        <f aca="false">$Z$1</f>
        <v>330</v>
      </c>
      <c r="AA1196" s="64"/>
      <c r="AB1196" s="65"/>
      <c r="AC1196" s="66" t="s">
        <v>89</v>
      </c>
      <c r="AD1196" s="65" t="n">
        <v>43994</v>
      </c>
      <c r="AE1196" s="56"/>
      <c r="AF1196" s="104"/>
    </row>
    <row r="1197" customFormat="false" ht="15.75" hidden="false" customHeight="true" outlineLevel="0" collapsed="false">
      <c r="A1197" s="19" t="n">
        <v>1190</v>
      </c>
      <c r="B1197" s="67"/>
      <c r="C1197" s="58" t="s">
        <v>3622</v>
      </c>
      <c r="D1197" s="37" t="s">
        <v>3623</v>
      </c>
      <c r="E1197" s="58" t="n">
        <v>4984995170022</v>
      </c>
      <c r="F1197" s="38" t="str">
        <f aca="false">IF(D1197="",,"http://mnsearch.com/item?kwd="&amp;D1197)</f>
        <v>http://mnsearch.com/item?kwd=B000069TL3</v>
      </c>
      <c r="G1197" s="60" t="n">
        <v>5300</v>
      </c>
      <c r="H1197" s="39"/>
      <c r="I1197" s="40" t="n">
        <v>200</v>
      </c>
      <c r="J1197" s="41"/>
      <c r="K1197" s="41"/>
      <c r="L1197" s="41"/>
      <c r="M1197" s="61" t="s">
        <v>3624</v>
      </c>
      <c r="N1197" s="62" t="n">
        <v>100.49</v>
      </c>
      <c r="O1197" s="77" t="n">
        <f aca="false">N1197-0.5</f>
        <v>99.99</v>
      </c>
      <c r="P1197" s="78" t="n">
        <f aca="false">IF(ISERROR($P$1*O1197),"",($P$1*O1197))</f>
        <v>10586.9412</v>
      </c>
      <c r="Q1197" s="79" t="n">
        <f aca="false">P1197-T1197-X1197-G1197-H1197-Z1197</f>
        <v>2508.9412</v>
      </c>
      <c r="R1197" s="80" t="n">
        <f aca="false">P1197-T1197-Y1197-G1197-H1197-Z1197</f>
        <v>2508.9412</v>
      </c>
      <c r="S1197" s="81" t="n">
        <f aca="false">IF(ISERROR(Q1197/P1197),"",(Q1197/P1197))</f>
        <v>0.23698452202606</v>
      </c>
      <c r="T1197" s="78" t="n">
        <f aca="false">ROUND(IF(ISERROR(P1197*$T$1),"",P1197*$T$1),0)</f>
        <v>1588</v>
      </c>
      <c r="U1197" s="82" t="n">
        <f aca="false">ROUNDUP(I1197*1.2,0)</f>
        <v>240</v>
      </c>
      <c r="V1197" s="83" t="n">
        <f aca="false">ROUNDUP(SUM(J1197:L1197)*1.1,0)</f>
        <v>0</v>
      </c>
      <c r="W1197" s="84" t="s">
        <v>50</v>
      </c>
      <c r="X1197" s="28" t="n">
        <f aca="false">IFERROR(IF($W1197="eパケライト",VLOOKUP($U1197,料金表!$B$3:$H$52,2,1),IF($W1197="eパケ",VLOOKUP($U1197,料金表!$B$3:$H$52,4,1),IF($W1197="EMS",VLOOKUP($U1197,料金表!$B$3:$H$52,6,1),""))),"")</f>
        <v>860</v>
      </c>
      <c r="Y1197" s="28" t="n">
        <f aca="false">IFERROR(IF($W1197="eパケライト",VLOOKUP($U1197,料金表!$B$3:$H$52,3,1),IF($W1197="eパケ",VLOOKUP($U1197,料金表!$B$3:$H$52,5,1),IF($W1197="EMS",VLOOKUP($U1197,料金表!$B$3:$H$52,7,1),""))),"")</f>
        <v>860</v>
      </c>
      <c r="Z1197" s="28" t="n">
        <f aca="false">$Z$1</f>
        <v>330</v>
      </c>
      <c r="AA1197" s="64"/>
      <c r="AB1197" s="65"/>
      <c r="AC1197" s="66" t="s">
        <v>89</v>
      </c>
      <c r="AD1197" s="65" t="n">
        <v>43994</v>
      </c>
      <c r="AE1197" s="56"/>
      <c r="AF1197" s="104"/>
    </row>
    <row r="1198" customFormat="false" ht="15.75" hidden="false" customHeight="true" outlineLevel="0" collapsed="false">
      <c r="A1198" s="19" t="n">
        <v>1191</v>
      </c>
      <c r="B1198" s="67"/>
      <c r="C1198" s="58" t="s">
        <v>3625</v>
      </c>
      <c r="D1198" s="37" t="s">
        <v>3626</v>
      </c>
      <c r="E1198" s="58" t="n">
        <v>4983164730098</v>
      </c>
      <c r="F1198" s="38" t="str">
        <f aca="false">IF(D1198="",,"http://mnsearch.com/item?kwd="&amp;D1198)</f>
        <v>http://mnsearch.com/item?kwd=B003O1L86M</v>
      </c>
      <c r="G1198" s="60" t="n">
        <v>1700</v>
      </c>
      <c r="H1198" s="39"/>
      <c r="I1198" s="40" t="n">
        <v>200</v>
      </c>
      <c r="J1198" s="41"/>
      <c r="K1198" s="41"/>
      <c r="L1198" s="41"/>
      <c r="M1198" s="61" t="s">
        <v>3627</v>
      </c>
      <c r="N1198" s="62" t="n">
        <v>74.99</v>
      </c>
      <c r="O1198" s="77" t="n">
        <f aca="false">N1198-0.5</f>
        <v>74.49</v>
      </c>
      <c r="P1198" s="78" t="n">
        <f aca="false">IF(ISERROR($P$1*O1198),"",($P$1*O1198))</f>
        <v>7887.0012</v>
      </c>
      <c r="Q1198" s="79" t="n">
        <f aca="false">P1198-T1198-X1198-G1198-H1198-Z1198</f>
        <v>3814.0012</v>
      </c>
      <c r="R1198" s="80" t="n">
        <f aca="false">P1198-T1198-Y1198-G1198-H1198-Z1198</f>
        <v>3814.0012</v>
      </c>
      <c r="S1198" s="81" t="n">
        <f aca="false">IF(ISERROR(Q1198/P1198),"",(Q1198/P1198))</f>
        <v>0.483580654203527</v>
      </c>
      <c r="T1198" s="78" t="n">
        <f aca="false">ROUND(IF(ISERROR(P1198*$T$1),"",P1198*$T$1),0)</f>
        <v>1183</v>
      </c>
      <c r="U1198" s="82" t="n">
        <f aca="false">ROUNDUP(I1198*1.2,0)</f>
        <v>240</v>
      </c>
      <c r="V1198" s="83" t="n">
        <f aca="false">ROUNDUP(SUM(J1198:L1198)*1.1,0)</f>
        <v>0</v>
      </c>
      <c r="W1198" s="84" t="s">
        <v>50</v>
      </c>
      <c r="X1198" s="28" t="n">
        <f aca="false">IFERROR(IF($W1198="eパケライト",VLOOKUP($U1198,料金表!$B$3:$H$52,2,1),IF($W1198="eパケ",VLOOKUP($U1198,料金表!$B$3:$H$52,4,1),IF($W1198="EMS",VLOOKUP($U1198,料金表!$B$3:$H$52,6,1),""))),"")</f>
        <v>860</v>
      </c>
      <c r="Y1198" s="28" t="n">
        <f aca="false">IFERROR(IF($W1198="eパケライト",VLOOKUP($U1198,料金表!$B$3:$H$52,3,1),IF($W1198="eパケ",VLOOKUP($U1198,料金表!$B$3:$H$52,5,1),IF($W1198="EMS",VLOOKUP($U1198,料金表!$B$3:$H$52,7,1),""))),"")</f>
        <v>860</v>
      </c>
      <c r="Z1198" s="28" t="n">
        <f aca="false">$Z$1</f>
        <v>330</v>
      </c>
      <c r="AA1198" s="64"/>
      <c r="AB1198" s="65"/>
      <c r="AC1198" s="66" t="s">
        <v>89</v>
      </c>
      <c r="AD1198" s="65" t="n">
        <v>43995</v>
      </c>
      <c r="AE1198" s="56"/>
      <c r="AF1198" s="104"/>
    </row>
    <row r="1199" customFormat="false" ht="15.75" hidden="false" customHeight="true" outlineLevel="0" collapsed="false">
      <c r="A1199" s="19" t="n">
        <v>1192</v>
      </c>
      <c r="B1199" s="67"/>
      <c r="C1199" s="58" t="s">
        <v>3628</v>
      </c>
      <c r="D1199" s="37" t="s">
        <v>3629</v>
      </c>
      <c r="E1199" s="58" t="n">
        <v>4907892000766</v>
      </c>
      <c r="F1199" s="38" t="str">
        <f aca="false">IF(D1199="",,"http://mnsearch.com/item?kwd="&amp;D1199)</f>
        <v>http://mnsearch.com/item?kwd=B000068H43</v>
      </c>
      <c r="G1199" s="60" t="n">
        <v>3700</v>
      </c>
      <c r="H1199" s="39"/>
      <c r="I1199" s="40" t="n">
        <v>200</v>
      </c>
      <c r="J1199" s="41"/>
      <c r="K1199" s="41"/>
      <c r="L1199" s="41"/>
      <c r="M1199" s="61" t="s">
        <v>3630</v>
      </c>
      <c r="N1199" s="62" t="n">
        <v>58.25</v>
      </c>
      <c r="O1199" s="77" t="n">
        <f aca="false">N1199-0.5</f>
        <v>57.75</v>
      </c>
      <c r="P1199" s="78" t="n">
        <f aca="false">IF(ISERROR($P$1*O1199),"",($P$1*O1199))</f>
        <v>6114.57</v>
      </c>
      <c r="Q1199" s="79" t="n">
        <f aca="false">P1199-T1199-X1199-G1199-H1199-Z1199</f>
        <v>307.57</v>
      </c>
      <c r="R1199" s="80" t="n">
        <f aca="false">P1199-T1199-Y1199-G1199-H1199-Z1199</f>
        <v>307.57</v>
      </c>
      <c r="S1199" s="81" t="n">
        <f aca="false">IF(ISERROR(Q1199/P1199),"",(Q1199/P1199))</f>
        <v>0.0503011659037348</v>
      </c>
      <c r="T1199" s="78" t="n">
        <f aca="false">ROUND(IF(ISERROR(P1199*$T$1),"",P1199*$T$1),0)</f>
        <v>917</v>
      </c>
      <c r="U1199" s="82" t="n">
        <f aca="false">ROUNDUP(I1199*1.2,0)</f>
        <v>240</v>
      </c>
      <c r="V1199" s="83" t="n">
        <f aca="false">ROUNDUP(SUM(J1199:L1199)*1.1,0)</f>
        <v>0</v>
      </c>
      <c r="W1199" s="84" t="s">
        <v>50</v>
      </c>
      <c r="X1199" s="28" t="n">
        <f aca="false">IFERROR(IF($W1199="eパケライト",VLOOKUP($U1199,料金表!$B$3:$H$52,2,1),IF($W1199="eパケ",VLOOKUP($U1199,料金表!$B$3:$H$52,4,1),IF($W1199="EMS",VLOOKUP($U1199,料金表!$B$3:$H$52,6,1),""))),"")</f>
        <v>860</v>
      </c>
      <c r="Y1199" s="28" t="n">
        <f aca="false">IFERROR(IF($W1199="eパケライト",VLOOKUP($U1199,料金表!$B$3:$H$52,3,1),IF($W1199="eパケ",VLOOKUP($U1199,料金表!$B$3:$H$52,5,1),IF($W1199="EMS",VLOOKUP($U1199,料金表!$B$3:$H$52,7,1),""))),"")</f>
        <v>860</v>
      </c>
      <c r="Z1199" s="28" t="n">
        <f aca="false">$Z$1</f>
        <v>330</v>
      </c>
      <c r="AA1199" s="64"/>
      <c r="AB1199" s="65"/>
      <c r="AC1199" s="66" t="s">
        <v>89</v>
      </c>
      <c r="AD1199" s="65" t="n">
        <v>43995</v>
      </c>
      <c r="AE1199" s="56"/>
      <c r="AF1199" s="104"/>
    </row>
    <row r="1200" customFormat="false" ht="15.75" hidden="false" customHeight="true" outlineLevel="0" collapsed="false">
      <c r="A1200" s="19" t="n">
        <v>1193</v>
      </c>
      <c r="B1200" s="67"/>
      <c r="C1200" s="58" t="s">
        <v>3631</v>
      </c>
      <c r="D1200" s="37" t="s">
        <v>3632</v>
      </c>
      <c r="E1200" s="58" t="n">
        <v>4988606103539</v>
      </c>
      <c r="F1200" s="38" t="str">
        <f aca="false">IF(D1200="",,"http://mnsearch.com/item?kwd="&amp;D1200)</f>
        <v>http://mnsearch.com/item?kwd=B000069U2H</v>
      </c>
      <c r="G1200" s="60" t="n">
        <v>7200</v>
      </c>
      <c r="H1200" s="39"/>
      <c r="I1200" s="40" t="n">
        <v>200</v>
      </c>
      <c r="J1200" s="41"/>
      <c r="K1200" s="41"/>
      <c r="L1200" s="41"/>
      <c r="M1200" s="61" t="s">
        <v>3633</v>
      </c>
      <c r="N1200" s="62" t="n">
        <v>98.49</v>
      </c>
      <c r="O1200" s="77" t="n">
        <f aca="false">N1200-0.5</f>
        <v>97.99</v>
      </c>
      <c r="P1200" s="78" t="n">
        <f aca="false">IF(ISERROR($P$1*O1200),"",($P$1*O1200))</f>
        <v>10375.1812</v>
      </c>
      <c r="Q1200" s="79" t="n">
        <f aca="false">P1200-T1200-X1200-G1200-H1200-Z1200</f>
        <v>429.181199999999</v>
      </c>
      <c r="R1200" s="80" t="n">
        <f aca="false">P1200-T1200-Y1200-G1200-H1200-Z1200</f>
        <v>429.181199999999</v>
      </c>
      <c r="S1200" s="81" t="n">
        <f aca="false">IF(ISERROR(Q1200/P1200),"",(Q1200/P1200))</f>
        <v>0.041366140188472</v>
      </c>
      <c r="T1200" s="78" t="n">
        <f aca="false">ROUND(IF(ISERROR(P1200*$T$1),"",P1200*$T$1),0)</f>
        <v>1556</v>
      </c>
      <c r="U1200" s="82" t="n">
        <f aca="false">ROUNDUP(I1200*1.2,0)</f>
        <v>240</v>
      </c>
      <c r="V1200" s="83" t="n">
        <f aca="false">ROUNDUP(SUM(J1200:L1200)*1.1,0)</f>
        <v>0</v>
      </c>
      <c r="W1200" s="84" t="s">
        <v>50</v>
      </c>
      <c r="X1200" s="28" t="n">
        <f aca="false">IFERROR(IF($W1200="eパケライト",VLOOKUP($U1200,料金表!$B$3:$H$52,2,1),IF($W1200="eパケ",VLOOKUP($U1200,料金表!$B$3:$H$52,4,1),IF($W1200="EMS",VLOOKUP($U1200,料金表!$B$3:$H$52,6,1),""))),"")</f>
        <v>860</v>
      </c>
      <c r="Y1200" s="28" t="n">
        <f aca="false">IFERROR(IF($W1200="eパケライト",VLOOKUP($U1200,料金表!$B$3:$H$52,3,1),IF($W1200="eパケ",VLOOKUP($U1200,料金表!$B$3:$H$52,5,1),IF($W1200="EMS",VLOOKUP($U1200,料金表!$B$3:$H$52,7,1),""))),"")</f>
        <v>860</v>
      </c>
      <c r="Z1200" s="28" t="n">
        <f aca="false">$Z$1</f>
        <v>330</v>
      </c>
      <c r="AA1200" s="64"/>
      <c r="AB1200" s="65"/>
      <c r="AC1200" s="66" t="s">
        <v>89</v>
      </c>
      <c r="AD1200" s="65" t="n">
        <v>43995</v>
      </c>
      <c r="AE1200" s="56"/>
      <c r="AF1200" s="104"/>
    </row>
    <row r="1201" customFormat="false" ht="15.75" hidden="false" customHeight="true" outlineLevel="0" collapsed="false">
      <c r="A1201" s="19" t="n">
        <v>1194</v>
      </c>
      <c r="B1201" s="67"/>
      <c r="C1201" s="58" t="s">
        <v>3634</v>
      </c>
      <c r="D1201" s="37" t="s">
        <v>3635</v>
      </c>
      <c r="E1201" s="58" t="n">
        <v>4983164730647</v>
      </c>
      <c r="F1201" s="38" t="str">
        <f aca="false">IF(D1201="",,"http://mnsearch.com/item?kwd="&amp;D1201)</f>
        <v>http://mnsearch.com/item?kwd=B00006LJU2</v>
      </c>
      <c r="G1201" s="60" t="n">
        <v>2000</v>
      </c>
      <c r="H1201" s="39"/>
      <c r="I1201" s="40" t="n">
        <v>200</v>
      </c>
      <c r="J1201" s="41"/>
      <c r="K1201" s="41"/>
      <c r="L1201" s="41"/>
      <c r="M1201" s="61" t="s">
        <v>3636</v>
      </c>
      <c r="N1201" s="62" t="n">
        <v>56.49</v>
      </c>
      <c r="O1201" s="77" t="n">
        <f aca="false">N1201-0.5</f>
        <v>55.99</v>
      </c>
      <c r="P1201" s="78" t="n">
        <f aca="false">IF(ISERROR($P$1*O1201),"",($P$1*O1201))</f>
        <v>5928.2212</v>
      </c>
      <c r="Q1201" s="79" t="n">
        <f aca="false">P1201-T1201-X1201-G1201-H1201-Z1201</f>
        <v>1849.2212</v>
      </c>
      <c r="R1201" s="80" t="n">
        <f aca="false">P1201-T1201-Y1201-G1201-H1201-Z1201</f>
        <v>1849.2212</v>
      </c>
      <c r="S1201" s="81" t="n">
        <f aca="false">IF(ISERROR(Q1201/P1201),"",(Q1201/P1201))</f>
        <v>0.311935256396978</v>
      </c>
      <c r="T1201" s="78" t="n">
        <f aca="false">ROUND(IF(ISERROR(P1201*$T$1),"",P1201*$T$1),0)</f>
        <v>889</v>
      </c>
      <c r="U1201" s="82" t="n">
        <f aca="false">ROUNDUP(I1201*1.2,0)</f>
        <v>240</v>
      </c>
      <c r="V1201" s="83" t="n">
        <f aca="false">ROUNDUP(SUM(J1201:L1201)*1.1,0)</f>
        <v>0</v>
      </c>
      <c r="W1201" s="84" t="s">
        <v>50</v>
      </c>
      <c r="X1201" s="28" t="n">
        <f aca="false">IFERROR(IF($W1201="eパケライト",VLOOKUP($U1201,料金表!$B$3:$H$52,2,1),IF($W1201="eパケ",VLOOKUP($U1201,料金表!$B$3:$H$52,4,1),IF($W1201="EMS",VLOOKUP($U1201,料金表!$B$3:$H$52,6,1),""))),"")</f>
        <v>860</v>
      </c>
      <c r="Y1201" s="28" t="n">
        <f aca="false">IFERROR(IF($W1201="eパケライト",VLOOKUP($U1201,料金表!$B$3:$H$52,3,1),IF($W1201="eパケ",VLOOKUP($U1201,料金表!$B$3:$H$52,5,1),IF($W1201="EMS",VLOOKUP($U1201,料金表!$B$3:$H$52,7,1),""))),"")</f>
        <v>860</v>
      </c>
      <c r="Z1201" s="28" t="n">
        <f aca="false">$Z$1</f>
        <v>330</v>
      </c>
      <c r="AA1201" s="64"/>
      <c r="AB1201" s="65"/>
      <c r="AC1201" s="66" t="s">
        <v>89</v>
      </c>
      <c r="AD1201" s="65" t="n">
        <v>43995</v>
      </c>
      <c r="AE1201" s="56"/>
      <c r="AF1201" s="104"/>
    </row>
    <row r="1202" customFormat="false" ht="15.75" hidden="false" customHeight="true" outlineLevel="0" collapsed="false">
      <c r="A1202" s="19" t="n">
        <v>1195</v>
      </c>
      <c r="B1202" s="67"/>
      <c r="C1202" s="58" t="s">
        <v>3637</v>
      </c>
      <c r="D1202" s="37" t="s">
        <v>3638</v>
      </c>
      <c r="E1202" s="58" t="n">
        <v>4988658921129</v>
      </c>
      <c r="F1202" s="38" t="str">
        <f aca="false">IF(D1202="",,"http://mnsearch.com/item?kwd="&amp;D1202)</f>
        <v>http://mnsearch.com/item?kwd=B0000ZPVV8</v>
      </c>
      <c r="G1202" s="60" t="n">
        <v>6311</v>
      </c>
      <c r="H1202" s="39"/>
      <c r="I1202" s="40" t="n">
        <v>200</v>
      </c>
      <c r="J1202" s="41"/>
      <c r="K1202" s="41"/>
      <c r="L1202" s="41"/>
      <c r="M1202" s="61" t="s">
        <v>3639</v>
      </c>
      <c r="N1202" s="62" t="n">
        <v>89.99</v>
      </c>
      <c r="O1202" s="77" t="n">
        <f aca="false">N1202-0.5</f>
        <v>89.49</v>
      </c>
      <c r="P1202" s="78" t="n">
        <f aca="false">IF(ISERROR($P$1*O1202),"",($P$1*O1202))</f>
        <v>9475.2012</v>
      </c>
      <c r="Q1202" s="79" t="n">
        <f aca="false">P1202-T1202-X1202-G1202-H1202-Z1202</f>
        <v>553.2012</v>
      </c>
      <c r="R1202" s="80" t="n">
        <f aca="false">P1202-T1202-Y1202-G1202-H1202-Z1202</f>
        <v>553.2012</v>
      </c>
      <c r="S1202" s="81" t="n">
        <f aca="false">IF(ISERROR(Q1202/P1202),"",(Q1202/P1202))</f>
        <v>0.0583841111468957</v>
      </c>
      <c r="T1202" s="78" t="n">
        <f aca="false">ROUND(IF(ISERROR(P1202*$T$1),"",P1202*$T$1),0)</f>
        <v>1421</v>
      </c>
      <c r="U1202" s="82" t="n">
        <f aca="false">ROUNDUP(I1202*1.2,0)</f>
        <v>240</v>
      </c>
      <c r="V1202" s="83" t="n">
        <f aca="false">ROUNDUP(SUM(J1202:L1202)*1.1,0)</f>
        <v>0</v>
      </c>
      <c r="W1202" s="84" t="s">
        <v>50</v>
      </c>
      <c r="X1202" s="28" t="n">
        <f aca="false">IFERROR(IF($W1202="eパケライト",VLOOKUP($U1202,料金表!$B$3:$H$52,2,1),IF($W1202="eパケ",VLOOKUP($U1202,料金表!$B$3:$H$52,4,1),IF($W1202="EMS",VLOOKUP($U1202,料金表!$B$3:$H$52,6,1),""))),"")</f>
        <v>860</v>
      </c>
      <c r="Y1202" s="28" t="n">
        <f aca="false">IFERROR(IF($W1202="eパケライト",VLOOKUP($U1202,料金表!$B$3:$H$52,3,1),IF($W1202="eパケ",VLOOKUP($U1202,料金表!$B$3:$H$52,5,1),IF($W1202="EMS",VLOOKUP($U1202,料金表!$B$3:$H$52,7,1),""))),"")</f>
        <v>860</v>
      </c>
      <c r="Z1202" s="28" t="n">
        <f aca="false">$Z$1</f>
        <v>330</v>
      </c>
      <c r="AA1202" s="64"/>
      <c r="AB1202" s="65"/>
      <c r="AC1202" s="66" t="s">
        <v>89</v>
      </c>
      <c r="AD1202" s="65" t="n">
        <v>43995</v>
      </c>
      <c r="AE1202" s="56"/>
      <c r="AF1202" s="104"/>
    </row>
    <row r="1203" customFormat="false" ht="15.75" hidden="false" customHeight="true" outlineLevel="0" collapsed="false">
      <c r="A1203" s="19" t="n">
        <v>1196</v>
      </c>
      <c r="B1203" s="67"/>
      <c r="C1203" s="58" t="s">
        <v>3640</v>
      </c>
      <c r="D1203" s="37" t="s">
        <v>3641</v>
      </c>
      <c r="E1203" s="58" t="n">
        <v>4974365500795</v>
      </c>
      <c r="F1203" s="38" t="str">
        <f aca="false">IF(D1203="",,"http://mnsearch.com/item?kwd="&amp;D1203)</f>
        <v>http://mnsearch.com/item?kwd=B000069TAD</v>
      </c>
      <c r="G1203" s="60" t="n">
        <v>7500</v>
      </c>
      <c r="H1203" s="39"/>
      <c r="I1203" s="40" t="n">
        <v>200</v>
      </c>
      <c r="J1203" s="41"/>
      <c r="K1203" s="41"/>
      <c r="L1203" s="41"/>
      <c r="M1203" s="100" t="s">
        <v>3642</v>
      </c>
      <c r="N1203" s="62" t="n">
        <v>120</v>
      </c>
      <c r="O1203" s="77" t="n">
        <f aca="false">N1203-0.5</f>
        <v>119.5</v>
      </c>
      <c r="P1203" s="78" t="n">
        <f aca="false">IF(ISERROR($P$1*O1203),"",($P$1*O1203))</f>
        <v>12652.66</v>
      </c>
      <c r="Q1203" s="79" t="n">
        <f aca="false">P1203-T1203-X1203-G1203-H1203-Z1203</f>
        <v>2064.66</v>
      </c>
      <c r="R1203" s="80" t="n">
        <f aca="false">P1203-T1203-Y1203-G1203-H1203-Z1203</f>
        <v>2064.66</v>
      </c>
      <c r="S1203" s="81" t="n">
        <f aca="false">IF(ISERROR(Q1203/P1203),"",(Q1203/P1203))</f>
        <v>0.163179916317992</v>
      </c>
      <c r="T1203" s="78" t="n">
        <f aca="false">ROUND(IF(ISERROR(P1203*$T$1),"",P1203*$T$1),0)</f>
        <v>1898</v>
      </c>
      <c r="U1203" s="82" t="n">
        <f aca="false">ROUNDUP(I1203*1.2,0)</f>
        <v>240</v>
      </c>
      <c r="V1203" s="83" t="n">
        <f aca="false">ROUNDUP(SUM(J1203:L1203)*1.1,0)</f>
        <v>0</v>
      </c>
      <c r="W1203" s="84" t="s">
        <v>50</v>
      </c>
      <c r="X1203" s="28" t="n">
        <f aca="false">IFERROR(IF($W1203="eパケライト",VLOOKUP($U1203,料金表!$B$3:$H$52,2,1),IF($W1203="eパケ",VLOOKUP($U1203,料金表!$B$3:$H$52,4,1),IF($W1203="EMS",VLOOKUP($U1203,料金表!$B$3:$H$52,6,1),""))),"")</f>
        <v>860</v>
      </c>
      <c r="Y1203" s="28" t="n">
        <f aca="false">IFERROR(IF($W1203="eパケライト",VLOOKUP($U1203,料金表!$B$3:$H$52,3,1),IF($W1203="eパケ",VLOOKUP($U1203,料金表!$B$3:$H$52,5,1),IF($W1203="EMS",VLOOKUP($U1203,料金表!$B$3:$H$52,7,1),""))),"")</f>
        <v>860</v>
      </c>
      <c r="Z1203" s="28" t="n">
        <f aca="false">$Z$1</f>
        <v>330</v>
      </c>
      <c r="AA1203" s="64"/>
      <c r="AB1203" s="65"/>
      <c r="AC1203" s="66" t="s">
        <v>89</v>
      </c>
      <c r="AD1203" s="65" t="n">
        <v>43995</v>
      </c>
      <c r="AE1203" s="56"/>
      <c r="AF1203" s="104"/>
    </row>
    <row r="1204" customFormat="false" ht="15.75" hidden="false" customHeight="true" outlineLevel="0" collapsed="false">
      <c r="A1204" s="19" t="n">
        <v>1197</v>
      </c>
      <c r="B1204" s="67"/>
      <c r="C1204" s="58" t="s">
        <v>3643</v>
      </c>
      <c r="D1204" s="37" t="s">
        <v>3644</v>
      </c>
      <c r="E1204" s="58" t="n">
        <v>4907940213186</v>
      </c>
      <c r="F1204" s="38" t="str">
        <f aca="false">IF(D1204="",,"http://mnsearch.com/item?kwd="&amp;D1204)</f>
        <v>http://mnsearch.com/item?kwd=B00005RIVJ</v>
      </c>
      <c r="G1204" s="60" t="n">
        <v>2200</v>
      </c>
      <c r="H1204" s="39"/>
      <c r="I1204" s="40" t="n">
        <v>200</v>
      </c>
      <c r="J1204" s="41"/>
      <c r="K1204" s="41"/>
      <c r="L1204" s="41"/>
      <c r="M1204" s="100" t="s">
        <v>3645</v>
      </c>
      <c r="N1204" s="62" t="n">
        <v>45.49</v>
      </c>
      <c r="O1204" s="77" t="n">
        <f aca="false">N1204-0.5</f>
        <v>44.99</v>
      </c>
      <c r="P1204" s="78" t="n">
        <f aca="false">IF(ISERROR($P$1*O1204),"",($P$1*O1204))</f>
        <v>4763.5412</v>
      </c>
      <c r="Q1204" s="79" t="n">
        <f aca="false">P1204-T1204-X1204-G1204-H1204-Z1204</f>
        <v>658.5412</v>
      </c>
      <c r="R1204" s="80" t="n">
        <f aca="false">P1204-T1204-Y1204-G1204-H1204-Z1204</f>
        <v>658.5412</v>
      </c>
      <c r="S1204" s="81" t="n">
        <f aca="false">IF(ISERROR(Q1204/P1204),"",(Q1204/P1204))</f>
        <v>0.138246143436316</v>
      </c>
      <c r="T1204" s="78" t="n">
        <f aca="false">ROUND(IF(ISERROR(P1204*$T$1),"",P1204*$T$1),0)</f>
        <v>715</v>
      </c>
      <c r="U1204" s="82" t="n">
        <f aca="false">ROUNDUP(I1204*1.2,0)</f>
        <v>240</v>
      </c>
      <c r="V1204" s="83" t="n">
        <f aca="false">ROUNDUP(SUM(J1204:L1204)*1.1,0)</f>
        <v>0</v>
      </c>
      <c r="W1204" s="84" t="s">
        <v>50</v>
      </c>
      <c r="X1204" s="28" t="n">
        <f aca="false">IFERROR(IF($W1204="eパケライト",VLOOKUP($U1204,料金表!$B$3:$H$52,2,1),IF($W1204="eパケ",VLOOKUP($U1204,料金表!$B$3:$H$52,4,1),IF($W1204="EMS",VLOOKUP($U1204,料金表!$B$3:$H$52,6,1),""))),"")</f>
        <v>860</v>
      </c>
      <c r="Y1204" s="28" t="n">
        <f aca="false">IFERROR(IF($W1204="eパケライト",VLOOKUP($U1204,料金表!$B$3:$H$52,3,1),IF($W1204="eパケ",VLOOKUP($U1204,料金表!$B$3:$H$52,5,1),IF($W1204="EMS",VLOOKUP($U1204,料金表!$B$3:$H$52,7,1),""))),"")</f>
        <v>860</v>
      </c>
      <c r="Z1204" s="28" t="n">
        <f aca="false">$Z$1</f>
        <v>330</v>
      </c>
      <c r="AA1204" s="64"/>
      <c r="AB1204" s="65"/>
      <c r="AC1204" s="66" t="s">
        <v>89</v>
      </c>
      <c r="AD1204" s="65" t="n">
        <v>43995</v>
      </c>
      <c r="AE1204" s="56"/>
      <c r="AF1204" s="104"/>
    </row>
    <row r="1205" customFormat="false" ht="15.75" hidden="false" customHeight="true" outlineLevel="0" collapsed="false">
      <c r="A1205" s="19" t="n">
        <v>1198</v>
      </c>
      <c r="B1205" s="67"/>
      <c r="C1205" s="58" t="s">
        <v>3646</v>
      </c>
      <c r="D1205" s="37" t="s">
        <v>3647</v>
      </c>
      <c r="E1205" s="58" t="n">
        <v>4948681000048</v>
      </c>
      <c r="F1205" s="38" t="str">
        <f aca="false">IF(D1205="",,"http://mnsearch.com/item?kwd="&amp;D1205)</f>
        <v>http://mnsearch.com/item?kwd=B000068H8R</v>
      </c>
      <c r="G1205" s="60" t="n">
        <v>2000</v>
      </c>
      <c r="H1205" s="39"/>
      <c r="I1205" s="40" t="n">
        <v>200</v>
      </c>
      <c r="J1205" s="41"/>
      <c r="K1205" s="41"/>
      <c r="L1205" s="41"/>
      <c r="M1205" s="61" t="s">
        <v>3648</v>
      </c>
      <c r="N1205" s="62" t="n">
        <v>45.49</v>
      </c>
      <c r="O1205" s="77" t="n">
        <f aca="false">N1205-0.5</f>
        <v>44.99</v>
      </c>
      <c r="P1205" s="78" t="n">
        <f aca="false">IF(ISERROR($P$1*O1205),"",($P$1*O1205))</f>
        <v>4763.5412</v>
      </c>
      <c r="Q1205" s="79" t="n">
        <f aca="false">P1205-T1205-X1205-G1205-H1205-Z1205</f>
        <v>858.5412</v>
      </c>
      <c r="R1205" s="80" t="n">
        <f aca="false">P1205-T1205-Y1205-G1205-H1205-Z1205</f>
        <v>858.5412</v>
      </c>
      <c r="S1205" s="81" t="n">
        <f aca="false">IF(ISERROR(Q1205/P1205),"",(Q1205/P1205))</f>
        <v>0.180231715010673</v>
      </c>
      <c r="T1205" s="78" t="n">
        <f aca="false">ROUND(IF(ISERROR(P1205*$T$1),"",P1205*$T$1),0)</f>
        <v>715</v>
      </c>
      <c r="U1205" s="82" t="n">
        <f aca="false">ROUNDUP(I1205*1.2,0)</f>
        <v>240</v>
      </c>
      <c r="V1205" s="83" t="n">
        <f aca="false">ROUNDUP(SUM(J1205:L1205)*1.1,0)</f>
        <v>0</v>
      </c>
      <c r="W1205" s="84" t="s">
        <v>50</v>
      </c>
      <c r="X1205" s="28" t="n">
        <f aca="false">IFERROR(IF($W1205="eパケライト",VLOOKUP($U1205,料金表!$B$3:$H$52,2,1),IF($W1205="eパケ",VLOOKUP($U1205,料金表!$B$3:$H$52,4,1),IF($W1205="EMS",VLOOKUP($U1205,料金表!$B$3:$H$52,6,1),""))),"")</f>
        <v>860</v>
      </c>
      <c r="Y1205" s="28" t="n">
        <f aca="false">IFERROR(IF($W1205="eパケライト",VLOOKUP($U1205,料金表!$B$3:$H$52,3,1),IF($W1205="eパケ",VLOOKUP($U1205,料金表!$B$3:$H$52,5,1),IF($W1205="EMS",VLOOKUP($U1205,料金表!$B$3:$H$52,7,1),""))),"")</f>
        <v>860</v>
      </c>
      <c r="Z1205" s="28" t="n">
        <f aca="false">$Z$1</f>
        <v>330</v>
      </c>
      <c r="AA1205" s="64"/>
      <c r="AB1205" s="65"/>
      <c r="AC1205" s="66" t="s">
        <v>89</v>
      </c>
      <c r="AD1205" s="65" t="n">
        <v>43995</v>
      </c>
      <c r="AE1205" s="56"/>
      <c r="AF1205" s="104"/>
    </row>
    <row r="1206" customFormat="false" ht="15.75" hidden="false" customHeight="true" outlineLevel="0" collapsed="false">
      <c r="A1206" s="19" t="n">
        <v>1199</v>
      </c>
      <c r="B1206" s="67"/>
      <c r="C1206" s="58" t="s">
        <v>3649</v>
      </c>
      <c r="D1206" s="37" t="s">
        <v>3650</v>
      </c>
      <c r="E1206" s="58" t="n">
        <v>4988611940013</v>
      </c>
      <c r="F1206" s="38" t="str">
        <f aca="false">IF(D1206="",,"http://mnsearch.com/item?kwd="&amp;D1206)</f>
        <v>http://mnsearch.com/item?kwd=B000068I42</v>
      </c>
      <c r="G1206" s="60" t="n">
        <v>31000</v>
      </c>
      <c r="H1206" s="39"/>
      <c r="I1206" s="40" t="n">
        <v>200</v>
      </c>
      <c r="J1206" s="41"/>
      <c r="K1206" s="41"/>
      <c r="L1206" s="41"/>
      <c r="M1206" s="61" t="s">
        <v>3651</v>
      </c>
      <c r="N1206" s="62" t="n">
        <v>470.49</v>
      </c>
      <c r="O1206" s="77" t="n">
        <f aca="false">N1206-0.5</f>
        <v>469.99</v>
      </c>
      <c r="P1206" s="78" t="n">
        <f aca="false">IF(ISERROR($P$1*O1206),"",($P$1*O1206))</f>
        <v>49762.5412</v>
      </c>
      <c r="Q1206" s="79" t="n">
        <f aca="false">P1206-T1206-X1206-G1206-H1206-Z1206</f>
        <v>10108.5412</v>
      </c>
      <c r="R1206" s="80" t="n">
        <f aca="false">P1206-T1206-Y1206-G1206-H1206-Z1206</f>
        <v>10108.5412</v>
      </c>
      <c r="S1206" s="81" t="n">
        <f aca="false">IF(ISERROR(Q1206/P1206),"",(Q1206/P1206))</f>
        <v>0.203135550481092</v>
      </c>
      <c r="T1206" s="78" t="n">
        <f aca="false">ROUND(IF(ISERROR(P1206*$T$1),"",P1206*$T$1),0)</f>
        <v>7464</v>
      </c>
      <c r="U1206" s="82" t="n">
        <f aca="false">ROUNDUP(I1206*1.2,0)</f>
        <v>240</v>
      </c>
      <c r="V1206" s="83" t="n">
        <f aca="false">ROUNDUP(SUM(J1206:L1206)*1.1,0)</f>
        <v>0</v>
      </c>
      <c r="W1206" s="84" t="s">
        <v>50</v>
      </c>
      <c r="X1206" s="28" t="n">
        <f aca="false">IFERROR(IF($W1206="eパケライト",VLOOKUP($U1206,料金表!$B$3:$H$52,2,1),IF($W1206="eパケ",VLOOKUP($U1206,料金表!$B$3:$H$52,4,1),IF($W1206="EMS",VLOOKUP($U1206,料金表!$B$3:$H$52,6,1),""))),"")</f>
        <v>860</v>
      </c>
      <c r="Y1206" s="28" t="n">
        <f aca="false">IFERROR(IF($W1206="eパケライト",VLOOKUP($U1206,料金表!$B$3:$H$52,3,1),IF($W1206="eパケ",VLOOKUP($U1206,料金表!$B$3:$H$52,5,1),IF($W1206="EMS",VLOOKUP($U1206,料金表!$B$3:$H$52,7,1),""))),"")</f>
        <v>860</v>
      </c>
      <c r="Z1206" s="28" t="n">
        <f aca="false">$Z$1</f>
        <v>330</v>
      </c>
      <c r="AA1206" s="64"/>
      <c r="AB1206" s="65"/>
      <c r="AC1206" s="66" t="s">
        <v>89</v>
      </c>
      <c r="AD1206" s="65" t="n">
        <v>43995</v>
      </c>
      <c r="AE1206" s="56"/>
      <c r="AF1206" s="104"/>
    </row>
    <row r="1207" customFormat="false" ht="15.75" hidden="false" customHeight="true" outlineLevel="0" collapsed="false">
      <c r="A1207" s="19" t="n">
        <v>1200</v>
      </c>
      <c r="B1207" s="67"/>
      <c r="C1207" s="58" t="s">
        <v>3652</v>
      </c>
      <c r="D1207" s="37" t="s">
        <v>3653</v>
      </c>
      <c r="E1207" s="58" t="n">
        <v>4907940100219</v>
      </c>
      <c r="F1207" s="38" t="str">
        <f aca="false">IF(D1207="",,"http://mnsearch.com/item?kwd="&amp;D1207)</f>
        <v>http://mnsearch.com/item?kwd=B000068H5B</v>
      </c>
      <c r="G1207" s="60" t="n">
        <v>2000</v>
      </c>
      <c r="H1207" s="39"/>
      <c r="I1207" s="40" t="n">
        <v>200</v>
      </c>
      <c r="J1207" s="41"/>
      <c r="K1207" s="41"/>
      <c r="L1207" s="41"/>
      <c r="M1207" s="61" t="s">
        <v>3654</v>
      </c>
      <c r="N1207" s="62" t="n">
        <v>42.99</v>
      </c>
      <c r="O1207" s="77" t="n">
        <f aca="false">N1207-0.5</f>
        <v>42.49</v>
      </c>
      <c r="P1207" s="78" t="n">
        <f aca="false">IF(ISERROR($P$1*O1207),"",($P$1*O1207))</f>
        <v>4498.8412</v>
      </c>
      <c r="Q1207" s="79" t="n">
        <f aca="false">P1207-T1207-X1207-G1207-H1207-Z1207</f>
        <v>633.8412</v>
      </c>
      <c r="R1207" s="80" t="n">
        <f aca="false">P1207-T1207-Y1207-G1207-H1207-Z1207</f>
        <v>633.8412</v>
      </c>
      <c r="S1207" s="81" t="n">
        <f aca="false">IF(ISERROR(Q1207/P1207),"",(Q1207/P1207))</f>
        <v>0.140889880709726</v>
      </c>
      <c r="T1207" s="78" t="n">
        <f aca="false">ROUND(IF(ISERROR(P1207*$T$1),"",P1207*$T$1),0)</f>
        <v>675</v>
      </c>
      <c r="U1207" s="82" t="n">
        <f aca="false">ROUNDUP(I1207*1.2,0)</f>
        <v>240</v>
      </c>
      <c r="V1207" s="83" t="n">
        <f aca="false">ROUNDUP(SUM(J1207:L1207)*1.1,0)</f>
        <v>0</v>
      </c>
      <c r="W1207" s="84" t="s">
        <v>50</v>
      </c>
      <c r="X1207" s="28" t="n">
        <f aca="false">IFERROR(IF($W1207="eパケライト",VLOOKUP($U1207,料金表!$B$3:$H$52,2,1),IF($W1207="eパケ",VLOOKUP($U1207,料金表!$B$3:$H$52,4,1),IF($W1207="EMS",VLOOKUP($U1207,料金表!$B$3:$H$52,6,1),""))),"")</f>
        <v>860</v>
      </c>
      <c r="Y1207" s="28" t="n">
        <f aca="false">IFERROR(IF($W1207="eパケライト",VLOOKUP($U1207,料金表!$B$3:$H$52,3,1),IF($W1207="eパケ",VLOOKUP($U1207,料金表!$B$3:$H$52,5,1),IF($W1207="EMS",VLOOKUP($U1207,料金表!$B$3:$H$52,7,1),""))),"")</f>
        <v>860</v>
      </c>
      <c r="Z1207" s="28" t="n">
        <f aca="false">$Z$1</f>
        <v>330</v>
      </c>
      <c r="AA1207" s="64"/>
      <c r="AB1207" s="65"/>
      <c r="AC1207" s="66" t="s">
        <v>89</v>
      </c>
      <c r="AD1207" s="65" t="n">
        <v>43995</v>
      </c>
      <c r="AE1207" s="56"/>
      <c r="AF1207" s="104"/>
    </row>
    <row r="1208" customFormat="false" ht="15.75" hidden="false" customHeight="true" outlineLevel="0" collapsed="false">
      <c r="A1208" s="19" t="n">
        <v>1201</v>
      </c>
      <c r="B1208" s="67"/>
      <c r="C1208" s="58" t="s">
        <v>3655</v>
      </c>
      <c r="D1208" s="37" t="s">
        <v>3656</v>
      </c>
      <c r="E1208" s="58" t="n">
        <v>4991425000231</v>
      </c>
      <c r="F1208" s="38" t="str">
        <f aca="false">IF(D1208="",,"http://mnsearch.com/item?kwd="&amp;D1208)</f>
        <v>http://mnsearch.com/item?kwd=B000069UIL</v>
      </c>
      <c r="G1208" s="60" t="n">
        <v>1700</v>
      </c>
      <c r="H1208" s="39"/>
      <c r="I1208" s="40" t="n">
        <v>200</v>
      </c>
      <c r="J1208" s="41"/>
      <c r="K1208" s="41"/>
      <c r="L1208" s="41"/>
      <c r="M1208" s="100" t="s">
        <v>3657</v>
      </c>
      <c r="N1208" s="62" t="n">
        <v>38.49</v>
      </c>
      <c r="O1208" s="77" t="n">
        <f aca="false">N1208-0.5</f>
        <v>37.99</v>
      </c>
      <c r="P1208" s="78" t="n">
        <f aca="false">IF(ISERROR($P$1*O1208),"",($P$1*O1208))</f>
        <v>4022.3812</v>
      </c>
      <c r="Q1208" s="79" t="n">
        <f aca="false">P1208-T1208-X1208-G1208-H1208-Z1208</f>
        <v>529.3812</v>
      </c>
      <c r="R1208" s="80" t="n">
        <f aca="false">P1208-T1208-Y1208-G1208-H1208-Z1208</f>
        <v>529.3812</v>
      </c>
      <c r="S1208" s="81" t="n">
        <f aca="false">IF(ISERROR(Q1208/P1208),"",(Q1208/P1208))</f>
        <v>0.1316089086733</v>
      </c>
      <c r="T1208" s="78" t="n">
        <f aca="false">ROUND(IF(ISERROR(P1208*$T$1),"",P1208*$T$1),0)</f>
        <v>603</v>
      </c>
      <c r="U1208" s="82" t="n">
        <f aca="false">ROUNDUP(I1208*1.2,0)</f>
        <v>240</v>
      </c>
      <c r="V1208" s="83" t="n">
        <f aca="false">ROUNDUP(SUM(J1208:L1208)*1.1,0)</f>
        <v>0</v>
      </c>
      <c r="W1208" s="84" t="s">
        <v>50</v>
      </c>
      <c r="X1208" s="28" t="n">
        <f aca="false">IFERROR(IF($W1208="eパケライト",VLOOKUP($U1208,料金表!$B$3:$H$52,2,1),IF($W1208="eパケ",VLOOKUP($U1208,料金表!$B$3:$H$52,4,1),IF($W1208="EMS",VLOOKUP($U1208,料金表!$B$3:$H$52,6,1),""))),"")</f>
        <v>860</v>
      </c>
      <c r="Y1208" s="28" t="n">
        <f aca="false">IFERROR(IF($W1208="eパケライト",VLOOKUP($U1208,料金表!$B$3:$H$52,3,1),IF($W1208="eパケ",VLOOKUP($U1208,料金表!$B$3:$H$52,5,1),IF($W1208="EMS",VLOOKUP($U1208,料金表!$B$3:$H$52,7,1),""))),"")</f>
        <v>860</v>
      </c>
      <c r="Z1208" s="28" t="n">
        <f aca="false">$Z$1</f>
        <v>330</v>
      </c>
      <c r="AA1208" s="64"/>
      <c r="AB1208" s="65"/>
      <c r="AC1208" s="66" t="s">
        <v>45</v>
      </c>
      <c r="AD1208" s="65" t="n">
        <v>43995</v>
      </c>
      <c r="AE1208" s="56"/>
      <c r="AF1208" s="104"/>
    </row>
    <row r="1209" customFormat="false" ht="15.75" hidden="false" customHeight="true" outlineLevel="0" collapsed="false">
      <c r="A1209" s="19" t="n">
        <v>1202</v>
      </c>
      <c r="B1209" s="67"/>
      <c r="C1209" s="58" t="s">
        <v>3658</v>
      </c>
      <c r="D1209" s="37" t="s">
        <v>3659</v>
      </c>
      <c r="E1209" s="58" t="n">
        <v>4988110600081</v>
      </c>
      <c r="F1209" s="38" t="str">
        <f aca="false">IF(D1209="",,"http://mnsearch.com/item?kwd="&amp;D1209)</f>
        <v>http://mnsearch.com/item?kwd=B0000ZPSPW</v>
      </c>
      <c r="G1209" s="60" t="n">
        <v>3301</v>
      </c>
      <c r="H1209" s="39"/>
      <c r="I1209" s="40" t="n">
        <v>200</v>
      </c>
      <c r="J1209" s="41"/>
      <c r="K1209" s="41"/>
      <c r="L1209" s="41"/>
      <c r="M1209" s="61" t="s">
        <v>3660</v>
      </c>
      <c r="N1209" s="62" t="n">
        <v>60.49</v>
      </c>
      <c r="O1209" s="77" t="n">
        <f aca="false">N1209-0.5</f>
        <v>59.99</v>
      </c>
      <c r="P1209" s="78" t="n">
        <f aca="false">IF(ISERROR($P$1*O1209),"",($P$1*O1209))</f>
        <v>6351.7412</v>
      </c>
      <c r="Q1209" s="79" t="n">
        <f aca="false">P1209-T1209-X1209-G1209-H1209-Z1209</f>
        <v>907.7412</v>
      </c>
      <c r="R1209" s="80" t="n">
        <f aca="false">P1209-T1209-Y1209-G1209-H1209-Z1209</f>
        <v>907.7412</v>
      </c>
      <c r="S1209" s="81" t="n">
        <f aca="false">IF(ISERROR(Q1209/P1209),"",(Q1209/P1209))</f>
        <v>0.142912182883018</v>
      </c>
      <c r="T1209" s="78" t="n">
        <f aca="false">ROUND(IF(ISERROR(P1209*$T$1),"",P1209*$T$1),0)</f>
        <v>953</v>
      </c>
      <c r="U1209" s="82" t="n">
        <f aca="false">ROUNDUP(I1209*1.2,0)</f>
        <v>240</v>
      </c>
      <c r="V1209" s="83" t="n">
        <f aca="false">ROUNDUP(SUM(J1209:L1209)*1.1,0)</f>
        <v>0</v>
      </c>
      <c r="W1209" s="84" t="s">
        <v>50</v>
      </c>
      <c r="X1209" s="28" t="n">
        <f aca="false">IFERROR(IF($W1209="eパケライト",VLOOKUP($U1209,料金表!$B$3:$H$52,2,1),IF($W1209="eパケ",VLOOKUP($U1209,料金表!$B$3:$H$52,4,1),IF($W1209="EMS",VLOOKUP($U1209,料金表!$B$3:$H$52,6,1),""))),"")</f>
        <v>860</v>
      </c>
      <c r="Y1209" s="28" t="n">
        <f aca="false">IFERROR(IF($W1209="eパケライト",VLOOKUP($U1209,料金表!$B$3:$H$52,3,1),IF($W1209="eパケ",VLOOKUP($U1209,料金表!$B$3:$H$52,5,1),IF($W1209="EMS",VLOOKUP($U1209,料金表!$B$3:$H$52,7,1),""))),"")</f>
        <v>860</v>
      </c>
      <c r="Z1209" s="28" t="n">
        <f aca="false">$Z$1</f>
        <v>330</v>
      </c>
      <c r="AA1209" s="64"/>
      <c r="AB1209" s="65"/>
      <c r="AC1209" s="66" t="s">
        <v>45</v>
      </c>
      <c r="AD1209" s="65" t="n">
        <v>43995</v>
      </c>
      <c r="AE1209" s="56"/>
      <c r="AF1209" s="104"/>
    </row>
    <row r="1210" customFormat="false" ht="15.75" hidden="false" customHeight="true" outlineLevel="0" collapsed="false">
      <c r="A1210" s="19" t="n">
        <v>1203</v>
      </c>
      <c r="B1210" s="67"/>
      <c r="C1210" s="58" t="s">
        <v>3661</v>
      </c>
      <c r="D1210" s="37" t="s">
        <v>3662</v>
      </c>
      <c r="E1210" s="58" t="n">
        <v>4582246790229</v>
      </c>
      <c r="F1210" s="38" t="str">
        <f aca="false">IF(D1210="",,"http://mnsearch.com/item?kwd="&amp;D1210)</f>
        <v>http://mnsearch.com/item?kwd=B000WIKNTI</v>
      </c>
      <c r="G1210" s="60" t="n">
        <v>3000</v>
      </c>
      <c r="H1210" s="39"/>
      <c r="I1210" s="40" t="n">
        <v>200</v>
      </c>
      <c r="J1210" s="41"/>
      <c r="K1210" s="41"/>
      <c r="L1210" s="41"/>
      <c r="M1210" s="61" t="s">
        <v>3663</v>
      </c>
      <c r="N1210" s="62" t="n">
        <v>60.49</v>
      </c>
      <c r="O1210" s="77" t="n">
        <f aca="false">N1210-0.5</f>
        <v>59.99</v>
      </c>
      <c r="P1210" s="78" t="n">
        <f aca="false">IF(ISERROR($P$1*O1210),"",($P$1*O1210))</f>
        <v>6351.7412</v>
      </c>
      <c r="Q1210" s="79" t="n">
        <f aca="false">P1210-T1210-X1210-G1210-H1210-Z1210</f>
        <v>1208.7412</v>
      </c>
      <c r="R1210" s="80" t="n">
        <f aca="false">P1210-T1210-Y1210-G1210-H1210-Z1210</f>
        <v>1208.7412</v>
      </c>
      <c r="S1210" s="81" t="n">
        <f aca="false">IF(ISERROR(Q1210/P1210),"",(Q1210/P1210))</f>
        <v>0.190300763513476</v>
      </c>
      <c r="T1210" s="78" t="n">
        <f aca="false">ROUND(IF(ISERROR(P1210*$T$1),"",P1210*$T$1),0)</f>
        <v>953</v>
      </c>
      <c r="U1210" s="82" t="n">
        <f aca="false">ROUNDUP(I1210*1.2,0)</f>
        <v>240</v>
      </c>
      <c r="V1210" s="83" t="n">
        <f aca="false">ROUNDUP(SUM(J1210:L1210)*1.1,0)</f>
        <v>0</v>
      </c>
      <c r="W1210" s="84" t="s">
        <v>50</v>
      </c>
      <c r="X1210" s="28" t="n">
        <f aca="false">IFERROR(IF($W1210="eパケライト",VLOOKUP($U1210,料金表!$B$3:$H$52,2,1),IF($W1210="eパケ",VLOOKUP($U1210,料金表!$B$3:$H$52,4,1),IF($W1210="EMS",VLOOKUP($U1210,料金表!$B$3:$H$52,6,1),""))),"")</f>
        <v>860</v>
      </c>
      <c r="Y1210" s="28" t="n">
        <f aca="false">IFERROR(IF($W1210="eパケライト",VLOOKUP($U1210,料金表!$B$3:$H$52,3,1),IF($W1210="eパケ",VLOOKUP($U1210,料金表!$B$3:$H$52,5,1),IF($W1210="EMS",VLOOKUP($U1210,料金表!$B$3:$H$52,7,1),""))),"")</f>
        <v>860</v>
      </c>
      <c r="Z1210" s="28" t="n">
        <f aca="false">$Z$1</f>
        <v>330</v>
      </c>
      <c r="AA1210" s="64"/>
      <c r="AB1210" s="65"/>
      <c r="AC1210" s="66" t="s">
        <v>45</v>
      </c>
      <c r="AD1210" s="65" t="n">
        <v>43995</v>
      </c>
      <c r="AE1210" s="56"/>
      <c r="AF1210" s="104"/>
    </row>
    <row r="1211" customFormat="false" ht="15.75" hidden="false" customHeight="true" outlineLevel="0" collapsed="false">
      <c r="A1211" s="19" t="n">
        <v>1204</v>
      </c>
      <c r="B1211" s="67"/>
      <c r="C1211" s="58" t="s">
        <v>3664</v>
      </c>
      <c r="D1211" s="37" t="s">
        <v>3665</v>
      </c>
      <c r="E1211" s="58" t="n">
        <v>4974365560379</v>
      </c>
      <c r="F1211" s="38" t="str">
        <f aca="false">IF(D1211="",,"http://mnsearch.com/item?kwd="&amp;D1211)</f>
        <v>http://mnsearch.com/item?kwd=B000148I8Q</v>
      </c>
      <c r="G1211" s="60" t="n">
        <v>2500</v>
      </c>
      <c r="H1211" s="39"/>
      <c r="I1211" s="40" t="n">
        <v>200</v>
      </c>
      <c r="J1211" s="41"/>
      <c r="K1211" s="41"/>
      <c r="L1211" s="41"/>
      <c r="M1211" s="61" t="s">
        <v>3666</v>
      </c>
      <c r="N1211" s="62" t="n">
        <v>69.99</v>
      </c>
      <c r="O1211" s="77" t="n">
        <f aca="false">N1211-0.5</f>
        <v>69.49</v>
      </c>
      <c r="P1211" s="78" t="n">
        <f aca="false">IF(ISERROR($P$1*O1211),"",($P$1*O1211))</f>
        <v>7357.6012</v>
      </c>
      <c r="Q1211" s="79" t="n">
        <f aca="false">P1211-T1211-X1211-G1211-H1211-Z1211</f>
        <v>2563.6012</v>
      </c>
      <c r="R1211" s="80" t="n">
        <f aca="false">P1211-T1211-Y1211-G1211-H1211-Z1211</f>
        <v>2563.6012</v>
      </c>
      <c r="S1211" s="81" t="n">
        <f aca="false">IF(ISERROR(Q1211/P1211),"",(Q1211/P1211))</f>
        <v>0.348428941758898</v>
      </c>
      <c r="T1211" s="78" t="n">
        <f aca="false">ROUND(IF(ISERROR(P1211*$T$1),"",P1211*$T$1),0)</f>
        <v>1104</v>
      </c>
      <c r="U1211" s="82" t="n">
        <f aca="false">ROUNDUP(I1211*1.2,0)</f>
        <v>240</v>
      </c>
      <c r="V1211" s="83" t="n">
        <f aca="false">ROUNDUP(SUM(J1211:L1211)*1.1,0)</f>
        <v>0</v>
      </c>
      <c r="W1211" s="84" t="s">
        <v>50</v>
      </c>
      <c r="X1211" s="28" t="n">
        <f aca="false">IFERROR(IF($W1211="eパケライト",VLOOKUP($U1211,料金表!$B$3:$H$52,2,1),IF($W1211="eパケ",VLOOKUP($U1211,料金表!$B$3:$H$52,4,1),IF($W1211="EMS",VLOOKUP($U1211,料金表!$B$3:$H$52,6,1),""))),"")</f>
        <v>860</v>
      </c>
      <c r="Y1211" s="28" t="n">
        <f aca="false">IFERROR(IF($W1211="eパケライト",VLOOKUP($U1211,料金表!$B$3:$H$52,3,1),IF($W1211="eパケ",VLOOKUP($U1211,料金表!$B$3:$H$52,5,1),IF($W1211="EMS",VLOOKUP($U1211,料金表!$B$3:$H$52,7,1),""))),"")</f>
        <v>860</v>
      </c>
      <c r="Z1211" s="28" t="n">
        <f aca="false">$Z$1</f>
        <v>330</v>
      </c>
      <c r="AA1211" s="64"/>
      <c r="AB1211" s="65"/>
      <c r="AC1211" s="66" t="s">
        <v>45</v>
      </c>
      <c r="AD1211" s="65" t="n">
        <v>43995</v>
      </c>
      <c r="AE1211" s="56"/>
      <c r="AF1211" s="104"/>
    </row>
    <row r="1212" customFormat="false" ht="15.75" hidden="false" customHeight="true" outlineLevel="0" collapsed="false">
      <c r="A1212" s="19" t="n">
        <v>1205</v>
      </c>
      <c r="B1212" s="67"/>
      <c r="C1212" s="58" t="s">
        <v>3667</v>
      </c>
      <c r="D1212" s="37" t="s">
        <v>3668</v>
      </c>
      <c r="E1212" s="58" t="n">
        <v>4906571529741</v>
      </c>
      <c r="F1212" s="38" t="str">
        <f aca="false">IF(D1212="",,"http://mnsearch.com/item?kwd="&amp;D1212)</f>
        <v>http://mnsearch.com/item?kwd=B000068H0T</v>
      </c>
      <c r="G1212" s="60" t="n">
        <v>6300</v>
      </c>
      <c r="H1212" s="39"/>
      <c r="I1212" s="40" t="n">
        <v>200</v>
      </c>
      <c r="J1212" s="41"/>
      <c r="K1212" s="41"/>
      <c r="L1212" s="41"/>
      <c r="M1212" s="100" t="s">
        <v>3669</v>
      </c>
      <c r="N1212" s="62" t="n">
        <v>90.49</v>
      </c>
      <c r="O1212" s="77" t="n">
        <f aca="false">N1212-0.5</f>
        <v>89.99</v>
      </c>
      <c r="P1212" s="78" t="n">
        <f aca="false">IF(ISERROR($P$1*O1212),"",($P$1*O1212))</f>
        <v>9528.1412</v>
      </c>
      <c r="Q1212" s="79" t="n">
        <f aca="false">P1212-T1212-X1212-G1212-H1212-Z1212</f>
        <v>609.141199999998</v>
      </c>
      <c r="R1212" s="80" t="n">
        <f aca="false">P1212-T1212-Y1212-G1212-H1212-Z1212</f>
        <v>609.141199999998</v>
      </c>
      <c r="S1212" s="81" t="n">
        <f aca="false">IF(ISERROR(Q1212/P1212),"",(Q1212/P1212))</f>
        <v>0.0639307486333219</v>
      </c>
      <c r="T1212" s="78" t="n">
        <f aca="false">ROUND(IF(ISERROR(P1212*$T$1),"",P1212*$T$1),0)</f>
        <v>1429</v>
      </c>
      <c r="U1212" s="82" t="n">
        <f aca="false">ROUNDUP(I1212*1.2,0)</f>
        <v>240</v>
      </c>
      <c r="V1212" s="83" t="n">
        <f aca="false">ROUNDUP(SUM(J1212:L1212)*1.1,0)</f>
        <v>0</v>
      </c>
      <c r="W1212" s="84" t="s">
        <v>50</v>
      </c>
      <c r="X1212" s="28" t="n">
        <f aca="false">IFERROR(IF($W1212="eパケライト",VLOOKUP($U1212,料金表!$B$3:$H$52,2,1),IF($W1212="eパケ",VLOOKUP($U1212,料金表!$B$3:$H$52,4,1),IF($W1212="EMS",VLOOKUP($U1212,料金表!$B$3:$H$52,6,1),""))),"")</f>
        <v>860</v>
      </c>
      <c r="Y1212" s="28" t="n">
        <f aca="false">IFERROR(IF($W1212="eパケライト",VLOOKUP($U1212,料金表!$B$3:$H$52,3,1),IF($W1212="eパケ",VLOOKUP($U1212,料金表!$B$3:$H$52,5,1),IF($W1212="EMS",VLOOKUP($U1212,料金表!$B$3:$H$52,7,1),""))),"")</f>
        <v>860</v>
      </c>
      <c r="Z1212" s="28" t="n">
        <f aca="false">$Z$1</f>
        <v>330</v>
      </c>
      <c r="AA1212" s="64"/>
      <c r="AB1212" s="65"/>
      <c r="AC1212" s="66" t="s">
        <v>45</v>
      </c>
      <c r="AD1212" s="65" t="n">
        <v>43995</v>
      </c>
      <c r="AE1212" s="56"/>
      <c r="AF1212" s="104"/>
    </row>
    <row r="1213" customFormat="false" ht="15.75" hidden="false" customHeight="true" outlineLevel="0" collapsed="false">
      <c r="A1213" s="19" t="n">
        <v>1206</v>
      </c>
      <c r="B1213" s="67"/>
      <c r="C1213" s="58" t="s">
        <v>3670</v>
      </c>
      <c r="D1213" s="37" t="s">
        <v>3671</v>
      </c>
      <c r="E1213" s="58" t="n">
        <v>4988615004162</v>
      </c>
      <c r="F1213" s="38" t="str">
        <f aca="false">IF(D1213="",,"http://mnsearch.com/item?kwd="&amp;D1213)</f>
        <v>http://mnsearch.com/item?kwd=B0001445BA</v>
      </c>
      <c r="G1213" s="60" t="n">
        <v>3000</v>
      </c>
      <c r="H1213" s="39"/>
      <c r="I1213" s="40" t="n">
        <v>200</v>
      </c>
      <c r="J1213" s="41"/>
      <c r="K1213" s="41"/>
      <c r="L1213" s="41"/>
      <c r="M1213" s="61" t="s">
        <v>3672</v>
      </c>
      <c r="N1213" s="62" t="n">
        <v>50.49</v>
      </c>
      <c r="O1213" s="77" t="n">
        <f aca="false">N1213-0.5</f>
        <v>49.99</v>
      </c>
      <c r="P1213" s="78" t="n">
        <f aca="false">IF(ISERROR($P$1*O1213),"",($P$1*O1213))</f>
        <v>5292.9412</v>
      </c>
      <c r="Q1213" s="79" t="n">
        <f aca="false">P1213-T1213-X1213-G1213-H1213-Z1213</f>
        <v>308.9412</v>
      </c>
      <c r="R1213" s="80" t="n">
        <f aca="false">P1213-T1213-Y1213-G1213-H1213-Z1213</f>
        <v>308.9412</v>
      </c>
      <c r="S1213" s="81" t="n">
        <f aca="false">IF(ISERROR(Q1213/P1213),"",(Q1213/P1213))</f>
        <v>0.0583685305251455</v>
      </c>
      <c r="T1213" s="78" t="n">
        <f aca="false">ROUND(IF(ISERROR(P1213*$T$1),"",P1213*$T$1),0)</f>
        <v>794</v>
      </c>
      <c r="U1213" s="82" t="n">
        <f aca="false">ROUNDUP(I1213*1.2,0)</f>
        <v>240</v>
      </c>
      <c r="V1213" s="83" t="n">
        <f aca="false">ROUNDUP(SUM(J1213:L1213)*1.1,0)</f>
        <v>0</v>
      </c>
      <c r="W1213" s="84" t="s">
        <v>50</v>
      </c>
      <c r="X1213" s="28" t="n">
        <f aca="false">IFERROR(IF($W1213="eパケライト",VLOOKUP($U1213,料金表!$B$3:$H$52,2,1),IF($W1213="eパケ",VLOOKUP($U1213,料金表!$B$3:$H$52,4,1),IF($W1213="EMS",VLOOKUP($U1213,料金表!$B$3:$H$52,6,1),""))),"")</f>
        <v>860</v>
      </c>
      <c r="Y1213" s="28" t="n">
        <f aca="false">IFERROR(IF($W1213="eパケライト",VLOOKUP($U1213,料金表!$B$3:$H$52,3,1),IF($W1213="eパケ",VLOOKUP($U1213,料金表!$B$3:$H$52,5,1),IF($W1213="EMS",VLOOKUP($U1213,料金表!$B$3:$H$52,7,1),""))),"")</f>
        <v>860</v>
      </c>
      <c r="Z1213" s="28" t="n">
        <f aca="false">$Z$1</f>
        <v>330</v>
      </c>
      <c r="AA1213" s="64"/>
      <c r="AB1213" s="65"/>
      <c r="AC1213" s="66" t="s">
        <v>45</v>
      </c>
      <c r="AD1213" s="65" t="n">
        <v>43995</v>
      </c>
      <c r="AE1213" s="56"/>
      <c r="AF1213" s="104"/>
    </row>
    <row r="1214" customFormat="false" ht="15.75" hidden="false" customHeight="true" outlineLevel="0" collapsed="false">
      <c r="A1214" s="19" t="n">
        <v>1207</v>
      </c>
      <c r="B1214" s="67"/>
      <c r="C1214" s="58" t="s">
        <v>3673</v>
      </c>
      <c r="D1214" s="37" t="s">
        <v>3674</v>
      </c>
      <c r="E1214" s="58" t="n">
        <v>4988607250249</v>
      </c>
      <c r="F1214" s="38" t="str">
        <f aca="false">IF(D1214="",,"http://mnsearch.com/item?kwd="&amp;D1214)</f>
        <v>http://mnsearch.com/item?kwd=B0000ZPTTW</v>
      </c>
      <c r="G1214" s="60" t="n">
        <v>5711</v>
      </c>
      <c r="H1214" s="39"/>
      <c r="I1214" s="40" t="n">
        <v>200</v>
      </c>
      <c r="J1214" s="41"/>
      <c r="K1214" s="41"/>
      <c r="L1214" s="41"/>
      <c r="M1214" s="61" t="s">
        <v>3675</v>
      </c>
      <c r="N1214" s="62" t="n">
        <v>85.49</v>
      </c>
      <c r="O1214" s="77" t="n">
        <f aca="false">N1214-0.5</f>
        <v>84.99</v>
      </c>
      <c r="P1214" s="78" t="n">
        <f aca="false">IF(ISERROR($P$1*O1214),"",($P$1*O1214))</f>
        <v>8998.7412</v>
      </c>
      <c r="Q1214" s="79" t="n">
        <f aca="false">P1214-T1214-X1214-G1214-H1214-Z1214</f>
        <v>747.741199999999</v>
      </c>
      <c r="R1214" s="80" t="n">
        <f aca="false">P1214-T1214-Y1214-G1214-H1214-Z1214</f>
        <v>747.741199999999</v>
      </c>
      <c r="S1214" s="81" t="n">
        <f aca="false">IF(ISERROR(Q1214/P1214),"",(Q1214/P1214))</f>
        <v>0.083093977633227</v>
      </c>
      <c r="T1214" s="78" t="n">
        <f aca="false">ROUND(IF(ISERROR(P1214*$T$1),"",P1214*$T$1),0)</f>
        <v>1350</v>
      </c>
      <c r="U1214" s="82" t="n">
        <f aca="false">ROUNDUP(I1214*1.2,0)</f>
        <v>240</v>
      </c>
      <c r="V1214" s="83" t="n">
        <f aca="false">ROUNDUP(SUM(J1214:L1214)*1.1,0)</f>
        <v>0</v>
      </c>
      <c r="W1214" s="84" t="s">
        <v>50</v>
      </c>
      <c r="X1214" s="28" t="n">
        <f aca="false">IFERROR(IF($W1214="eパケライト",VLOOKUP($U1214,料金表!$B$3:$H$52,2,1),IF($W1214="eパケ",VLOOKUP($U1214,料金表!$B$3:$H$52,4,1),IF($W1214="EMS",VLOOKUP($U1214,料金表!$B$3:$H$52,6,1),""))),"")</f>
        <v>860</v>
      </c>
      <c r="Y1214" s="28" t="n">
        <f aca="false">IFERROR(IF($W1214="eパケライト",VLOOKUP($U1214,料金表!$B$3:$H$52,3,1),IF($W1214="eパケ",VLOOKUP($U1214,料金表!$B$3:$H$52,5,1),IF($W1214="EMS",VLOOKUP($U1214,料金表!$B$3:$H$52,7,1),""))),"")</f>
        <v>860</v>
      </c>
      <c r="Z1214" s="28" t="n">
        <f aca="false">$Z$1</f>
        <v>330</v>
      </c>
      <c r="AA1214" s="64"/>
      <c r="AB1214" s="65"/>
      <c r="AC1214" s="66" t="s">
        <v>45</v>
      </c>
      <c r="AD1214" s="65" t="n">
        <v>43995</v>
      </c>
      <c r="AE1214" s="56"/>
      <c r="AF1214" s="104"/>
    </row>
    <row r="1215" customFormat="false" ht="15.75" hidden="false" customHeight="true" outlineLevel="0" collapsed="false">
      <c r="A1215" s="19" t="n">
        <v>1208</v>
      </c>
      <c r="B1215" s="67"/>
      <c r="C1215" s="58" t="s">
        <v>3676</v>
      </c>
      <c r="D1215" s="37" t="s">
        <v>3677</v>
      </c>
      <c r="E1215" s="58" t="n">
        <v>4974365540944</v>
      </c>
      <c r="F1215" s="38" t="str">
        <f aca="false">IF(D1215="",,"http://mnsearch.com/item?kwd="&amp;D1215)</f>
        <v>http://mnsearch.com/item?kwd=B000148FYI</v>
      </c>
      <c r="G1215" s="60" t="n">
        <v>6111</v>
      </c>
      <c r="H1215" s="39"/>
      <c r="I1215" s="40" t="n">
        <v>200</v>
      </c>
      <c r="J1215" s="41"/>
      <c r="K1215" s="41"/>
      <c r="L1215" s="41"/>
      <c r="M1215" s="61" t="s">
        <v>3678</v>
      </c>
      <c r="N1215" s="62" t="n">
        <v>94.99</v>
      </c>
      <c r="O1215" s="77" t="n">
        <f aca="false">N1215-0.5</f>
        <v>94.49</v>
      </c>
      <c r="P1215" s="78" t="n">
        <f aca="false">IF(ISERROR($P$1*O1215),"",($P$1*O1215))</f>
        <v>10004.6012</v>
      </c>
      <c r="Q1215" s="79" t="n">
        <f aca="false">P1215-T1215-X1215-G1215-H1215-Z1215</f>
        <v>1202.6012</v>
      </c>
      <c r="R1215" s="80" t="n">
        <f aca="false">P1215-T1215-Y1215-G1215-H1215-Z1215</f>
        <v>1202.6012</v>
      </c>
      <c r="S1215" s="81" t="n">
        <f aca="false">IF(ISERROR(Q1215/P1215),"",(Q1215/P1215))</f>
        <v>0.120204811362196</v>
      </c>
      <c r="T1215" s="78" t="n">
        <f aca="false">ROUND(IF(ISERROR(P1215*$T$1),"",P1215*$T$1),0)</f>
        <v>1501</v>
      </c>
      <c r="U1215" s="82" t="n">
        <f aca="false">ROUNDUP(I1215*1.2,0)</f>
        <v>240</v>
      </c>
      <c r="V1215" s="83" t="n">
        <f aca="false">ROUNDUP(SUM(J1215:L1215)*1.1,0)</f>
        <v>0</v>
      </c>
      <c r="W1215" s="84" t="s">
        <v>50</v>
      </c>
      <c r="X1215" s="28" t="n">
        <f aca="false">IFERROR(IF($W1215="eパケライト",VLOOKUP($U1215,料金表!$B$3:$H$52,2,1),IF($W1215="eパケ",VLOOKUP($U1215,料金表!$B$3:$H$52,4,1),IF($W1215="EMS",VLOOKUP($U1215,料金表!$B$3:$H$52,6,1),""))),"")</f>
        <v>860</v>
      </c>
      <c r="Y1215" s="28" t="n">
        <f aca="false">IFERROR(IF($W1215="eパケライト",VLOOKUP($U1215,料金表!$B$3:$H$52,3,1),IF($W1215="eパケ",VLOOKUP($U1215,料金表!$B$3:$H$52,5,1),IF($W1215="EMS",VLOOKUP($U1215,料金表!$B$3:$H$52,7,1),""))),"")</f>
        <v>860</v>
      </c>
      <c r="Z1215" s="28" t="n">
        <f aca="false">$Z$1</f>
        <v>330</v>
      </c>
      <c r="AA1215" s="64"/>
      <c r="AB1215" s="65"/>
      <c r="AC1215" s="66" t="s">
        <v>45</v>
      </c>
      <c r="AD1215" s="65" t="n">
        <v>43995</v>
      </c>
      <c r="AE1215" s="56"/>
      <c r="AF1215" s="104"/>
    </row>
    <row r="1216" customFormat="false" ht="15.75" hidden="false" customHeight="true" outlineLevel="0" collapsed="false">
      <c r="A1216" s="19" t="n">
        <v>1209</v>
      </c>
      <c r="B1216" s="67"/>
      <c r="C1216" s="58" t="s">
        <v>3679</v>
      </c>
      <c r="D1216" s="37" t="s">
        <v>3680</v>
      </c>
      <c r="E1216" s="58" t="n">
        <v>4906571914158</v>
      </c>
      <c r="F1216" s="38" t="str">
        <f aca="false">IF(D1216="",,"http://mnsearch.com/item?kwd="&amp;D1216)</f>
        <v>http://mnsearch.com/item?kwd=B00004TNOM</v>
      </c>
      <c r="G1216" s="60" t="n">
        <v>19511</v>
      </c>
      <c r="H1216" s="39"/>
      <c r="I1216" s="40" t="n">
        <v>200</v>
      </c>
      <c r="J1216" s="41"/>
      <c r="K1216" s="41"/>
      <c r="L1216" s="41"/>
      <c r="M1216" s="100" t="s">
        <v>3681</v>
      </c>
      <c r="N1216" s="62" t="n">
        <v>250</v>
      </c>
      <c r="O1216" s="77" t="n">
        <f aca="false">N1216-0.5</f>
        <v>249.5</v>
      </c>
      <c r="P1216" s="78" t="n">
        <f aca="false">IF(ISERROR($P$1*O1216),"",($P$1*O1216))</f>
        <v>26417.06</v>
      </c>
      <c r="Q1216" s="79" t="n">
        <f aca="false">P1216-T1216-X1216-G1216-H1216-Z1216</f>
        <v>1753.06</v>
      </c>
      <c r="R1216" s="80" t="n">
        <f aca="false">P1216-T1216-Y1216-G1216-H1216-Z1216</f>
        <v>1753.06</v>
      </c>
      <c r="S1216" s="81" t="n">
        <f aca="false">IF(ISERROR(Q1216/P1216),"",(Q1216/P1216))</f>
        <v>0.0663609046578233</v>
      </c>
      <c r="T1216" s="78" t="n">
        <f aca="false">ROUND(IF(ISERROR(P1216*$T$1),"",P1216*$T$1),0)</f>
        <v>3963</v>
      </c>
      <c r="U1216" s="82" t="n">
        <f aca="false">ROUNDUP(I1216*1.2,0)</f>
        <v>240</v>
      </c>
      <c r="V1216" s="83" t="n">
        <f aca="false">ROUNDUP(SUM(J1216:L1216)*1.1,0)</f>
        <v>0</v>
      </c>
      <c r="W1216" s="84" t="s">
        <v>50</v>
      </c>
      <c r="X1216" s="28" t="n">
        <f aca="false">IFERROR(IF($W1216="eパケライト",VLOOKUP($U1216,料金表!$B$3:$H$52,2,1),IF($W1216="eパケ",VLOOKUP($U1216,料金表!$B$3:$H$52,4,1),IF($W1216="EMS",VLOOKUP($U1216,料金表!$B$3:$H$52,6,1),""))),"")</f>
        <v>860</v>
      </c>
      <c r="Y1216" s="28" t="n">
        <f aca="false">IFERROR(IF($W1216="eパケライト",VLOOKUP($U1216,料金表!$B$3:$H$52,3,1),IF($W1216="eパケ",VLOOKUP($U1216,料金表!$B$3:$H$52,5,1),IF($W1216="EMS",VLOOKUP($U1216,料金表!$B$3:$H$52,7,1),""))),"")</f>
        <v>860</v>
      </c>
      <c r="Z1216" s="28" t="n">
        <f aca="false">$Z$1</f>
        <v>330</v>
      </c>
      <c r="AA1216" s="64"/>
      <c r="AB1216" s="65"/>
      <c r="AC1216" s="66" t="s">
        <v>45</v>
      </c>
      <c r="AD1216" s="65" t="n">
        <v>43995</v>
      </c>
      <c r="AE1216" s="56"/>
      <c r="AF1216" s="104"/>
    </row>
    <row r="1217" customFormat="false" ht="15.75" hidden="false" customHeight="true" outlineLevel="0" collapsed="false">
      <c r="A1217" s="19" t="n">
        <v>1210</v>
      </c>
      <c r="B1217" s="67"/>
      <c r="C1217" s="58" t="s">
        <v>3682</v>
      </c>
      <c r="D1217" s="37" t="s">
        <v>3683</v>
      </c>
      <c r="E1217" s="58" t="n">
        <v>4991694043052</v>
      </c>
      <c r="F1217" s="38" t="str">
        <f aca="false">IF(D1217="",,"http://mnsearch.com/item?kwd="&amp;D1217)</f>
        <v>http://mnsearch.com/item?kwd=B000068IA7</v>
      </c>
      <c r="G1217" s="60" t="n">
        <v>2500</v>
      </c>
      <c r="H1217" s="39"/>
      <c r="I1217" s="40" t="n">
        <v>200</v>
      </c>
      <c r="J1217" s="41"/>
      <c r="K1217" s="41"/>
      <c r="L1217" s="41"/>
      <c r="M1217" s="100" t="s">
        <v>3684</v>
      </c>
      <c r="N1217" s="62" t="n">
        <v>49.75</v>
      </c>
      <c r="O1217" s="77" t="n">
        <f aca="false">N1217-0.5</f>
        <v>49.25</v>
      </c>
      <c r="P1217" s="78" t="n">
        <f aca="false">IF(ISERROR($P$1*O1217),"",($P$1*O1217))</f>
        <v>5214.59</v>
      </c>
      <c r="Q1217" s="79" t="n">
        <f aca="false">P1217-T1217-X1217-G1217-H1217-Z1217</f>
        <v>742.59</v>
      </c>
      <c r="R1217" s="80" t="n">
        <f aca="false">P1217-T1217-Y1217-G1217-H1217-Z1217</f>
        <v>742.59</v>
      </c>
      <c r="S1217" s="81" t="n">
        <f aca="false">IF(ISERROR(Q1217/P1217),"",(Q1217/P1217))</f>
        <v>0.14240621026773</v>
      </c>
      <c r="T1217" s="78" t="n">
        <f aca="false">ROUND(IF(ISERROR(P1217*$T$1),"",P1217*$T$1),0)</f>
        <v>782</v>
      </c>
      <c r="U1217" s="82" t="n">
        <f aca="false">ROUNDUP(I1217*1.2,0)</f>
        <v>240</v>
      </c>
      <c r="V1217" s="83" t="n">
        <f aca="false">ROUNDUP(SUM(J1217:L1217)*1.1,0)</f>
        <v>0</v>
      </c>
      <c r="W1217" s="84" t="s">
        <v>50</v>
      </c>
      <c r="X1217" s="28" t="n">
        <f aca="false">IFERROR(IF($W1217="eパケライト",VLOOKUP($U1217,料金表!$B$3:$H$52,2,1),IF($W1217="eパケ",VLOOKUP($U1217,料金表!$B$3:$H$52,4,1),IF($W1217="EMS",VLOOKUP($U1217,料金表!$B$3:$H$52,6,1),""))),"")</f>
        <v>860</v>
      </c>
      <c r="Y1217" s="28" t="n">
        <f aca="false">IFERROR(IF($W1217="eパケライト",VLOOKUP($U1217,料金表!$B$3:$H$52,3,1),IF($W1217="eパケ",VLOOKUP($U1217,料金表!$B$3:$H$52,5,1),IF($W1217="EMS",VLOOKUP($U1217,料金表!$B$3:$H$52,7,1),""))),"")</f>
        <v>860</v>
      </c>
      <c r="Z1217" s="28" t="n">
        <f aca="false">$Z$1</f>
        <v>330</v>
      </c>
      <c r="AA1217" s="64"/>
      <c r="AB1217" s="65"/>
      <c r="AC1217" s="66" t="s">
        <v>45</v>
      </c>
      <c r="AD1217" s="65" t="n">
        <v>43995</v>
      </c>
      <c r="AE1217" s="56"/>
      <c r="AF1217" s="104"/>
    </row>
    <row r="1218" customFormat="false" ht="15.75" hidden="false" customHeight="true" outlineLevel="0" collapsed="false">
      <c r="A1218" s="19" t="n">
        <v>1211</v>
      </c>
      <c r="B1218" s="67"/>
      <c r="C1218" s="58" t="s">
        <v>3685</v>
      </c>
      <c r="D1218" s="37" t="s">
        <v>3686</v>
      </c>
      <c r="E1218" s="58" t="n">
        <v>4988606101122</v>
      </c>
      <c r="F1218" s="38" t="str">
        <f aca="false">IF(D1218="",,"http://mnsearch.com/item?kwd="&amp;D1218)</f>
        <v>http://mnsearch.com/item?kwd=B000068I0Q</v>
      </c>
      <c r="G1218" s="60" t="n">
        <v>25000</v>
      </c>
      <c r="H1218" s="39"/>
      <c r="I1218" s="40" t="n">
        <v>200</v>
      </c>
      <c r="J1218" s="41"/>
      <c r="K1218" s="41"/>
      <c r="L1218" s="41"/>
      <c r="M1218" s="100" t="s">
        <v>3687</v>
      </c>
      <c r="N1218" s="62" t="n">
        <v>335</v>
      </c>
      <c r="O1218" s="77" t="n">
        <f aca="false">N1218-0.5</f>
        <v>334.5</v>
      </c>
      <c r="P1218" s="78" t="n">
        <f aca="false">IF(ISERROR($P$1*O1218),"",($P$1*O1218))</f>
        <v>35416.86</v>
      </c>
      <c r="Q1218" s="79" t="n">
        <f aca="false">P1218-T1218-X1218-G1218-H1218-Z1218</f>
        <v>3913.86</v>
      </c>
      <c r="R1218" s="80" t="n">
        <f aca="false">P1218-T1218-Y1218-G1218-H1218-Z1218</f>
        <v>3913.86</v>
      </c>
      <c r="S1218" s="81" t="n">
        <f aca="false">IF(ISERROR(Q1218/P1218),"",(Q1218/P1218))</f>
        <v>0.110508384989522</v>
      </c>
      <c r="T1218" s="78" t="n">
        <f aca="false">ROUND(IF(ISERROR(P1218*$T$1),"",P1218*$T$1),0)</f>
        <v>5313</v>
      </c>
      <c r="U1218" s="82" t="n">
        <f aca="false">ROUNDUP(I1218*1.2,0)</f>
        <v>240</v>
      </c>
      <c r="V1218" s="83" t="n">
        <f aca="false">ROUNDUP(SUM(J1218:L1218)*1.1,0)</f>
        <v>0</v>
      </c>
      <c r="W1218" s="84" t="s">
        <v>50</v>
      </c>
      <c r="X1218" s="28" t="n">
        <f aca="false">IFERROR(IF($W1218="eパケライト",VLOOKUP($U1218,料金表!$B$3:$H$52,2,1),IF($W1218="eパケ",VLOOKUP($U1218,料金表!$B$3:$H$52,4,1),IF($W1218="EMS",VLOOKUP($U1218,料金表!$B$3:$H$52,6,1),""))),"")</f>
        <v>860</v>
      </c>
      <c r="Y1218" s="28" t="n">
        <f aca="false">IFERROR(IF($W1218="eパケライト",VLOOKUP($U1218,料金表!$B$3:$H$52,3,1),IF($W1218="eパケ",VLOOKUP($U1218,料金表!$B$3:$H$52,5,1),IF($W1218="EMS",VLOOKUP($U1218,料金表!$B$3:$H$52,7,1),""))),"")</f>
        <v>860</v>
      </c>
      <c r="Z1218" s="28" t="n">
        <f aca="false">$Z$1</f>
        <v>330</v>
      </c>
      <c r="AA1218" s="64"/>
      <c r="AB1218" s="65"/>
      <c r="AC1218" s="66" t="s">
        <v>89</v>
      </c>
      <c r="AD1218" s="65" t="n">
        <v>43996</v>
      </c>
      <c r="AE1218" s="56"/>
      <c r="AF1218" s="104"/>
    </row>
    <row r="1219" customFormat="false" ht="15.75" hidden="false" customHeight="true" outlineLevel="0" collapsed="false">
      <c r="A1219" s="19" t="n">
        <v>1212</v>
      </c>
      <c r="B1219" s="67"/>
      <c r="C1219" s="58" t="s">
        <v>3688</v>
      </c>
      <c r="D1219" s="37" t="s">
        <v>3689</v>
      </c>
      <c r="E1219" s="58" t="n">
        <v>4988649833363</v>
      </c>
      <c r="F1219" s="38" t="str">
        <f aca="false">IF(D1219="",,"http://mnsearch.com/item?kwd="&amp;D1219)</f>
        <v>http://mnsearch.com/item?kwd=B000069UE7</v>
      </c>
      <c r="G1219" s="60" t="n">
        <v>2000</v>
      </c>
      <c r="H1219" s="39"/>
      <c r="I1219" s="40" t="n">
        <v>200</v>
      </c>
      <c r="J1219" s="41"/>
      <c r="K1219" s="41"/>
      <c r="L1219" s="41"/>
      <c r="M1219" s="100" t="s">
        <v>3690</v>
      </c>
      <c r="N1219" s="62" t="n">
        <v>40.49</v>
      </c>
      <c r="O1219" s="77" t="n">
        <f aca="false">N1219-0.5</f>
        <v>39.99</v>
      </c>
      <c r="P1219" s="78" t="n">
        <f aca="false">IF(ISERROR($P$1*O1219),"",($P$1*O1219))</f>
        <v>4234.1412</v>
      </c>
      <c r="Q1219" s="79" t="n">
        <f aca="false">P1219-T1219-X1219-G1219-H1219-Z1219</f>
        <v>409.1412</v>
      </c>
      <c r="R1219" s="80" t="n">
        <f aca="false">P1219-T1219-Y1219-G1219-H1219-Z1219</f>
        <v>409.1412</v>
      </c>
      <c r="S1219" s="81" t="n">
        <f aca="false">IF(ISERROR(Q1219/P1219),"",(Q1219/P1219))</f>
        <v>0.0966290873814033</v>
      </c>
      <c r="T1219" s="78" t="n">
        <f aca="false">ROUND(IF(ISERROR(P1219*$T$1),"",P1219*$T$1),0)</f>
        <v>635</v>
      </c>
      <c r="U1219" s="82" t="n">
        <f aca="false">ROUNDUP(I1219*1.2,0)</f>
        <v>240</v>
      </c>
      <c r="V1219" s="83" t="n">
        <f aca="false">ROUNDUP(SUM(J1219:L1219)*1.1,0)</f>
        <v>0</v>
      </c>
      <c r="W1219" s="84" t="s">
        <v>50</v>
      </c>
      <c r="X1219" s="28" t="n">
        <f aca="false">IFERROR(IF($W1219="eパケライト",VLOOKUP($U1219,料金表!$B$3:$H$52,2,1),IF($W1219="eパケ",VLOOKUP($U1219,料金表!$B$3:$H$52,4,1),IF($W1219="EMS",VLOOKUP($U1219,料金表!$B$3:$H$52,6,1),""))),"")</f>
        <v>860</v>
      </c>
      <c r="Y1219" s="28" t="n">
        <f aca="false">IFERROR(IF($W1219="eパケライト",VLOOKUP($U1219,料金表!$B$3:$H$52,3,1),IF($W1219="eパケ",VLOOKUP($U1219,料金表!$B$3:$H$52,5,1),IF($W1219="EMS",VLOOKUP($U1219,料金表!$B$3:$H$52,7,1),""))),"")</f>
        <v>860</v>
      </c>
      <c r="Z1219" s="28" t="n">
        <f aca="false">$Z$1</f>
        <v>330</v>
      </c>
      <c r="AA1219" s="64"/>
      <c r="AB1219" s="65"/>
      <c r="AC1219" s="66" t="s">
        <v>89</v>
      </c>
      <c r="AD1219" s="65" t="n">
        <v>43996</v>
      </c>
      <c r="AE1219" s="56"/>
      <c r="AF1219" s="104"/>
    </row>
    <row r="1220" customFormat="false" ht="15.75" hidden="false" customHeight="true" outlineLevel="0" collapsed="false">
      <c r="A1220" s="19" t="n">
        <v>1213</v>
      </c>
      <c r="B1220" s="67"/>
      <c r="C1220" s="58" t="s">
        <v>3691</v>
      </c>
      <c r="D1220" s="37" t="s">
        <v>3692</v>
      </c>
      <c r="E1220" s="58" t="n">
        <v>4988602598162</v>
      </c>
      <c r="F1220" s="38" t="str">
        <f aca="false">IF(D1220="",,"http://mnsearch.com/item?kwd="&amp;D1220)</f>
        <v>http://mnsearch.com/item?kwd=B000068HYT</v>
      </c>
      <c r="G1220" s="60" t="n">
        <v>3000</v>
      </c>
      <c r="H1220" s="39"/>
      <c r="I1220" s="40" t="n">
        <v>200</v>
      </c>
      <c r="J1220" s="41"/>
      <c r="K1220" s="41"/>
      <c r="L1220" s="41"/>
      <c r="M1220" s="61" t="s">
        <v>3693</v>
      </c>
      <c r="N1220" s="62" t="n">
        <v>55.49</v>
      </c>
      <c r="O1220" s="77" t="n">
        <f aca="false">N1220-0.5</f>
        <v>54.99</v>
      </c>
      <c r="P1220" s="78" t="n">
        <f aca="false">IF(ISERROR($P$1*O1220),"",($P$1*O1220))</f>
        <v>5822.3412</v>
      </c>
      <c r="Q1220" s="79" t="n">
        <f aca="false">P1220-T1220-X1220-G1220-H1220-Z1220</f>
        <v>759.3412</v>
      </c>
      <c r="R1220" s="80" t="n">
        <f aca="false">P1220-T1220-Y1220-G1220-H1220-Z1220</f>
        <v>759.3412</v>
      </c>
      <c r="S1220" s="81" t="n">
        <f aca="false">IF(ISERROR(Q1220/P1220),"",(Q1220/P1220))</f>
        <v>0.13041853335562</v>
      </c>
      <c r="T1220" s="78" t="n">
        <f aca="false">ROUND(IF(ISERROR(P1220*$T$1),"",P1220*$T$1),0)</f>
        <v>873</v>
      </c>
      <c r="U1220" s="82" t="n">
        <f aca="false">ROUNDUP(I1220*1.2,0)</f>
        <v>240</v>
      </c>
      <c r="V1220" s="83" t="n">
        <f aca="false">ROUNDUP(SUM(J1220:L1220)*1.1,0)</f>
        <v>0</v>
      </c>
      <c r="W1220" s="84" t="s">
        <v>50</v>
      </c>
      <c r="X1220" s="28" t="n">
        <f aca="false">IFERROR(IF($W1220="eパケライト",VLOOKUP($U1220,料金表!$B$3:$H$52,2,1),IF($W1220="eパケ",VLOOKUP($U1220,料金表!$B$3:$H$52,4,1),IF($W1220="EMS",VLOOKUP($U1220,料金表!$B$3:$H$52,6,1),""))),"")</f>
        <v>860</v>
      </c>
      <c r="Y1220" s="28" t="n">
        <f aca="false">IFERROR(IF($W1220="eパケライト",VLOOKUP($U1220,料金表!$B$3:$H$52,3,1),IF($W1220="eパケ",VLOOKUP($U1220,料金表!$B$3:$H$52,5,1),IF($W1220="EMS",VLOOKUP($U1220,料金表!$B$3:$H$52,7,1),""))),"")</f>
        <v>860</v>
      </c>
      <c r="Z1220" s="28" t="n">
        <f aca="false">$Z$1</f>
        <v>330</v>
      </c>
      <c r="AA1220" s="64"/>
      <c r="AB1220" s="65"/>
      <c r="AC1220" s="66" t="s">
        <v>89</v>
      </c>
      <c r="AD1220" s="65" t="n">
        <v>43996</v>
      </c>
      <c r="AE1220" s="56"/>
      <c r="AF1220" s="104"/>
    </row>
    <row r="1221" customFormat="false" ht="15.75" hidden="false" customHeight="true" outlineLevel="0" collapsed="false">
      <c r="A1221" s="19" t="n">
        <v>1214</v>
      </c>
      <c r="B1221" s="67"/>
      <c r="C1221" s="58" t="s">
        <v>3694</v>
      </c>
      <c r="D1221" s="37" t="s">
        <v>3695</v>
      </c>
      <c r="E1221" s="58" t="n">
        <v>4988607200404</v>
      </c>
      <c r="F1221" s="38" t="str">
        <f aca="false">IF(D1221="",,"http://mnsearch.com/item?kwd="&amp;D1221)</f>
        <v>http://mnsearch.com/item?kwd=B0000ZPT0G</v>
      </c>
      <c r="G1221" s="60" t="n">
        <v>4000</v>
      </c>
      <c r="H1221" s="39"/>
      <c r="I1221" s="40" t="n">
        <v>200</v>
      </c>
      <c r="J1221" s="41"/>
      <c r="K1221" s="41"/>
      <c r="L1221" s="41"/>
      <c r="M1221" s="100" t="s">
        <v>3696</v>
      </c>
      <c r="N1221" s="62" t="n">
        <v>64.99</v>
      </c>
      <c r="O1221" s="77" t="n">
        <f aca="false">N1221-0.5</f>
        <v>64.49</v>
      </c>
      <c r="P1221" s="78" t="n">
        <f aca="false">IF(ISERROR($P$1*O1221),"",($P$1*O1221))</f>
        <v>6828.2012</v>
      </c>
      <c r="Q1221" s="79" t="n">
        <f aca="false">P1221-T1221-X1221-G1221-H1221-Z1221</f>
        <v>614.2012</v>
      </c>
      <c r="R1221" s="80" t="n">
        <f aca="false">P1221-T1221-Y1221-G1221-H1221-Z1221</f>
        <v>614.2012</v>
      </c>
      <c r="S1221" s="81" t="n">
        <f aca="false">IF(ISERROR(Q1221/P1221),"",(Q1221/P1221))</f>
        <v>0.0899506593332369</v>
      </c>
      <c r="T1221" s="78" t="n">
        <f aca="false">ROUND(IF(ISERROR(P1221*$T$1),"",P1221*$T$1),0)</f>
        <v>1024</v>
      </c>
      <c r="U1221" s="82" t="n">
        <f aca="false">ROUNDUP(I1221*1.2,0)</f>
        <v>240</v>
      </c>
      <c r="V1221" s="83" t="n">
        <f aca="false">ROUNDUP(SUM(J1221:L1221)*1.1,0)</f>
        <v>0</v>
      </c>
      <c r="W1221" s="84" t="s">
        <v>50</v>
      </c>
      <c r="X1221" s="28" t="n">
        <f aca="false">IFERROR(IF($W1221="eパケライト",VLOOKUP($U1221,料金表!$B$3:$H$52,2,1),IF($W1221="eパケ",VLOOKUP($U1221,料金表!$B$3:$H$52,4,1),IF($W1221="EMS",VLOOKUP($U1221,料金表!$B$3:$H$52,6,1),""))),"")</f>
        <v>860</v>
      </c>
      <c r="Y1221" s="28" t="n">
        <f aca="false">IFERROR(IF($W1221="eパケライト",VLOOKUP($U1221,料金表!$B$3:$H$52,3,1),IF($W1221="eパケ",VLOOKUP($U1221,料金表!$B$3:$H$52,5,1),IF($W1221="EMS",VLOOKUP($U1221,料金表!$B$3:$H$52,7,1),""))),"")</f>
        <v>860</v>
      </c>
      <c r="Z1221" s="28" t="n">
        <f aca="false">$Z$1</f>
        <v>330</v>
      </c>
      <c r="AA1221" s="64"/>
      <c r="AB1221" s="65"/>
      <c r="AC1221" s="66" t="s">
        <v>89</v>
      </c>
      <c r="AD1221" s="65" t="n">
        <v>43996</v>
      </c>
      <c r="AE1221" s="56"/>
      <c r="AF1221" s="104"/>
    </row>
    <row r="1222" customFormat="false" ht="15.75" hidden="false" customHeight="true" outlineLevel="0" collapsed="false">
      <c r="A1222" s="19" t="n">
        <v>1215</v>
      </c>
      <c r="B1222" s="67"/>
      <c r="C1222" s="58" t="s">
        <v>3697</v>
      </c>
      <c r="D1222" s="37" t="s">
        <v>3698</v>
      </c>
      <c r="E1222" s="58" t="n">
        <v>4988658921174</v>
      </c>
      <c r="F1222" s="38" t="str">
        <f aca="false">IF(D1222="",,"http://mnsearch.com/item?kwd="&amp;D1222)</f>
        <v>http://mnsearch.com/item?kwd=B0000ZPVWM</v>
      </c>
      <c r="G1222" s="60" t="n">
        <v>11601</v>
      </c>
      <c r="H1222" s="39"/>
      <c r="I1222" s="40" t="n">
        <v>200</v>
      </c>
      <c r="J1222" s="41"/>
      <c r="K1222" s="41"/>
      <c r="L1222" s="41"/>
      <c r="M1222" s="100" t="s">
        <v>3699</v>
      </c>
      <c r="N1222" s="62" t="n">
        <v>150.49</v>
      </c>
      <c r="O1222" s="77" t="n">
        <f aca="false">N1222-0.5</f>
        <v>149.99</v>
      </c>
      <c r="P1222" s="78" t="n">
        <f aca="false">IF(ISERROR($P$1*O1222),"",($P$1*O1222))</f>
        <v>15880.9412</v>
      </c>
      <c r="Q1222" s="79" t="n">
        <f aca="false">P1222-T1222-X1222-G1222-H1222-Z1222</f>
        <v>707.941200000001</v>
      </c>
      <c r="R1222" s="80" t="n">
        <f aca="false">P1222-T1222-Y1222-G1222-H1222-Z1222</f>
        <v>707.941200000001</v>
      </c>
      <c r="S1222" s="81" t="n">
        <f aca="false">IF(ISERROR(Q1222/P1222),"",(Q1222/P1222))</f>
        <v>0.0445780379817791</v>
      </c>
      <c r="T1222" s="78" t="n">
        <f aca="false">ROUND(IF(ISERROR(P1222*$T$1),"",P1222*$T$1),0)</f>
        <v>2382</v>
      </c>
      <c r="U1222" s="82" t="n">
        <f aca="false">ROUNDUP(I1222*1.2,0)</f>
        <v>240</v>
      </c>
      <c r="V1222" s="83" t="n">
        <f aca="false">ROUNDUP(SUM(J1222:L1222)*1.1,0)</f>
        <v>0</v>
      </c>
      <c r="W1222" s="84" t="s">
        <v>50</v>
      </c>
      <c r="X1222" s="28" t="n">
        <f aca="false">IFERROR(IF($W1222="eパケライト",VLOOKUP($U1222,料金表!$B$3:$H$52,2,1),IF($W1222="eパケ",VLOOKUP($U1222,料金表!$B$3:$H$52,4,1),IF($W1222="EMS",VLOOKUP($U1222,料金表!$B$3:$H$52,6,1),""))),"")</f>
        <v>860</v>
      </c>
      <c r="Y1222" s="28" t="n">
        <f aca="false">IFERROR(IF($W1222="eパケライト",VLOOKUP($U1222,料金表!$B$3:$H$52,3,1),IF($W1222="eパケ",VLOOKUP($U1222,料金表!$B$3:$H$52,5,1),IF($W1222="EMS",VLOOKUP($U1222,料金表!$B$3:$H$52,7,1),""))),"")</f>
        <v>860</v>
      </c>
      <c r="Z1222" s="28" t="n">
        <f aca="false">$Z$1</f>
        <v>330</v>
      </c>
      <c r="AA1222" s="64"/>
      <c r="AB1222" s="65"/>
      <c r="AC1222" s="66" t="s">
        <v>89</v>
      </c>
      <c r="AD1222" s="65" t="n">
        <v>43996</v>
      </c>
      <c r="AE1222" s="56"/>
      <c r="AF1222" s="104"/>
    </row>
    <row r="1223" customFormat="false" ht="15.75" hidden="false" customHeight="true" outlineLevel="0" collapsed="false">
      <c r="A1223" s="19" t="n">
        <v>1216</v>
      </c>
      <c r="B1223" s="67"/>
      <c r="C1223" s="58" t="s">
        <v>3700</v>
      </c>
      <c r="D1223" s="37" t="s">
        <v>3701</v>
      </c>
      <c r="E1223" s="58" t="n">
        <v>4974365090876</v>
      </c>
      <c r="F1223" s="38" t="str">
        <f aca="false">IF(D1223="",,"http://mnsearch.com/item?kwd="&amp;D1223)</f>
        <v>http://mnsearch.com/item?kwd=B000092PFY</v>
      </c>
      <c r="G1223" s="60" t="n">
        <v>2000</v>
      </c>
      <c r="H1223" s="39"/>
      <c r="I1223" s="40" t="n">
        <v>200</v>
      </c>
      <c r="J1223" s="41"/>
      <c r="K1223" s="41"/>
      <c r="L1223" s="41"/>
      <c r="M1223" s="100" t="s">
        <v>3702</v>
      </c>
      <c r="N1223" s="62" t="n">
        <v>45</v>
      </c>
      <c r="O1223" s="77" t="n">
        <f aca="false">N1223-0.5</f>
        <v>44.5</v>
      </c>
      <c r="P1223" s="78" t="n">
        <f aca="false">IF(ISERROR($P$1*O1223),"",($P$1*O1223))</f>
        <v>4711.66</v>
      </c>
      <c r="Q1223" s="79" t="n">
        <f aca="false">P1223-T1223-X1223-G1223-H1223-Z1223</f>
        <v>814.66</v>
      </c>
      <c r="R1223" s="80" t="n">
        <f aca="false">P1223-T1223-Y1223-G1223-H1223-Z1223</f>
        <v>814.66</v>
      </c>
      <c r="S1223" s="81" t="n">
        <f aca="false">IF(ISERROR(Q1223/P1223),"",(Q1223/P1223))</f>
        <v>0.172902968380571</v>
      </c>
      <c r="T1223" s="78" t="n">
        <f aca="false">ROUND(IF(ISERROR(P1223*$T$1),"",P1223*$T$1),0)</f>
        <v>707</v>
      </c>
      <c r="U1223" s="82" t="n">
        <f aca="false">ROUNDUP(I1223*1.2,0)</f>
        <v>240</v>
      </c>
      <c r="V1223" s="83" t="n">
        <f aca="false">ROUNDUP(SUM(J1223:L1223)*1.1,0)</f>
        <v>0</v>
      </c>
      <c r="W1223" s="84" t="s">
        <v>50</v>
      </c>
      <c r="X1223" s="28" t="n">
        <f aca="false">IFERROR(IF($W1223="eパケライト",VLOOKUP($U1223,料金表!$B$3:$H$52,2,1),IF($W1223="eパケ",VLOOKUP($U1223,料金表!$B$3:$H$52,4,1),IF($W1223="EMS",VLOOKUP($U1223,料金表!$B$3:$H$52,6,1),""))),"")</f>
        <v>860</v>
      </c>
      <c r="Y1223" s="28" t="n">
        <f aca="false">IFERROR(IF($W1223="eパケライト",VLOOKUP($U1223,料金表!$B$3:$H$52,3,1),IF($W1223="eパケ",VLOOKUP($U1223,料金表!$B$3:$H$52,5,1),IF($W1223="EMS",VLOOKUP($U1223,料金表!$B$3:$H$52,7,1),""))),"")</f>
        <v>860</v>
      </c>
      <c r="Z1223" s="28" t="n">
        <f aca="false">$Z$1</f>
        <v>330</v>
      </c>
      <c r="AA1223" s="64"/>
      <c r="AB1223" s="65"/>
      <c r="AC1223" s="66" t="s">
        <v>45</v>
      </c>
      <c r="AD1223" s="65" t="n">
        <v>43995</v>
      </c>
      <c r="AE1223" s="56"/>
      <c r="AF1223" s="104"/>
    </row>
    <row r="1224" customFormat="false" ht="15.75" hidden="false" customHeight="true" outlineLevel="0" collapsed="false">
      <c r="A1224" s="19" t="n">
        <v>1217</v>
      </c>
      <c r="B1224" s="67"/>
      <c r="C1224" s="58" t="s">
        <v>3703</v>
      </c>
      <c r="D1224" s="37" t="s">
        <v>3704</v>
      </c>
      <c r="E1224" s="58" t="n">
        <v>4580206270361</v>
      </c>
      <c r="F1224" s="38" t="str">
        <f aca="false">IF(D1224="",,"http://mnsearch.com/item?kwd="&amp;D1224)</f>
        <v>http://mnsearch.com/item?kwd=B00KLZ0F54</v>
      </c>
      <c r="G1224" s="60" t="n">
        <v>2200</v>
      </c>
      <c r="H1224" s="39"/>
      <c r="I1224" s="40" t="n">
        <v>200</v>
      </c>
      <c r="J1224" s="41"/>
      <c r="K1224" s="41"/>
      <c r="L1224" s="41"/>
      <c r="M1224" s="100" t="s">
        <v>3705</v>
      </c>
      <c r="N1224" s="62" t="n">
        <v>50.49</v>
      </c>
      <c r="O1224" s="77" t="n">
        <f aca="false">N1224-0.5</f>
        <v>49.99</v>
      </c>
      <c r="P1224" s="78" t="n">
        <f aca="false">IF(ISERROR($P$1*O1224),"",($P$1*O1224))</f>
        <v>5292.9412</v>
      </c>
      <c r="Q1224" s="79" t="n">
        <f aca="false">P1224-T1224-X1224-G1224-H1224-Z1224</f>
        <v>1108.9412</v>
      </c>
      <c r="R1224" s="80" t="n">
        <f aca="false">P1224-T1224-Y1224-G1224-H1224-Z1224</f>
        <v>1108.9412</v>
      </c>
      <c r="S1224" s="81" t="n">
        <f aca="false">IF(ISERROR(Q1224/P1224),"",(Q1224/P1224))</f>
        <v>0.209513228675202</v>
      </c>
      <c r="T1224" s="78" t="n">
        <f aca="false">ROUND(IF(ISERROR(P1224*$T$1),"",P1224*$T$1),0)</f>
        <v>794</v>
      </c>
      <c r="U1224" s="82" t="n">
        <f aca="false">ROUNDUP(I1224*1.2,0)</f>
        <v>240</v>
      </c>
      <c r="V1224" s="83" t="n">
        <f aca="false">ROUNDUP(SUM(J1224:L1224)*1.1,0)</f>
        <v>0</v>
      </c>
      <c r="W1224" s="84" t="s">
        <v>50</v>
      </c>
      <c r="X1224" s="28" t="n">
        <f aca="false">IFERROR(IF($W1224="eパケライト",VLOOKUP($U1224,料金表!$B$3:$H$52,2,1),IF($W1224="eパケ",VLOOKUP($U1224,料金表!$B$3:$H$52,4,1),IF($W1224="EMS",VLOOKUP($U1224,料金表!$B$3:$H$52,6,1),""))),"")</f>
        <v>860</v>
      </c>
      <c r="Y1224" s="28" t="n">
        <f aca="false">IFERROR(IF($W1224="eパケライト",VLOOKUP($U1224,料金表!$B$3:$H$52,3,1),IF($W1224="eパケ",VLOOKUP($U1224,料金表!$B$3:$H$52,5,1),IF($W1224="EMS",VLOOKUP($U1224,料金表!$B$3:$H$52,7,1),""))),"")</f>
        <v>860</v>
      </c>
      <c r="Z1224" s="28" t="n">
        <f aca="false">$Z$1</f>
        <v>330</v>
      </c>
      <c r="AA1224" s="64"/>
      <c r="AB1224" s="65"/>
      <c r="AC1224" s="66" t="s">
        <v>45</v>
      </c>
      <c r="AD1224" s="65" t="n">
        <v>43995</v>
      </c>
      <c r="AE1224" s="56"/>
      <c r="AF1224" s="104"/>
    </row>
    <row r="1225" customFormat="false" ht="15.75" hidden="false" customHeight="true" outlineLevel="0" collapsed="false">
      <c r="A1225" s="19" t="n">
        <v>1218</v>
      </c>
      <c r="B1225" s="67"/>
      <c r="C1225" s="58" t="s">
        <v>3706</v>
      </c>
      <c r="D1225" s="37" t="s">
        <v>3707</v>
      </c>
      <c r="E1225" s="58" t="n">
        <v>4988615004605</v>
      </c>
      <c r="F1225" s="38" t="str">
        <f aca="false">IF(D1225="",,"http://mnsearch.com/item?kwd="&amp;D1225)</f>
        <v>http://mnsearch.com/item?kwd=B0000ZPUQE</v>
      </c>
      <c r="G1225" s="60" t="n">
        <v>2500</v>
      </c>
      <c r="H1225" s="39"/>
      <c r="I1225" s="40" t="n">
        <v>200</v>
      </c>
      <c r="J1225" s="41"/>
      <c r="K1225" s="41"/>
      <c r="L1225" s="41"/>
      <c r="M1225" s="61" t="s">
        <v>3708</v>
      </c>
      <c r="N1225" s="62" t="n">
        <v>50.49</v>
      </c>
      <c r="O1225" s="77" t="n">
        <f aca="false">N1225-0.5</f>
        <v>49.99</v>
      </c>
      <c r="P1225" s="78" t="n">
        <f aca="false">IF(ISERROR($P$1*O1225),"",($P$1*O1225))</f>
        <v>5292.9412</v>
      </c>
      <c r="Q1225" s="79" t="n">
        <f aca="false">P1225-T1225-X1225-G1225-H1225-Z1225</f>
        <v>808.9412</v>
      </c>
      <c r="R1225" s="80" t="n">
        <f aca="false">P1225-T1225-Y1225-G1225-H1225-Z1225</f>
        <v>808.9412</v>
      </c>
      <c r="S1225" s="81" t="n">
        <f aca="false">IF(ISERROR(Q1225/P1225),"",(Q1225/P1225))</f>
        <v>0.152833966868931</v>
      </c>
      <c r="T1225" s="78" t="n">
        <f aca="false">ROUND(IF(ISERROR(P1225*$T$1),"",P1225*$T$1),0)</f>
        <v>794</v>
      </c>
      <c r="U1225" s="82" t="n">
        <f aca="false">ROUNDUP(I1225*1.2,0)</f>
        <v>240</v>
      </c>
      <c r="V1225" s="83" t="n">
        <f aca="false">ROUNDUP(SUM(J1225:L1225)*1.1,0)</f>
        <v>0</v>
      </c>
      <c r="W1225" s="84" t="s">
        <v>50</v>
      </c>
      <c r="X1225" s="28" t="n">
        <f aca="false">IFERROR(IF($W1225="eパケライト",VLOOKUP($U1225,料金表!$B$3:$H$52,2,1),IF($W1225="eパケ",VLOOKUP($U1225,料金表!$B$3:$H$52,4,1),IF($W1225="EMS",VLOOKUP($U1225,料金表!$B$3:$H$52,6,1),""))),"")</f>
        <v>860</v>
      </c>
      <c r="Y1225" s="28" t="n">
        <f aca="false">IFERROR(IF($W1225="eパケライト",VLOOKUP($U1225,料金表!$B$3:$H$52,3,1),IF($W1225="eパケ",VLOOKUP($U1225,料金表!$B$3:$H$52,5,1),IF($W1225="EMS",VLOOKUP($U1225,料金表!$B$3:$H$52,7,1),""))),"")</f>
        <v>860</v>
      </c>
      <c r="Z1225" s="28" t="n">
        <f aca="false">$Z$1</f>
        <v>330</v>
      </c>
      <c r="AA1225" s="64"/>
      <c r="AB1225" s="65"/>
      <c r="AC1225" s="66" t="s">
        <v>45</v>
      </c>
      <c r="AD1225" s="65" t="n">
        <v>43995</v>
      </c>
      <c r="AE1225" s="56"/>
      <c r="AF1225" s="104"/>
    </row>
    <row r="1226" customFormat="false" ht="15.75" hidden="false" customHeight="true" outlineLevel="0" collapsed="false">
      <c r="A1226" s="19" t="n">
        <v>1219</v>
      </c>
      <c r="B1226" s="67"/>
      <c r="C1226" s="58" t="s">
        <v>3709</v>
      </c>
      <c r="D1226" s="37" t="s">
        <v>3710</v>
      </c>
      <c r="E1226" s="58" t="n">
        <v>4562199040015</v>
      </c>
      <c r="F1226" s="38" t="str">
        <f aca="false">IF(D1226="",,"http://mnsearch.com/item?kwd="&amp;D1226)</f>
        <v>http://mnsearch.com/item?kwd=B0007P51WU</v>
      </c>
      <c r="G1226" s="60" t="n">
        <v>12000</v>
      </c>
      <c r="H1226" s="39"/>
      <c r="I1226" s="40" t="n">
        <v>200</v>
      </c>
      <c r="J1226" s="41"/>
      <c r="K1226" s="41"/>
      <c r="L1226" s="41"/>
      <c r="M1226" s="100" t="s">
        <v>3711</v>
      </c>
      <c r="N1226" s="62" t="n">
        <v>170</v>
      </c>
      <c r="O1226" s="77" t="n">
        <f aca="false">N1226-0.5</f>
        <v>169.5</v>
      </c>
      <c r="P1226" s="78" t="n">
        <f aca="false">IF(ISERROR($P$1*O1226),"",($P$1*O1226))</f>
        <v>17946.66</v>
      </c>
      <c r="Q1226" s="79" t="n">
        <f aca="false">P1226-T1226-X1226-G1226-H1226-Z1226</f>
        <v>2064.66</v>
      </c>
      <c r="R1226" s="80" t="n">
        <f aca="false">P1226-T1226-Y1226-G1226-H1226-Z1226</f>
        <v>2064.66</v>
      </c>
      <c r="S1226" s="81" t="n">
        <f aca="false">IF(ISERROR(Q1226/P1226),"",(Q1226/P1226))</f>
        <v>0.115044247787611</v>
      </c>
      <c r="T1226" s="78" t="n">
        <f aca="false">ROUND(IF(ISERROR(P1226*$T$1),"",P1226*$T$1),0)</f>
        <v>2692</v>
      </c>
      <c r="U1226" s="82" t="n">
        <f aca="false">ROUNDUP(I1226*1.2,0)</f>
        <v>240</v>
      </c>
      <c r="V1226" s="83" t="n">
        <f aca="false">ROUNDUP(SUM(J1226:L1226)*1.1,0)</f>
        <v>0</v>
      </c>
      <c r="W1226" s="84" t="s">
        <v>50</v>
      </c>
      <c r="X1226" s="28" t="n">
        <f aca="false">IFERROR(IF($W1226="eパケライト",VLOOKUP($U1226,料金表!$B$3:$H$52,2,1),IF($W1226="eパケ",VLOOKUP($U1226,料金表!$B$3:$H$52,4,1),IF($W1226="EMS",VLOOKUP($U1226,料金表!$B$3:$H$52,6,1),""))),"")</f>
        <v>860</v>
      </c>
      <c r="Y1226" s="28" t="n">
        <f aca="false">IFERROR(IF($W1226="eパケライト",VLOOKUP($U1226,料金表!$B$3:$H$52,3,1),IF($W1226="eパケ",VLOOKUP($U1226,料金表!$B$3:$H$52,5,1),IF($W1226="EMS",VLOOKUP($U1226,料金表!$B$3:$H$52,7,1),""))),"")</f>
        <v>860</v>
      </c>
      <c r="Z1226" s="28" t="n">
        <f aca="false">$Z$1</f>
        <v>330</v>
      </c>
      <c r="AA1226" s="64"/>
      <c r="AB1226" s="65"/>
      <c r="AC1226" s="66" t="s">
        <v>45</v>
      </c>
      <c r="AD1226" s="65" t="n">
        <v>43995</v>
      </c>
      <c r="AE1226" s="56"/>
      <c r="AF1226" s="104"/>
    </row>
    <row r="1227" customFormat="false" ht="15.75" hidden="false" customHeight="true" outlineLevel="0" collapsed="false">
      <c r="A1227" s="19" t="n">
        <v>1220</v>
      </c>
      <c r="B1227" s="67"/>
      <c r="C1227" s="58" t="s">
        <v>3712</v>
      </c>
      <c r="D1227" s="37" t="s">
        <v>3713</v>
      </c>
      <c r="E1227" s="58" t="n">
        <v>4902370502978</v>
      </c>
      <c r="F1227" s="38" t="str">
        <f aca="false">IF(D1227="",,"http://mnsearch.com/item?kwd="&amp;D1227)</f>
        <v>http://mnsearch.com/item?kwd=B0000645P5</v>
      </c>
      <c r="G1227" s="60" t="n">
        <v>3000</v>
      </c>
      <c r="H1227" s="39"/>
      <c r="I1227" s="40" t="n">
        <v>200</v>
      </c>
      <c r="J1227" s="41"/>
      <c r="K1227" s="41"/>
      <c r="L1227" s="41"/>
      <c r="M1227" s="61" t="s">
        <v>3714</v>
      </c>
      <c r="N1227" s="62" t="n">
        <v>55</v>
      </c>
      <c r="O1227" s="77" t="n">
        <f aca="false">N1227-0.5</f>
        <v>54.5</v>
      </c>
      <c r="P1227" s="78" t="n">
        <f aca="false">IF(ISERROR($P$1*O1227),"",($P$1*O1227))</f>
        <v>5770.46</v>
      </c>
      <c r="Q1227" s="79" t="n">
        <f aca="false">P1227-T1227-X1227-G1227-H1227-Z1227</f>
        <v>714.46</v>
      </c>
      <c r="R1227" s="80" t="n">
        <f aca="false">P1227-T1227-Y1227-G1227-H1227-Z1227</f>
        <v>714.46</v>
      </c>
      <c r="S1227" s="81" t="n">
        <f aca="false">IF(ISERROR(Q1227/P1227),"",(Q1227/P1227))</f>
        <v>0.123813352834956</v>
      </c>
      <c r="T1227" s="78" t="n">
        <f aca="false">ROUND(IF(ISERROR(P1227*$T$1),"",P1227*$T$1),0)</f>
        <v>866</v>
      </c>
      <c r="U1227" s="82" t="n">
        <f aca="false">ROUNDUP(I1227*1.2,0)</f>
        <v>240</v>
      </c>
      <c r="V1227" s="83" t="n">
        <f aca="false">ROUNDUP(SUM(J1227:L1227)*1.1,0)</f>
        <v>0</v>
      </c>
      <c r="W1227" s="84" t="s">
        <v>50</v>
      </c>
      <c r="X1227" s="28" t="n">
        <f aca="false">IFERROR(IF($W1227="eパケライト",VLOOKUP($U1227,料金表!$B$3:$H$52,2,1),IF($W1227="eパケ",VLOOKUP($U1227,料金表!$B$3:$H$52,4,1),IF($W1227="EMS",VLOOKUP($U1227,料金表!$B$3:$H$52,6,1),""))),"")</f>
        <v>860</v>
      </c>
      <c r="Y1227" s="28" t="n">
        <f aca="false">IFERROR(IF($W1227="eパケライト",VLOOKUP($U1227,料金表!$B$3:$H$52,3,1),IF($W1227="eパケ",VLOOKUP($U1227,料金表!$B$3:$H$52,5,1),IF($W1227="EMS",VLOOKUP($U1227,料金表!$B$3:$H$52,7,1),""))),"")</f>
        <v>860</v>
      </c>
      <c r="Z1227" s="28" t="n">
        <f aca="false">$Z$1</f>
        <v>330</v>
      </c>
      <c r="AA1227" s="64"/>
      <c r="AB1227" s="65"/>
      <c r="AC1227" s="66" t="s">
        <v>45</v>
      </c>
      <c r="AD1227" s="65" t="n">
        <v>43995</v>
      </c>
      <c r="AE1227" s="56"/>
      <c r="AF1227" s="104"/>
    </row>
    <row r="1228" customFormat="false" ht="15.75" hidden="false" customHeight="true" outlineLevel="0" collapsed="false">
      <c r="A1228" s="19" t="n">
        <v>1221</v>
      </c>
      <c r="B1228" s="67"/>
      <c r="C1228" s="58" t="s">
        <v>3715</v>
      </c>
      <c r="D1228" s="37" t="s">
        <v>3716</v>
      </c>
      <c r="E1228" s="58" t="n">
        <v>4948872100441</v>
      </c>
      <c r="F1228" s="38" t="str">
        <f aca="false">IF(D1228="",,"http://mnsearch.com/item?kwd="&amp;D1228)</f>
        <v>http://mnsearch.com/item?kwd=B00005OVF0</v>
      </c>
      <c r="G1228" s="60" t="n">
        <v>1800</v>
      </c>
      <c r="H1228" s="39"/>
      <c r="I1228" s="40" t="n">
        <v>200</v>
      </c>
      <c r="J1228" s="41"/>
      <c r="K1228" s="41"/>
      <c r="L1228" s="41"/>
      <c r="M1228" s="61" t="s">
        <v>3717</v>
      </c>
      <c r="N1228" s="62" t="n">
        <v>40.49</v>
      </c>
      <c r="O1228" s="77" t="n">
        <f aca="false">N1228-0.5</f>
        <v>39.99</v>
      </c>
      <c r="P1228" s="78" t="n">
        <f aca="false">IF(ISERROR($P$1*O1228),"",($P$1*O1228))</f>
        <v>4234.1412</v>
      </c>
      <c r="Q1228" s="79" t="n">
        <f aca="false">P1228-T1228-X1228-G1228-H1228-Z1228</f>
        <v>609.1412</v>
      </c>
      <c r="R1228" s="80" t="n">
        <f aca="false">P1228-T1228-Y1228-G1228-H1228-Z1228</f>
        <v>609.1412</v>
      </c>
      <c r="S1228" s="81" t="n">
        <f aca="false">IF(ISERROR(Q1228/P1228),"",(Q1228/P1228))</f>
        <v>0.143864167779761</v>
      </c>
      <c r="T1228" s="78" t="n">
        <f aca="false">ROUND(IF(ISERROR(P1228*$T$1),"",P1228*$T$1),0)</f>
        <v>635</v>
      </c>
      <c r="U1228" s="82" t="n">
        <f aca="false">ROUNDUP(I1228*1.2,0)</f>
        <v>240</v>
      </c>
      <c r="V1228" s="83" t="n">
        <f aca="false">ROUNDUP(SUM(J1228:L1228)*1.1,0)</f>
        <v>0</v>
      </c>
      <c r="W1228" s="84" t="s">
        <v>50</v>
      </c>
      <c r="X1228" s="28" t="n">
        <f aca="false">IFERROR(IF($W1228="eパケライト",VLOOKUP($U1228,料金表!$B$3:$H$52,2,1),IF($W1228="eパケ",VLOOKUP($U1228,料金表!$B$3:$H$52,4,1),IF($W1228="EMS",VLOOKUP($U1228,料金表!$B$3:$H$52,6,1),""))),"")</f>
        <v>860</v>
      </c>
      <c r="Y1228" s="28" t="n">
        <f aca="false">IFERROR(IF($W1228="eパケライト",VLOOKUP($U1228,料金表!$B$3:$H$52,3,1),IF($W1228="eパケ",VLOOKUP($U1228,料金表!$B$3:$H$52,5,1),IF($W1228="EMS",VLOOKUP($U1228,料金表!$B$3:$H$52,7,1),""))),"")</f>
        <v>860</v>
      </c>
      <c r="Z1228" s="28" t="n">
        <f aca="false">$Z$1</f>
        <v>330</v>
      </c>
      <c r="AA1228" s="64"/>
      <c r="AB1228" s="65"/>
      <c r="AC1228" s="66" t="s">
        <v>89</v>
      </c>
      <c r="AD1228" s="65" t="n">
        <v>43996</v>
      </c>
      <c r="AE1228" s="56"/>
      <c r="AF1228" s="104"/>
    </row>
    <row r="1229" customFormat="false" ht="15.75" hidden="false" customHeight="true" outlineLevel="0" collapsed="false">
      <c r="A1229" s="19" t="n">
        <v>1222</v>
      </c>
      <c r="B1229" s="67"/>
      <c r="C1229" s="58" t="s">
        <v>3718</v>
      </c>
      <c r="D1229" s="37" t="s">
        <v>3719</v>
      </c>
      <c r="E1229" s="58" t="n">
        <v>4935066300091</v>
      </c>
      <c r="F1229" s="38" t="str">
        <f aca="false">IF(D1229="",,"http://mnsearch.com/item?kwd="&amp;D1229)</f>
        <v>http://mnsearch.com/item?kwd=B00006LJLY</v>
      </c>
      <c r="G1229" s="60" t="n">
        <v>3300</v>
      </c>
      <c r="H1229" s="39"/>
      <c r="I1229" s="40" t="n">
        <v>200</v>
      </c>
      <c r="J1229" s="41"/>
      <c r="K1229" s="41"/>
      <c r="L1229" s="41"/>
      <c r="M1229" s="61" t="s">
        <v>3720</v>
      </c>
      <c r="N1229" s="62" t="n">
        <v>60.49</v>
      </c>
      <c r="O1229" s="77" t="n">
        <f aca="false">N1229-0.5</f>
        <v>59.99</v>
      </c>
      <c r="P1229" s="78" t="n">
        <f aca="false">IF(ISERROR($P$1*O1229),"",($P$1*O1229))</f>
        <v>6351.7412</v>
      </c>
      <c r="Q1229" s="79" t="n">
        <f aca="false">P1229-T1229-X1229-G1229-H1229-Z1229</f>
        <v>908.7412</v>
      </c>
      <c r="R1229" s="80" t="n">
        <f aca="false">P1229-T1229-Y1229-G1229-H1229-Z1229</f>
        <v>908.7412</v>
      </c>
      <c r="S1229" s="81" t="n">
        <f aca="false">IF(ISERROR(Q1229/P1229),"",(Q1229/P1229))</f>
        <v>0.14306962002797</v>
      </c>
      <c r="T1229" s="78" t="n">
        <f aca="false">ROUND(IF(ISERROR(P1229*$T$1),"",P1229*$T$1),0)</f>
        <v>953</v>
      </c>
      <c r="U1229" s="82" t="n">
        <f aca="false">ROUNDUP(I1229*1.2,0)</f>
        <v>240</v>
      </c>
      <c r="V1229" s="83" t="n">
        <f aca="false">ROUNDUP(SUM(J1229:L1229)*1.1,0)</f>
        <v>0</v>
      </c>
      <c r="W1229" s="84" t="s">
        <v>50</v>
      </c>
      <c r="X1229" s="28" t="n">
        <f aca="false">IFERROR(IF($W1229="eパケライト",VLOOKUP($U1229,料金表!$B$3:$H$52,2,1),IF($W1229="eパケ",VLOOKUP($U1229,料金表!$B$3:$H$52,4,1),IF($W1229="EMS",VLOOKUP($U1229,料金表!$B$3:$H$52,6,1),""))),"")</f>
        <v>860</v>
      </c>
      <c r="Y1229" s="28" t="n">
        <f aca="false">IFERROR(IF($W1229="eパケライト",VLOOKUP($U1229,料金表!$B$3:$H$52,3,1),IF($W1229="eパケ",VLOOKUP($U1229,料金表!$B$3:$H$52,5,1),IF($W1229="EMS",VLOOKUP($U1229,料金表!$B$3:$H$52,7,1),""))),"")</f>
        <v>860</v>
      </c>
      <c r="Z1229" s="28" t="n">
        <f aca="false">$Z$1</f>
        <v>330</v>
      </c>
      <c r="AA1229" s="64"/>
      <c r="AB1229" s="65"/>
      <c r="AC1229" s="66" t="s">
        <v>89</v>
      </c>
      <c r="AD1229" s="65" t="n">
        <v>43996</v>
      </c>
      <c r="AE1229" s="56"/>
      <c r="AF1229" s="104"/>
    </row>
    <row r="1230" customFormat="false" ht="15.75" hidden="false" customHeight="true" outlineLevel="0" collapsed="false">
      <c r="A1230" s="19" t="n">
        <v>1223</v>
      </c>
      <c r="B1230" s="67"/>
      <c r="C1230" s="58" t="s">
        <v>3721</v>
      </c>
      <c r="D1230" s="37" t="s">
        <v>3722</v>
      </c>
      <c r="E1230" s="58" t="n">
        <v>4541993002009</v>
      </c>
      <c r="F1230" s="38" t="str">
        <f aca="false">IF(D1230="",,"http://mnsearch.com/item?kwd="&amp;D1230)</f>
        <v>http://mnsearch.com/item?kwd=B00005OVE4</v>
      </c>
      <c r="G1230" s="60" t="n">
        <v>6000</v>
      </c>
      <c r="H1230" s="39"/>
      <c r="I1230" s="40" t="n">
        <v>200</v>
      </c>
      <c r="J1230" s="41"/>
      <c r="K1230" s="41"/>
      <c r="L1230" s="41"/>
      <c r="M1230" s="61" t="s">
        <v>3723</v>
      </c>
      <c r="N1230" s="62" t="n">
        <v>100.49</v>
      </c>
      <c r="O1230" s="77" t="n">
        <f aca="false">N1230-0.5</f>
        <v>99.99</v>
      </c>
      <c r="P1230" s="78" t="n">
        <f aca="false">IF(ISERROR($P$1*O1230),"",($P$1*O1230))</f>
        <v>10586.9412</v>
      </c>
      <c r="Q1230" s="79" t="n">
        <f aca="false">P1230-T1230-X1230-G1230-H1230-Z1230</f>
        <v>1808.9412</v>
      </c>
      <c r="R1230" s="80" t="n">
        <f aca="false">P1230-T1230-Y1230-G1230-H1230-Z1230</f>
        <v>1808.9412</v>
      </c>
      <c r="S1230" s="81" t="n">
        <f aca="false">IF(ISERROR(Q1230/P1230),"",(Q1230/P1230))</f>
        <v>0.170865329827278</v>
      </c>
      <c r="T1230" s="78" t="n">
        <f aca="false">ROUND(IF(ISERROR(P1230*$T$1),"",P1230*$T$1),0)</f>
        <v>1588</v>
      </c>
      <c r="U1230" s="82" t="n">
        <f aca="false">ROUNDUP(I1230*1.2,0)</f>
        <v>240</v>
      </c>
      <c r="V1230" s="83" t="n">
        <f aca="false">ROUNDUP(SUM(J1230:L1230)*1.1,0)</f>
        <v>0</v>
      </c>
      <c r="W1230" s="84" t="s">
        <v>50</v>
      </c>
      <c r="X1230" s="28" t="n">
        <f aca="false">IFERROR(IF($W1230="eパケライト",VLOOKUP($U1230,料金表!$B$3:$H$52,2,1),IF($W1230="eパケ",VLOOKUP($U1230,料金表!$B$3:$H$52,4,1),IF($W1230="EMS",VLOOKUP($U1230,料金表!$B$3:$H$52,6,1),""))),"")</f>
        <v>860</v>
      </c>
      <c r="Y1230" s="28" t="n">
        <f aca="false">IFERROR(IF($W1230="eパケライト",VLOOKUP($U1230,料金表!$B$3:$H$52,3,1),IF($W1230="eパケ",VLOOKUP($U1230,料金表!$B$3:$H$52,5,1),IF($W1230="EMS",VLOOKUP($U1230,料金表!$B$3:$H$52,7,1),""))),"")</f>
        <v>860</v>
      </c>
      <c r="Z1230" s="28" t="n">
        <f aca="false">$Z$1</f>
        <v>330</v>
      </c>
      <c r="AA1230" s="64"/>
      <c r="AB1230" s="65"/>
      <c r="AC1230" s="66" t="s">
        <v>89</v>
      </c>
      <c r="AD1230" s="65" t="n">
        <v>43996</v>
      </c>
      <c r="AE1230" s="56"/>
      <c r="AF1230" s="104"/>
    </row>
    <row r="1231" customFormat="false" ht="15.75" hidden="false" customHeight="true" outlineLevel="0" collapsed="false">
      <c r="A1231" s="19" t="n">
        <v>1224</v>
      </c>
      <c r="B1231" s="67"/>
      <c r="C1231" s="58" t="s">
        <v>3724</v>
      </c>
      <c r="D1231" s="37" t="s">
        <v>3725</v>
      </c>
      <c r="E1231" s="58" t="n">
        <v>4969123400189</v>
      </c>
      <c r="F1231" s="38" t="str">
        <f aca="false">IF(D1231="",,"http://mnsearch.com/item?kwd="&amp;D1231)</f>
        <v>http://mnsearch.com/item?kwd=B000BBEP18</v>
      </c>
      <c r="G1231" s="60" t="n">
        <v>1760</v>
      </c>
      <c r="H1231" s="39"/>
      <c r="I1231" s="40" t="n">
        <v>200</v>
      </c>
      <c r="J1231" s="41"/>
      <c r="K1231" s="41"/>
      <c r="L1231" s="41"/>
      <c r="M1231" s="100" t="s">
        <v>3726</v>
      </c>
      <c r="N1231" s="62" t="n">
        <v>45.49</v>
      </c>
      <c r="O1231" s="77" t="n">
        <f aca="false">N1231-0.5</f>
        <v>44.99</v>
      </c>
      <c r="P1231" s="78" t="n">
        <f aca="false">IF(ISERROR($P$1*O1231),"",($P$1*O1231))</f>
        <v>4763.5412</v>
      </c>
      <c r="Q1231" s="79" t="n">
        <f aca="false">P1231-T1231-X1231-G1231-H1231-Z1231</f>
        <v>1098.5412</v>
      </c>
      <c r="R1231" s="80" t="n">
        <f aca="false">P1231-T1231-Y1231-G1231-H1231-Z1231</f>
        <v>1098.5412</v>
      </c>
      <c r="S1231" s="81" t="n">
        <f aca="false">IF(ISERROR(Q1231/P1231),"",(Q1231/P1231))</f>
        <v>0.230614400899902</v>
      </c>
      <c r="T1231" s="78" t="n">
        <f aca="false">ROUND(IF(ISERROR(P1231*$T$1),"",P1231*$T$1),0)</f>
        <v>715</v>
      </c>
      <c r="U1231" s="82" t="n">
        <f aca="false">ROUNDUP(I1231*1.2,0)</f>
        <v>240</v>
      </c>
      <c r="V1231" s="83" t="n">
        <f aca="false">ROUNDUP(SUM(J1231:L1231)*1.1,0)</f>
        <v>0</v>
      </c>
      <c r="W1231" s="84" t="s">
        <v>50</v>
      </c>
      <c r="X1231" s="28" t="n">
        <f aca="false">IFERROR(IF($W1231="eパケライト",VLOOKUP($U1231,料金表!$B$3:$H$52,2,1),IF($W1231="eパケ",VLOOKUP($U1231,料金表!$B$3:$H$52,4,1),IF($W1231="EMS",VLOOKUP($U1231,料金表!$B$3:$H$52,6,1),""))),"")</f>
        <v>860</v>
      </c>
      <c r="Y1231" s="28" t="n">
        <f aca="false">IFERROR(IF($W1231="eパケライト",VLOOKUP($U1231,料金表!$B$3:$H$52,3,1),IF($W1231="eパケ",VLOOKUP($U1231,料金表!$B$3:$H$52,5,1),IF($W1231="EMS",VLOOKUP($U1231,料金表!$B$3:$H$52,7,1),""))),"")</f>
        <v>860</v>
      </c>
      <c r="Z1231" s="28" t="n">
        <f aca="false">$Z$1</f>
        <v>330</v>
      </c>
      <c r="AA1231" s="64"/>
      <c r="AB1231" s="65"/>
      <c r="AC1231" s="66" t="s">
        <v>89</v>
      </c>
      <c r="AD1231" s="65" t="n">
        <v>43996</v>
      </c>
      <c r="AE1231" s="56"/>
      <c r="AF1231" s="104"/>
    </row>
    <row r="1232" customFormat="false" ht="15.75" hidden="false" customHeight="true" outlineLevel="0" collapsed="false">
      <c r="A1232" s="19" t="n">
        <v>1225</v>
      </c>
      <c r="B1232" s="67"/>
      <c r="C1232" s="58" t="s">
        <v>3727</v>
      </c>
      <c r="D1232" s="37" t="s">
        <v>3728</v>
      </c>
      <c r="E1232" s="58" t="n">
        <v>4988607200558</v>
      </c>
      <c r="F1232" s="38" t="str">
        <f aca="false">IF(D1232="",,"http://mnsearch.com/item?kwd="&amp;D1232)</f>
        <v>http://mnsearch.com/item?kwd=B0000ZPTKQ</v>
      </c>
      <c r="G1232" s="60" t="n">
        <v>9411</v>
      </c>
      <c r="H1232" s="39"/>
      <c r="I1232" s="40" t="n">
        <v>200</v>
      </c>
      <c r="J1232" s="41"/>
      <c r="K1232" s="41"/>
      <c r="L1232" s="41"/>
      <c r="M1232" s="100" t="s">
        <v>3729</v>
      </c>
      <c r="N1232" s="62" t="n">
        <v>128.99</v>
      </c>
      <c r="O1232" s="77" t="n">
        <f aca="false">N1232-0.5</f>
        <v>128.49</v>
      </c>
      <c r="P1232" s="78" t="n">
        <f aca="false">IF(ISERROR($P$1*O1232),"",($P$1*O1232))</f>
        <v>13604.5212</v>
      </c>
      <c r="Q1232" s="79" t="n">
        <f aca="false">P1232-T1232-X1232-G1232-H1232-Z1232</f>
        <v>962.521200000001</v>
      </c>
      <c r="R1232" s="80" t="n">
        <f aca="false">P1232-T1232-Y1232-G1232-H1232-Z1232</f>
        <v>962.521200000001</v>
      </c>
      <c r="S1232" s="81" t="n">
        <f aca="false">IF(ISERROR(Q1232/P1232),"",(Q1232/P1232))</f>
        <v>0.0707500974014434</v>
      </c>
      <c r="T1232" s="78" t="n">
        <f aca="false">ROUND(IF(ISERROR(P1232*$T$1),"",P1232*$T$1),0)</f>
        <v>2041</v>
      </c>
      <c r="U1232" s="82" t="n">
        <f aca="false">ROUNDUP(I1232*1.2,0)</f>
        <v>240</v>
      </c>
      <c r="V1232" s="83" t="n">
        <f aca="false">ROUNDUP(SUM(J1232:L1232)*1.1,0)</f>
        <v>0</v>
      </c>
      <c r="W1232" s="84" t="s">
        <v>50</v>
      </c>
      <c r="X1232" s="28" t="n">
        <f aca="false">IFERROR(IF($W1232="eパケライト",VLOOKUP($U1232,料金表!$B$3:$H$52,2,1),IF($W1232="eパケ",VLOOKUP($U1232,料金表!$B$3:$H$52,4,1),IF($W1232="EMS",VLOOKUP($U1232,料金表!$B$3:$H$52,6,1),""))),"")</f>
        <v>860</v>
      </c>
      <c r="Y1232" s="28" t="n">
        <f aca="false">IFERROR(IF($W1232="eパケライト",VLOOKUP($U1232,料金表!$B$3:$H$52,3,1),IF($W1232="eパケ",VLOOKUP($U1232,料金表!$B$3:$H$52,5,1),IF($W1232="EMS",VLOOKUP($U1232,料金表!$B$3:$H$52,7,1),""))),"")</f>
        <v>860</v>
      </c>
      <c r="Z1232" s="28" t="n">
        <f aca="false">$Z$1</f>
        <v>330</v>
      </c>
      <c r="AA1232" s="64"/>
      <c r="AB1232" s="65"/>
      <c r="AC1232" s="66" t="s">
        <v>89</v>
      </c>
      <c r="AD1232" s="65" t="n">
        <v>43996</v>
      </c>
      <c r="AE1232" s="56"/>
      <c r="AF1232" s="104"/>
    </row>
    <row r="1233" customFormat="false" ht="15.75" hidden="false" customHeight="true" outlineLevel="0" collapsed="false">
      <c r="A1233" s="19" t="n">
        <v>1226</v>
      </c>
      <c r="B1233" s="67"/>
      <c r="C1233" s="58" t="s">
        <v>3730</v>
      </c>
      <c r="D1233" s="37" t="s">
        <v>3731</v>
      </c>
      <c r="E1233" s="58" t="n">
        <v>4974365541248</v>
      </c>
      <c r="F1233" s="38" t="str">
        <f aca="false">IF(D1233="",,"http://mnsearch.com/item?kwd="&amp;D1233)</f>
        <v>http://mnsearch.com/item?kwd=B000148BYW</v>
      </c>
      <c r="G1233" s="60" t="n">
        <v>11000</v>
      </c>
      <c r="H1233" s="39"/>
      <c r="I1233" s="40" t="n">
        <v>300</v>
      </c>
      <c r="J1233" s="41"/>
      <c r="K1233" s="41"/>
      <c r="L1233" s="41"/>
      <c r="M1233" s="100" t="s">
        <v>3732</v>
      </c>
      <c r="N1233" s="62" t="n">
        <v>149.99</v>
      </c>
      <c r="O1233" s="77" t="n">
        <f aca="false">N1233-0.5</f>
        <v>149.49</v>
      </c>
      <c r="P1233" s="78" t="n">
        <f aca="false">IF(ISERROR($P$1*O1233),"",($P$1*O1233))</f>
        <v>15828.0012</v>
      </c>
      <c r="Q1233" s="79" t="n">
        <f aca="false">P1233-T1233-X1233-G1233-H1233-Z1233</f>
        <v>1039.0012</v>
      </c>
      <c r="R1233" s="80" t="n">
        <f aca="false">P1233-T1233-Y1233-G1233-H1233-Z1233</f>
        <v>1039.0012</v>
      </c>
      <c r="S1233" s="81" t="n">
        <f aca="false">IF(ISERROR(Q1233/P1233),"",(Q1233/P1233))</f>
        <v>0.0656432348514101</v>
      </c>
      <c r="T1233" s="78" t="n">
        <f aca="false">ROUND(IF(ISERROR(P1233*$T$1),"",P1233*$T$1),0)</f>
        <v>2374</v>
      </c>
      <c r="U1233" s="82" t="n">
        <f aca="false">ROUNDUP(I1233*1.2,0)</f>
        <v>360</v>
      </c>
      <c r="V1233" s="83" t="n">
        <f aca="false">ROUNDUP(SUM(J1233:L1233)*1.1,0)</f>
        <v>0</v>
      </c>
      <c r="W1233" s="84" t="s">
        <v>50</v>
      </c>
      <c r="X1233" s="28" t="n">
        <f aca="false">IFERROR(IF($W1233="eパケライト",VLOOKUP($U1233,料金表!$B$3:$H$52,2,1),IF($W1233="eパケ",VLOOKUP($U1233,料金表!$B$3:$H$52,4,1),IF($W1233="EMS",VLOOKUP($U1233,料金表!$B$3:$H$52,6,1),""))),"")</f>
        <v>1085</v>
      </c>
      <c r="Y1233" s="28" t="n">
        <f aca="false">IFERROR(IF($W1233="eパケライト",VLOOKUP($U1233,料金表!$B$3:$H$52,3,1),IF($W1233="eパケ",VLOOKUP($U1233,料金表!$B$3:$H$52,5,1),IF($W1233="EMS",VLOOKUP($U1233,料金表!$B$3:$H$52,7,1),""))),"")</f>
        <v>1085</v>
      </c>
      <c r="Z1233" s="28" t="n">
        <f aca="false">$Z$1</f>
        <v>330</v>
      </c>
      <c r="AA1233" s="64"/>
      <c r="AB1233" s="65"/>
      <c r="AC1233" s="66" t="s">
        <v>45</v>
      </c>
      <c r="AD1233" s="65" t="n">
        <v>43996</v>
      </c>
      <c r="AE1233" s="56"/>
      <c r="AF1233" s="104"/>
    </row>
    <row r="1234" customFormat="false" ht="15.75" hidden="false" customHeight="true" outlineLevel="0" collapsed="false">
      <c r="A1234" s="19" t="n">
        <v>1227</v>
      </c>
      <c r="B1234" s="67"/>
      <c r="C1234" s="58" t="s">
        <v>3733</v>
      </c>
      <c r="D1234" s="37" t="s">
        <v>3734</v>
      </c>
      <c r="E1234" s="58" t="n">
        <v>4562240236220</v>
      </c>
      <c r="F1234" s="38" t="str">
        <f aca="false">IF(D1234="",,"http://mnsearch.com/item?kwd="&amp;D1234)</f>
        <v>http://mnsearch.com/item?kwd=B00H9A4GRC</v>
      </c>
      <c r="G1234" s="60" t="n">
        <v>1610</v>
      </c>
      <c r="H1234" s="39"/>
      <c r="I1234" s="40" t="n">
        <v>200</v>
      </c>
      <c r="J1234" s="41"/>
      <c r="K1234" s="41"/>
      <c r="L1234" s="41"/>
      <c r="M1234" s="100" t="s">
        <v>3735</v>
      </c>
      <c r="N1234" s="62" t="n">
        <v>35.49</v>
      </c>
      <c r="O1234" s="77" t="n">
        <f aca="false">N1234-0.5</f>
        <v>34.99</v>
      </c>
      <c r="P1234" s="78" t="n">
        <f aca="false">IF(ISERROR($P$1*O1234),"",($P$1*O1234))</f>
        <v>3704.7412</v>
      </c>
      <c r="Q1234" s="79" t="n">
        <f aca="false">P1234-T1234-X1234-G1234-H1234-Z1234</f>
        <v>348.7412</v>
      </c>
      <c r="R1234" s="80" t="n">
        <f aca="false">P1234-T1234-Y1234-G1234-H1234-Z1234</f>
        <v>348.7412</v>
      </c>
      <c r="S1234" s="81" t="n">
        <f aca="false">IF(ISERROR(Q1234/P1234),"",(Q1234/P1234))</f>
        <v>0.0941337548760491</v>
      </c>
      <c r="T1234" s="78" t="n">
        <f aca="false">ROUND(IF(ISERROR(P1234*$T$1),"",P1234*$T$1),0)</f>
        <v>556</v>
      </c>
      <c r="U1234" s="82" t="n">
        <f aca="false">ROUNDUP(I1234*1.2,0)</f>
        <v>240</v>
      </c>
      <c r="V1234" s="83" t="n">
        <f aca="false">ROUNDUP(SUM(J1234:L1234)*1.1,0)</f>
        <v>0</v>
      </c>
      <c r="W1234" s="84" t="s">
        <v>50</v>
      </c>
      <c r="X1234" s="28" t="n">
        <f aca="false">IFERROR(IF($W1234="eパケライト",VLOOKUP($U1234,料金表!$B$3:$H$52,2,1),IF($W1234="eパケ",VLOOKUP($U1234,料金表!$B$3:$H$52,4,1),IF($W1234="EMS",VLOOKUP($U1234,料金表!$B$3:$H$52,6,1),""))),"")</f>
        <v>860</v>
      </c>
      <c r="Y1234" s="28" t="n">
        <f aca="false">IFERROR(IF($W1234="eパケライト",VLOOKUP($U1234,料金表!$B$3:$H$52,3,1),IF($W1234="eパケ",VLOOKUP($U1234,料金表!$B$3:$H$52,5,1),IF($W1234="EMS",VLOOKUP($U1234,料金表!$B$3:$H$52,7,1),""))),"")</f>
        <v>860</v>
      </c>
      <c r="Z1234" s="28" t="n">
        <f aca="false">$Z$1</f>
        <v>330</v>
      </c>
      <c r="AA1234" s="64"/>
      <c r="AB1234" s="65"/>
      <c r="AC1234" s="66" t="s">
        <v>45</v>
      </c>
      <c r="AD1234" s="65" t="n">
        <v>43996</v>
      </c>
      <c r="AE1234" s="56"/>
      <c r="AF1234" s="104"/>
    </row>
    <row r="1235" customFormat="false" ht="15.75" hidden="false" customHeight="true" outlineLevel="0" collapsed="false">
      <c r="A1235" s="19" t="n">
        <v>1228</v>
      </c>
      <c r="B1235" s="67"/>
      <c r="C1235" s="58" t="s">
        <v>3736</v>
      </c>
      <c r="D1235" s="37" t="s">
        <v>3737</v>
      </c>
      <c r="E1235" s="58" t="n">
        <v>4562240236237</v>
      </c>
      <c r="F1235" s="38" t="str">
        <f aca="false">IF(D1235="",,"http://mnsearch.com/item?kwd="&amp;D1235)</f>
        <v>http://mnsearch.com/item?kwd=B00H9A4FFU</v>
      </c>
      <c r="G1235" s="60" t="n">
        <v>3500</v>
      </c>
      <c r="H1235" s="39"/>
      <c r="I1235" s="40" t="n">
        <v>500</v>
      </c>
      <c r="J1235" s="41"/>
      <c r="K1235" s="41"/>
      <c r="L1235" s="41"/>
      <c r="M1235" s="100" t="s">
        <v>3738</v>
      </c>
      <c r="N1235" s="62" t="n">
        <v>95.49</v>
      </c>
      <c r="O1235" s="77" t="n">
        <f aca="false">N1235-0.5</f>
        <v>94.99</v>
      </c>
      <c r="P1235" s="78" t="n">
        <f aca="false">IF(ISERROR($P$1*O1235),"",($P$1*O1235))</f>
        <v>10057.5412</v>
      </c>
      <c r="Q1235" s="79" t="n">
        <f aca="false">P1235-T1235-X1235-G1235-H1235-Z1235</f>
        <v>3333.5412</v>
      </c>
      <c r="R1235" s="80" t="n">
        <f aca="false">P1235-T1235-Y1235-G1235-H1235-Z1235</f>
        <v>3333.5412</v>
      </c>
      <c r="S1235" s="81" t="n">
        <f aca="false">IF(ISERROR(Q1235/P1235),"",(Q1235/P1235))</f>
        <v>0.331446934564881</v>
      </c>
      <c r="T1235" s="78" t="n">
        <f aca="false">ROUND(IF(ISERROR(P1235*$T$1),"",P1235*$T$1),0)</f>
        <v>1509</v>
      </c>
      <c r="U1235" s="82" t="n">
        <f aca="false">ROUNDUP(I1235*1.2,0)</f>
        <v>600</v>
      </c>
      <c r="V1235" s="83" t="n">
        <f aca="false">ROUNDUP(SUM(J1235:L1235)*1.1,0)</f>
        <v>0</v>
      </c>
      <c r="W1235" s="84" t="s">
        <v>50</v>
      </c>
      <c r="X1235" s="28" t="n">
        <f aca="false">IFERROR(IF($W1235="eパケライト",VLOOKUP($U1235,料金表!$B$3:$H$52,2,1),IF($W1235="eパケ",VLOOKUP($U1235,料金表!$B$3:$H$52,4,1),IF($W1235="EMS",VLOOKUP($U1235,料金表!$B$3:$H$52,6,1),""))),"")</f>
        <v>1385</v>
      </c>
      <c r="Y1235" s="28" t="n">
        <f aca="false">IFERROR(IF($W1235="eパケライト",VLOOKUP($U1235,料金表!$B$3:$H$52,3,1),IF($W1235="eパケ",VLOOKUP($U1235,料金表!$B$3:$H$52,5,1),IF($W1235="EMS",VLOOKUP($U1235,料金表!$B$3:$H$52,7,1),""))),"")</f>
        <v>1385</v>
      </c>
      <c r="Z1235" s="28" t="n">
        <f aca="false">$Z$1</f>
        <v>330</v>
      </c>
      <c r="AA1235" s="64"/>
      <c r="AB1235" s="65"/>
      <c r="AC1235" s="66" t="s">
        <v>45</v>
      </c>
      <c r="AD1235" s="65" t="n">
        <v>43996</v>
      </c>
      <c r="AE1235" s="56"/>
      <c r="AF1235" s="104"/>
    </row>
    <row r="1236" customFormat="false" ht="15.75" hidden="false" customHeight="true" outlineLevel="0" collapsed="false">
      <c r="A1236" s="19" t="n">
        <v>1229</v>
      </c>
      <c r="B1236" s="67"/>
      <c r="C1236" s="58" t="s">
        <v>3739</v>
      </c>
      <c r="D1236" s="37" t="s">
        <v>3740</v>
      </c>
      <c r="E1236" s="58" t="n">
        <v>4988602069020</v>
      </c>
      <c r="F1236" s="38" t="str">
        <f aca="false">IF(D1236="",,"http://mnsearch.com/item?kwd="&amp;D1236)</f>
        <v>http://mnsearch.com/item?kwd=B00005QBLG</v>
      </c>
      <c r="G1236" s="60" t="n">
        <v>3711</v>
      </c>
      <c r="H1236" s="39"/>
      <c r="I1236" s="40" t="n">
        <v>200</v>
      </c>
      <c r="J1236" s="41"/>
      <c r="K1236" s="41"/>
      <c r="L1236" s="41"/>
      <c r="M1236" s="61" t="s">
        <v>3741</v>
      </c>
      <c r="N1236" s="62" t="n">
        <v>60.49</v>
      </c>
      <c r="O1236" s="77" t="n">
        <f aca="false">N1236-0.5</f>
        <v>59.99</v>
      </c>
      <c r="P1236" s="78" t="n">
        <f aca="false">IF(ISERROR($P$1*O1236),"",($P$1*O1236))</f>
        <v>6351.7412</v>
      </c>
      <c r="Q1236" s="79" t="n">
        <f aca="false">P1236-T1236-X1236-G1236-H1236-Z1236</f>
        <v>497.7412</v>
      </c>
      <c r="R1236" s="80" t="n">
        <f aca="false">P1236-T1236-Y1236-G1236-H1236-Z1236</f>
        <v>497.7412</v>
      </c>
      <c r="S1236" s="81" t="n">
        <f aca="false">IF(ISERROR(Q1236/P1236),"",(Q1236/P1236))</f>
        <v>0.0783629534528265</v>
      </c>
      <c r="T1236" s="78" t="n">
        <f aca="false">ROUND(IF(ISERROR(P1236*$T$1),"",P1236*$T$1),0)</f>
        <v>953</v>
      </c>
      <c r="U1236" s="82" t="n">
        <f aca="false">ROUNDUP(I1236*1.2,0)</f>
        <v>240</v>
      </c>
      <c r="V1236" s="83" t="n">
        <f aca="false">ROUNDUP(SUM(J1236:L1236)*1.1,0)</f>
        <v>0</v>
      </c>
      <c r="W1236" s="84" t="s">
        <v>50</v>
      </c>
      <c r="X1236" s="28" t="n">
        <f aca="false">IFERROR(IF($W1236="eパケライト",VLOOKUP($U1236,料金表!$B$3:$H$52,2,1),IF($W1236="eパケ",VLOOKUP($U1236,料金表!$B$3:$H$52,4,1),IF($W1236="EMS",VLOOKUP($U1236,料金表!$B$3:$H$52,6,1),""))),"")</f>
        <v>860</v>
      </c>
      <c r="Y1236" s="28" t="n">
        <f aca="false">IFERROR(IF($W1236="eパケライト",VLOOKUP($U1236,料金表!$B$3:$H$52,3,1),IF($W1236="eパケ",VLOOKUP($U1236,料金表!$B$3:$H$52,5,1),IF($W1236="EMS",VLOOKUP($U1236,料金表!$B$3:$H$52,7,1),""))),"")</f>
        <v>860</v>
      </c>
      <c r="Z1236" s="28" t="n">
        <f aca="false">$Z$1</f>
        <v>330</v>
      </c>
      <c r="AA1236" s="64"/>
      <c r="AB1236" s="65"/>
      <c r="AC1236" s="66" t="s">
        <v>45</v>
      </c>
      <c r="AD1236" s="65" t="n">
        <v>43996</v>
      </c>
      <c r="AE1236" s="56"/>
      <c r="AF1236" s="104"/>
    </row>
    <row r="1237" customFormat="false" ht="15.75" hidden="false" customHeight="true" outlineLevel="0" collapsed="false">
      <c r="A1237" s="19" t="n">
        <v>1230</v>
      </c>
      <c r="B1237" s="67"/>
      <c r="C1237" s="58" t="s">
        <v>3742</v>
      </c>
      <c r="D1237" s="37" t="s">
        <v>3743</v>
      </c>
      <c r="E1237" s="58" t="n">
        <v>4988602546521</v>
      </c>
      <c r="F1237" s="38" t="str">
        <f aca="false">IF(D1237="",,"http://mnsearch.com/item?kwd="&amp;D1237)</f>
        <v>http://mnsearch.com/item?kwd=B000068HXS</v>
      </c>
      <c r="G1237" s="60" t="n">
        <v>4700</v>
      </c>
      <c r="H1237" s="39"/>
      <c r="I1237" s="40" t="n">
        <v>200</v>
      </c>
      <c r="J1237" s="41"/>
      <c r="K1237" s="41"/>
      <c r="L1237" s="41"/>
      <c r="M1237" s="100" t="s">
        <v>3744</v>
      </c>
      <c r="N1237" s="62" t="n">
        <v>78.49</v>
      </c>
      <c r="O1237" s="77" t="n">
        <f aca="false">N1237-0.5</f>
        <v>77.99</v>
      </c>
      <c r="P1237" s="78" t="n">
        <f aca="false">IF(ISERROR($P$1*O1237),"",($P$1*O1237))</f>
        <v>8257.5812</v>
      </c>
      <c r="Q1237" s="79" t="n">
        <f aca="false">P1237-T1237-X1237-G1237-H1237-Z1237</f>
        <v>1128.5812</v>
      </c>
      <c r="R1237" s="80" t="n">
        <f aca="false">P1237-T1237-Y1237-G1237-H1237-Z1237</f>
        <v>1128.5812</v>
      </c>
      <c r="S1237" s="81" t="n">
        <f aca="false">IF(ISERROR(Q1237/P1237),"",(Q1237/P1237))</f>
        <v>0.136672128637379</v>
      </c>
      <c r="T1237" s="78" t="n">
        <f aca="false">ROUND(IF(ISERROR(P1237*$T$1),"",P1237*$T$1),0)</f>
        <v>1239</v>
      </c>
      <c r="U1237" s="82" t="n">
        <f aca="false">ROUNDUP(I1237*1.2,0)</f>
        <v>240</v>
      </c>
      <c r="V1237" s="83" t="n">
        <f aca="false">ROUNDUP(SUM(J1237:L1237)*1.1,0)</f>
        <v>0</v>
      </c>
      <c r="W1237" s="84" t="s">
        <v>50</v>
      </c>
      <c r="X1237" s="28" t="n">
        <f aca="false">IFERROR(IF($W1237="eパケライト",VLOOKUP($U1237,料金表!$B$3:$H$52,2,1),IF($W1237="eパケ",VLOOKUP($U1237,料金表!$B$3:$H$52,4,1),IF($W1237="EMS",VLOOKUP($U1237,料金表!$B$3:$H$52,6,1),""))),"")</f>
        <v>860</v>
      </c>
      <c r="Y1237" s="28" t="n">
        <f aca="false">IFERROR(IF($W1237="eパケライト",VLOOKUP($U1237,料金表!$B$3:$H$52,3,1),IF($W1237="eパケ",VLOOKUP($U1237,料金表!$B$3:$H$52,5,1),IF($W1237="EMS",VLOOKUP($U1237,料金表!$B$3:$H$52,7,1),""))),"")</f>
        <v>860</v>
      </c>
      <c r="Z1237" s="28" t="n">
        <f aca="false">$Z$1</f>
        <v>330</v>
      </c>
      <c r="AA1237" s="64"/>
      <c r="AB1237" s="65"/>
      <c r="AC1237" s="66" t="s">
        <v>45</v>
      </c>
      <c r="AD1237" s="65" t="n">
        <v>43996</v>
      </c>
      <c r="AE1237" s="56"/>
      <c r="AF1237" s="104"/>
    </row>
    <row r="1238" customFormat="false" ht="15.75" hidden="false" customHeight="true" outlineLevel="0" collapsed="false">
      <c r="A1238" s="19" t="n">
        <v>1231</v>
      </c>
      <c r="B1238" s="67"/>
      <c r="C1238" s="58" t="s">
        <v>3745</v>
      </c>
      <c r="D1238" s="37" t="s">
        <v>3746</v>
      </c>
      <c r="E1238" s="58" t="n">
        <v>4988616008152</v>
      </c>
      <c r="F1238" s="38" t="str">
        <f aca="false">IF(D1238="",,"http://mnsearch.com/item?kwd="&amp;D1238)</f>
        <v>http://mnsearch.com/item?kwd=B000068I5R</v>
      </c>
      <c r="G1238" s="60" t="n">
        <v>2000</v>
      </c>
      <c r="H1238" s="39"/>
      <c r="I1238" s="40" t="n">
        <v>200</v>
      </c>
      <c r="J1238" s="41"/>
      <c r="K1238" s="41"/>
      <c r="L1238" s="41"/>
      <c r="M1238" s="61" t="s">
        <v>3747</v>
      </c>
      <c r="N1238" s="62" t="n">
        <v>50.49</v>
      </c>
      <c r="O1238" s="77" t="n">
        <f aca="false">N1238-0.5</f>
        <v>49.99</v>
      </c>
      <c r="P1238" s="78" t="n">
        <f aca="false">IF(ISERROR($P$1*O1238),"",($P$1*O1238))</f>
        <v>5292.9412</v>
      </c>
      <c r="Q1238" s="79" t="n">
        <f aca="false">P1238-T1238-X1238-G1238-H1238-Z1238</f>
        <v>1308.9412</v>
      </c>
      <c r="R1238" s="80" t="n">
        <f aca="false">P1238-T1238-Y1238-G1238-H1238-Z1238</f>
        <v>1308.9412</v>
      </c>
      <c r="S1238" s="81" t="n">
        <f aca="false">IF(ISERROR(Q1238/P1238),"",(Q1238/P1238))</f>
        <v>0.247299403212717</v>
      </c>
      <c r="T1238" s="78" t="n">
        <f aca="false">ROUND(IF(ISERROR(P1238*$T$1),"",P1238*$T$1),0)</f>
        <v>794</v>
      </c>
      <c r="U1238" s="82" t="n">
        <f aca="false">ROUNDUP(I1238*1.2,0)</f>
        <v>240</v>
      </c>
      <c r="V1238" s="83" t="n">
        <f aca="false">ROUNDUP(SUM(J1238:L1238)*1.1,0)</f>
        <v>0</v>
      </c>
      <c r="W1238" s="84" t="s">
        <v>50</v>
      </c>
      <c r="X1238" s="28" t="n">
        <f aca="false">IFERROR(IF($W1238="eパケライト",VLOOKUP($U1238,料金表!$B$3:$H$52,2,1),IF($W1238="eパケ",VLOOKUP($U1238,料金表!$B$3:$H$52,4,1),IF($W1238="EMS",VLOOKUP($U1238,料金表!$B$3:$H$52,6,1),""))),"")</f>
        <v>860</v>
      </c>
      <c r="Y1238" s="28" t="n">
        <f aca="false">IFERROR(IF($W1238="eパケライト",VLOOKUP($U1238,料金表!$B$3:$H$52,3,1),IF($W1238="eパケ",VLOOKUP($U1238,料金表!$B$3:$H$52,5,1),IF($W1238="EMS",VLOOKUP($U1238,料金表!$B$3:$H$52,7,1),""))),"")</f>
        <v>860</v>
      </c>
      <c r="Z1238" s="28" t="n">
        <f aca="false">$Z$1</f>
        <v>330</v>
      </c>
      <c r="AA1238" s="64"/>
      <c r="AB1238" s="65"/>
      <c r="AC1238" s="66" t="s">
        <v>89</v>
      </c>
      <c r="AD1238" s="65" t="n">
        <v>43997</v>
      </c>
      <c r="AE1238" s="56"/>
      <c r="AF1238" s="104"/>
    </row>
    <row r="1239" customFormat="false" ht="15.75" hidden="false" customHeight="true" outlineLevel="0" collapsed="false">
      <c r="A1239" s="19" t="n">
        <v>1232</v>
      </c>
      <c r="B1239" s="67"/>
      <c r="C1239" s="58" t="s">
        <v>3748</v>
      </c>
      <c r="D1239" s="37" t="s">
        <v>3749</v>
      </c>
      <c r="E1239" s="58" t="n">
        <v>4984995900643</v>
      </c>
      <c r="F1239" s="38" t="str">
        <f aca="false">IF(D1239="",,"http://mnsearch.com/item?kwd="&amp;D1239)</f>
        <v>http://mnsearch.com/item?kwd=B0040ZNV2U</v>
      </c>
      <c r="G1239" s="60" t="n">
        <v>1500</v>
      </c>
      <c r="H1239" s="39"/>
      <c r="I1239" s="40" t="n">
        <v>200</v>
      </c>
      <c r="J1239" s="41"/>
      <c r="K1239" s="41"/>
      <c r="L1239" s="41"/>
      <c r="M1239" s="61" t="s">
        <v>3750</v>
      </c>
      <c r="N1239" s="62" t="n">
        <v>35.99</v>
      </c>
      <c r="O1239" s="77" t="n">
        <f aca="false">N1239-0.5</f>
        <v>35.49</v>
      </c>
      <c r="P1239" s="78" t="n">
        <f aca="false">IF(ISERROR($P$1*O1239),"",($P$1*O1239))</f>
        <v>3757.6812</v>
      </c>
      <c r="Q1239" s="79" t="n">
        <f aca="false">P1239-T1239-X1239-G1239-H1239-Z1239</f>
        <v>503.6812</v>
      </c>
      <c r="R1239" s="80" t="n">
        <f aca="false">P1239-T1239-Y1239-G1239-H1239-Z1239</f>
        <v>503.6812</v>
      </c>
      <c r="S1239" s="81" t="n">
        <f aca="false">IF(ISERROR(Q1239/P1239),"",(Q1239/P1239))</f>
        <v>0.134040428975188</v>
      </c>
      <c r="T1239" s="78" t="n">
        <f aca="false">ROUND(IF(ISERROR(P1239*$T$1),"",P1239*$T$1),0)</f>
        <v>564</v>
      </c>
      <c r="U1239" s="82" t="n">
        <f aca="false">ROUNDUP(I1239*1.2,0)</f>
        <v>240</v>
      </c>
      <c r="V1239" s="83" t="n">
        <f aca="false">ROUNDUP(SUM(J1239:L1239)*1.1,0)</f>
        <v>0</v>
      </c>
      <c r="W1239" s="84" t="s">
        <v>50</v>
      </c>
      <c r="X1239" s="28" t="n">
        <f aca="false">IFERROR(IF($W1239="eパケライト",VLOOKUP($U1239,料金表!$B$3:$H$52,2,1),IF($W1239="eパケ",VLOOKUP($U1239,料金表!$B$3:$H$52,4,1),IF($W1239="EMS",VLOOKUP($U1239,料金表!$B$3:$H$52,6,1),""))),"")</f>
        <v>860</v>
      </c>
      <c r="Y1239" s="28" t="n">
        <f aca="false">IFERROR(IF($W1239="eパケライト",VLOOKUP($U1239,料金表!$B$3:$H$52,3,1),IF($W1239="eパケ",VLOOKUP($U1239,料金表!$B$3:$H$52,5,1),IF($W1239="EMS",VLOOKUP($U1239,料金表!$B$3:$H$52,7,1),""))),"")</f>
        <v>860</v>
      </c>
      <c r="Z1239" s="28" t="n">
        <f aca="false">$Z$1</f>
        <v>330</v>
      </c>
      <c r="AA1239" s="64"/>
      <c r="AB1239" s="65"/>
      <c r="AC1239" s="66" t="s">
        <v>89</v>
      </c>
      <c r="AD1239" s="65" t="n">
        <v>43997</v>
      </c>
      <c r="AE1239" s="56"/>
      <c r="AF1239" s="104"/>
    </row>
    <row r="1240" customFormat="false" ht="15.75" hidden="false" customHeight="true" outlineLevel="0" collapsed="false">
      <c r="A1240" s="19" t="n">
        <v>1233</v>
      </c>
      <c r="B1240" s="67"/>
      <c r="C1240" s="58" t="s">
        <v>3751</v>
      </c>
      <c r="D1240" s="37" t="s">
        <v>3752</v>
      </c>
      <c r="E1240" s="58" t="n">
        <v>4988611960035</v>
      </c>
      <c r="F1240" s="38" t="str">
        <f aca="false">IF(D1240="",,"http://mnsearch.com/item?kwd="&amp;D1240)</f>
        <v>http://mnsearch.com/item?kwd=B000068I4B</v>
      </c>
      <c r="G1240" s="60" t="n">
        <v>4500</v>
      </c>
      <c r="H1240" s="39"/>
      <c r="I1240" s="40" t="n">
        <v>200</v>
      </c>
      <c r="J1240" s="41"/>
      <c r="K1240" s="41"/>
      <c r="L1240" s="41"/>
      <c r="M1240" s="100" t="s">
        <v>3753</v>
      </c>
      <c r="N1240" s="62" t="n">
        <v>70.49</v>
      </c>
      <c r="O1240" s="77" t="n">
        <f aca="false">N1240-0.5</f>
        <v>69.99</v>
      </c>
      <c r="P1240" s="78" t="n">
        <f aca="false">IF(ISERROR($P$1*O1240),"",($P$1*O1240))</f>
        <v>7410.5412</v>
      </c>
      <c r="Q1240" s="79" t="n">
        <f aca="false">P1240-T1240-X1240-G1240-H1240-Z1240</f>
        <v>608.541199999999</v>
      </c>
      <c r="R1240" s="80" t="n">
        <f aca="false">P1240-T1240-Y1240-G1240-H1240-Z1240</f>
        <v>608.541199999999</v>
      </c>
      <c r="S1240" s="81" t="n">
        <f aca="false">IF(ISERROR(Q1240/P1240),"",(Q1240/P1240))</f>
        <v>0.0821183208589406</v>
      </c>
      <c r="T1240" s="78" t="n">
        <f aca="false">ROUND(IF(ISERROR(P1240*$T$1),"",P1240*$T$1),0)</f>
        <v>1112</v>
      </c>
      <c r="U1240" s="82" t="n">
        <f aca="false">ROUNDUP(I1240*1.2,0)</f>
        <v>240</v>
      </c>
      <c r="V1240" s="83" t="n">
        <f aca="false">ROUNDUP(SUM(J1240:L1240)*1.1,0)</f>
        <v>0</v>
      </c>
      <c r="W1240" s="84" t="s">
        <v>50</v>
      </c>
      <c r="X1240" s="28" t="n">
        <f aca="false">IFERROR(IF($W1240="eパケライト",VLOOKUP($U1240,料金表!$B$3:$H$52,2,1),IF($W1240="eパケ",VLOOKUP($U1240,料金表!$B$3:$H$52,4,1),IF($W1240="EMS",VLOOKUP($U1240,料金表!$B$3:$H$52,6,1),""))),"")</f>
        <v>860</v>
      </c>
      <c r="Y1240" s="28" t="n">
        <f aca="false">IFERROR(IF($W1240="eパケライト",VLOOKUP($U1240,料金表!$B$3:$H$52,3,1),IF($W1240="eパケ",VLOOKUP($U1240,料金表!$B$3:$H$52,5,1),IF($W1240="EMS",VLOOKUP($U1240,料金表!$B$3:$H$52,7,1),""))),"")</f>
        <v>860</v>
      </c>
      <c r="Z1240" s="28" t="n">
        <f aca="false">$Z$1</f>
        <v>330</v>
      </c>
      <c r="AA1240" s="64"/>
      <c r="AB1240" s="65"/>
      <c r="AC1240" s="66" t="s">
        <v>89</v>
      </c>
      <c r="AD1240" s="65" t="n">
        <v>43997</v>
      </c>
      <c r="AE1240" s="56"/>
      <c r="AF1240" s="104"/>
    </row>
    <row r="1241" customFormat="false" ht="15.75" hidden="false" customHeight="true" outlineLevel="0" collapsed="false">
      <c r="A1241" s="19" t="n">
        <v>1234</v>
      </c>
      <c r="B1241" s="67"/>
      <c r="C1241" s="58" t="s">
        <v>3754</v>
      </c>
      <c r="D1241" s="37" t="s">
        <v>3755</v>
      </c>
      <c r="E1241" s="58" t="n">
        <v>4988160550015</v>
      </c>
      <c r="F1241" s="38" t="str">
        <f aca="false">IF(D1241="",,"http://mnsearch.com/item?kwd="&amp;D1241)</f>
        <v>http://mnsearch.com/item?kwd=B000147UGW</v>
      </c>
      <c r="G1241" s="60" t="n">
        <v>3500</v>
      </c>
      <c r="H1241" s="39"/>
      <c r="I1241" s="40" t="n">
        <v>200</v>
      </c>
      <c r="J1241" s="41"/>
      <c r="K1241" s="41"/>
      <c r="L1241" s="41"/>
      <c r="M1241" s="61" t="s">
        <v>3756</v>
      </c>
      <c r="N1241" s="62" t="n">
        <v>59.49</v>
      </c>
      <c r="O1241" s="77" t="n">
        <f aca="false">N1241-0.5</f>
        <v>58.99</v>
      </c>
      <c r="P1241" s="78" t="n">
        <f aca="false">IF(ISERROR($P$1*O1241),"",($P$1*O1241))</f>
        <v>6245.8612</v>
      </c>
      <c r="Q1241" s="79" t="n">
        <f aca="false">P1241-T1241-X1241-G1241-H1241-Z1241</f>
        <v>618.8612</v>
      </c>
      <c r="R1241" s="80" t="n">
        <f aca="false">P1241-T1241-Y1241-G1241-H1241-Z1241</f>
        <v>618.8612</v>
      </c>
      <c r="S1241" s="81" t="n">
        <f aca="false">IF(ISERROR(Q1241/P1241),"",(Q1241/P1241))</f>
        <v>0.099083405824004</v>
      </c>
      <c r="T1241" s="78" t="n">
        <f aca="false">ROUND(IF(ISERROR(P1241*$T$1),"",P1241*$T$1),0)</f>
        <v>937</v>
      </c>
      <c r="U1241" s="82" t="n">
        <f aca="false">ROUNDUP(I1241*1.2,0)</f>
        <v>240</v>
      </c>
      <c r="V1241" s="83" t="n">
        <f aca="false">ROUNDUP(SUM(J1241:L1241)*1.1,0)</f>
        <v>0</v>
      </c>
      <c r="W1241" s="84" t="s">
        <v>50</v>
      </c>
      <c r="X1241" s="28" t="n">
        <f aca="false">IFERROR(IF($W1241="eパケライト",VLOOKUP($U1241,料金表!$B$3:$H$52,2,1),IF($W1241="eパケ",VLOOKUP($U1241,料金表!$B$3:$H$52,4,1),IF($W1241="EMS",VLOOKUP($U1241,料金表!$B$3:$H$52,6,1),""))),"")</f>
        <v>860</v>
      </c>
      <c r="Y1241" s="28" t="n">
        <f aca="false">IFERROR(IF($W1241="eパケライト",VLOOKUP($U1241,料金表!$B$3:$H$52,3,1),IF($W1241="eパケ",VLOOKUP($U1241,料金表!$B$3:$H$52,5,1),IF($W1241="EMS",VLOOKUP($U1241,料金表!$B$3:$H$52,7,1),""))),"")</f>
        <v>860</v>
      </c>
      <c r="Z1241" s="28" t="n">
        <f aca="false">$Z$1</f>
        <v>330</v>
      </c>
      <c r="AA1241" s="64"/>
      <c r="AB1241" s="65"/>
      <c r="AC1241" s="66" t="s">
        <v>89</v>
      </c>
      <c r="AD1241" s="65" t="n">
        <v>43997</v>
      </c>
      <c r="AE1241" s="56"/>
      <c r="AF1241" s="104"/>
    </row>
    <row r="1242" customFormat="false" ht="15.75" hidden="false" customHeight="true" outlineLevel="0" collapsed="false">
      <c r="A1242" s="19" t="n">
        <v>1235</v>
      </c>
      <c r="B1242" s="67"/>
      <c r="C1242" s="58" t="s">
        <v>3757</v>
      </c>
      <c r="D1242" s="37" t="s">
        <v>3758</v>
      </c>
      <c r="E1242" s="58" t="n">
        <v>4513244901065</v>
      </c>
      <c r="F1242" s="38" t="str">
        <f aca="false">IF(D1242="",,"http://mnsearch.com/item?kwd="&amp;D1242)</f>
        <v>http://mnsearch.com/item?kwd=B0002KV2GY</v>
      </c>
      <c r="G1242" s="60" t="n">
        <v>1600</v>
      </c>
      <c r="H1242" s="39"/>
      <c r="I1242" s="40" t="n">
        <v>200</v>
      </c>
      <c r="J1242" s="41"/>
      <c r="K1242" s="41"/>
      <c r="L1242" s="41"/>
      <c r="M1242" s="61" t="s">
        <v>3759</v>
      </c>
      <c r="N1242" s="62" t="n">
        <v>50.49</v>
      </c>
      <c r="O1242" s="77" t="n">
        <f aca="false">N1242-0.5</f>
        <v>49.99</v>
      </c>
      <c r="P1242" s="78" t="n">
        <f aca="false">IF(ISERROR($P$1*O1242),"",($P$1*O1242))</f>
        <v>5292.9412</v>
      </c>
      <c r="Q1242" s="79" t="n">
        <f aca="false">P1242-T1242-X1242-G1242-H1242-Z1242</f>
        <v>1708.9412</v>
      </c>
      <c r="R1242" s="80" t="n">
        <f aca="false">P1242-T1242-Y1242-G1242-H1242-Z1242</f>
        <v>1708.9412</v>
      </c>
      <c r="S1242" s="81" t="n">
        <f aca="false">IF(ISERROR(Q1242/P1242),"",(Q1242/P1242))</f>
        <v>0.322871752287745</v>
      </c>
      <c r="T1242" s="78" t="n">
        <f aca="false">ROUND(IF(ISERROR(P1242*$T$1),"",P1242*$T$1),0)</f>
        <v>794</v>
      </c>
      <c r="U1242" s="82" t="n">
        <f aca="false">ROUNDUP(I1242*1.2,0)</f>
        <v>240</v>
      </c>
      <c r="V1242" s="83" t="n">
        <f aca="false">ROUNDUP(SUM(J1242:L1242)*1.1,0)</f>
        <v>0</v>
      </c>
      <c r="W1242" s="84" t="s">
        <v>50</v>
      </c>
      <c r="X1242" s="28" t="n">
        <f aca="false">IFERROR(IF($W1242="eパケライト",VLOOKUP($U1242,料金表!$B$3:$H$52,2,1),IF($W1242="eパケ",VLOOKUP($U1242,料金表!$B$3:$H$52,4,1),IF($W1242="EMS",VLOOKUP($U1242,料金表!$B$3:$H$52,6,1),""))),"")</f>
        <v>860</v>
      </c>
      <c r="Y1242" s="28" t="n">
        <f aca="false">IFERROR(IF($W1242="eパケライト",VLOOKUP($U1242,料金表!$B$3:$H$52,3,1),IF($W1242="eパケ",VLOOKUP($U1242,料金表!$B$3:$H$52,5,1),IF($W1242="EMS",VLOOKUP($U1242,料金表!$B$3:$H$52,7,1),""))),"")</f>
        <v>860</v>
      </c>
      <c r="Z1242" s="28" t="n">
        <f aca="false">$Z$1</f>
        <v>330</v>
      </c>
      <c r="AA1242" s="64"/>
      <c r="AB1242" s="65"/>
      <c r="AC1242" s="66" t="s">
        <v>89</v>
      </c>
      <c r="AD1242" s="65" t="n">
        <v>43997</v>
      </c>
      <c r="AE1242" s="56"/>
      <c r="AF1242" s="104"/>
    </row>
    <row r="1243" customFormat="false" ht="15.75" hidden="false" customHeight="true" outlineLevel="0" collapsed="false">
      <c r="A1243" s="19" t="n">
        <v>1236</v>
      </c>
      <c r="B1243" s="67"/>
      <c r="C1243" s="58" t="s">
        <v>3760</v>
      </c>
      <c r="D1243" s="37" t="s">
        <v>3761</v>
      </c>
      <c r="E1243" s="58" t="n">
        <v>4974365555320</v>
      </c>
      <c r="F1243" s="38" t="str">
        <f aca="false">IF(D1243="",,"http://mnsearch.com/item?kwd="&amp;D1243)</f>
        <v>http://mnsearch.com/item?kwd=B0001481O2</v>
      </c>
      <c r="G1243" s="60" t="n">
        <v>3000</v>
      </c>
      <c r="H1243" s="39"/>
      <c r="I1243" s="40" t="n">
        <v>200</v>
      </c>
      <c r="J1243" s="41"/>
      <c r="K1243" s="41"/>
      <c r="L1243" s="41"/>
      <c r="M1243" s="61" t="s">
        <v>3762</v>
      </c>
      <c r="N1243" s="62" t="n">
        <v>49.99</v>
      </c>
      <c r="O1243" s="77" t="n">
        <f aca="false">N1243-0.5</f>
        <v>49.49</v>
      </c>
      <c r="P1243" s="78" t="n">
        <f aca="false">IF(ISERROR($P$1*O1243),"",($P$1*O1243))</f>
        <v>5240.0012</v>
      </c>
      <c r="Q1243" s="79" t="n">
        <f aca="false">P1243-T1243-X1243-G1243-H1243-Z1243</f>
        <v>264.0012</v>
      </c>
      <c r="R1243" s="80" t="n">
        <f aca="false">P1243-T1243-Y1243-G1243-H1243-Z1243</f>
        <v>264.0012</v>
      </c>
      <c r="S1243" s="81" t="n">
        <f aca="false">IF(ISERROR(Q1243/P1243),"",(Q1243/P1243))</f>
        <v>0.0503818968591075</v>
      </c>
      <c r="T1243" s="78" t="n">
        <f aca="false">ROUND(IF(ISERROR(P1243*$T$1),"",P1243*$T$1),0)</f>
        <v>786</v>
      </c>
      <c r="U1243" s="82" t="n">
        <f aca="false">ROUNDUP(I1243*1.2,0)</f>
        <v>240</v>
      </c>
      <c r="V1243" s="83" t="n">
        <f aca="false">ROUNDUP(SUM(J1243:L1243)*1.1,0)</f>
        <v>0</v>
      </c>
      <c r="W1243" s="84" t="s">
        <v>50</v>
      </c>
      <c r="X1243" s="28" t="n">
        <f aca="false">IFERROR(IF($W1243="eパケライト",VLOOKUP($U1243,料金表!$B$3:$H$52,2,1),IF($W1243="eパケ",VLOOKUP($U1243,料金表!$B$3:$H$52,4,1),IF($W1243="EMS",VLOOKUP($U1243,料金表!$B$3:$H$52,6,1),""))),"")</f>
        <v>860</v>
      </c>
      <c r="Y1243" s="28" t="n">
        <f aca="false">IFERROR(IF($W1243="eパケライト",VLOOKUP($U1243,料金表!$B$3:$H$52,3,1),IF($W1243="eパケ",VLOOKUP($U1243,料金表!$B$3:$H$52,5,1),IF($W1243="EMS",VLOOKUP($U1243,料金表!$B$3:$H$52,7,1),""))),"")</f>
        <v>860</v>
      </c>
      <c r="Z1243" s="28" t="n">
        <f aca="false">$Z$1</f>
        <v>330</v>
      </c>
      <c r="AA1243" s="64"/>
      <c r="AB1243" s="65"/>
      <c r="AC1243" s="66" t="s">
        <v>45</v>
      </c>
      <c r="AD1243" s="65" t="n">
        <v>43997</v>
      </c>
      <c r="AE1243" s="56"/>
      <c r="AF1243" s="104"/>
    </row>
    <row r="1244" customFormat="false" ht="15.75" hidden="false" customHeight="true" outlineLevel="0" collapsed="false">
      <c r="A1244" s="19" t="n">
        <v>1237</v>
      </c>
      <c r="B1244" s="67"/>
      <c r="C1244" s="58" t="s">
        <v>3763</v>
      </c>
      <c r="D1244" s="37" t="s">
        <v>3764</v>
      </c>
      <c r="E1244" s="58" t="n">
        <v>4571102250052</v>
      </c>
      <c r="F1244" s="38" t="str">
        <f aca="false">IF(D1244="",,"http://mnsearch.com/item?kwd="&amp;D1244)</f>
        <v>http://mnsearch.com/item?kwd=B00006LJJ3</v>
      </c>
      <c r="G1244" s="60" t="n">
        <v>1500</v>
      </c>
      <c r="H1244" s="39"/>
      <c r="I1244" s="40" t="n">
        <v>200</v>
      </c>
      <c r="J1244" s="41"/>
      <c r="K1244" s="41"/>
      <c r="L1244" s="41"/>
      <c r="M1244" s="100" t="s">
        <v>3765</v>
      </c>
      <c r="N1244" s="62" t="n">
        <v>40.49</v>
      </c>
      <c r="O1244" s="77" t="n">
        <f aca="false">N1244-0.5</f>
        <v>39.99</v>
      </c>
      <c r="P1244" s="78" t="n">
        <f aca="false">IF(ISERROR($P$1*O1244),"",($P$1*O1244))</f>
        <v>4234.1412</v>
      </c>
      <c r="Q1244" s="79" t="n">
        <f aca="false">P1244-T1244-X1244-G1244-H1244-Z1244</f>
        <v>909.1412</v>
      </c>
      <c r="R1244" s="80" t="n">
        <f aca="false">P1244-T1244-Y1244-G1244-H1244-Z1244</f>
        <v>909.1412</v>
      </c>
      <c r="S1244" s="81" t="n">
        <f aca="false">IF(ISERROR(Q1244/P1244),"",(Q1244/P1244))</f>
        <v>0.214716788377298</v>
      </c>
      <c r="T1244" s="78" t="n">
        <f aca="false">ROUND(IF(ISERROR(P1244*$T$1),"",P1244*$T$1),0)</f>
        <v>635</v>
      </c>
      <c r="U1244" s="82" t="n">
        <f aca="false">ROUNDUP(I1244*1.2,0)</f>
        <v>240</v>
      </c>
      <c r="V1244" s="83" t="n">
        <f aca="false">ROUNDUP(SUM(J1244:L1244)*1.1,0)</f>
        <v>0</v>
      </c>
      <c r="W1244" s="84" t="s">
        <v>50</v>
      </c>
      <c r="X1244" s="28" t="n">
        <f aca="false">IFERROR(IF($W1244="eパケライト",VLOOKUP($U1244,料金表!$B$3:$H$52,2,1),IF($W1244="eパケ",VLOOKUP($U1244,料金表!$B$3:$H$52,4,1),IF($W1244="EMS",VLOOKUP($U1244,料金表!$B$3:$H$52,6,1),""))),"")</f>
        <v>860</v>
      </c>
      <c r="Y1244" s="28" t="n">
        <f aca="false">IFERROR(IF($W1244="eパケライト",VLOOKUP($U1244,料金表!$B$3:$H$52,3,1),IF($W1244="eパケ",VLOOKUP($U1244,料金表!$B$3:$H$52,5,1),IF($W1244="EMS",VLOOKUP($U1244,料金表!$B$3:$H$52,7,1),""))),"")</f>
        <v>860</v>
      </c>
      <c r="Z1244" s="28" t="n">
        <f aca="false">$Z$1</f>
        <v>330</v>
      </c>
      <c r="AA1244" s="64"/>
      <c r="AB1244" s="65"/>
      <c r="AC1244" s="66" t="s">
        <v>45</v>
      </c>
      <c r="AD1244" s="65" t="n">
        <v>43997</v>
      </c>
      <c r="AE1244" s="56"/>
      <c r="AF1244" s="104"/>
    </row>
    <row r="1245" customFormat="false" ht="15.75" hidden="false" customHeight="true" outlineLevel="0" collapsed="false">
      <c r="A1245" s="19" t="n">
        <v>1238</v>
      </c>
      <c r="B1245" s="67"/>
      <c r="C1245" s="58" t="s">
        <v>3766</v>
      </c>
      <c r="D1245" s="37" t="s">
        <v>3767</v>
      </c>
      <c r="E1245" s="58" t="n">
        <v>4976219654616</v>
      </c>
      <c r="F1245" s="38" t="str">
        <f aca="false">IF(D1245="",,"http://mnsearch.com/item?kwd="&amp;D1245)</f>
        <v>http://mnsearch.com/item?kwd=B000CR2B62</v>
      </c>
      <c r="G1245" s="60" t="n">
        <v>1300</v>
      </c>
      <c r="H1245" s="39"/>
      <c r="I1245" s="40" t="n">
        <v>200</v>
      </c>
      <c r="J1245" s="41"/>
      <c r="K1245" s="41"/>
      <c r="L1245" s="41"/>
      <c r="M1245" s="100" t="s">
        <v>3768</v>
      </c>
      <c r="N1245" s="62" t="n">
        <v>32.49</v>
      </c>
      <c r="O1245" s="77" t="n">
        <f aca="false">N1245-0.5</f>
        <v>31.99</v>
      </c>
      <c r="P1245" s="78" t="n">
        <f aca="false">IF(ISERROR($P$1*O1245),"",($P$1*O1245))</f>
        <v>3387.1012</v>
      </c>
      <c r="Q1245" s="79" t="n">
        <f aca="false">P1245-T1245-X1245-G1245-H1245-Z1245</f>
        <v>389.1012</v>
      </c>
      <c r="R1245" s="80" t="n">
        <f aca="false">P1245-T1245-Y1245-G1245-H1245-Z1245</f>
        <v>389.1012</v>
      </c>
      <c r="S1245" s="81" t="n">
        <f aca="false">IF(ISERROR(Q1245/P1245),"",(Q1245/P1245))</f>
        <v>0.114877347036457</v>
      </c>
      <c r="T1245" s="78" t="n">
        <f aca="false">ROUND(IF(ISERROR(P1245*$T$1),"",P1245*$T$1),0)</f>
        <v>508</v>
      </c>
      <c r="U1245" s="82" t="n">
        <f aca="false">ROUNDUP(I1245*1.2,0)</f>
        <v>240</v>
      </c>
      <c r="V1245" s="83" t="n">
        <f aca="false">ROUNDUP(SUM(J1245:L1245)*1.1,0)</f>
        <v>0</v>
      </c>
      <c r="W1245" s="84" t="s">
        <v>50</v>
      </c>
      <c r="X1245" s="28" t="n">
        <f aca="false">IFERROR(IF($W1245="eパケライト",VLOOKUP($U1245,料金表!$B$3:$H$52,2,1),IF($W1245="eパケ",VLOOKUP($U1245,料金表!$B$3:$H$52,4,1),IF($W1245="EMS",VLOOKUP($U1245,料金表!$B$3:$H$52,6,1),""))),"")</f>
        <v>860</v>
      </c>
      <c r="Y1245" s="28" t="n">
        <f aca="false">IFERROR(IF($W1245="eパケライト",VLOOKUP($U1245,料金表!$B$3:$H$52,3,1),IF($W1245="eパケ",VLOOKUP($U1245,料金表!$B$3:$H$52,5,1),IF($W1245="EMS",VLOOKUP($U1245,料金表!$B$3:$H$52,7,1),""))),"")</f>
        <v>860</v>
      </c>
      <c r="Z1245" s="28" t="n">
        <f aca="false">$Z$1</f>
        <v>330</v>
      </c>
      <c r="AA1245" s="64"/>
      <c r="AB1245" s="65"/>
      <c r="AC1245" s="66" t="s">
        <v>45</v>
      </c>
      <c r="AD1245" s="65" t="n">
        <v>43997</v>
      </c>
      <c r="AE1245" s="56"/>
      <c r="AF1245" s="104"/>
    </row>
    <row r="1246" customFormat="false" ht="15.75" hidden="false" customHeight="true" outlineLevel="0" collapsed="false">
      <c r="A1246" s="19" t="n">
        <v>1239</v>
      </c>
      <c r="B1246" s="67"/>
      <c r="C1246" s="58" t="s">
        <v>3769</v>
      </c>
      <c r="D1246" s="37" t="s">
        <v>3770</v>
      </c>
      <c r="E1246" s="58" t="n">
        <v>4988640100211</v>
      </c>
      <c r="F1246" s="38" t="str">
        <f aca="false">IF(D1246="",,"http://mnsearch.com/item?kwd="&amp;D1246)</f>
        <v>http://mnsearch.com/item?kwd=B000069UDA</v>
      </c>
      <c r="G1246" s="60" t="n">
        <v>1300</v>
      </c>
      <c r="H1246" s="39"/>
      <c r="I1246" s="40" t="n">
        <v>200</v>
      </c>
      <c r="J1246" s="41"/>
      <c r="K1246" s="41"/>
      <c r="L1246" s="41"/>
      <c r="M1246" s="61" t="s">
        <v>3771</v>
      </c>
      <c r="N1246" s="62" t="n">
        <v>35.49</v>
      </c>
      <c r="O1246" s="77" t="n">
        <f aca="false">N1246-0.5</f>
        <v>34.99</v>
      </c>
      <c r="P1246" s="78" t="n">
        <f aca="false">IF(ISERROR($P$1*O1246),"",($P$1*O1246))</f>
        <v>3704.7412</v>
      </c>
      <c r="Q1246" s="79" t="n">
        <f aca="false">P1246-T1246-X1246-G1246-H1246-Z1246</f>
        <v>658.7412</v>
      </c>
      <c r="R1246" s="80" t="n">
        <f aca="false">P1246-T1246-Y1246-G1246-H1246-Z1246</f>
        <v>658.7412</v>
      </c>
      <c r="S1246" s="81" t="n">
        <f aca="false">IF(ISERROR(Q1246/P1246),"",(Q1246/P1246))</f>
        <v>0.177810315063303</v>
      </c>
      <c r="T1246" s="78" t="n">
        <f aca="false">ROUND(IF(ISERROR(P1246*$T$1),"",P1246*$T$1),0)</f>
        <v>556</v>
      </c>
      <c r="U1246" s="82" t="n">
        <f aca="false">ROUNDUP(I1246*1.2,0)</f>
        <v>240</v>
      </c>
      <c r="V1246" s="83" t="n">
        <f aca="false">ROUNDUP(SUM(J1246:L1246)*1.1,0)</f>
        <v>0</v>
      </c>
      <c r="W1246" s="84" t="s">
        <v>50</v>
      </c>
      <c r="X1246" s="28" t="n">
        <f aca="false">IFERROR(IF($W1246="eパケライト",VLOOKUP($U1246,料金表!$B$3:$H$52,2,1),IF($W1246="eパケ",VLOOKUP($U1246,料金表!$B$3:$H$52,4,1),IF($W1246="EMS",VLOOKUP($U1246,料金表!$B$3:$H$52,6,1),""))),"")</f>
        <v>860</v>
      </c>
      <c r="Y1246" s="28" t="n">
        <f aca="false">IFERROR(IF($W1246="eパケライト",VLOOKUP($U1246,料金表!$B$3:$H$52,3,1),IF($W1246="eパケ",VLOOKUP($U1246,料金表!$B$3:$H$52,5,1),IF($W1246="EMS",VLOOKUP($U1246,料金表!$B$3:$H$52,7,1),""))),"")</f>
        <v>860</v>
      </c>
      <c r="Z1246" s="28" t="n">
        <f aca="false">$Z$1</f>
        <v>330</v>
      </c>
      <c r="AA1246" s="64"/>
      <c r="AB1246" s="65"/>
      <c r="AC1246" s="66" t="s">
        <v>45</v>
      </c>
      <c r="AD1246" s="65" t="n">
        <v>43997</v>
      </c>
      <c r="AE1246" s="56"/>
      <c r="AF1246" s="104"/>
    </row>
    <row r="1247" customFormat="false" ht="15.75" hidden="false" customHeight="true" outlineLevel="0" collapsed="false">
      <c r="A1247" s="19" t="n">
        <v>1240</v>
      </c>
      <c r="B1247" s="67"/>
      <c r="C1247" s="58" t="s">
        <v>3772</v>
      </c>
      <c r="D1247" s="37" t="s">
        <v>3773</v>
      </c>
      <c r="E1247" s="58" t="n">
        <v>4994615002015</v>
      </c>
      <c r="F1247" s="38" t="str">
        <f aca="false">IF(D1247="",,"http://mnsearch.com/item?kwd="&amp;D1247)</f>
        <v>http://mnsearch.com/item?kwd=B0000ZPVIQ</v>
      </c>
      <c r="G1247" s="60" t="n">
        <v>10000</v>
      </c>
      <c r="H1247" s="39"/>
      <c r="I1247" s="40" t="n">
        <v>200</v>
      </c>
      <c r="J1247" s="41"/>
      <c r="K1247" s="41"/>
      <c r="L1247" s="41"/>
      <c r="M1247" s="61" t="s">
        <v>3774</v>
      </c>
      <c r="N1247" s="62" t="n">
        <v>144.99</v>
      </c>
      <c r="O1247" s="77" t="n">
        <f aca="false">N1247-0.5</f>
        <v>144.49</v>
      </c>
      <c r="P1247" s="78" t="n">
        <f aca="false">IF(ISERROR($P$1*O1247),"",($P$1*O1247))</f>
        <v>15298.6012</v>
      </c>
      <c r="Q1247" s="79" t="n">
        <f aca="false">P1247-T1247-X1247-G1247-H1247-Z1247</f>
        <v>1813.6012</v>
      </c>
      <c r="R1247" s="80" t="n">
        <f aca="false">P1247-T1247-Y1247-G1247-H1247-Z1247</f>
        <v>1813.6012</v>
      </c>
      <c r="S1247" s="81" t="n">
        <f aca="false">IF(ISERROR(Q1247/P1247),"",(Q1247/P1247))</f>
        <v>0.118546864271487</v>
      </c>
      <c r="T1247" s="78" t="n">
        <f aca="false">ROUND(IF(ISERROR(P1247*$T$1),"",P1247*$T$1),0)</f>
        <v>2295</v>
      </c>
      <c r="U1247" s="82" t="n">
        <f aca="false">ROUNDUP(I1247*1.2,0)</f>
        <v>240</v>
      </c>
      <c r="V1247" s="83" t="n">
        <f aca="false">ROUNDUP(SUM(J1247:L1247)*1.1,0)</f>
        <v>0</v>
      </c>
      <c r="W1247" s="84" t="s">
        <v>50</v>
      </c>
      <c r="X1247" s="28" t="n">
        <f aca="false">IFERROR(IF($W1247="eパケライト",VLOOKUP($U1247,料金表!$B$3:$H$52,2,1),IF($W1247="eパケ",VLOOKUP($U1247,料金表!$B$3:$H$52,4,1),IF($W1247="EMS",VLOOKUP($U1247,料金表!$B$3:$H$52,6,1),""))),"")</f>
        <v>860</v>
      </c>
      <c r="Y1247" s="28" t="n">
        <f aca="false">IFERROR(IF($W1247="eパケライト",VLOOKUP($U1247,料金表!$B$3:$H$52,3,1),IF($W1247="eパケ",VLOOKUP($U1247,料金表!$B$3:$H$52,5,1),IF($W1247="EMS",VLOOKUP($U1247,料金表!$B$3:$H$52,7,1),""))),"")</f>
        <v>860</v>
      </c>
      <c r="Z1247" s="28" t="n">
        <f aca="false">$Z$1</f>
        <v>330</v>
      </c>
      <c r="AA1247" s="64"/>
      <c r="AB1247" s="65"/>
      <c r="AC1247" s="66" t="s">
        <v>45</v>
      </c>
      <c r="AD1247" s="65" t="n">
        <v>43997</v>
      </c>
      <c r="AE1247" s="56"/>
      <c r="AF1247" s="104"/>
    </row>
    <row r="1248" customFormat="false" ht="15.75" hidden="false" customHeight="true" outlineLevel="0" collapsed="false">
      <c r="A1248" s="19" t="n">
        <v>1241</v>
      </c>
      <c r="B1248" s="67"/>
      <c r="C1248" s="58" t="s">
        <v>3775</v>
      </c>
      <c r="D1248" s="37" t="s">
        <v>3776</v>
      </c>
      <c r="E1248" s="58" t="n">
        <v>4580453951068</v>
      </c>
      <c r="F1248" s="38" t="str">
        <f aca="false">IF(D1248="",,"http://mnsearch.com/item?kwd="&amp;D1248)</f>
        <v>http://mnsearch.com/item?kwd=B07D6M3YPQ</v>
      </c>
      <c r="G1248" s="60" t="n">
        <v>4111</v>
      </c>
      <c r="H1248" s="39"/>
      <c r="I1248" s="40" t="n">
        <v>200</v>
      </c>
      <c r="J1248" s="41"/>
      <c r="K1248" s="41"/>
      <c r="L1248" s="41"/>
      <c r="M1248" s="61" t="s">
        <v>3777</v>
      </c>
      <c r="N1248" s="62" t="n">
        <v>68.49</v>
      </c>
      <c r="O1248" s="77" t="n">
        <f aca="false">N1248-0.5</f>
        <v>67.99</v>
      </c>
      <c r="P1248" s="78" t="n">
        <f aca="false">IF(ISERROR($P$1*O1248),"",($P$1*O1248))</f>
        <v>7198.7812</v>
      </c>
      <c r="Q1248" s="79" t="n">
        <f aca="false">P1248-T1248-X1248-G1248-H1248-Z1248</f>
        <v>817.781199999999</v>
      </c>
      <c r="R1248" s="80" t="n">
        <f aca="false">P1248-T1248-Y1248-G1248-H1248-Z1248</f>
        <v>817.781199999999</v>
      </c>
      <c r="S1248" s="81" t="n">
        <f aca="false">IF(ISERROR(Q1248/P1248),"",(Q1248/P1248))</f>
        <v>0.113599952169681</v>
      </c>
      <c r="T1248" s="78" t="n">
        <f aca="false">ROUND(IF(ISERROR(P1248*$T$1),"",P1248*$T$1),0)</f>
        <v>1080</v>
      </c>
      <c r="U1248" s="82" t="n">
        <f aca="false">ROUNDUP(I1248*1.2,0)</f>
        <v>240</v>
      </c>
      <c r="V1248" s="83" t="n">
        <f aca="false">ROUNDUP(SUM(J1248:L1248)*1.1,0)</f>
        <v>0</v>
      </c>
      <c r="W1248" s="84" t="s">
        <v>50</v>
      </c>
      <c r="X1248" s="28" t="n">
        <f aca="false">IFERROR(IF($W1248="eパケライト",VLOOKUP($U1248,料金表!$B$3:$H$52,2,1),IF($W1248="eパケ",VLOOKUP($U1248,料金表!$B$3:$H$52,4,1),IF($W1248="EMS",VLOOKUP($U1248,料金表!$B$3:$H$52,6,1),""))),"")</f>
        <v>860</v>
      </c>
      <c r="Y1248" s="28" t="n">
        <f aca="false">IFERROR(IF($W1248="eパケライト",VLOOKUP($U1248,料金表!$B$3:$H$52,3,1),IF($W1248="eパケ",VLOOKUP($U1248,料金表!$B$3:$H$52,5,1),IF($W1248="EMS",VLOOKUP($U1248,料金表!$B$3:$H$52,7,1),""))),"")</f>
        <v>860</v>
      </c>
      <c r="Z1248" s="28" t="n">
        <f aca="false">$Z$1</f>
        <v>330</v>
      </c>
      <c r="AA1248" s="64"/>
      <c r="AB1248" s="65"/>
      <c r="AC1248" s="66" t="s">
        <v>89</v>
      </c>
      <c r="AD1248" s="65" t="n">
        <v>43998</v>
      </c>
      <c r="AE1248" s="56"/>
      <c r="AF1248" s="104"/>
    </row>
    <row r="1249" customFormat="false" ht="15.75" hidden="false" customHeight="true" outlineLevel="0" collapsed="false">
      <c r="A1249" s="19" t="n">
        <v>1242</v>
      </c>
      <c r="B1249" s="67"/>
      <c r="C1249" s="58" t="s">
        <v>3778</v>
      </c>
      <c r="D1249" s="37" t="s">
        <v>3779</v>
      </c>
      <c r="E1249" s="58" t="n">
        <v>4992713021693</v>
      </c>
      <c r="F1249" s="38" t="str">
        <f aca="false">IF(D1249="",,"http://mnsearch.com/item?kwd="&amp;D1249)</f>
        <v>http://mnsearch.com/item?kwd=B000069UKT</v>
      </c>
      <c r="G1249" s="60" t="n">
        <v>1711</v>
      </c>
      <c r="H1249" s="39"/>
      <c r="I1249" s="40" t="n">
        <v>200</v>
      </c>
      <c r="J1249" s="41"/>
      <c r="K1249" s="41"/>
      <c r="L1249" s="41"/>
      <c r="M1249" s="61" t="s">
        <v>3780</v>
      </c>
      <c r="N1249" s="62" t="n">
        <v>75.99</v>
      </c>
      <c r="O1249" s="77" t="n">
        <f aca="false">N1249-0.5</f>
        <v>75.49</v>
      </c>
      <c r="P1249" s="78" t="n">
        <f aca="false">IF(ISERROR($P$1*O1249),"",($P$1*O1249))</f>
        <v>7992.8812</v>
      </c>
      <c r="Q1249" s="79" t="n">
        <f aca="false">P1249-T1249-X1249-G1249-H1249-Z1249</f>
        <v>3892.8812</v>
      </c>
      <c r="R1249" s="80" t="n">
        <f aca="false">P1249-T1249-Y1249-G1249-H1249-Z1249</f>
        <v>3892.8812</v>
      </c>
      <c r="S1249" s="81" t="n">
        <f aca="false">IF(ISERROR(Q1249/P1249),"",(Q1249/P1249))</f>
        <v>0.48704354569914</v>
      </c>
      <c r="T1249" s="78" t="n">
        <f aca="false">ROUND(IF(ISERROR(P1249*$T$1),"",P1249*$T$1),0)</f>
        <v>1199</v>
      </c>
      <c r="U1249" s="82" t="n">
        <f aca="false">ROUNDUP(I1249*1.2,0)</f>
        <v>240</v>
      </c>
      <c r="V1249" s="83" t="n">
        <f aca="false">ROUNDUP(SUM(J1249:L1249)*1.1,0)</f>
        <v>0</v>
      </c>
      <c r="W1249" s="84" t="s">
        <v>50</v>
      </c>
      <c r="X1249" s="28" t="n">
        <f aca="false">IFERROR(IF($W1249="eパケライト",VLOOKUP($U1249,料金表!$B$3:$H$52,2,1),IF($W1249="eパケ",VLOOKUP($U1249,料金表!$B$3:$H$52,4,1),IF($W1249="EMS",VLOOKUP($U1249,料金表!$B$3:$H$52,6,1),""))),"")</f>
        <v>860</v>
      </c>
      <c r="Y1249" s="28" t="n">
        <f aca="false">IFERROR(IF($W1249="eパケライト",VLOOKUP($U1249,料金表!$B$3:$H$52,3,1),IF($W1249="eパケ",VLOOKUP($U1249,料金表!$B$3:$H$52,5,1),IF($W1249="EMS",VLOOKUP($U1249,料金表!$B$3:$H$52,7,1),""))),"")</f>
        <v>860</v>
      </c>
      <c r="Z1249" s="28" t="n">
        <f aca="false">$Z$1</f>
        <v>330</v>
      </c>
      <c r="AA1249" s="64"/>
      <c r="AB1249" s="65"/>
      <c r="AC1249" s="66" t="s">
        <v>89</v>
      </c>
      <c r="AD1249" s="65" t="n">
        <v>43998</v>
      </c>
      <c r="AE1249" s="56"/>
      <c r="AF1249" s="104"/>
    </row>
    <row r="1250" customFormat="false" ht="15.75" hidden="false" customHeight="true" outlineLevel="0" collapsed="false">
      <c r="A1250" s="19" t="n">
        <v>1243</v>
      </c>
      <c r="B1250" s="67"/>
      <c r="C1250" s="58" t="s">
        <v>3781</v>
      </c>
      <c r="D1250" s="37" t="s">
        <v>3782</v>
      </c>
      <c r="E1250" s="58" t="n">
        <v>4984824099579</v>
      </c>
      <c r="F1250" s="38" t="str">
        <f aca="false">IF(D1250="",,"http://mnsearch.com/item?kwd="&amp;D1250)</f>
        <v>http://mnsearch.com/item?kwd=B00013YOXK</v>
      </c>
      <c r="G1250" s="60" t="n">
        <v>1711</v>
      </c>
      <c r="H1250" s="39"/>
      <c r="I1250" s="40" t="n">
        <v>200</v>
      </c>
      <c r="J1250" s="41"/>
      <c r="K1250" s="41"/>
      <c r="L1250" s="41"/>
      <c r="M1250" s="61" t="s">
        <v>3783</v>
      </c>
      <c r="N1250" s="62" t="n">
        <v>40.49</v>
      </c>
      <c r="O1250" s="77" t="n">
        <f aca="false">N1250-0.5</f>
        <v>39.99</v>
      </c>
      <c r="P1250" s="78" t="n">
        <f aca="false">IF(ISERROR($P$1*O1250),"",($P$1*O1250))</f>
        <v>4234.1412</v>
      </c>
      <c r="Q1250" s="79" t="n">
        <f aca="false">P1250-T1250-X1250-G1250-H1250-Z1250</f>
        <v>698.1412</v>
      </c>
      <c r="R1250" s="80" t="n">
        <f aca="false">P1250-T1250-Y1250-G1250-H1250-Z1250</f>
        <v>698.1412</v>
      </c>
      <c r="S1250" s="81" t="n">
        <f aca="false">IF(ISERROR(Q1250/P1250),"",(Q1250/P1250))</f>
        <v>0.164883778557031</v>
      </c>
      <c r="T1250" s="78" t="n">
        <f aca="false">ROUND(IF(ISERROR(P1250*$T$1),"",P1250*$T$1),0)</f>
        <v>635</v>
      </c>
      <c r="U1250" s="82" t="n">
        <f aca="false">ROUNDUP(I1250*1.2,0)</f>
        <v>240</v>
      </c>
      <c r="V1250" s="83" t="n">
        <f aca="false">ROUNDUP(SUM(J1250:L1250)*1.1,0)</f>
        <v>0</v>
      </c>
      <c r="W1250" s="84" t="s">
        <v>50</v>
      </c>
      <c r="X1250" s="28" t="n">
        <f aca="false">IFERROR(IF($W1250="eパケライト",VLOOKUP($U1250,料金表!$B$3:$H$52,2,1),IF($W1250="eパケ",VLOOKUP($U1250,料金表!$B$3:$H$52,4,1),IF($W1250="EMS",VLOOKUP($U1250,料金表!$B$3:$H$52,6,1),""))),"")</f>
        <v>860</v>
      </c>
      <c r="Y1250" s="28" t="n">
        <f aca="false">IFERROR(IF($W1250="eパケライト",VLOOKUP($U1250,料金表!$B$3:$H$52,3,1),IF($W1250="eパケ",VLOOKUP($U1250,料金表!$B$3:$H$52,5,1),IF($W1250="EMS",VLOOKUP($U1250,料金表!$B$3:$H$52,7,1),""))),"")</f>
        <v>860</v>
      </c>
      <c r="Z1250" s="28" t="n">
        <f aca="false">$Z$1</f>
        <v>330</v>
      </c>
      <c r="AA1250" s="64"/>
      <c r="AB1250" s="65"/>
      <c r="AC1250" s="66" t="s">
        <v>89</v>
      </c>
      <c r="AD1250" s="65" t="n">
        <v>43998</v>
      </c>
      <c r="AE1250" s="56"/>
      <c r="AF1250" s="104"/>
    </row>
    <row r="1251" customFormat="false" ht="15.75" hidden="false" customHeight="true" outlineLevel="0" collapsed="false">
      <c r="A1251" s="19" t="n">
        <v>1244</v>
      </c>
      <c r="B1251" s="67"/>
      <c r="C1251" s="58" t="s">
        <v>3784</v>
      </c>
      <c r="D1251" s="37" t="s">
        <v>3785</v>
      </c>
      <c r="E1251" s="58" t="n">
        <v>4960677280081</v>
      </c>
      <c r="F1251" s="38" t="str">
        <f aca="false">IF(D1251="",,"http://mnsearch.com/item?kwd="&amp;D1251)</f>
        <v>http://mnsearch.com/item?kwd=B00019P7TY</v>
      </c>
      <c r="G1251" s="60" t="n">
        <v>1500</v>
      </c>
      <c r="H1251" s="39"/>
      <c r="I1251" s="40" t="n">
        <v>200</v>
      </c>
      <c r="J1251" s="41"/>
      <c r="K1251" s="41"/>
      <c r="L1251" s="41"/>
      <c r="M1251" s="61" t="s">
        <v>3786</v>
      </c>
      <c r="N1251" s="62" t="n">
        <v>39.49</v>
      </c>
      <c r="O1251" s="77" t="n">
        <f aca="false">N1251-0.5</f>
        <v>38.99</v>
      </c>
      <c r="P1251" s="78" t="n">
        <f aca="false">IF(ISERROR($P$1*O1251),"",($P$1*O1251))</f>
        <v>4128.2612</v>
      </c>
      <c r="Q1251" s="79" t="n">
        <f aca="false">P1251-T1251-X1251-G1251-H1251-Z1251</f>
        <v>819.2612</v>
      </c>
      <c r="R1251" s="80" t="n">
        <f aca="false">P1251-T1251-Y1251-G1251-H1251-Z1251</f>
        <v>819.2612</v>
      </c>
      <c r="S1251" s="81" t="n">
        <f aca="false">IF(ISERROR(Q1251/P1251),"",(Q1251/P1251))</f>
        <v>0.198451880903272</v>
      </c>
      <c r="T1251" s="78" t="n">
        <f aca="false">ROUND(IF(ISERROR(P1251*$T$1),"",P1251*$T$1),0)</f>
        <v>619</v>
      </c>
      <c r="U1251" s="82" t="n">
        <f aca="false">ROUNDUP(I1251*1.2,0)</f>
        <v>240</v>
      </c>
      <c r="V1251" s="83" t="n">
        <f aca="false">ROUNDUP(SUM(J1251:L1251)*1.1,0)</f>
        <v>0</v>
      </c>
      <c r="W1251" s="84" t="s">
        <v>50</v>
      </c>
      <c r="X1251" s="28" t="n">
        <f aca="false">IFERROR(IF($W1251="eパケライト",VLOOKUP($U1251,料金表!$B$3:$H$52,2,1),IF($W1251="eパケ",VLOOKUP($U1251,料金表!$B$3:$H$52,4,1),IF($W1251="EMS",VLOOKUP($U1251,料金表!$B$3:$H$52,6,1),""))),"")</f>
        <v>860</v>
      </c>
      <c r="Y1251" s="28" t="n">
        <f aca="false">IFERROR(IF($W1251="eパケライト",VLOOKUP($U1251,料金表!$B$3:$H$52,3,1),IF($W1251="eパケ",VLOOKUP($U1251,料金表!$B$3:$H$52,5,1),IF($W1251="EMS",VLOOKUP($U1251,料金表!$B$3:$H$52,7,1),""))),"")</f>
        <v>860</v>
      </c>
      <c r="Z1251" s="28" t="n">
        <f aca="false">$Z$1</f>
        <v>330</v>
      </c>
      <c r="AA1251" s="64"/>
      <c r="AB1251" s="65"/>
      <c r="AC1251" s="66" t="s">
        <v>89</v>
      </c>
      <c r="AD1251" s="65" t="n">
        <v>43998</v>
      </c>
      <c r="AE1251" s="56"/>
      <c r="AF1251" s="104"/>
    </row>
    <row r="1252" customFormat="false" ht="15.75" hidden="false" customHeight="true" outlineLevel="0" collapsed="false">
      <c r="A1252" s="19" t="n">
        <v>1245</v>
      </c>
      <c r="B1252" s="67"/>
      <c r="C1252" s="58" t="s">
        <v>3787</v>
      </c>
      <c r="D1252" s="37" t="s">
        <v>3788</v>
      </c>
      <c r="E1252" s="58" t="n">
        <v>4988602563917</v>
      </c>
      <c r="F1252" s="38" t="str">
        <f aca="false">IF(D1252="",,"http://mnsearch.com/item?kwd="&amp;D1252)</f>
        <v>http://mnsearch.com/item?kwd=B0032N9YYU</v>
      </c>
      <c r="G1252" s="60" t="n">
        <v>3711</v>
      </c>
      <c r="H1252" s="39"/>
      <c r="I1252" s="40" t="n">
        <v>200</v>
      </c>
      <c r="J1252" s="41"/>
      <c r="K1252" s="41"/>
      <c r="L1252" s="41"/>
      <c r="M1252" s="61" t="s">
        <v>3789</v>
      </c>
      <c r="N1252" s="62" t="n">
        <v>60.49</v>
      </c>
      <c r="O1252" s="77" t="n">
        <f aca="false">N1252-0.5</f>
        <v>59.99</v>
      </c>
      <c r="P1252" s="78" t="n">
        <f aca="false">IF(ISERROR($P$1*O1252),"",($P$1*O1252))</f>
        <v>6351.7412</v>
      </c>
      <c r="Q1252" s="79" t="n">
        <f aca="false">P1252-T1252-X1252-G1252-H1252-Z1252</f>
        <v>497.7412</v>
      </c>
      <c r="R1252" s="80" t="n">
        <f aca="false">P1252-T1252-Y1252-G1252-H1252-Z1252</f>
        <v>497.7412</v>
      </c>
      <c r="S1252" s="81" t="n">
        <f aca="false">IF(ISERROR(Q1252/P1252),"",(Q1252/P1252))</f>
        <v>0.0783629534528265</v>
      </c>
      <c r="T1252" s="78" t="n">
        <f aca="false">ROUND(IF(ISERROR(P1252*$T$1),"",P1252*$T$1),0)</f>
        <v>953</v>
      </c>
      <c r="U1252" s="82" t="n">
        <f aca="false">ROUNDUP(I1252*1.2,0)</f>
        <v>240</v>
      </c>
      <c r="V1252" s="83" t="n">
        <f aca="false">ROUNDUP(SUM(J1252:L1252)*1.1,0)</f>
        <v>0</v>
      </c>
      <c r="W1252" s="84" t="s">
        <v>50</v>
      </c>
      <c r="X1252" s="28" t="n">
        <f aca="false">IFERROR(IF($W1252="eパケライト",VLOOKUP($U1252,料金表!$B$3:$H$52,2,1),IF($W1252="eパケ",VLOOKUP($U1252,料金表!$B$3:$H$52,4,1),IF($W1252="EMS",VLOOKUP($U1252,料金表!$B$3:$H$52,6,1),""))),"")</f>
        <v>860</v>
      </c>
      <c r="Y1252" s="28" t="n">
        <f aca="false">IFERROR(IF($W1252="eパケライト",VLOOKUP($U1252,料金表!$B$3:$H$52,3,1),IF($W1252="eパケ",VLOOKUP($U1252,料金表!$B$3:$H$52,5,1),IF($W1252="EMS",VLOOKUP($U1252,料金表!$B$3:$H$52,7,1),""))),"")</f>
        <v>860</v>
      </c>
      <c r="Z1252" s="28" t="n">
        <f aca="false">$Z$1</f>
        <v>330</v>
      </c>
      <c r="AA1252" s="64"/>
      <c r="AB1252" s="65"/>
      <c r="AC1252" s="66" t="s">
        <v>89</v>
      </c>
      <c r="AD1252" s="65" t="n">
        <v>43998</v>
      </c>
      <c r="AE1252" s="56"/>
      <c r="AF1252" s="104"/>
    </row>
    <row r="1253" customFormat="false" ht="15.75" hidden="false" customHeight="true" outlineLevel="0" collapsed="false">
      <c r="A1253" s="19" t="n">
        <v>1246</v>
      </c>
      <c r="B1253" s="67"/>
      <c r="C1253" s="58" t="s">
        <v>3790</v>
      </c>
      <c r="D1253" s="37" t="s">
        <v>3791</v>
      </c>
      <c r="E1253" s="58" t="n">
        <v>4988602534283</v>
      </c>
      <c r="F1253" s="38" t="str">
        <f aca="false">IF(D1253="",,"http://mnsearch.com/item?kwd="&amp;D1253)</f>
        <v>http://mnsearch.com/item?kwd=B000068HXN</v>
      </c>
      <c r="G1253" s="60" t="n">
        <v>8830</v>
      </c>
      <c r="H1253" s="39"/>
      <c r="I1253" s="40" t="n">
        <v>250</v>
      </c>
      <c r="J1253" s="41"/>
      <c r="K1253" s="41"/>
      <c r="L1253" s="41"/>
      <c r="M1253" s="61" t="s">
        <v>3792</v>
      </c>
      <c r="N1253" s="62" t="n">
        <v>120</v>
      </c>
      <c r="O1253" s="77" t="n">
        <f aca="false">N1253-0.5</f>
        <v>119.5</v>
      </c>
      <c r="P1253" s="78" t="n">
        <f aca="false">IF(ISERROR($P$1*O1253),"",($P$1*O1253))</f>
        <v>12652.66</v>
      </c>
      <c r="Q1253" s="79" t="n">
        <f aca="false">P1253-T1253-X1253-G1253-H1253-Z1253</f>
        <v>659.66</v>
      </c>
      <c r="R1253" s="80" t="n">
        <f aca="false">P1253-T1253-Y1253-G1253-H1253-Z1253</f>
        <v>659.66</v>
      </c>
      <c r="S1253" s="81" t="n">
        <f aca="false">IF(ISERROR(Q1253/P1253),"",(Q1253/P1253))</f>
        <v>0.0521360725728819</v>
      </c>
      <c r="T1253" s="78" t="n">
        <f aca="false">ROUND(IF(ISERROR(P1253*$T$1),"",P1253*$T$1),0)</f>
        <v>1898</v>
      </c>
      <c r="U1253" s="82" t="n">
        <f aca="false">ROUNDUP(I1253*1.2,0)</f>
        <v>300</v>
      </c>
      <c r="V1253" s="83" t="n">
        <f aca="false">ROUNDUP(SUM(J1253:L1253)*1.1,0)</f>
        <v>0</v>
      </c>
      <c r="W1253" s="84" t="s">
        <v>50</v>
      </c>
      <c r="X1253" s="28" t="n">
        <f aca="false">IFERROR(IF($W1253="eパケライト",VLOOKUP($U1253,料金表!$B$3:$H$52,2,1),IF($W1253="eパケ",VLOOKUP($U1253,料金表!$B$3:$H$52,4,1),IF($W1253="EMS",VLOOKUP($U1253,料金表!$B$3:$H$52,6,1),""))),"")</f>
        <v>935</v>
      </c>
      <c r="Y1253" s="28" t="n">
        <f aca="false">IFERROR(IF($W1253="eパケライト",VLOOKUP($U1253,料金表!$B$3:$H$52,3,1),IF($W1253="eパケ",VLOOKUP($U1253,料金表!$B$3:$H$52,5,1),IF($W1253="EMS",VLOOKUP($U1253,料金表!$B$3:$H$52,7,1),""))),"")</f>
        <v>935</v>
      </c>
      <c r="Z1253" s="28" t="n">
        <f aca="false">$Z$1</f>
        <v>330</v>
      </c>
      <c r="AA1253" s="64"/>
      <c r="AB1253" s="65"/>
      <c r="AC1253" s="66" t="s">
        <v>89</v>
      </c>
      <c r="AD1253" s="65" t="n">
        <v>43998</v>
      </c>
      <c r="AE1253" s="56"/>
      <c r="AF1253" s="104"/>
    </row>
    <row r="1254" customFormat="false" ht="15.75" hidden="false" customHeight="true" outlineLevel="0" collapsed="false">
      <c r="A1254" s="19" t="n">
        <v>1247</v>
      </c>
      <c r="B1254" s="67"/>
      <c r="C1254" s="58" t="s">
        <v>3793</v>
      </c>
      <c r="D1254" s="37" t="s">
        <v>3794</v>
      </c>
      <c r="E1254" s="58" t="n">
        <v>4906571521011</v>
      </c>
      <c r="F1254" s="38" t="str">
        <f aca="false">IF(D1254="",,"http://mnsearch.com/item?kwd="&amp;D1254)</f>
        <v>http://mnsearch.com/item?kwd=B000068H0O</v>
      </c>
      <c r="G1254" s="60" t="n">
        <v>4000</v>
      </c>
      <c r="H1254" s="39"/>
      <c r="I1254" s="40" t="n">
        <v>200</v>
      </c>
      <c r="J1254" s="41"/>
      <c r="K1254" s="41"/>
      <c r="L1254" s="41"/>
      <c r="M1254" s="61" t="s">
        <v>3795</v>
      </c>
      <c r="N1254" s="62" t="n">
        <v>90</v>
      </c>
      <c r="O1254" s="77" t="n">
        <f aca="false">N1254-0.5</f>
        <v>89.5</v>
      </c>
      <c r="P1254" s="78" t="n">
        <f aca="false">IF(ISERROR($P$1*O1254),"",($P$1*O1254))</f>
        <v>9476.26</v>
      </c>
      <c r="Q1254" s="79" t="n">
        <f aca="false">P1254-T1254-X1254-G1254-H1254-Z1254</f>
        <v>2865.26</v>
      </c>
      <c r="R1254" s="80" t="n">
        <f aca="false">P1254-T1254-Y1254-G1254-H1254-Z1254</f>
        <v>2865.26</v>
      </c>
      <c r="S1254" s="81" t="n">
        <f aca="false">IF(ISERROR(Q1254/P1254),"",(Q1254/P1254))</f>
        <v>0.302361902269461</v>
      </c>
      <c r="T1254" s="78" t="n">
        <f aca="false">ROUND(IF(ISERROR(P1254*$T$1),"",P1254*$T$1),0)</f>
        <v>1421</v>
      </c>
      <c r="U1254" s="82" t="n">
        <f aca="false">ROUNDUP(I1254*1.2,0)</f>
        <v>240</v>
      </c>
      <c r="V1254" s="83" t="n">
        <f aca="false">ROUNDUP(SUM(J1254:L1254)*1.1,0)</f>
        <v>0</v>
      </c>
      <c r="W1254" s="84" t="s">
        <v>50</v>
      </c>
      <c r="X1254" s="28" t="n">
        <f aca="false">IFERROR(IF($W1254="eパケライト",VLOOKUP($U1254,料金表!$B$3:$H$52,2,1),IF($W1254="eパケ",VLOOKUP($U1254,料金表!$B$3:$H$52,4,1),IF($W1254="EMS",VLOOKUP($U1254,料金表!$B$3:$H$52,6,1),""))),"")</f>
        <v>860</v>
      </c>
      <c r="Y1254" s="28" t="n">
        <f aca="false">IFERROR(IF($W1254="eパケライト",VLOOKUP($U1254,料金表!$B$3:$H$52,3,1),IF($W1254="eパケ",VLOOKUP($U1254,料金表!$B$3:$H$52,5,1),IF($W1254="EMS",VLOOKUP($U1254,料金表!$B$3:$H$52,7,1),""))),"")</f>
        <v>860</v>
      </c>
      <c r="Z1254" s="28" t="n">
        <f aca="false">$Z$1</f>
        <v>330</v>
      </c>
      <c r="AA1254" s="64"/>
      <c r="AB1254" s="65"/>
      <c r="AC1254" s="66" t="s">
        <v>89</v>
      </c>
      <c r="AD1254" s="65" t="n">
        <v>43998</v>
      </c>
      <c r="AE1254" s="56"/>
      <c r="AF1254" s="104"/>
    </row>
    <row r="1255" customFormat="false" ht="15.75" hidden="false" customHeight="true" outlineLevel="0" collapsed="false">
      <c r="A1255" s="19" t="n">
        <v>1248</v>
      </c>
      <c r="B1255" s="67"/>
      <c r="C1255" s="58" t="s">
        <v>3796</v>
      </c>
      <c r="D1255" s="37" t="s">
        <v>3797</v>
      </c>
      <c r="E1255" s="58" t="n">
        <v>4909508120011</v>
      </c>
      <c r="F1255" s="38" t="str">
        <f aca="false">IF(D1255="",,"http://mnsearch.com/item?kwd="&amp;D1255)</f>
        <v>http://mnsearch.com/item?kwd=B0001488KE</v>
      </c>
      <c r="G1255" s="60" t="n">
        <v>4111</v>
      </c>
      <c r="H1255" s="39"/>
      <c r="I1255" s="40" t="n">
        <v>200</v>
      </c>
      <c r="J1255" s="41"/>
      <c r="K1255" s="41"/>
      <c r="L1255" s="41"/>
      <c r="M1255" s="61" t="s">
        <v>3798</v>
      </c>
      <c r="N1255" s="62" t="n">
        <v>65.25</v>
      </c>
      <c r="O1255" s="77" t="n">
        <f aca="false">N1255-0.5</f>
        <v>64.75</v>
      </c>
      <c r="P1255" s="78" t="n">
        <f aca="false">IF(ISERROR($P$1*O1255),"",($P$1*O1255))</f>
        <v>6855.73</v>
      </c>
      <c r="Q1255" s="79" t="n">
        <f aca="false">P1255-T1255-X1255-G1255-H1255-Z1255</f>
        <v>526.73</v>
      </c>
      <c r="R1255" s="80" t="n">
        <f aca="false">P1255-T1255-Y1255-G1255-H1255-Z1255</f>
        <v>526.73</v>
      </c>
      <c r="S1255" s="81" t="n">
        <f aca="false">IF(ISERROR(Q1255/P1255),"",(Q1255/P1255))</f>
        <v>0.0768306219760696</v>
      </c>
      <c r="T1255" s="78" t="n">
        <f aca="false">ROUND(IF(ISERROR(P1255*$T$1),"",P1255*$T$1),0)</f>
        <v>1028</v>
      </c>
      <c r="U1255" s="82" t="n">
        <f aca="false">ROUNDUP(I1255*1.2,0)</f>
        <v>240</v>
      </c>
      <c r="V1255" s="83" t="n">
        <f aca="false">ROUNDUP(SUM(J1255:L1255)*1.1,0)</f>
        <v>0</v>
      </c>
      <c r="W1255" s="84" t="s">
        <v>50</v>
      </c>
      <c r="X1255" s="28" t="n">
        <f aca="false">IFERROR(IF($W1255="eパケライト",VLOOKUP($U1255,料金表!$B$3:$H$52,2,1),IF($W1255="eパケ",VLOOKUP($U1255,料金表!$B$3:$H$52,4,1),IF($W1255="EMS",VLOOKUP($U1255,料金表!$B$3:$H$52,6,1),""))),"")</f>
        <v>860</v>
      </c>
      <c r="Y1255" s="28" t="n">
        <f aca="false">IFERROR(IF($W1255="eパケライト",VLOOKUP($U1255,料金表!$B$3:$H$52,3,1),IF($W1255="eパケ",VLOOKUP($U1255,料金表!$B$3:$H$52,5,1),IF($W1255="EMS",VLOOKUP($U1255,料金表!$B$3:$H$52,7,1),""))),"")</f>
        <v>860</v>
      </c>
      <c r="Z1255" s="28" t="n">
        <f aca="false">$Z$1</f>
        <v>330</v>
      </c>
      <c r="AA1255" s="64"/>
      <c r="AB1255" s="65"/>
      <c r="AC1255" s="66" t="s">
        <v>89</v>
      </c>
      <c r="AD1255" s="65" t="n">
        <v>43998</v>
      </c>
      <c r="AE1255" s="56"/>
      <c r="AF1255" s="104"/>
    </row>
    <row r="1256" customFormat="false" ht="15.75" hidden="false" customHeight="true" outlineLevel="0" collapsed="false">
      <c r="A1256" s="19" t="n">
        <v>1249</v>
      </c>
      <c r="B1256" s="67"/>
      <c r="C1256" s="58" t="s">
        <v>3799</v>
      </c>
      <c r="D1256" s="37" t="s">
        <v>3800</v>
      </c>
      <c r="E1256" s="58" t="n">
        <v>4904880015108</v>
      </c>
      <c r="F1256" s="38" t="str">
        <f aca="false">IF(D1256="",,"http://mnsearch.com/item?kwd="&amp;D1256)</f>
        <v>http://mnsearch.com/item?kwd=B000068GYP</v>
      </c>
      <c r="G1256" s="60" t="n">
        <v>3000</v>
      </c>
      <c r="H1256" s="39"/>
      <c r="I1256" s="40" t="n">
        <v>200</v>
      </c>
      <c r="J1256" s="41"/>
      <c r="K1256" s="41"/>
      <c r="L1256" s="41"/>
      <c r="M1256" s="100" t="s">
        <v>3801</v>
      </c>
      <c r="N1256" s="62" t="n">
        <v>58.49</v>
      </c>
      <c r="O1256" s="77" t="n">
        <f aca="false">N1256-0.5</f>
        <v>57.99</v>
      </c>
      <c r="P1256" s="78" t="n">
        <f aca="false">IF(ISERROR($P$1*O1256),"",($P$1*O1256))</f>
        <v>6139.9812</v>
      </c>
      <c r="Q1256" s="79" t="n">
        <f aca="false">P1256-T1256-X1256-G1256-H1256-Z1256</f>
        <v>1028.9812</v>
      </c>
      <c r="R1256" s="80" t="n">
        <f aca="false">P1256-T1256-Y1256-G1256-H1256-Z1256</f>
        <v>1028.9812</v>
      </c>
      <c r="S1256" s="81" t="n">
        <f aca="false">IF(ISERROR(Q1256/P1256),"",(Q1256/P1256))</f>
        <v>0.167587027790899</v>
      </c>
      <c r="T1256" s="78" t="n">
        <f aca="false">ROUND(IF(ISERROR(P1256*$T$1),"",P1256*$T$1),0)</f>
        <v>921</v>
      </c>
      <c r="U1256" s="82" t="n">
        <f aca="false">ROUNDUP(I1256*1.2,0)</f>
        <v>240</v>
      </c>
      <c r="V1256" s="83" t="n">
        <f aca="false">ROUNDUP(SUM(J1256:L1256)*1.1,0)</f>
        <v>0</v>
      </c>
      <c r="W1256" s="84" t="s">
        <v>50</v>
      </c>
      <c r="X1256" s="28" t="n">
        <f aca="false">IFERROR(IF($W1256="eパケライト",VLOOKUP($U1256,料金表!$B$3:$H$52,2,1),IF($W1256="eパケ",VLOOKUP($U1256,料金表!$B$3:$H$52,4,1),IF($W1256="EMS",VLOOKUP($U1256,料金表!$B$3:$H$52,6,1),""))),"")</f>
        <v>860</v>
      </c>
      <c r="Y1256" s="28" t="n">
        <f aca="false">IFERROR(IF($W1256="eパケライト",VLOOKUP($U1256,料金表!$B$3:$H$52,3,1),IF($W1256="eパケ",VLOOKUP($U1256,料金表!$B$3:$H$52,5,1),IF($W1256="EMS",VLOOKUP($U1256,料金表!$B$3:$H$52,7,1),""))),"")</f>
        <v>860</v>
      </c>
      <c r="Z1256" s="28" t="n">
        <f aca="false">$Z$1</f>
        <v>330</v>
      </c>
      <c r="AA1256" s="64"/>
      <c r="AB1256" s="65"/>
      <c r="AC1256" s="66" t="s">
        <v>89</v>
      </c>
      <c r="AD1256" s="65" t="n">
        <v>43998</v>
      </c>
      <c r="AE1256" s="56"/>
      <c r="AF1256" s="104"/>
    </row>
    <row r="1257" customFormat="false" ht="15.75" hidden="false" customHeight="true" outlineLevel="0" collapsed="false">
      <c r="A1257" s="19" t="n">
        <v>1250</v>
      </c>
      <c r="B1257" s="67"/>
      <c r="C1257" s="58" t="s">
        <v>3802</v>
      </c>
      <c r="D1257" s="37" t="s">
        <v>3803</v>
      </c>
      <c r="E1257" s="58" t="n">
        <v>4904323919581</v>
      </c>
      <c r="F1257" s="38" t="str">
        <f aca="false">IF(D1257="",,"http://mnsearch.com/item?kwd="&amp;D1257)</f>
        <v>http://mnsearch.com/item?kwd=B0000ZPMGW</v>
      </c>
      <c r="G1257" s="60" t="n">
        <v>2000</v>
      </c>
      <c r="H1257" s="39"/>
      <c r="I1257" s="40" t="n">
        <v>200</v>
      </c>
      <c r="J1257" s="41"/>
      <c r="K1257" s="41"/>
      <c r="L1257" s="41"/>
      <c r="M1257" s="100" t="s">
        <v>3804</v>
      </c>
      <c r="N1257" s="62" t="n">
        <v>54.49</v>
      </c>
      <c r="O1257" s="77" t="n">
        <f aca="false">N1257-0.5</f>
        <v>53.99</v>
      </c>
      <c r="P1257" s="78" t="n">
        <f aca="false">IF(ISERROR($P$1*O1257),"",($P$1*O1257))</f>
        <v>5716.4612</v>
      </c>
      <c r="Q1257" s="79" t="n">
        <f aca="false">P1257-T1257-X1257-G1257-H1257-Z1257</f>
        <v>1669.4612</v>
      </c>
      <c r="R1257" s="80" t="n">
        <f aca="false">P1257-T1257-Y1257-G1257-H1257-Z1257</f>
        <v>1669.4612</v>
      </c>
      <c r="S1257" s="81" t="n">
        <f aca="false">IF(ISERROR(Q1257/P1257),"",(Q1257/P1257))</f>
        <v>0.29204452572861</v>
      </c>
      <c r="T1257" s="78" t="n">
        <f aca="false">ROUND(IF(ISERROR(P1257*$T$1),"",P1257*$T$1),0)</f>
        <v>857</v>
      </c>
      <c r="U1257" s="82" t="n">
        <f aca="false">ROUNDUP(I1257*1.2,0)</f>
        <v>240</v>
      </c>
      <c r="V1257" s="83" t="n">
        <f aca="false">ROUNDUP(SUM(J1257:L1257)*1.1,0)</f>
        <v>0</v>
      </c>
      <c r="W1257" s="84" t="s">
        <v>50</v>
      </c>
      <c r="X1257" s="28" t="n">
        <f aca="false">IFERROR(IF($W1257="eパケライト",VLOOKUP($U1257,料金表!$B$3:$H$52,2,1),IF($W1257="eパケ",VLOOKUP($U1257,料金表!$B$3:$H$52,4,1),IF($W1257="EMS",VLOOKUP($U1257,料金表!$B$3:$H$52,6,1),""))),"")</f>
        <v>860</v>
      </c>
      <c r="Y1257" s="28" t="n">
        <f aca="false">IFERROR(IF($W1257="eパケライト",VLOOKUP($U1257,料金表!$B$3:$H$52,3,1),IF($W1257="eパケ",VLOOKUP($U1257,料金表!$B$3:$H$52,5,1),IF($W1257="EMS",VLOOKUP($U1257,料金表!$B$3:$H$52,7,1),""))),"")</f>
        <v>860</v>
      </c>
      <c r="Z1257" s="28" t="n">
        <f aca="false">$Z$1</f>
        <v>330</v>
      </c>
      <c r="AA1257" s="64"/>
      <c r="AB1257" s="65"/>
      <c r="AC1257" s="66" t="s">
        <v>89</v>
      </c>
      <c r="AD1257" s="65" t="n">
        <v>43998</v>
      </c>
      <c r="AE1257" s="56"/>
      <c r="AF1257" s="104"/>
    </row>
    <row r="1258" customFormat="false" ht="15.75" hidden="false" customHeight="true" outlineLevel="0" collapsed="false">
      <c r="A1258" s="19" t="n">
        <v>1251</v>
      </c>
      <c r="B1258" s="67"/>
      <c r="C1258" s="58" t="s">
        <v>3805</v>
      </c>
      <c r="D1258" s="37" t="s">
        <v>3806</v>
      </c>
      <c r="E1258" s="58" t="n">
        <v>4573173322911</v>
      </c>
      <c r="F1258" s="38" t="str">
        <f aca="false">IF(D1258="",,"http://mnsearch.com/item?kwd="&amp;D1258)</f>
        <v>http://mnsearch.com/item?kwd=B0783NKBD7</v>
      </c>
      <c r="G1258" s="60" t="n">
        <v>3100</v>
      </c>
      <c r="H1258" s="39"/>
      <c r="I1258" s="40" t="n">
        <v>200</v>
      </c>
      <c r="J1258" s="41"/>
      <c r="K1258" s="41"/>
      <c r="L1258" s="41"/>
      <c r="M1258" s="61" t="s">
        <v>3807</v>
      </c>
      <c r="N1258" s="62" t="n">
        <v>59.49</v>
      </c>
      <c r="O1258" s="77" t="n">
        <f aca="false">N1258-0.5</f>
        <v>58.99</v>
      </c>
      <c r="P1258" s="78" t="n">
        <f aca="false">IF(ISERROR($P$1*O1258),"",($P$1*O1258))</f>
        <v>6245.8612</v>
      </c>
      <c r="Q1258" s="79" t="n">
        <f aca="false">P1258-T1258-X1258-G1258-H1258-Z1258</f>
        <v>1018.8612</v>
      </c>
      <c r="R1258" s="80" t="n">
        <f aca="false">P1258-T1258-Y1258-G1258-H1258-Z1258</f>
        <v>1018.8612</v>
      </c>
      <c r="S1258" s="81" t="n">
        <f aca="false">IF(ISERROR(Q1258/P1258),"",(Q1258/P1258))</f>
        <v>0.163125815219845</v>
      </c>
      <c r="T1258" s="78" t="n">
        <f aca="false">ROUND(IF(ISERROR(P1258*$T$1),"",P1258*$T$1),0)</f>
        <v>937</v>
      </c>
      <c r="U1258" s="82" t="n">
        <f aca="false">ROUNDUP(I1258*1.2,0)</f>
        <v>240</v>
      </c>
      <c r="V1258" s="83" t="n">
        <f aca="false">ROUNDUP(SUM(J1258:L1258)*1.1,0)</f>
        <v>0</v>
      </c>
      <c r="W1258" s="84" t="s">
        <v>50</v>
      </c>
      <c r="X1258" s="28" t="n">
        <f aca="false">IFERROR(IF($W1258="eパケライト",VLOOKUP($U1258,料金表!$B$3:$H$52,2,1),IF($W1258="eパケ",VLOOKUP($U1258,料金表!$B$3:$H$52,4,1),IF($W1258="EMS",VLOOKUP($U1258,料金表!$B$3:$H$52,6,1),""))),"")</f>
        <v>860</v>
      </c>
      <c r="Y1258" s="28" t="n">
        <f aca="false">IFERROR(IF($W1258="eパケライト",VLOOKUP($U1258,料金表!$B$3:$H$52,3,1),IF($W1258="eパケ",VLOOKUP($U1258,料金表!$B$3:$H$52,5,1),IF($W1258="EMS",VLOOKUP($U1258,料金表!$B$3:$H$52,7,1),""))),"")</f>
        <v>860</v>
      </c>
      <c r="Z1258" s="28" t="n">
        <f aca="false">$Z$1</f>
        <v>330</v>
      </c>
      <c r="AA1258" s="64"/>
      <c r="AB1258" s="65"/>
      <c r="AC1258" s="66" t="s">
        <v>45</v>
      </c>
      <c r="AD1258" s="65" t="n">
        <v>43998</v>
      </c>
      <c r="AE1258" s="56"/>
      <c r="AF1258" s="104"/>
    </row>
    <row r="1259" customFormat="false" ht="15.75" hidden="false" customHeight="true" outlineLevel="0" collapsed="false">
      <c r="A1259" s="19" t="n">
        <v>1252</v>
      </c>
      <c r="B1259" s="67"/>
      <c r="C1259" s="58" t="s">
        <v>3808</v>
      </c>
      <c r="D1259" s="37" t="s">
        <v>3809</v>
      </c>
      <c r="E1259" s="58" t="n">
        <v>4976219634700</v>
      </c>
      <c r="F1259" s="38" t="str">
        <f aca="false">IF(D1259="",,"http://mnsearch.com/item?kwd="&amp;D1259)</f>
        <v>http://mnsearch.com/item?kwd=B00005V9G4</v>
      </c>
      <c r="G1259" s="60" t="n">
        <v>8800</v>
      </c>
      <c r="H1259" s="39"/>
      <c r="I1259" s="40" t="n">
        <v>200</v>
      </c>
      <c r="J1259" s="41"/>
      <c r="K1259" s="41"/>
      <c r="L1259" s="41"/>
      <c r="M1259" s="100" t="s">
        <v>3810</v>
      </c>
      <c r="N1259" s="62" t="n">
        <v>119.99</v>
      </c>
      <c r="O1259" s="77" t="n">
        <f aca="false">N1259-0.5</f>
        <v>119.49</v>
      </c>
      <c r="P1259" s="78" t="n">
        <f aca="false">IF(ISERROR($P$1*O1259),"",($P$1*O1259))</f>
        <v>12651.6012</v>
      </c>
      <c r="Q1259" s="79" t="n">
        <f aca="false">P1259-T1259-X1259-G1259-H1259-Z1259</f>
        <v>763.601199999999</v>
      </c>
      <c r="R1259" s="80" t="n">
        <f aca="false">P1259-T1259-Y1259-G1259-H1259-Z1259</f>
        <v>763.601199999999</v>
      </c>
      <c r="S1259" s="81" t="n">
        <f aca="false">IF(ISERROR(Q1259/P1259),"",(Q1259/P1259))</f>
        <v>0.0603560915277664</v>
      </c>
      <c r="T1259" s="78" t="n">
        <f aca="false">ROUND(IF(ISERROR(P1259*$T$1),"",P1259*$T$1),0)</f>
        <v>1898</v>
      </c>
      <c r="U1259" s="82" t="n">
        <f aca="false">ROUNDUP(I1259*1.2,0)</f>
        <v>240</v>
      </c>
      <c r="V1259" s="83" t="n">
        <f aca="false">ROUNDUP(SUM(J1259:L1259)*1.1,0)</f>
        <v>0</v>
      </c>
      <c r="W1259" s="84" t="s">
        <v>50</v>
      </c>
      <c r="X1259" s="28" t="n">
        <f aca="false">IFERROR(IF($W1259="eパケライト",VLOOKUP($U1259,料金表!$B$3:$H$52,2,1),IF($W1259="eパケ",VLOOKUP($U1259,料金表!$B$3:$H$52,4,1),IF($W1259="EMS",VLOOKUP($U1259,料金表!$B$3:$H$52,6,1),""))),"")</f>
        <v>860</v>
      </c>
      <c r="Y1259" s="28" t="n">
        <f aca="false">IFERROR(IF($W1259="eパケライト",VLOOKUP($U1259,料金表!$B$3:$H$52,3,1),IF($W1259="eパケ",VLOOKUP($U1259,料金表!$B$3:$H$52,5,1),IF($W1259="EMS",VLOOKUP($U1259,料金表!$B$3:$H$52,7,1),""))),"")</f>
        <v>860</v>
      </c>
      <c r="Z1259" s="28" t="n">
        <f aca="false">$Z$1</f>
        <v>330</v>
      </c>
      <c r="AA1259" s="64"/>
      <c r="AB1259" s="65"/>
      <c r="AC1259" s="66" t="s">
        <v>45</v>
      </c>
      <c r="AD1259" s="65" t="n">
        <v>43998</v>
      </c>
      <c r="AE1259" s="56"/>
      <c r="AF1259" s="104"/>
    </row>
    <row r="1260" customFormat="false" ht="15.75" hidden="false" customHeight="true" outlineLevel="0" collapsed="false">
      <c r="A1260" s="19" t="n">
        <v>1253</v>
      </c>
      <c r="B1260" s="67"/>
      <c r="C1260" s="58" t="s">
        <v>3811</v>
      </c>
      <c r="D1260" s="37" t="s">
        <v>3812</v>
      </c>
      <c r="E1260" s="58" t="n">
        <v>4988602103793</v>
      </c>
      <c r="F1260" s="38" t="str">
        <f aca="false">IF(D1260="",,"http://mnsearch.com/item?kwd="&amp;D1260)</f>
        <v>http://mnsearch.com/item?kwd=B0000UMS00</v>
      </c>
      <c r="G1260" s="60" t="n">
        <v>1500</v>
      </c>
      <c r="H1260" s="39"/>
      <c r="I1260" s="40" t="n">
        <v>200</v>
      </c>
      <c r="J1260" s="41"/>
      <c r="K1260" s="41"/>
      <c r="L1260" s="41"/>
      <c r="M1260" s="100" t="s">
        <v>3813</v>
      </c>
      <c r="N1260" s="62" t="n">
        <v>40.49</v>
      </c>
      <c r="O1260" s="77" t="n">
        <f aca="false">N1260-0.5</f>
        <v>39.99</v>
      </c>
      <c r="P1260" s="78" t="n">
        <f aca="false">IF(ISERROR($P$1*O1260),"",($P$1*O1260))</f>
        <v>4234.1412</v>
      </c>
      <c r="Q1260" s="79" t="n">
        <f aca="false">P1260-T1260-X1260-G1260-H1260-Z1260</f>
        <v>909.1412</v>
      </c>
      <c r="R1260" s="80" t="n">
        <f aca="false">P1260-T1260-Y1260-G1260-H1260-Z1260</f>
        <v>909.1412</v>
      </c>
      <c r="S1260" s="81" t="n">
        <f aca="false">IF(ISERROR(Q1260/P1260),"",(Q1260/P1260))</f>
        <v>0.214716788377298</v>
      </c>
      <c r="T1260" s="78" t="n">
        <f aca="false">ROUND(IF(ISERROR(P1260*$T$1),"",P1260*$T$1),0)</f>
        <v>635</v>
      </c>
      <c r="U1260" s="82" t="n">
        <f aca="false">ROUNDUP(I1260*1.2,0)</f>
        <v>240</v>
      </c>
      <c r="V1260" s="83" t="n">
        <f aca="false">ROUNDUP(SUM(J1260:L1260)*1.1,0)</f>
        <v>0</v>
      </c>
      <c r="W1260" s="84" t="s">
        <v>50</v>
      </c>
      <c r="X1260" s="28" t="n">
        <f aca="false">IFERROR(IF($W1260="eパケライト",VLOOKUP($U1260,料金表!$B$3:$H$52,2,1),IF($W1260="eパケ",VLOOKUP($U1260,料金表!$B$3:$H$52,4,1),IF($W1260="EMS",VLOOKUP($U1260,料金表!$B$3:$H$52,6,1),""))),"")</f>
        <v>860</v>
      </c>
      <c r="Y1260" s="28" t="n">
        <f aca="false">IFERROR(IF($W1260="eパケライト",VLOOKUP($U1260,料金表!$B$3:$H$52,3,1),IF($W1260="eパケ",VLOOKUP($U1260,料金表!$B$3:$H$52,5,1),IF($W1260="EMS",VLOOKUP($U1260,料金表!$B$3:$H$52,7,1),""))),"")</f>
        <v>860</v>
      </c>
      <c r="Z1260" s="28" t="n">
        <f aca="false">$Z$1</f>
        <v>330</v>
      </c>
      <c r="AA1260" s="64"/>
      <c r="AB1260" s="65"/>
      <c r="AC1260" s="66" t="s">
        <v>45</v>
      </c>
      <c r="AD1260" s="65" t="n">
        <v>43998</v>
      </c>
      <c r="AE1260" s="56"/>
      <c r="AF1260" s="104"/>
    </row>
    <row r="1261" customFormat="false" ht="15.75" hidden="false" customHeight="true" outlineLevel="0" collapsed="false">
      <c r="A1261" s="19" t="n">
        <v>1254</v>
      </c>
      <c r="B1261" s="67"/>
      <c r="C1261" s="58" t="s">
        <v>3814</v>
      </c>
      <c r="D1261" s="37" t="s">
        <v>3815</v>
      </c>
      <c r="E1261" s="58" t="n">
        <v>4960641060046</v>
      </c>
      <c r="F1261" s="38" t="str">
        <f aca="false">IF(D1261="",,"http://mnsearch.com/item?kwd="&amp;D1261)</f>
        <v>http://mnsearch.com/item?kwd=B000068HBD</v>
      </c>
      <c r="G1261" s="60" t="n">
        <v>6000</v>
      </c>
      <c r="H1261" s="39"/>
      <c r="I1261" s="40" t="n">
        <v>200</v>
      </c>
      <c r="J1261" s="41"/>
      <c r="K1261" s="41"/>
      <c r="L1261" s="41"/>
      <c r="M1261" s="100" t="s">
        <v>3816</v>
      </c>
      <c r="N1261" s="62" t="n">
        <v>100.49</v>
      </c>
      <c r="O1261" s="77" t="n">
        <f aca="false">N1261-0.5</f>
        <v>99.99</v>
      </c>
      <c r="P1261" s="78" t="n">
        <f aca="false">IF(ISERROR($P$1*O1261),"",($P$1*O1261))</f>
        <v>10586.9412</v>
      </c>
      <c r="Q1261" s="79" t="n">
        <f aca="false">P1261-T1261-X1261-G1261-H1261-Z1261</f>
        <v>1808.9412</v>
      </c>
      <c r="R1261" s="80" t="n">
        <f aca="false">P1261-T1261-Y1261-G1261-H1261-Z1261</f>
        <v>1808.9412</v>
      </c>
      <c r="S1261" s="81" t="n">
        <f aca="false">IF(ISERROR(Q1261/P1261),"",(Q1261/P1261))</f>
        <v>0.170865329827278</v>
      </c>
      <c r="T1261" s="78" t="n">
        <f aca="false">ROUND(IF(ISERROR(P1261*$T$1),"",P1261*$T$1),0)</f>
        <v>1588</v>
      </c>
      <c r="U1261" s="82" t="n">
        <f aca="false">ROUNDUP(I1261*1.2,0)</f>
        <v>240</v>
      </c>
      <c r="V1261" s="83" t="n">
        <f aca="false">ROUNDUP(SUM(J1261:L1261)*1.1,0)</f>
        <v>0</v>
      </c>
      <c r="W1261" s="84" t="s">
        <v>50</v>
      </c>
      <c r="X1261" s="28" t="n">
        <f aca="false">IFERROR(IF($W1261="eパケライト",VLOOKUP($U1261,料金表!$B$3:$H$52,2,1),IF($W1261="eパケ",VLOOKUP($U1261,料金表!$B$3:$H$52,4,1),IF($W1261="EMS",VLOOKUP($U1261,料金表!$B$3:$H$52,6,1),""))),"")</f>
        <v>860</v>
      </c>
      <c r="Y1261" s="28" t="n">
        <f aca="false">IFERROR(IF($W1261="eパケライト",VLOOKUP($U1261,料金表!$B$3:$H$52,3,1),IF($W1261="eパケ",VLOOKUP($U1261,料金表!$B$3:$H$52,5,1),IF($W1261="EMS",VLOOKUP($U1261,料金表!$B$3:$H$52,7,1),""))),"")</f>
        <v>860</v>
      </c>
      <c r="Z1261" s="28" t="n">
        <f aca="false">$Z$1</f>
        <v>330</v>
      </c>
      <c r="AA1261" s="64"/>
      <c r="AB1261" s="65"/>
      <c r="AC1261" s="66" t="s">
        <v>45</v>
      </c>
      <c r="AD1261" s="65" t="n">
        <v>43998</v>
      </c>
      <c r="AE1261" s="56"/>
      <c r="AF1261" s="104"/>
    </row>
    <row r="1262" customFormat="false" ht="15.75" hidden="false" customHeight="true" outlineLevel="0" collapsed="false">
      <c r="A1262" s="19" t="n">
        <v>1255</v>
      </c>
      <c r="B1262" s="67"/>
      <c r="C1262" s="58" t="s">
        <v>3817</v>
      </c>
      <c r="D1262" s="37" t="s">
        <v>3818</v>
      </c>
      <c r="E1262" s="58" t="n">
        <v>4907859106166</v>
      </c>
      <c r="F1262" s="38" t="str">
        <f aca="false">IF(D1262="",,"http://mnsearch.com/item?kwd="&amp;D1262)</f>
        <v>http://mnsearch.com/item?kwd=B000068H26</v>
      </c>
      <c r="G1262" s="60" t="n">
        <v>9000</v>
      </c>
      <c r="H1262" s="39"/>
      <c r="I1262" s="40" t="n">
        <v>200</v>
      </c>
      <c r="J1262" s="41"/>
      <c r="K1262" s="41"/>
      <c r="L1262" s="41"/>
      <c r="M1262" s="61" t="s">
        <v>3819</v>
      </c>
      <c r="N1262" s="62" t="n">
        <v>189.99</v>
      </c>
      <c r="O1262" s="77" t="n">
        <f aca="false">N1262-0.5</f>
        <v>189.49</v>
      </c>
      <c r="P1262" s="78" t="n">
        <f aca="false">IF(ISERROR($P$1*O1262),"",($P$1*O1262))</f>
        <v>20063.2012</v>
      </c>
      <c r="Q1262" s="79" t="n">
        <f aca="false">P1262-T1262-X1262-G1262-H1262-Z1262</f>
        <v>6864.2012</v>
      </c>
      <c r="R1262" s="80" t="n">
        <f aca="false">P1262-T1262-Y1262-G1262-H1262-Z1262</f>
        <v>6864.2012</v>
      </c>
      <c r="S1262" s="81" t="n">
        <f aca="false">IF(ISERROR(Q1262/P1262),"",(Q1262/P1262))</f>
        <v>0.342128912109998</v>
      </c>
      <c r="T1262" s="78" t="n">
        <f aca="false">ROUND(IF(ISERROR(P1262*$T$1),"",P1262*$T$1),0)</f>
        <v>3009</v>
      </c>
      <c r="U1262" s="82" t="n">
        <f aca="false">ROUNDUP(I1262*1.2,0)</f>
        <v>240</v>
      </c>
      <c r="V1262" s="83" t="n">
        <f aca="false">ROUNDUP(SUM(J1262:L1262)*1.1,0)</f>
        <v>0</v>
      </c>
      <c r="W1262" s="84" t="s">
        <v>50</v>
      </c>
      <c r="X1262" s="28" t="n">
        <f aca="false">IFERROR(IF($W1262="eパケライト",VLOOKUP($U1262,料金表!$B$3:$H$52,2,1),IF($W1262="eパケ",VLOOKUP($U1262,料金表!$B$3:$H$52,4,1),IF($W1262="EMS",VLOOKUP($U1262,料金表!$B$3:$H$52,6,1),""))),"")</f>
        <v>860</v>
      </c>
      <c r="Y1262" s="28" t="n">
        <f aca="false">IFERROR(IF($W1262="eパケライト",VLOOKUP($U1262,料金表!$B$3:$H$52,3,1),IF($W1262="eパケ",VLOOKUP($U1262,料金表!$B$3:$H$52,5,1),IF($W1262="EMS",VLOOKUP($U1262,料金表!$B$3:$H$52,7,1),""))),"")</f>
        <v>860</v>
      </c>
      <c r="Z1262" s="28" t="n">
        <f aca="false">$Z$1</f>
        <v>330</v>
      </c>
      <c r="AA1262" s="64"/>
      <c r="AB1262" s="65"/>
      <c r="AC1262" s="66" t="s">
        <v>45</v>
      </c>
      <c r="AD1262" s="65" t="n">
        <v>43998</v>
      </c>
      <c r="AE1262" s="56"/>
      <c r="AF1262" s="104"/>
    </row>
    <row r="1263" customFormat="false" ht="15.75" hidden="false" customHeight="true" outlineLevel="0" collapsed="false">
      <c r="A1263" s="19" t="n">
        <v>1256</v>
      </c>
      <c r="B1263" s="67"/>
      <c r="C1263" s="58" t="s">
        <v>3820</v>
      </c>
      <c r="D1263" s="37" t="s">
        <v>3821</v>
      </c>
      <c r="E1263" s="58" t="n">
        <v>4980124010047</v>
      </c>
      <c r="F1263" s="38" t="str">
        <f aca="false">IF(D1263="",,"http://mnsearch.com/item?kwd="&amp;D1263)</f>
        <v>http://mnsearch.com/item?kwd=B000069TG1</v>
      </c>
      <c r="G1263" s="60" t="n">
        <v>1500</v>
      </c>
      <c r="H1263" s="39"/>
      <c r="I1263" s="40" t="n">
        <v>200</v>
      </c>
      <c r="J1263" s="41"/>
      <c r="K1263" s="41"/>
      <c r="L1263" s="41"/>
      <c r="M1263" s="100" t="s">
        <v>3822</v>
      </c>
      <c r="N1263" s="62" t="n">
        <v>35.49</v>
      </c>
      <c r="O1263" s="77" t="n">
        <f aca="false">N1263-0.5</f>
        <v>34.99</v>
      </c>
      <c r="P1263" s="78" t="n">
        <f aca="false">IF(ISERROR($P$1*O1263),"",($P$1*O1263))</f>
        <v>3704.7412</v>
      </c>
      <c r="Q1263" s="79" t="n">
        <f aca="false">P1263-T1263-X1263-G1263-H1263-Z1263</f>
        <v>458.7412</v>
      </c>
      <c r="R1263" s="80" t="n">
        <f aca="false">P1263-T1263-Y1263-G1263-H1263-Z1263</f>
        <v>458.7412</v>
      </c>
      <c r="S1263" s="81" t="n">
        <f aca="false">IF(ISERROR(Q1263/P1263),"",(Q1263/P1263))</f>
        <v>0.123825437523139</v>
      </c>
      <c r="T1263" s="78" t="n">
        <f aca="false">ROUND(IF(ISERROR(P1263*$T$1),"",P1263*$T$1),0)</f>
        <v>556</v>
      </c>
      <c r="U1263" s="82" t="n">
        <f aca="false">ROUNDUP(I1263*1.2,0)</f>
        <v>240</v>
      </c>
      <c r="V1263" s="83" t="n">
        <f aca="false">ROUNDUP(SUM(J1263:L1263)*1.1,0)</f>
        <v>0</v>
      </c>
      <c r="W1263" s="84" t="s">
        <v>50</v>
      </c>
      <c r="X1263" s="28" t="n">
        <f aca="false">IFERROR(IF($W1263="eパケライト",VLOOKUP($U1263,料金表!$B$3:$H$52,2,1),IF($W1263="eパケ",VLOOKUP($U1263,料金表!$B$3:$H$52,4,1),IF($W1263="EMS",VLOOKUP($U1263,料金表!$B$3:$H$52,6,1),""))),"")</f>
        <v>860</v>
      </c>
      <c r="Y1263" s="28" t="n">
        <f aca="false">IFERROR(IF($W1263="eパケライト",VLOOKUP($U1263,料金表!$B$3:$H$52,3,1),IF($W1263="eパケ",VLOOKUP($U1263,料金表!$B$3:$H$52,5,1),IF($W1263="EMS",VLOOKUP($U1263,料金表!$B$3:$H$52,7,1),""))),"")</f>
        <v>860</v>
      </c>
      <c r="Z1263" s="28" t="n">
        <f aca="false">$Z$1</f>
        <v>330</v>
      </c>
      <c r="AA1263" s="64"/>
      <c r="AB1263" s="65"/>
      <c r="AC1263" s="66" t="s">
        <v>45</v>
      </c>
      <c r="AD1263" s="65" t="n">
        <v>43998</v>
      </c>
      <c r="AE1263" s="56"/>
      <c r="AF1263" s="104"/>
    </row>
    <row r="1264" customFormat="false" ht="15.75" hidden="false" customHeight="true" outlineLevel="0" collapsed="false">
      <c r="A1264" s="19" t="n">
        <v>1257</v>
      </c>
      <c r="B1264" s="67"/>
      <c r="C1264" s="58" t="s">
        <v>3823</v>
      </c>
      <c r="D1264" s="37" t="s">
        <v>3824</v>
      </c>
      <c r="E1264" s="58" t="n">
        <v>4959143850064</v>
      </c>
      <c r="F1264" s="38" t="str">
        <f aca="false">IF(D1264="",,"http://mnsearch.com/item?kwd="&amp;D1264)</f>
        <v>http://mnsearch.com/item?kwd=B00MKZWPEW</v>
      </c>
      <c r="G1264" s="60" t="n">
        <v>2000</v>
      </c>
      <c r="H1264" s="39"/>
      <c r="I1264" s="40" t="n">
        <v>200</v>
      </c>
      <c r="J1264" s="41"/>
      <c r="K1264" s="41"/>
      <c r="L1264" s="41"/>
      <c r="M1264" s="61" t="s">
        <v>3825</v>
      </c>
      <c r="N1264" s="62" t="n">
        <v>60.49</v>
      </c>
      <c r="O1264" s="77" t="n">
        <f aca="false">N1264-0.5</f>
        <v>59.99</v>
      </c>
      <c r="P1264" s="78" t="n">
        <f aca="false">IF(ISERROR($P$1*O1264),"",($P$1*O1264))</f>
        <v>6351.7412</v>
      </c>
      <c r="Q1264" s="79" t="n">
        <f aca="false">P1264-T1264-X1264-G1264-H1264-Z1264</f>
        <v>2208.7412</v>
      </c>
      <c r="R1264" s="80" t="n">
        <f aca="false">P1264-T1264-Y1264-G1264-H1264-Z1264</f>
        <v>2208.7412</v>
      </c>
      <c r="S1264" s="81" t="n">
        <f aca="false">IF(ISERROR(Q1264/P1264),"",(Q1264/P1264))</f>
        <v>0.347737908465162</v>
      </c>
      <c r="T1264" s="78" t="n">
        <f aca="false">ROUND(IF(ISERROR(P1264*$T$1),"",P1264*$T$1),0)</f>
        <v>953</v>
      </c>
      <c r="U1264" s="82" t="n">
        <f aca="false">ROUNDUP(I1264*1.2,0)</f>
        <v>240</v>
      </c>
      <c r="V1264" s="83" t="n">
        <f aca="false">ROUNDUP(SUM(J1264:L1264)*1.1,0)</f>
        <v>0</v>
      </c>
      <c r="W1264" s="84" t="s">
        <v>50</v>
      </c>
      <c r="X1264" s="28" t="n">
        <f aca="false">IFERROR(IF($W1264="eパケライト",VLOOKUP($U1264,料金表!$B$3:$H$52,2,1),IF($W1264="eパケ",VLOOKUP($U1264,料金表!$B$3:$H$52,4,1),IF($W1264="EMS",VLOOKUP($U1264,料金表!$B$3:$H$52,6,1),""))),"")</f>
        <v>860</v>
      </c>
      <c r="Y1264" s="28" t="n">
        <f aca="false">IFERROR(IF($W1264="eパケライト",VLOOKUP($U1264,料金表!$B$3:$H$52,3,1),IF($W1264="eパケ",VLOOKUP($U1264,料金表!$B$3:$H$52,5,1),IF($W1264="EMS",VLOOKUP($U1264,料金表!$B$3:$H$52,7,1),""))),"")</f>
        <v>860</v>
      </c>
      <c r="Z1264" s="28" t="n">
        <f aca="false">$Z$1</f>
        <v>330</v>
      </c>
      <c r="AA1264" s="64"/>
      <c r="AB1264" s="65"/>
      <c r="AC1264" s="66" t="s">
        <v>45</v>
      </c>
      <c r="AD1264" s="65" t="n">
        <v>43998</v>
      </c>
      <c r="AE1264" s="56"/>
      <c r="AF1264" s="104"/>
    </row>
    <row r="1265" customFormat="false" ht="15.75" hidden="false" customHeight="true" outlineLevel="0" collapsed="false">
      <c r="A1265" s="19" t="n">
        <v>1258</v>
      </c>
      <c r="B1265" s="67"/>
      <c r="C1265" s="58" t="s">
        <v>3826</v>
      </c>
      <c r="D1265" s="37" t="s">
        <v>3827</v>
      </c>
      <c r="E1265" s="58" t="n">
        <v>4988041700546</v>
      </c>
      <c r="F1265" s="38" t="str">
        <f aca="false">IF(D1265="",,"http://mnsearch.com/item?kwd="&amp;D1265)</f>
        <v>http://mnsearch.com/item?kwd=B0000ZPSNY</v>
      </c>
      <c r="G1265" s="60" t="n">
        <v>18600</v>
      </c>
      <c r="H1265" s="39"/>
      <c r="I1265" s="40" t="n">
        <v>200</v>
      </c>
      <c r="J1265" s="41"/>
      <c r="K1265" s="41"/>
      <c r="L1265" s="41"/>
      <c r="M1265" s="61" t="s">
        <v>3828</v>
      </c>
      <c r="N1265" s="62" t="n">
        <v>240</v>
      </c>
      <c r="O1265" s="77" t="n">
        <f aca="false">N1265-0.5</f>
        <v>239.5</v>
      </c>
      <c r="P1265" s="78" t="n">
        <f aca="false">IF(ISERROR($P$1*O1265),"",($P$1*O1265))</f>
        <v>25358.26</v>
      </c>
      <c r="Q1265" s="79" t="n">
        <f aca="false">P1265-T1265-X1265-G1265-H1265-Z1265</f>
        <v>1764.26</v>
      </c>
      <c r="R1265" s="80" t="n">
        <f aca="false">P1265-T1265-Y1265-G1265-H1265-Z1265</f>
        <v>1764.26</v>
      </c>
      <c r="S1265" s="81" t="n">
        <f aca="false">IF(ISERROR(Q1265/P1265),"",(Q1265/P1265))</f>
        <v>0.0695733855556335</v>
      </c>
      <c r="T1265" s="78" t="n">
        <f aca="false">ROUND(IF(ISERROR(P1265*$T$1),"",P1265*$T$1),0)</f>
        <v>3804</v>
      </c>
      <c r="U1265" s="82" t="n">
        <f aca="false">ROUNDUP(I1265*1.2,0)</f>
        <v>240</v>
      </c>
      <c r="V1265" s="83" t="n">
        <f aca="false">ROUNDUP(SUM(J1265:L1265)*1.1,0)</f>
        <v>0</v>
      </c>
      <c r="W1265" s="84" t="s">
        <v>50</v>
      </c>
      <c r="X1265" s="28" t="n">
        <f aca="false">IFERROR(IF($W1265="eパケライト",VLOOKUP($U1265,料金表!$B$3:$H$52,2,1),IF($W1265="eパケ",VLOOKUP($U1265,料金表!$B$3:$H$52,4,1),IF($W1265="EMS",VLOOKUP($U1265,料金表!$B$3:$H$52,6,1),""))),"")</f>
        <v>860</v>
      </c>
      <c r="Y1265" s="28" t="n">
        <f aca="false">IFERROR(IF($W1265="eパケライト",VLOOKUP($U1265,料金表!$B$3:$H$52,3,1),IF($W1265="eパケ",VLOOKUP($U1265,料金表!$B$3:$H$52,5,1),IF($W1265="EMS",VLOOKUP($U1265,料金表!$B$3:$H$52,7,1),""))),"")</f>
        <v>860</v>
      </c>
      <c r="Z1265" s="28" t="n">
        <f aca="false">$Z$1</f>
        <v>330</v>
      </c>
      <c r="AA1265" s="64"/>
      <c r="AB1265" s="65"/>
      <c r="AC1265" s="66" t="s">
        <v>45</v>
      </c>
      <c r="AD1265" s="65" t="n">
        <v>43998</v>
      </c>
      <c r="AE1265" s="56"/>
      <c r="AF1265" s="104"/>
    </row>
    <row r="1266" customFormat="false" ht="15.75" hidden="false" customHeight="true" outlineLevel="0" collapsed="false">
      <c r="A1266" s="19" t="n">
        <v>1259</v>
      </c>
      <c r="B1266" s="67"/>
      <c r="C1266" s="58" t="s">
        <v>3829</v>
      </c>
      <c r="D1266" s="37" t="s">
        <v>3830</v>
      </c>
      <c r="E1266" s="58" t="n">
        <v>4938833000170</v>
      </c>
      <c r="F1266" s="38" t="str">
        <f aca="false">IF(D1266="",,"http://mnsearch.com/item?kwd="&amp;D1266)</f>
        <v>http://mnsearch.com/item?kwd=B000148JEO</v>
      </c>
      <c r="G1266" s="60" t="n">
        <v>5100</v>
      </c>
      <c r="H1266" s="39"/>
      <c r="I1266" s="40" t="n">
        <v>200</v>
      </c>
      <c r="J1266" s="41"/>
      <c r="K1266" s="41"/>
      <c r="L1266" s="41"/>
      <c r="M1266" s="61" t="s">
        <v>3831</v>
      </c>
      <c r="N1266" s="62" t="n">
        <v>90</v>
      </c>
      <c r="O1266" s="77" t="n">
        <f aca="false">N1266-0.5</f>
        <v>89.5</v>
      </c>
      <c r="P1266" s="78" t="n">
        <f aca="false">IF(ISERROR($P$1*O1266),"",($P$1*O1266))</f>
        <v>9476.26</v>
      </c>
      <c r="Q1266" s="79" t="n">
        <f aca="false">P1266-T1266-X1266-G1266-H1266-Z1266</f>
        <v>1765.26</v>
      </c>
      <c r="R1266" s="80" t="n">
        <f aca="false">P1266-T1266-Y1266-G1266-H1266-Z1266</f>
        <v>1765.26</v>
      </c>
      <c r="S1266" s="81" t="n">
        <f aca="false">IF(ISERROR(Q1266/P1266),"",(Q1266/P1266))</f>
        <v>0.186282351898323</v>
      </c>
      <c r="T1266" s="78" t="n">
        <f aca="false">ROUND(IF(ISERROR(P1266*$T$1),"",P1266*$T$1),0)</f>
        <v>1421</v>
      </c>
      <c r="U1266" s="82" t="n">
        <f aca="false">ROUNDUP(I1266*1.2,0)</f>
        <v>240</v>
      </c>
      <c r="V1266" s="83" t="n">
        <f aca="false">ROUNDUP(SUM(J1266:L1266)*1.1,0)</f>
        <v>0</v>
      </c>
      <c r="W1266" s="84" t="s">
        <v>50</v>
      </c>
      <c r="X1266" s="28" t="n">
        <f aca="false">IFERROR(IF($W1266="eパケライト",VLOOKUP($U1266,料金表!$B$3:$H$52,2,1),IF($W1266="eパケ",VLOOKUP($U1266,料金表!$B$3:$H$52,4,1),IF($W1266="EMS",VLOOKUP($U1266,料金表!$B$3:$H$52,6,1),""))),"")</f>
        <v>860</v>
      </c>
      <c r="Y1266" s="28" t="n">
        <f aca="false">IFERROR(IF($W1266="eパケライト",VLOOKUP($U1266,料金表!$B$3:$H$52,3,1),IF($W1266="eパケ",VLOOKUP($U1266,料金表!$B$3:$H$52,5,1),IF($W1266="EMS",VLOOKUP($U1266,料金表!$B$3:$H$52,7,1),""))),"")</f>
        <v>860</v>
      </c>
      <c r="Z1266" s="28" t="n">
        <f aca="false">$Z$1</f>
        <v>330</v>
      </c>
      <c r="AA1266" s="64"/>
      <c r="AB1266" s="65"/>
      <c r="AC1266" s="66" t="s">
        <v>45</v>
      </c>
      <c r="AD1266" s="65" t="n">
        <v>43998</v>
      </c>
      <c r="AE1266" s="56"/>
      <c r="AF1266" s="104"/>
    </row>
    <row r="1267" customFormat="false" ht="15.75" hidden="false" customHeight="true" outlineLevel="0" collapsed="false">
      <c r="A1267" s="19" t="n">
        <v>1260</v>
      </c>
      <c r="B1267" s="67"/>
      <c r="C1267" s="58" t="s">
        <v>3832</v>
      </c>
      <c r="D1267" s="37" t="s">
        <v>3833</v>
      </c>
      <c r="E1267" s="58" t="n">
        <v>4907940201015</v>
      </c>
      <c r="F1267" s="38" t="str">
        <f aca="false">IF(D1267="",,"http://mnsearch.com/item?kwd="&amp;D1267)</f>
        <v>http://mnsearch.com/item?kwd=B000068H61</v>
      </c>
      <c r="G1267" s="60" t="n">
        <v>2000</v>
      </c>
      <c r="H1267" s="39"/>
      <c r="I1267" s="40" t="n">
        <v>200</v>
      </c>
      <c r="J1267" s="41"/>
      <c r="K1267" s="41"/>
      <c r="L1267" s="41"/>
      <c r="M1267" s="100" t="s">
        <v>3834</v>
      </c>
      <c r="N1267" s="62" t="n">
        <v>40</v>
      </c>
      <c r="O1267" s="77" t="n">
        <f aca="false">N1267-0.5</f>
        <v>39.5</v>
      </c>
      <c r="P1267" s="78" t="n">
        <f aca="false">IF(ISERROR($P$1*O1267),"",($P$1*O1267))</f>
        <v>4182.26</v>
      </c>
      <c r="Q1267" s="79" t="n">
        <f aca="false">P1267-T1267-X1267-G1267-H1267-Z1267</f>
        <v>365.26</v>
      </c>
      <c r="R1267" s="80" t="n">
        <f aca="false">P1267-T1267-Y1267-G1267-H1267-Z1267</f>
        <v>365.26</v>
      </c>
      <c r="S1267" s="81" t="n">
        <f aca="false">IF(ISERROR(Q1267/P1267),"",(Q1267/P1267))</f>
        <v>0.0873355554174059</v>
      </c>
      <c r="T1267" s="78" t="n">
        <f aca="false">ROUND(IF(ISERROR(P1267*$T$1),"",P1267*$T$1),0)</f>
        <v>627</v>
      </c>
      <c r="U1267" s="82" t="n">
        <f aca="false">ROUNDUP(I1267*1.2,0)</f>
        <v>240</v>
      </c>
      <c r="V1267" s="83" t="n">
        <f aca="false">ROUNDUP(SUM(J1267:L1267)*1.1,0)</f>
        <v>0</v>
      </c>
      <c r="W1267" s="84" t="s">
        <v>50</v>
      </c>
      <c r="X1267" s="28" t="n">
        <f aca="false">IFERROR(IF($W1267="eパケライト",VLOOKUP($U1267,料金表!$B$3:$H$52,2,1),IF($W1267="eパケ",VLOOKUP($U1267,料金表!$B$3:$H$52,4,1),IF($W1267="EMS",VLOOKUP($U1267,料金表!$B$3:$H$52,6,1),""))),"")</f>
        <v>860</v>
      </c>
      <c r="Y1267" s="28" t="n">
        <f aca="false">IFERROR(IF($W1267="eパケライト",VLOOKUP($U1267,料金表!$B$3:$H$52,3,1),IF($W1267="eパケ",VLOOKUP($U1267,料金表!$B$3:$H$52,5,1),IF($W1267="EMS",VLOOKUP($U1267,料金表!$B$3:$H$52,7,1),""))),"")</f>
        <v>860</v>
      </c>
      <c r="Z1267" s="28" t="n">
        <f aca="false">$Z$1</f>
        <v>330</v>
      </c>
      <c r="AA1267" s="64"/>
      <c r="AB1267" s="65"/>
      <c r="AC1267" s="66" t="s">
        <v>45</v>
      </c>
      <c r="AD1267" s="65" t="n">
        <v>43998</v>
      </c>
      <c r="AE1267" s="56"/>
      <c r="AF1267" s="104"/>
    </row>
    <row r="1268" customFormat="false" ht="15.75" hidden="false" customHeight="true" outlineLevel="0" collapsed="false">
      <c r="A1268" s="19" t="n">
        <v>1261</v>
      </c>
      <c r="B1268" s="67"/>
      <c r="C1268" s="58" t="s">
        <v>3835</v>
      </c>
      <c r="D1268" s="37" t="s">
        <v>3836</v>
      </c>
      <c r="E1268" s="58" t="n">
        <v>4906571519100</v>
      </c>
      <c r="F1268" s="38" t="str">
        <f aca="false">IF(D1268="",,"http://mnsearch.com/item?kwd="&amp;D1268)</f>
        <v>http://mnsearch.com/item?kwd=B000068H0M</v>
      </c>
      <c r="G1268" s="60" t="n">
        <v>3811</v>
      </c>
      <c r="H1268" s="39"/>
      <c r="I1268" s="40" t="n">
        <v>200</v>
      </c>
      <c r="J1268" s="41"/>
      <c r="K1268" s="41"/>
      <c r="L1268" s="41"/>
      <c r="M1268" s="100" t="s">
        <v>3837</v>
      </c>
      <c r="N1268" s="62" t="n">
        <v>66</v>
      </c>
      <c r="O1268" s="77" t="n">
        <f aca="false">N1268-0.5</f>
        <v>65.5</v>
      </c>
      <c r="P1268" s="78" t="n">
        <f aca="false">IF(ISERROR($P$1*O1268),"",($P$1*O1268))</f>
        <v>6935.14</v>
      </c>
      <c r="Q1268" s="79" t="n">
        <f aca="false">P1268-T1268-X1268-G1268-H1268-Z1268</f>
        <v>894.139999999999</v>
      </c>
      <c r="R1268" s="80" t="n">
        <f aca="false">P1268-T1268-Y1268-G1268-H1268-Z1268</f>
        <v>894.139999999999</v>
      </c>
      <c r="S1268" s="81" t="n">
        <f aca="false">IF(ISERROR(Q1268/P1268),"",(Q1268/P1268))</f>
        <v>0.128928904102873</v>
      </c>
      <c r="T1268" s="78" t="n">
        <f aca="false">ROUND(IF(ISERROR(P1268*$T$1),"",P1268*$T$1),0)</f>
        <v>1040</v>
      </c>
      <c r="U1268" s="82" t="n">
        <f aca="false">ROUNDUP(I1268*1.2,0)</f>
        <v>240</v>
      </c>
      <c r="V1268" s="83" t="n">
        <f aca="false">ROUNDUP(SUM(J1268:L1268)*1.1,0)</f>
        <v>0</v>
      </c>
      <c r="W1268" s="84" t="s">
        <v>50</v>
      </c>
      <c r="X1268" s="28" t="n">
        <f aca="false">IFERROR(IF($W1268="eパケライト",VLOOKUP($U1268,料金表!$B$3:$H$52,2,1),IF($W1268="eパケ",VLOOKUP($U1268,料金表!$B$3:$H$52,4,1),IF($W1268="EMS",VLOOKUP($U1268,料金表!$B$3:$H$52,6,1),""))),"")</f>
        <v>860</v>
      </c>
      <c r="Y1268" s="28" t="n">
        <f aca="false">IFERROR(IF($W1268="eパケライト",VLOOKUP($U1268,料金表!$B$3:$H$52,3,1),IF($W1268="eパケ",VLOOKUP($U1268,料金表!$B$3:$H$52,5,1),IF($W1268="EMS",VLOOKUP($U1268,料金表!$B$3:$H$52,7,1),""))),"")</f>
        <v>860</v>
      </c>
      <c r="Z1268" s="28" t="n">
        <f aca="false">$Z$1</f>
        <v>330</v>
      </c>
      <c r="AA1268" s="64"/>
      <c r="AB1268" s="65"/>
      <c r="AC1268" s="66" t="s">
        <v>89</v>
      </c>
      <c r="AD1268" s="65" t="n">
        <v>44000</v>
      </c>
      <c r="AE1268" s="56"/>
      <c r="AF1268" s="104"/>
    </row>
    <row r="1269" customFormat="false" ht="15.75" hidden="false" customHeight="true" outlineLevel="0" collapsed="false">
      <c r="A1269" s="19" t="n">
        <v>1262</v>
      </c>
      <c r="B1269" s="67"/>
      <c r="C1269" s="58" t="s">
        <v>3838</v>
      </c>
      <c r="D1269" s="37" t="s">
        <v>3839</v>
      </c>
      <c r="E1269" s="58" t="n">
        <v>4904810625568</v>
      </c>
      <c r="F1269" s="38" t="str">
        <f aca="false">IF(D1269="",,"http://mnsearch.com/item?kwd="&amp;D1269)</f>
        <v>http://mnsearch.com/item?kwd=B00005U0LW</v>
      </c>
      <c r="G1269" s="60" t="n">
        <v>5600</v>
      </c>
      <c r="H1269" s="39"/>
      <c r="I1269" s="40" t="n">
        <v>200</v>
      </c>
      <c r="J1269" s="41"/>
      <c r="K1269" s="41"/>
      <c r="L1269" s="41"/>
      <c r="M1269" s="100" t="s">
        <v>3840</v>
      </c>
      <c r="N1269" s="62" t="n">
        <v>93.75</v>
      </c>
      <c r="O1269" s="77" t="n">
        <f aca="false">N1269-0.5</f>
        <v>93.25</v>
      </c>
      <c r="P1269" s="78" t="n">
        <f aca="false">IF(ISERROR($P$1*O1269),"",($P$1*O1269))</f>
        <v>9873.31</v>
      </c>
      <c r="Q1269" s="79" t="n">
        <f aca="false">P1269-T1269-X1269-G1269-H1269-Z1269</f>
        <v>1602.31</v>
      </c>
      <c r="R1269" s="80" t="n">
        <f aca="false">P1269-T1269-Y1269-G1269-H1269-Z1269</f>
        <v>1602.31</v>
      </c>
      <c r="S1269" s="81" t="n">
        <f aca="false">IF(ISERROR(Q1269/P1269),"",(Q1269/P1269))</f>
        <v>0.16228701418268</v>
      </c>
      <c r="T1269" s="78" t="n">
        <f aca="false">ROUND(IF(ISERROR(P1269*$T$1),"",P1269*$T$1),0)</f>
        <v>1481</v>
      </c>
      <c r="U1269" s="82" t="n">
        <f aca="false">ROUNDUP(I1269*1.2,0)</f>
        <v>240</v>
      </c>
      <c r="V1269" s="83" t="n">
        <f aca="false">ROUNDUP(SUM(J1269:L1269)*1.1,0)</f>
        <v>0</v>
      </c>
      <c r="W1269" s="84" t="s">
        <v>50</v>
      </c>
      <c r="X1269" s="28" t="n">
        <f aca="false">IFERROR(IF($W1269="eパケライト",VLOOKUP($U1269,料金表!$B$3:$H$52,2,1),IF($W1269="eパケ",VLOOKUP($U1269,料金表!$B$3:$H$52,4,1),IF($W1269="EMS",VLOOKUP($U1269,料金表!$B$3:$H$52,6,1),""))),"")</f>
        <v>860</v>
      </c>
      <c r="Y1269" s="28" t="n">
        <f aca="false">IFERROR(IF($W1269="eパケライト",VLOOKUP($U1269,料金表!$B$3:$H$52,3,1),IF($W1269="eパケ",VLOOKUP($U1269,料金表!$B$3:$H$52,5,1),IF($W1269="EMS",VLOOKUP($U1269,料金表!$B$3:$H$52,7,1),""))),"")</f>
        <v>860</v>
      </c>
      <c r="Z1269" s="28" t="n">
        <f aca="false">$Z$1</f>
        <v>330</v>
      </c>
      <c r="AA1269" s="64"/>
      <c r="AB1269" s="65"/>
      <c r="AC1269" s="66" t="s">
        <v>89</v>
      </c>
      <c r="AD1269" s="65" t="n">
        <v>44000</v>
      </c>
      <c r="AE1269" s="56"/>
      <c r="AF1269" s="104"/>
    </row>
    <row r="1270" customFormat="false" ht="15.75" hidden="false" customHeight="true" outlineLevel="0" collapsed="false">
      <c r="A1270" s="19" t="n">
        <v>1263</v>
      </c>
      <c r="B1270" s="67"/>
      <c r="C1270" s="58" t="s">
        <v>3841</v>
      </c>
      <c r="D1270" s="37" t="s">
        <v>3842</v>
      </c>
      <c r="E1270" s="58" t="n">
        <v>4983164734706</v>
      </c>
      <c r="F1270" s="38" t="str">
        <f aca="false">IF(D1270="",,"http://mnsearch.com/item?kwd="&amp;D1270)</f>
        <v>http://mnsearch.com/item?kwd=B00005OVP4</v>
      </c>
      <c r="G1270" s="60" t="n">
        <v>1511</v>
      </c>
      <c r="H1270" s="39"/>
      <c r="I1270" s="40" t="n">
        <v>200</v>
      </c>
      <c r="J1270" s="41"/>
      <c r="K1270" s="41"/>
      <c r="L1270" s="41"/>
      <c r="M1270" s="100" t="s">
        <v>3843</v>
      </c>
      <c r="N1270" s="62" t="n">
        <v>40.49</v>
      </c>
      <c r="O1270" s="77" t="n">
        <f aca="false">N1270-0.5</f>
        <v>39.99</v>
      </c>
      <c r="P1270" s="78" t="n">
        <f aca="false">IF(ISERROR($P$1*O1270),"",($P$1*O1270))</f>
        <v>4234.1412</v>
      </c>
      <c r="Q1270" s="79" t="n">
        <f aca="false">P1270-T1270-X1270-G1270-H1270-Z1270</f>
        <v>898.1412</v>
      </c>
      <c r="R1270" s="80" t="n">
        <f aca="false">P1270-T1270-Y1270-G1270-H1270-Z1270</f>
        <v>898.1412</v>
      </c>
      <c r="S1270" s="81" t="n">
        <f aca="false">IF(ISERROR(Q1270/P1270),"",(Q1270/P1270))</f>
        <v>0.212118858955389</v>
      </c>
      <c r="T1270" s="78" t="n">
        <f aca="false">ROUND(IF(ISERROR(P1270*$T$1),"",P1270*$T$1),0)</f>
        <v>635</v>
      </c>
      <c r="U1270" s="82" t="n">
        <f aca="false">ROUNDUP(I1270*1.2,0)</f>
        <v>240</v>
      </c>
      <c r="V1270" s="83" t="n">
        <f aca="false">ROUNDUP(SUM(J1270:L1270)*1.1,0)</f>
        <v>0</v>
      </c>
      <c r="W1270" s="84" t="s">
        <v>50</v>
      </c>
      <c r="X1270" s="28" t="n">
        <f aca="false">IFERROR(IF($W1270="eパケライト",VLOOKUP($U1270,料金表!$B$3:$H$52,2,1),IF($W1270="eパケ",VLOOKUP($U1270,料金表!$B$3:$H$52,4,1),IF($W1270="EMS",VLOOKUP($U1270,料金表!$B$3:$H$52,6,1),""))),"")</f>
        <v>860</v>
      </c>
      <c r="Y1270" s="28" t="n">
        <f aca="false">IFERROR(IF($W1270="eパケライト",VLOOKUP($U1270,料金表!$B$3:$H$52,3,1),IF($W1270="eパケ",VLOOKUP($U1270,料金表!$B$3:$H$52,5,1),IF($W1270="EMS",VLOOKUP($U1270,料金表!$B$3:$H$52,7,1),""))),"")</f>
        <v>860</v>
      </c>
      <c r="Z1270" s="28" t="n">
        <f aca="false">$Z$1</f>
        <v>330</v>
      </c>
      <c r="AA1270" s="64"/>
      <c r="AB1270" s="65"/>
      <c r="AC1270" s="66" t="s">
        <v>89</v>
      </c>
      <c r="AD1270" s="65" t="n">
        <v>44000</v>
      </c>
      <c r="AE1270" s="56"/>
      <c r="AF1270" s="104"/>
    </row>
    <row r="1271" customFormat="false" ht="15.75" hidden="false" customHeight="true" outlineLevel="0" collapsed="false">
      <c r="A1271" s="19" t="n">
        <v>1264</v>
      </c>
      <c r="B1271" s="67"/>
      <c r="C1271" s="58" t="s">
        <v>3844</v>
      </c>
      <c r="D1271" s="37" t="s">
        <v>3845</v>
      </c>
      <c r="E1271" s="58" t="n">
        <v>4988601002752</v>
      </c>
      <c r="F1271" s="38" t="str">
        <f aca="false">IF(D1271="",,"http://mnsearch.com/item?kwd="&amp;D1271)</f>
        <v>http://mnsearch.com/item?kwd=B000068HWI</v>
      </c>
      <c r="G1271" s="60" t="n">
        <v>1800</v>
      </c>
      <c r="H1271" s="39"/>
      <c r="I1271" s="40" t="n">
        <v>200</v>
      </c>
      <c r="J1271" s="41"/>
      <c r="K1271" s="41"/>
      <c r="L1271" s="41"/>
      <c r="M1271" s="100" t="s">
        <v>3846</v>
      </c>
      <c r="N1271" s="62" t="n">
        <v>40.49</v>
      </c>
      <c r="O1271" s="77" t="n">
        <f aca="false">N1271-0.5</f>
        <v>39.99</v>
      </c>
      <c r="P1271" s="78" t="n">
        <f aca="false">IF(ISERROR($P$1*O1271),"",($P$1*O1271))</f>
        <v>4234.1412</v>
      </c>
      <c r="Q1271" s="79" t="n">
        <f aca="false">P1271-T1271-X1271-G1271-H1271-Z1271</f>
        <v>609.1412</v>
      </c>
      <c r="R1271" s="80" t="n">
        <f aca="false">P1271-T1271-Y1271-G1271-H1271-Z1271</f>
        <v>609.1412</v>
      </c>
      <c r="S1271" s="81" t="n">
        <f aca="false">IF(ISERROR(Q1271/P1271),"",(Q1271/P1271))</f>
        <v>0.143864167779761</v>
      </c>
      <c r="T1271" s="78" t="n">
        <f aca="false">ROUND(IF(ISERROR(P1271*$T$1),"",P1271*$T$1),0)</f>
        <v>635</v>
      </c>
      <c r="U1271" s="82" t="n">
        <f aca="false">ROUNDUP(I1271*1.2,0)</f>
        <v>240</v>
      </c>
      <c r="V1271" s="83" t="n">
        <f aca="false">ROUNDUP(SUM(J1271:L1271)*1.1,0)</f>
        <v>0</v>
      </c>
      <c r="W1271" s="84" t="s">
        <v>50</v>
      </c>
      <c r="X1271" s="28" t="n">
        <f aca="false">IFERROR(IF($W1271="eパケライト",VLOOKUP($U1271,料金表!$B$3:$H$52,2,1),IF($W1271="eパケ",VLOOKUP($U1271,料金表!$B$3:$H$52,4,1),IF($W1271="EMS",VLOOKUP($U1271,料金表!$B$3:$H$52,6,1),""))),"")</f>
        <v>860</v>
      </c>
      <c r="Y1271" s="28" t="n">
        <f aca="false">IFERROR(IF($W1271="eパケライト",VLOOKUP($U1271,料金表!$B$3:$H$52,3,1),IF($W1271="eパケ",VLOOKUP($U1271,料金表!$B$3:$H$52,5,1),IF($W1271="EMS",VLOOKUP($U1271,料金表!$B$3:$H$52,7,1),""))),"")</f>
        <v>860</v>
      </c>
      <c r="Z1271" s="28" t="n">
        <f aca="false">$Z$1</f>
        <v>330</v>
      </c>
      <c r="AA1271" s="64"/>
      <c r="AB1271" s="65"/>
      <c r="AC1271" s="66" t="s">
        <v>89</v>
      </c>
      <c r="AD1271" s="65" t="n">
        <v>44000</v>
      </c>
      <c r="AE1271" s="56"/>
      <c r="AF1271" s="104"/>
    </row>
    <row r="1272" customFormat="false" ht="15.75" hidden="false" customHeight="true" outlineLevel="0" collapsed="false">
      <c r="A1272" s="19" t="n">
        <v>1265</v>
      </c>
      <c r="B1272" s="67"/>
      <c r="C1272" s="58" t="s">
        <v>3847</v>
      </c>
      <c r="D1272" s="37" t="s">
        <v>3848</v>
      </c>
      <c r="E1272" s="58" t="n">
        <v>4573173300063</v>
      </c>
      <c r="F1272" s="38" t="str">
        <f aca="false">IF(D1272="",,"http://mnsearch.com/item?kwd="&amp;D1272)</f>
        <v>http://mnsearch.com/item?kwd=B010RMZ5UU</v>
      </c>
      <c r="G1272" s="60" t="n">
        <v>6000</v>
      </c>
      <c r="H1272" s="39"/>
      <c r="I1272" s="40" t="n">
        <v>300</v>
      </c>
      <c r="J1272" s="41"/>
      <c r="K1272" s="41"/>
      <c r="L1272" s="41"/>
      <c r="M1272" s="100" t="s">
        <v>3849</v>
      </c>
      <c r="N1272" s="62" t="n">
        <v>90.49</v>
      </c>
      <c r="O1272" s="77" t="n">
        <f aca="false">N1272-0.5</f>
        <v>89.99</v>
      </c>
      <c r="P1272" s="78" t="n">
        <f aca="false">IF(ISERROR($P$1*O1272),"",($P$1*O1272))</f>
        <v>9528.1412</v>
      </c>
      <c r="Q1272" s="79" t="n">
        <f aca="false">P1272-T1272-X1272-G1272-H1272-Z1272</f>
        <v>684.141199999998</v>
      </c>
      <c r="R1272" s="80" t="n">
        <f aca="false">P1272-T1272-Y1272-G1272-H1272-Z1272</f>
        <v>684.141199999998</v>
      </c>
      <c r="S1272" s="81" t="n">
        <f aca="false">IF(ISERROR(Q1272/P1272),"",(Q1272/P1272))</f>
        <v>0.0718021685069065</v>
      </c>
      <c r="T1272" s="78" t="n">
        <f aca="false">ROUND(IF(ISERROR(P1272*$T$1),"",P1272*$T$1),0)</f>
        <v>1429</v>
      </c>
      <c r="U1272" s="82" t="n">
        <f aca="false">ROUNDUP(I1272*1.2,0)</f>
        <v>360</v>
      </c>
      <c r="V1272" s="83" t="n">
        <f aca="false">ROUNDUP(SUM(J1272:L1272)*1.1,0)</f>
        <v>0</v>
      </c>
      <c r="W1272" s="84" t="s">
        <v>50</v>
      </c>
      <c r="X1272" s="28" t="n">
        <f aca="false">IFERROR(IF($W1272="eパケライト",VLOOKUP($U1272,料金表!$B$3:$H$52,2,1),IF($W1272="eパケ",VLOOKUP($U1272,料金表!$B$3:$H$52,4,1),IF($W1272="EMS",VLOOKUP($U1272,料金表!$B$3:$H$52,6,1),""))),"")</f>
        <v>1085</v>
      </c>
      <c r="Y1272" s="28" t="n">
        <f aca="false">IFERROR(IF($W1272="eパケライト",VLOOKUP($U1272,料金表!$B$3:$H$52,3,1),IF($W1272="eパケ",VLOOKUP($U1272,料金表!$B$3:$H$52,5,1),IF($W1272="EMS",VLOOKUP($U1272,料金表!$B$3:$H$52,7,1),""))),"")</f>
        <v>1085</v>
      </c>
      <c r="Z1272" s="28" t="n">
        <f aca="false">$Z$1</f>
        <v>330</v>
      </c>
      <c r="AA1272" s="64"/>
      <c r="AB1272" s="65"/>
      <c r="AC1272" s="66" t="s">
        <v>89</v>
      </c>
      <c r="AD1272" s="65" t="n">
        <v>44000</v>
      </c>
      <c r="AE1272" s="56"/>
      <c r="AF1272" s="104"/>
    </row>
    <row r="1273" customFormat="false" ht="15.75" hidden="false" customHeight="true" outlineLevel="0" collapsed="false">
      <c r="A1273" s="19" t="n">
        <v>1266</v>
      </c>
      <c r="B1273" s="67"/>
      <c r="C1273" s="58" t="s">
        <v>3850</v>
      </c>
      <c r="D1273" s="37" t="s">
        <v>3851</v>
      </c>
      <c r="E1273" s="58" t="n">
        <v>4932688000033</v>
      </c>
      <c r="F1273" s="38" t="str">
        <f aca="false">IF(D1273="",,"http://mnsearch.com/item?kwd="&amp;D1273)</f>
        <v>http://mnsearch.com/item?kwd=B000068H6I</v>
      </c>
      <c r="G1273" s="60" t="n">
        <v>9500</v>
      </c>
      <c r="H1273" s="39"/>
      <c r="I1273" s="40" t="n">
        <v>200</v>
      </c>
      <c r="J1273" s="41"/>
      <c r="K1273" s="41"/>
      <c r="L1273" s="41"/>
      <c r="M1273" s="100" t="s">
        <v>3852</v>
      </c>
      <c r="N1273" s="62" t="n">
        <v>140</v>
      </c>
      <c r="O1273" s="77" t="n">
        <f aca="false">N1273-0.5</f>
        <v>139.5</v>
      </c>
      <c r="P1273" s="78" t="n">
        <f aca="false">IF(ISERROR($P$1*O1273),"",($P$1*O1273))</f>
        <v>14770.26</v>
      </c>
      <c r="Q1273" s="79" t="n">
        <f aca="false">P1273-T1273-X1273-G1273-H1273-Z1273</f>
        <v>1864.26</v>
      </c>
      <c r="R1273" s="80" t="n">
        <f aca="false">P1273-T1273-Y1273-G1273-H1273-Z1273</f>
        <v>1864.26</v>
      </c>
      <c r="S1273" s="81" t="n">
        <f aca="false">IF(ISERROR(Q1273/P1273),"",(Q1273/P1273))</f>
        <v>0.126217141742935</v>
      </c>
      <c r="T1273" s="78" t="n">
        <f aca="false">ROUND(IF(ISERROR(P1273*$T$1),"",P1273*$T$1),0)</f>
        <v>2216</v>
      </c>
      <c r="U1273" s="82" t="n">
        <f aca="false">ROUNDUP(I1273*1.2,0)</f>
        <v>240</v>
      </c>
      <c r="V1273" s="83" t="n">
        <f aca="false">ROUNDUP(SUM(J1273:L1273)*1.1,0)</f>
        <v>0</v>
      </c>
      <c r="W1273" s="84" t="s">
        <v>50</v>
      </c>
      <c r="X1273" s="28" t="n">
        <f aca="false">IFERROR(IF($W1273="eパケライト",VLOOKUP($U1273,料金表!$B$3:$H$52,2,1),IF($W1273="eパケ",VLOOKUP($U1273,料金表!$B$3:$H$52,4,1),IF($W1273="EMS",VLOOKUP($U1273,料金表!$B$3:$H$52,6,1),""))),"")</f>
        <v>860</v>
      </c>
      <c r="Y1273" s="28" t="n">
        <f aca="false">IFERROR(IF($W1273="eパケライト",VLOOKUP($U1273,料金表!$B$3:$H$52,3,1),IF($W1273="eパケ",VLOOKUP($U1273,料金表!$B$3:$H$52,5,1),IF($W1273="EMS",VLOOKUP($U1273,料金表!$B$3:$H$52,7,1),""))),"")</f>
        <v>860</v>
      </c>
      <c r="Z1273" s="28" t="n">
        <f aca="false">$Z$1</f>
        <v>330</v>
      </c>
      <c r="AA1273" s="64"/>
      <c r="AB1273" s="65"/>
      <c r="AC1273" s="66" t="s">
        <v>89</v>
      </c>
      <c r="AD1273" s="65" t="n">
        <v>44000</v>
      </c>
      <c r="AE1273" s="56"/>
      <c r="AF1273" s="104"/>
    </row>
    <row r="1274" customFormat="false" ht="15.75" hidden="false" customHeight="true" outlineLevel="0" collapsed="false">
      <c r="A1274" s="19" t="n">
        <v>1267</v>
      </c>
      <c r="B1274" s="67"/>
      <c r="C1274" s="58" t="s">
        <v>3853</v>
      </c>
      <c r="D1274" s="37" t="s">
        <v>3854</v>
      </c>
      <c r="E1274" s="58" t="n">
        <v>4988110021695</v>
      </c>
      <c r="F1274" s="38" t="str">
        <f aca="false">IF(D1274="",,"http://mnsearch.com/item?kwd="&amp;D1274)</f>
        <v>http://mnsearch.com/item?kwd=B0003H3IO0</v>
      </c>
      <c r="G1274" s="60" t="n">
        <v>1700</v>
      </c>
      <c r="H1274" s="39"/>
      <c r="I1274" s="40" t="n">
        <v>200</v>
      </c>
      <c r="J1274" s="41"/>
      <c r="K1274" s="41"/>
      <c r="L1274" s="41"/>
      <c r="M1274" s="61" t="s">
        <v>3855</v>
      </c>
      <c r="N1274" s="62" t="n">
        <v>50.49</v>
      </c>
      <c r="O1274" s="77" t="n">
        <f aca="false">N1274-0.5</f>
        <v>49.99</v>
      </c>
      <c r="P1274" s="78" t="n">
        <f aca="false">IF(ISERROR($P$1*O1274),"",($P$1*O1274))</f>
        <v>5292.9412</v>
      </c>
      <c r="Q1274" s="79" t="n">
        <f aca="false">P1274-T1274-X1274-G1274-H1274-Z1274</f>
        <v>1608.9412</v>
      </c>
      <c r="R1274" s="80" t="n">
        <f aca="false">P1274-T1274-Y1274-G1274-H1274-Z1274</f>
        <v>1608.9412</v>
      </c>
      <c r="S1274" s="81" t="n">
        <f aca="false">IF(ISERROR(Q1274/P1274),"",(Q1274/P1274))</f>
        <v>0.303978665018988</v>
      </c>
      <c r="T1274" s="78" t="n">
        <f aca="false">ROUND(IF(ISERROR(P1274*$T$1),"",P1274*$T$1),0)</f>
        <v>794</v>
      </c>
      <c r="U1274" s="82" t="n">
        <f aca="false">ROUNDUP(I1274*1.2,0)</f>
        <v>240</v>
      </c>
      <c r="V1274" s="83" t="n">
        <f aca="false">ROUNDUP(SUM(J1274:L1274)*1.1,0)</f>
        <v>0</v>
      </c>
      <c r="W1274" s="84" t="s">
        <v>50</v>
      </c>
      <c r="X1274" s="28" t="n">
        <f aca="false">IFERROR(IF($W1274="eパケライト",VLOOKUP($U1274,料金表!$B$3:$H$52,2,1),IF($W1274="eパケ",VLOOKUP($U1274,料金表!$B$3:$H$52,4,1),IF($W1274="EMS",VLOOKUP($U1274,料金表!$B$3:$H$52,6,1),""))),"")</f>
        <v>860</v>
      </c>
      <c r="Y1274" s="28" t="n">
        <f aca="false">IFERROR(IF($W1274="eパケライト",VLOOKUP($U1274,料金表!$B$3:$H$52,3,1),IF($W1274="eパケ",VLOOKUP($U1274,料金表!$B$3:$H$52,5,1),IF($W1274="EMS",VLOOKUP($U1274,料金表!$B$3:$H$52,7,1),""))),"")</f>
        <v>860</v>
      </c>
      <c r="Z1274" s="28" t="n">
        <f aca="false">$Z$1</f>
        <v>330</v>
      </c>
      <c r="AA1274" s="64"/>
      <c r="AB1274" s="65"/>
      <c r="AC1274" s="66" t="s">
        <v>89</v>
      </c>
      <c r="AD1274" s="65" t="n">
        <v>44000</v>
      </c>
      <c r="AE1274" s="56"/>
      <c r="AF1274" s="104"/>
    </row>
    <row r="1275" customFormat="false" ht="15.75" hidden="false" customHeight="true" outlineLevel="0" collapsed="false">
      <c r="A1275" s="19" t="n">
        <v>1268</v>
      </c>
      <c r="B1275" s="67"/>
      <c r="C1275" s="58" t="s">
        <v>3856</v>
      </c>
      <c r="D1275" s="37" t="s">
        <v>3857</v>
      </c>
      <c r="E1275" s="58" t="n">
        <v>4976219042406</v>
      </c>
      <c r="F1275" s="38" t="str">
        <f aca="false">IF(D1275="",,"http://mnsearch.com/item?kwd="&amp;D1275)</f>
        <v>http://mnsearch.com/item?kwd=B000068HLT</v>
      </c>
      <c r="G1275" s="60" t="n">
        <v>11000</v>
      </c>
      <c r="H1275" s="39"/>
      <c r="I1275" s="40" t="n">
        <v>200</v>
      </c>
      <c r="J1275" s="41"/>
      <c r="K1275" s="41"/>
      <c r="L1275" s="41"/>
      <c r="M1275" s="61" t="s">
        <v>3858</v>
      </c>
      <c r="N1275" s="62" t="n">
        <v>160</v>
      </c>
      <c r="O1275" s="77" t="n">
        <f aca="false">N1275-0.5</f>
        <v>159.5</v>
      </c>
      <c r="P1275" s="78" t="n">
        <f aca="false">IF(ISERROR($P$1*O1275),"",($P$1*O1275))</f>
        <v>16887.86</v>
      </c>
      <c r="Q1275" s="79" t="n">
        <f aca="false">P1275-T1275-X1275-G1275-H1275-Z1275</f>
        <v>2164.86</v>
      </c>
      <c r="R1275" s="80" t="n">
        <f aca="false">P1275-T1275-Y1275-G1275-H1275-Z1275</f>
        <v>2164.86</v>
      </c>
      <c r="S1275" s="81" t="n">
        <f aca="false">IF(ISERROR(Q1275/P1275),"",(Q1275/P1275))</f>
        <v>0.128190309488591</v>
      </c>
      <c r="T1275" s="78" t="n">
        <f aca="false">ROUND(IF(ISERROR(P1275*$T$1),"",P1275*$T$1),0)</f>
        <v>2533</v>
      </c>
      <c r="U1275" s="82" t="n">
        <f aca="false">ROUNDUP(I1275*1.2,0)</f>
        <v>240</v>
      </c>
      <c r="V1275" s="83" t="n">
        <f aca="false">ROUNDUP(SUM(J1275:L1275)*1.1,0)</f>
        <v>0</v>
      </c>
      <c r="W1275" s="84" t="s">
        <v>50</v>
      </c>
      <c r="X1275" s="28" t="n">
        <f aca="false">IFERROR(IF($W1275="eパケライト",VLOOKUP($U1275,料金表!$B$3:$H$52,2,1),IF($W1275="eパケ",VLOOKUP($U1275,料金表!$B$3:$H$52,4,1),IF($W1275="EMS",VLOOKUP($U1275,料金表!$B$3:$H$52,6,1),""))),"")</f>
        <v>860</v>
      </c>
      <c r="Y1275" s="28" t="n">
        <f aca="false">IFERROR(IF($W1275="eパケライト",VLOOKUP($U1275,料金表!$B$3:$H$52,3,1),IF($W1275="eパケ",VLOOKUP($U1275,料金表!$B$3:$H$52,5,1),IF($W1275="EMS",VLOOKUP($U1275,料金表!$B$3:$H$52,7,1),""))),"")</f>
        <v>860</v>
      </c>
      <c r="Z1275" s="28" t="n">
        <f aca="false">$Z$1</f>
        <v>330</v>
      </c>
      <c r="AA1275" s="64"/>
      <c r="AB1275" s="65"/>
      <c r="AC1275" s="66" t="s">
        <v>89</v>
      </c>
      <c r="AD1275" s="65" t="n">
        <v>44000</v>
      </c>
      <c r="AE1275" s="56"/>
      <c r="AF1275" s="104"/>
    </row>
    <row r="1276" customFormat="false" ht="15.75" hidden="false" customHeight="true" outlineLevel="0" collapsed="false">
      <c r="A1276" s="19" t="n">
        <v>1269</v>
      </c>
      <c r="B1276" s="67"/>
      <c r="C1276" s="58" t="s">
        <v>3859</v>
      </c>
      <c r="D1276" s="37" t="s">
        <v>110</v>
      </c>
      <c r="E1276" s="20"/>
      <c r="F1276" s="38" t="str">
        <f aca="false">IF(D1276="",,"http://mnsearch.com/item?kwd="&amp;D1276)</f>
        <v>http://mnsearch.com/item?kwd=Hand-on</v>
      </c>
      <c r="G1276" s="60" t="n">
        <v>1500</v>
      </c>
      <c r="H1276" s="39"/>
      <c r="I1276" s="40" t="n">
        <v>200</v>
      </c>
      <c r="J1276" s="41"/>
      <c r="K1276" s="41"/>
      <c r="L1276" s="41"/>
      <c r="M1276" s="41"/>
      <c r="N1276" s="62" t="n">
        <v>35.49</v>
      </c>
      <c r="O1276" s="77" t="n">
        <f aca="false">N1276-0.5</f>
        <v>34.99</v>
      </c>
      <c r="P1276" s="78" t="n">
        <f aca="false">IF(ISERROR($P$1*O1276),"",($P$1*O1276))</f>
        <v>3704.7412</v>
      </c>
      <c r="Q1276" s="79" t="n">
        <f aca="false">P1276-T1276-X1276-G1276-H1276-Z1276</f>
        <v>458.7412</v>
      </c>
      <c r="R1276" s="80" t="n">
        <f aca="false">P1276-T1276-Y1276-G1276-H1276-Z1276</f>
        <v>458.7412</v>
      </c>
      <c r="S1276" s="81" t="n">
        <f aca="false">IF(ISERROR(Q1276/P1276),"",(Q1276/P1276))</f>
        <v>0.123825437523139</v>
      </c>
      <c r="T1276" s="78" t="n">
        <f aca="false">ROUND(IF(ISERROR(P1276*$T$1),"",P1276*$T$1),0)</f>
        <v>556</v>
      </c>
      <c r="U1276" s="82" t="n">
        <f aca="false">ROUNDUP(I1276*1.2,0)</f>
        <v>240</v>
      </c>
      <c r="V1276" s="83" t="n">
        <f aca="false">ROUNDUP(SUM(J1276:L1276)*1.1,0)</f>
        <v>0</v>
      </c>
      <c r="W1276" s="84" t="s">
        <v>50</v>
      </c>
      <c r="X1276" s="28" t="n">
        <f aca="false">IFERROR(IF($W1276="eパケライト",VLOOKUP($U1276,料金表!$B$3:$H$52,2,1),IF($W1276="eパケ",VLOOKUP($U1276,料金表!$B$3:$H$52,4,1),IF($W1276="EMS",VLOOKUP($U1276,料金表!$B$3:$H$52,6,1),""))),"")</f>
        <v>860</v>
      </c>
      <c r="Y1276" s="28" t="n">
        <f aca="false">IFERROR(IF($W1276="eパケライト",VLOOKUP($U1276,料金表!$B$3:$H$52,3,1),IF($W1276="eパケ",VLOOKUP($U1276,料金表!$B$3:$H$52,5,1),IF($W1276="EMS",VLOOKUP($U1276,料金表!$B$3:$H$52,7,1),""))),"")</f>
        <v>860</v>
      </c>
      <c r="Z1276" s="28" t="n">
        <f aca="false">$Z$1</f>
        <v>330</v>
      </c>
      <c r="AA1276" s="64"/>
      <c r="AB1276" s="65"/>
      <c r="AC1276" s="66" t="s">
        <v>89</v>
      </c>
      <c r="AD1276" s="65" t="n">
        <v>44000</v>
      </c>
      <c r="AE1276" s="56"/>
      <c r="AF1276" s="105" t="s">
        <v>3860</v>
      </c>
    </row>
    <row r="1277" customFormat="false" ht="15.75" hidden="false" customHeight="true" outlineLevel="0" collapsed="false">
      <c r="A1277" s="19" t="n">
        <v>1270</v>
      </c>
      <c r="B1277" s="67"/>
      <c r="C1277" s="58" t="s">
        <v>3861</v>
      </c>
      <c r="D1277" s="37" t="s">
        <v>3862</v>
      </c>
      <c r="E1277" s="58" t="n">
        <v>4983164730487</v>
      </c>
      <c r="F1277" s="38" t="str">
        <f aca="false">IF(D1277="",,"http://mnsearch.com/item?kwd="&amp;D1277)</f>
        <v>http://mnsearch.com/item?kwd=B000068HP2</v>
      </c>
      <c r="G1277" s="60" t="n">
        <v>8600</v>
      </c>
      <c r="H1277" s="39"/>
      <c r="I1277" s="40" t="n">
        <v>200</v>
      </c>
      <c r="J1277" s="41"/>
      <c r="K1277" s="41"/>
      <c r="L1277" s="41"/>
      <c r="M1277" s="100" t="s">
        <v>3863</v>
      </c>
      <c r="N1277" s="62" t="n">
        <v>135.49</v>
      </c>
      <c r="O1277" s="77" t="n">
        <f aca="false">N1277-0.5</f>
        <v>134.99</v>
      </c>
      <c r="P1277" s="78" t="n">
        <f aca="false">IF(ISERROR($P$1*O1277),"",($P$1*O1277))</f>
        <v>14292.7412</v>
      </c>
      <c r="Q1277" s="79" t="n">
        <f aca="false">P1277-T1277-X1277-G1277-H1277-Z1277</f>
        <v>2358.7412</v>
      </c>
      <c r="R1277" s="80" t="n">
        <f aca="false">P1277-T1277-Y1277-G1277-H1277-Z1277</f>
        <v>2358.7412</v>
      </c>
      <c r="S1277" s="81" t="n">
        <f aca="false">IF(ISERROR(Q1277/P1277),"",(Q1277/P1277))</f>
        <v>0.165030708035209</v>
      </c>
      <c r="T1277" s="78" t="n">
        <f aca="false">ROUND(IF(ISERROR(P1277*$T$1),"",P1277*$T$1),0)</f>
        <v>2144</v>
      </c>
      <c r="U1277" s="82" t="n">
        <f aca="false">ROUNDUP(I1277*1.2,0)</f>
        <v>240</v>
      </c>
      <c r="V1277" s="83" t="n">
        <f aca="false">ROUNDUP(SUM(J1277:L1277)*1.1,0)</f>
        <v>0</v>
      </c>
      <c r="W1277" s="84" t="s">
        <v>50</v>
      </c>
      <c r="X1277" s="28" t="n">
        <f aca="false">IFERROR(IF($W1277="eパケライト",VLOOKUP($U1277,料金表!$B$3:$H$52,2,1),IF($W1277="eパケ",VLOOKUP($U1277,料金表!$B$3:$H$52,4,1),IF($W1277="EMS",VLOOKUP($U1277,料金表!$B$3:$H$52,6,1),""))),"")</f>
        <v>860</v>
      </c>
      <c r="Y1277" s="28" t="n">
        <f aca="false">IFERROR(IF($W1277="eパケライト",VLOOKUP($U1277,料金表!$B$3:$H$52,3,1),IF($W1277="eパケ",VLOOKUP($U1277,料金表!$B$3:$H$52,5,1),IF($W1277="EMS",VLOOKUP($U1277,料金表!$B$3:$H$52,7,1),""))),"")</f>
        <v>860</v>
      </c>
      <c r="Z1277" s="28" t="n">
        <f aca="false">$Z$1</f>
        <v>330</v>
      </c>
      <c r="AA1277" s="64"/>
      <c r="AB1277" s="65"/>
      <c r="AC1277" s="66" t="s">
        <v>89</v>
      </c>
      <c r="AD1277" s="65" t="n">
        <v>44000</v>
      </c>
      <c r="AE1277" s="56"/>
      <c r="AF1277" s="104"/>
    </row>
    <row r="1278" customFormat="false" ht="15.75" hidden="false" customHeight="true" outlineLevel="0" collapsed="false">
      <c r="A1278" s="19" t="n">
        <v>1271</v>
      </c>
      <c r="B1278" s="67"/>
      <c r="C1278" s="58" t="s">
        <v>3864</v>
      </c>
      <c r="D1278" s="37" t="s">
        <v>3865</v>
      </c>
      <c r="E1278" s="58" t="n">
        <v>4964808500154</v>
      </c>
      <c r="F1278" s="38" t="str">
        <f aca="false">IF(D1278="",,"http://mnsearch.com/item?kwd="&amp;D1278)</f>
        <v>http://mnsearch.com/item?kwd=B00014B1EO</v>
      </c>
      <c r="G1278" s="60" t="n">
        <v>5000</v>
      </c>
      <c r="H1278" s="39"/>
      <c r="I1278" s="40" t="n">
        <v>200</v>
      </c>
      <c r="J1278" s="41"/>
      <c r="K1278" s="41"/>
      <c r="L1278" s="41"/>
      <c r="M1278" s="100" t="s">
        <v>3866</v>
      </c>
      <c r="N1278" s="62" t="n">
        <v>90.49</v>
      </c>
      <c r="O1278" s="77" t="n">
        <f aca="false">N1278-0.5</f>
        <v>89.99</v>
      </c>
      <c r="P1278" s="78" t="n">
        <f aca="false">IF(ISERROR($P$1*O1278),"",($P$1*O1278))</f>
        <v>9528.1412</v>
      </c>
      <c r="Q1278" s="79" t="n">
        <f aca="false">P1278-T1278-X1278-G1278-H1278-Z1278</f>
        <v>1909.1412</v>
      </c>
      <c r="R1278" s="80" t="n">
        <f aca="false">P1278-T1278-Y1278-G1278-H1278-Z1278</f>
        <v>1909.1412</v>
      </c>
      <c r="S1278" s="81" t="n">
        <f aca="false">IF(ISERROR(Q1278/P1278),"",(Q1278/P1278))</f>
        <v>0.200368693108788</v>
      </c>
      <c r="T1278" s="78" t="n">
        <f aca="false">ROUND(IF(ISERROR(P1278*$T$1),"",P1278*$T$1),0)</f>
        <v>1429</v>
      </c>
      <c r="U1278" s="82" t="n">
        <f aca="false">ROUNDUP(I1278*1.2,0)</f>
        <v>240</v>
      </c>
      <c r="V1278" s="83" t="n">
        <f aca="false">ROUNDUP(SUM(J1278:L1278)*1.1,0)</f>
        <v>0</v>
      </c>
      <c r="W1278" s="84" t="s">
        <v>50</v>
      </c>
      <c r="X1278" s="28" t="n">
        <f aca="false">IFERROR(IF($W1278="eパケライト",VLOOKUP($U1278,料金表!$B$3:$H$52,2,1),IF($W1278="eパケ",VLOOKUP($U1278,料金表!$B$3:$H$52,4,1),IF($W1278="EMS",VLOOKUP($U1278,料金表!$B$3:$H$52,6,1),""))),"")</f>
        <v>860</v>
      </c>
      <c r="Y1278" s="28" t="n">
        <f aca="false">IFERROR(IF($W1278="eパケライト",VLOOKUP($U1278,料金表!$B$3:$H$52,3,1),IF($W1278="eパケ",VLOOKUP($U1278,料金表!$B$3:$H$52,5,1),IF($W1278="EMS",VLOOKUP($U1278,料金表!$B$3:$H$52,7,1),""))),"")</f>
        <v>860</v>
      </c>
      <c r="Z1278" s="28" t="n">
        <f aca="false">$Z$1</f>
        <v>330</v>
      </c>
      <c r="AA1278" s="64"/>
      <c r="AB1278" s="65"/>
      <c r="AC1278" s="66" t="s">
        <v>45</v>
      </c>
      <c r="AD1278" s="65" t="n">
        <v>43999</v>
      </c>
      <c r="AE1278" s="56"/>
      <c r="AF1278" s="104"/>
    </row>
    <row r="1279" customFormat="false" ht="15.75" hidden="false" customHeight="true" outlineLevel="0" collapsed="false">
      <c r="A1279" s="19" t="n">
        <v>1272</v>
      </c>
      <c r="B1279" s="67"/>
      <c r="C1279" s="58" t="s">
        <v>3867</v>
      </c>
      <c r="D1279" s="37" t="s">
        <v>3868</v>
      </c>
      <c r="E1279" s="58" t="n">
        <v>4988623303042</v>
      </c>
      <c r="F1279" s="38" t="str">
        <f aca="false">IF(D1279="",,"http://mnsearch.com/item?kwd="&amp;D1279)</f>
        <v>http://mnsearch.com/item?kwd=B00019P852</v>
      </c>
      <c r="G1279" s="60" t="n">
        <v>4500</v>
      </c>
      <c r="H1279" s="39"/>
      <c r="I1279" s="40" t="n">
        <v>200</v>
      </c>
      <c r="J1279" s="41"/>
      <c r="K1279" s="41"/>
      <c r="L1279" s="41"/>
      <c r="M1279" s="61" t="s">
        <v>3869</v>
      </c>
      <c r="N1279" s="62" t="n">
        <v>65</v>
      </c>
      <c r="O1279" s="77" t="n">
        <f aca="false">N1279-0.5</f>
        <v>64.5</v>
      </c>
      <c r="P1279" s="78" t="n">
        <f aca="false">IF(ISERROR($P$1*O1279),"",($P$1*O1279))</f>
        <v>6829.26</v>
      </c>
      <c r="Q1279" s="79" t="n">
        <f aca="false">P1279-T1279-X1279-G1279-H1279-Z1279</f>
        <v>115.259999999999</v>
      </c>
      <c r="R1279" s="80" t="n">
        <f aca="false">P1279-T1279-Y1279-G1279-H1279-Z1279</f>
        <v>115.259999999999</v>
      </c>
      <c r="S1279" s="81" t="n">
        <f aca="false">IF(ISERROR(Q1279/P1279),"",(Q1279/P1279))</f>
        <v>0.0168773776368156</v>
      </c>
      <c r="T1279" s="78" t="n">
        <f aca="false">ROUND(IF(ISERROR(P1279*$T$1),"",P1279*$T$1),0)</f>
        <v>1024</v>
      </c>
      <c r="U1279" s="82" t="n">
        <f aca="false">ROUNDUP(I1279*1.2,0)</f>
        <v>240</v>
      </c>
      <c r="V1279" s="83" t="n">
        <f aca="false">ROUNDUP(SUM(J1279:L1279)*1.1,0)</f>
        <v>0</v>
      </c>
      <c r="W1279" s="84" t="s">
        <v>50</v>
      </c>
      <c r="X1279" s="28" t="n">
        <f aca="false">IFERROR(IF($W1279="eパケライト",VLOOKUP($U1279,料金表!$B$3:$H$52,2,1),IF($W1279="eパケ",VLOOKUP($U1279,料金表!$B$3:$H$52,4,1),IF($W1279="EMS",VLOOKUP($U1279,料金表!$B$3:$H$52,6,1),""))),"")</f>
        <v>860</v>
      </c>
      <c r="Y1279" s="28" t="n">
        <f aca="false">IFERROR(IF($W1279="eパケライト",VLOOKUP($U1279,料金表!$B$3:$H$52,3,1),IF($W1279="eパケ",VLOOKUP($U1279,料金表!$B$3:$H$52,5,1),IF($W1279="EMS",VLOOKUP($U1279,料金表!$B$3:$H$52,7,1),""))),"")</f>
        <v>860</v>
      </c>
      <c r="Z1279" s="28" t="n">
        <f aca="false">$Z$1</f>
        <v>330</v>
      </c>
      <c r="AA1279" s="64"/>
      <c r="AB1279" s="65"/>
      <c r="AC1279" s="66" t="s">
        <v>45</v>
      </c>
      <c r="AD1279" s="65" t="n">
        <v>43999</v>
      </c>
      <c r="AE1279" s="56"/>
      <c r="AF1279" s="104"/>
    </row>
    <row r="1280" customFormat="false" ht="15.75" hidden="false" customHeight="true" outlineLevel="0" collapsed="false">
      <c r="A1280" s="19" t="n">
        <v>1273</v>
      </c>
      <c r="B1280" s="67"/>
      <c r="C1280" s="58" t="s">
        <v>3870</v>
      </c>
      <c r="D1280" s="37" t="s">
        <v>3871</v>
      </c>
      <c r="E1280" s="58" t="n">
        <v>4988006098442</v>
      </c>
      <c r="F1280" s="38" t="str">
        <f aca="false">IF(D1280="",,"http://mnsearch.com/item?kwd="&amp;D1280)</f>
        <v>http://mnsearch.com/item?kwd=B000068HRI</v>
      </c>
      <c r="G1280" s="60" t="n">
        <v>7911</v>
      </c>
      <c r="H1280" s="39"/>
      <c r="I1280" s="40" t="n">
        <v>200</v>
      </c>
      <c r="J1280" s="41"/>
      <c r="K1280" s="41"/>
      <c r="L1280" s="41"/>
      <c r="M1280" s="61" t="s">
        <v>3872</v>
      </c>
      <c r="N1280" s="62" t="n">
        <v>125.49</v>
      </c>
      <c r="O1280" s="77" t="n">
        <f aca="false">N1280-0.5</f>
        <v>124.99</v>
      </c>
      <c r="P1280" s="78" t="n">
        <f aca="false">IF(ISERROR($P$1*O1280),"",($P$1*O1280))</f>
        <v>13233.9412</v>
      </c>
      <c r="Q1280" s="79" t="n">
        <f aca="false">P1280-T1280-X1280-G1280-H1280-Z1280</f>
        <v>2147.9412</v>
      </c>
      <c r="R1280" s="80" t="n">
        <f aca="false">P1280-T1280-Y1280-G1280-H1280-Z1280</f>
        <v>2147.9412</v>
      </c>
      <c r="S1280" s="81" t="n">
        <f aca="false">IF(ISERROR(Q1280/P1280),"",(Q1280/P1280))</f>
        <v>0.162305481605132</v>
      </c>
      <c r="T1280" s="78" t="n">
        <f aca="false">ROUND(IF(ISERROR(P1280*$T$1),"",P1280*$T$1),0)</f>
        <v>1985</v>
      </c>
      <c r="U1280" s="82" t="n">
        <f aca="false">ROUNDUP(I1280*1.2,0)</f>
        <v>240</v>
      </c>
      <c r="V1280" s="83" t="n">
        <f aca="false">ROUNDUP(SUM(J1280:L1280)*1.1,0)</f>
        <v>0</v>
      </c>
      <c r="W1280" s="84" t="s">
        <v>50</v>
      </c>
      <c r="X1280" s="28" t="n">
        <f aca="false">IFERROR(IF($W1280="eパケライト",VLOOKUP($U1280,料金表!$B$3:$H$52,2,1),IF($W1280="eパケ",VLOOKUP($U1280,料金表!$B$3:$H$52,4,1),IF($W1280="EMS",VLOOKUP($U1280,料金表!$B$3:$H$52,6,1),""))),"")</f>
        <v>860</v>
      </c>
      <c r="Y1280" s="28" t="n">
        <f aca="false">IFERROR(IF($W1280="eパケライト",VLOOKUP($U1280,料金表!$B$3:$H$52,3,1),IF($W1280="eパケ",VLOOKUP($U1280,料金表!$B$3:$H$52,5,1),IF($W1280="EMS",VLOOKUP($U1280,料金表!$B$3:$H$52,7,1),""))),"")</f>
        <v>860</v>
      </c>
      <c r="Z1280" s="28" t="n">
        <f aca="false">$Z$1</f>
        <v>330</v>
      </c>
      <c r="AA1280" s="64"/>
      <c r="AB1280" s="65"/>
      <c r="AC1280" s="66" t="s">
        <v>45</v>
      </c>
      <c r="AD1280" s="65" t="n">
        <v>43999</v>
      </c>
      <c r="AE1280" s="56"/>
      <c r="AF1280" s="104"/>
    </row>
    <row r="1281" customFormat="false" ht="15.75" hidden="false" customHeight="true" outlineLevel="0" collapsed="false">
      <c r="A1281" s="19" t="n">
        <v>1274</v>
      </c>
      <c r="B1281" s="67"/>
      <c r="C1281" s="58" t="s">
        <v>3873</v>
      </c>
      <c r="D1281" s="37" t="s">
        <v>3874</v>
      </c>
      <c r="E1281" s="58" t="n">
        <v>4967948000478</v>
      </c>
      <c r="F1281" s="38" t="str">
        <f aca="false">IF(D1281="",,"http://mnsearch.com/item?kwd="&amp;D1281)</f>
        <v>http://mnsearch.com/item?kwd=B000148HDM</v>
      </c>
      <c r="G1281" s="60" t="n">
        <v>3860</v>
      </c>
      <c r="H1281" s="39"/>
      <c r="I1281" s="40" t="n">
        <v>200</v>
      </c>
      <c r="J1281" s="41"/>
      <c r="K1281" s="41"/>
      <c r="L1281" s="41"/>
      <c r="M1281" s="61" t="s">
        <v>3875</v>
      </c>
      <c r="N1281" s="62" t="n">
        <v>60.49</v>
      </c>
      <c r="O1281" s="77" t="n">
        <f aca="false">N1281-0.5</f>
        <v>59.99</v>
      </c>
      <c r="P1281" s="78" t="n">
        <f aca="false">IF(ISERROR($P$1*O1281),"",($P$1*O1281))</f>
        <v>6351.7412</v>
      </c>
      <c r="Q1281" s="79" t="n">
        <f aca="false">P1281-T1281-X1281-G1281-H1281-Z1281</f>
        <v>348.7412</v>
      </c>
      <c r="R1281" s="80" t="n">
        <f aca="false">P1281-T1281-Y1281-G1281-H1281-Z1281</f>
        <v>348.7412</v>
      </c>
      <c r="S1281" s="81" t="n">
        <f aca="false">IF(ISERROR(Q1281/P1281),"",(Q1281/P1281))</f>
        <v>0.0549048188550252</v>
      </c>
      <c r="T1281" s="78" t="n">
        <f aca="false">ROUND(IF(ISERROR(P1281*$T$1),"",P1281*$T$1),0)</f>
        <v>953</v>
      </c>
      <c r="U1281" s="82" t="n">
        <f aca="false">ROUNDUP(I1281*1.2,0)</f>
        <v>240</v>
      </c>
      <c r="V1281" s="83" t="n">
        <f aca="false">ROUNDUP(SUM(J1281:L1281)*1.1,0)</f>
        <v>0</v>
      </c>
      <c r="W1281" s="84" t="s">
        <v>50</v>
      </c>
      <c r="X1281" s="28" t="n">
        <f aca="false">IFERROR(IF($W1281="eパケライト",VLOOKUP($U1281,料金表!$B$3:$H$52,2,1),IF($W1281="eパケ",VLOOKUP($U1281,料金表!$B$3:$H$52,4,1),IF($W1281="EMS",VLOOKUP($U1281,料金表!$B$3:$H$52,6,1),""))),"")</f>
        <v>860</v>
      </c>
      <c r="Y1281" s="28" t="n">
        <f aca="false">IFERROR(IF($W1281="eパケライト",VLOOKUP($U1281,料金表!$B$3:$H$52,3,1),IF($W1281="eパケ",VLOOKUP($U1281,料金表!$B$3:$H$52,5,1),IF($W1281="EMS",VLOOKUP($U1281,料金表!$B$3:$H$52,7,1),""))),"")</f>
        <v>860</v>
      </c>
      <c r="Z1281" s="28" t="n">
        <f aca="false">$Z$1</f>
        <v>330</v>
      </c>
      <c r="AA1281" s="64"/>
      <c r="AB1281" s="65"/>
      <c r="AC1281" s="66" t="s">
        <v>45</v>
      </c>
      <c r="AD1281" s="65" t="n">
        <v>43999</v>
      </c>
      <c r="AE1281" s="56"/>
      <c r="AF1281" s="104"/>
    </row>
    <row r="1282" customFormat="false" ht="15.75" hidden="false" customHeight="true" outlineLevel="0" collapsed="false">
      <c r="A1282" s="19" t="n">
        <v>1275</v>
      </c>
      <c r="B1282" s="67"/>
      <c r="C1282" s="58" t="s">
        <v>3876</v>
      </c>
      <c r="D1282" s="37" t="s">
        <v>3877</v>
      </c>
      <c r="E1282" s="58" t="n">
        <v>4962891800038</v>
      </c>
      <c r="F1282" s="38" t="str">
        <f aca="false">IF(D1282="",,"http://mnsearch.com/item?kwd="&amp;D1282)</f>
        <v>http://mnsearch.com/item?kwd=B000068HGF</v>
      </c>
      <c r="G1282" s="60" t="n">
        <v>8000</v>
      </c>
      <c r="H1282" s="39"/>
      <c r="I1282" s="40" t="n">
        <v>200</v>
      </c>
      <c r="J1282" s="41"/>
      <c r="K1282" s="41"/>
      <c r="L1282" s="41"/>
      <c r="M1282" s="61" t="s">
        <v>3878</v>
      </c>
      <c r="N1282" s="62" t="n">
        <v>135.49</v>
      </c>
      <c r="O1282" s="77" t="n">
        <f aca="false">N1282-0.5</f>
        <v>134.99</v>
      </c>
      <c r="P1282" s="78" t="n">
        <f aca="false">IF(ISERROR($P$1*O1282),"",($P$1*O1282))</f>
        <v>14292.7412</v>
      </c>
      <c r="Q1282" s="79" t="n">
        <f aca="false">P1282-T1282-X1282-G1282-H1282-Z1282</f>
        <v>2958.7412</v>
      </c>
      <c r="R1282" s="80" t="n">
        <f aca="false">P1282-T1282-Y1282-G1282-H1282-Z1282</f>
        <v>2958.7412</v>
      </c>
      <c r="S1282" s="81" t="n">
        <f aca="false">IF(ISERROR(Q1282/P1282),"",(Q1282/P1282))</f>
        <v>0.207010059064107</v>
      </c>
      <c r="T1282" s="78" t="n">
        <f aca="false">ROUND(IF(ISERROR(P1282*$T$1),"",P1282*$T$1),0)</f>
        <v>2144</v>
      </c>
      <c r="U1282" s="82" t="n">
        <f aca="false">ROUNDUP(I1282*1.2,0)</f>
        <v>240</v>
      </c>
      <c r="V1282" s="83" t="n">
        <f aca="false">ROUNDUP(SUM(J1282:L1282)*1.1,0)</f>
        <v>0</v>
      </c>
      <c r="W1282" s="84" t="s">
        <v>50</v>
      </c>
      <c r="X1282" s="28" t="n">
        <f aca="false">IFERROR(IF($W1282="eパケライト",VLOOKUP($U1282,料金表!$B$3:$H$52,2,1),IF($W1282="eパケ",VLOOKUP($U1282,料金表!$B$3:$H$52,4,1),IF($W1282="EMS",VLOOKUP($U1282,料金表!$B$3:$H$52,6,1),""))),"")</f>
        <v>860</v>
      </c>
      <c r="Y1282" s="28" t="n">
        <f aca="false">IFERROR(IF($W1282="eパケライト",VLOOKUP($U1282,料金表!$B$3:$H$52,3,1),IF($W1282="eパケ",VLOOKUP($U1282,料金表!$B$3:$H$52,5,1),IF($W1282="EMS",VLOOKUP($U1282,料金表!$B$3:$H$52,7,1),""))),"")</f>
        <v>860</v>
      </c>
      <c r="Z1282" s="28" t="n">
        <f aca="false">$Z$1</f>
        <v>330</v>
      </c>
      <c r="AA1282" s="64"/>
      <c r="AB1282" s="65"/>
      <c r="AC1282" s="66" t="s">
        <v>45</v>
      </c>
      <c r="AD1282" s="65" t="n">
        <v>43999</v>
      </c>
      <c r="AE1282" s="56"/>
      <c r="AF1282" s="104"/>
    </row>
    <row r="1283" customFormat="false" ht="15.75" hidden="false" customHeight="true" outlineLevel="0" collapsed="false">
      <c r="A1283" s="19" t="n">
        <v>1276</v>
      </c>
      <c r="B1283" s="67"/>
      <c r="C1283" s="58" t="s">
        <v>3879</v>
      </c>
      <c r="D1283" s="37" t="s">
        <v>3880</v>
      </c>
      <c r="E1283" s="58" t="n">
        <v>4964808500185</v>
      </c>
      <c r="F1283" s="38" t="str">
        <f aca="false">IF(D1283="",,"http://mnsearch.com/item?kwd="&amp;D1283)</f>
        <v>http://mnsearch.com/item?kwd=B00014B0P4</v>
      </c>
      <c r="G1283" s="60" t="n">
        <v>19000</v>
      </c>
      <c r="H1283" s="39"/>
      <c r="I1283" s="40" t="n">
        <v>200</v>
      </c>
      <c r="J1283" s="41"/>
      <c r="K1283" s="41"/>
      <c r="L1283" s="41"/>
      <c r="M1283" s="61" t="s">
        <v>3881</v>
      </c>
      <c r="N1283" s="62" t="n">
        <v>250</v>
      </c>
      <c r="O1283" s="77" t="n">
        <f aca="false">N1283-0.5</f>
        <v>249.5</v>
      </c>
      <c r="P1283" s="78" t="n">
        <f aca="false">IF(ISERROR($P$1*O1283),"",($P$1*O1283))</f>
        <v>26417.06</v>
      </c>
      <c r="Q1283" s="79" t="n">
        <f aca="false">P1283-T1283-X1283-G1283-H1283-Z1283</f>
        <v>2264.06</v>
      </c>
      <c r="R1283" s="80" t="n">
        <f aca="false">P1283-T1283-Y1283-G1283-H1283-Z1283</f>
        <v>2264.06</v>
      </c>
      <c r="S1283" s="81" t="n">
        <f aca="false">IF(ISERROR(Q1283/P1283),"",(Q1283/P1283))</f>
        <v>0.0857044652205809</v>
      </c>
      <c r="T1283" s="78" t="n">
        <f aca="false">ROUND(IF(ISERROR(P1283*$T$1),"",P1283*$T$1),0)</f>
        <v>3963</v>
      </c>
      <c r="U1283" s="82" t="n">
        <f aca="false">ROUNDUP(I1283*1.2,0)</f>
        <v>240</v>
      </c>
      <c r="V1283" s="83" t="n">
        <f aca="false">ROUNDUP(SUM(J1283:L1283)*1.1,0)</f>
        <v>0</v>
      </c>
      <c r="W1283" s="84" t="s">
        <v>50</v>
      </c>
      <c r="X1283" s="28" t="n">
        <f aca="false">IFERROR(IF($W1283="eパケライト",VLOOKUP($U1283,料金表!$B$3:$H$52,2,1),IF($W1283="eパケ",VLOOKUP($U1283,料金表!$B$3:$H$52,4,1),IF($W1283="EMS",VLOOKUP($U1283,料金表!$B$3:$H$52,6,1),""))),"")</f>
        <v>860</v>
      </c>
      <c r="Y1283" s="28" t="n">
        <f aca="false">IFERROR(IF($W1283="eパケライト",VLOOKUP($U1283,料金表!$B$3:$H$52,3,1),IF($W1283="eパケ",VLOOKUP($U1283,料金表!$B$3:$H$52,5,1),IF($W1283="EMS",VLOOKUP($U1283,料金表!$B$3:$H$52,7,1),""))),"")</f>
        <v>860</v>
      </c>
      <c r="Z1283" s="28" t="n">
        <f aca="false">$Z$1</f>
        <v>330</v>
      </c>
      <c r="AA1283" s="64"/>
      <c r="AB1283" s="65"/>
      <c r="AC1283" s="66" t="s">
        <v>45</v>
      </c>
      <c r="AD1283" s="65" t="n">
        <v>43999</v>
      </c>
      <c r="AE1283" s="56"/>
      <c r="AF1283" s="104"/>
    </row>
    <row r="1284" customFormat="false" ht="15.75" hidden="false" customHeight="true" outlineLevel="0" collapsed="false">
      <c r="A1284" s="19" t="n">
        <v>1277</v>
      </c>
      <c r="B1284" s="67"/>
      <c r="C1284" s="58" t="s">
        <v>3882</v>
      </c>
      <c r="D1284" s="37" t="s">
        <v>3883</v>
      </c>
      <c r="E1284" s="58" t="n">
        <v>4988041700416</v>
      </c>
      <c r="F1284" s="38" t="str">
        <f aca="false">IF(D1284="",,"http://mnsearch.com/item?kwd="&amp;D1284)</f>
        <v>http://mnsearch.com/item?kwd=B0000ZPSL6</v>
      </c>
      <c r="G1284" s="60" t="n">
        <v>9400</v>
      </c>
      <c r="H1284" s="39"/>
      <c r="I1284" s="40" t="n">
        <v>200</v>
      </c>
      <c r="J1284" s="41"/>
      <c r="K1284" s="41"/>
      <c r="L1284" s="41"/>
      <c r="M1284" s="61" t="s">
        <v>3884</v>
      </c>
      <c r="N1284" s="62" t="n">
        <v>145</v>
      </c>
      <c r="O1284" s="77" t="n">
        <f aca="false">N1284-0.5</f>
        <v>144.5</v>
      </c>
      <c r="P1284" s="78" t="n">
        <f aca="false">IF(ISERROR($P$1*O1284),"",($P$1*O1284))</f>
        <v>15299.66</v>
      </c>
      <c r="Q1284" s="79" t="n">
        <f aca="false">P1284-T1284-X1284-G1284-H1284-Z1284</f>
        <v>2414.66</v>
      </c>
      <c r="R1284" s="80" t="n">
        <f aca="false">P1284-T1284-Y1284-G1284-H1284-Z1284</f>
        <v>2414.66</v>
      </c>
      <c r="S1284" s="81" t="n">
        <f aca="false">IF(ISERROR(Q1284/P1284),"",(Q1284/P1284))</f>
        <v>0.157824422242063</v>
      </c>
      <c r="T1284" s="78" t="n">
        <f aca="false">ROUND(IF(ISERROR(P1284*$T$1),"",P1284*$T$1),0)</f>
        <v>2295</v>
      </c>
      <c r="U1284" s="82" t="n">
        <f aca="false">ROUNDUP(I1284*1.2,0)</f>
        <v>240</v>
      </c>
      <c r="V1284" s="83" t="n">
        <f aca="false">ROUNDUP(SUM(J1284:L1284)*1.1,0)</f>
        <v>0</v>
      </c>
      <c r="W1284" s="84" t="s">
        <v>50</v>
      </c>
      <c r="X1284" s="28" t="n">
        <f aca="false">IFERROR(IF($W1284="eパケライト",VLOOKUP($U1284,料金表!$B$3:$H$52,2,1),IF($W1284="eパケ",VLOOKUP($U1284,料金表!$B$3:$H$52,4,1),IF($W1284="EMS",VLOOKUP($U1284,料金表!$B$3:$H$52,6,1),""))),"")</f>
        <v>860</v>
      </c>
      <c r="Y1284" s="28" t="n">
        <f aca="false">IFERROR(IF($W1284="eパケライト",VLOOKUP($U1284,料金表!$B$3:$H$52,3,1),IF($W1284="eパケ",VLOOKUP($U1284,料金表!$B$3:$H$52,5,1),IF($W1284="EMS",VLOOKUP($U1284,料金表!$B$3:$H$52,7,1),""))),"")</f>
        <v>860</v>
      </c>
      <c r="Z1284" s="28" t="n">
        <f aca="false">$Z$1</f>
        <v>330</v>
      </c>
      <c r="AA1284" s="64"/>
      <c r="AB1284" s="65"/>
      <c r="AC1284" s="66" t="s">
        <v>45</v>
      </c>
      <c r="AD1284" s="65" t="n">
        <v>43999</v>
      </c>
      <c r="AE1284" s="56"/>
      <c r="AF1284" s="104"/>
    </row>
    <row r="1285" customFormat="false" ht="15.75" hidden="false" customHeight="true" outlineLevel="0" collapsed="false">
      <c r="A1285" s="19" t="n">
        <v>1278</v>
      </c>
      <c r="B1285" s="67"/>
      <c r="C1285" s="58" t="s">
        <v>3885</v>
      </c>
      <c r="D1285" s="37" t="s">
        <v>3886</v>
      </c>
      <c r="E1285" s="58" t="n">
        <v>4988611940112</v>
      </c>
      <c r="F1285" s="38" t="str">
        <f aca="false">IF(D1285="",,"http://mnsearch.com/item?kwd="&amp;D1285)</f>
        <v>http://mnsearch.com/item?kwd=B000068I47</v>
      </c>
      <c r="G1285" s="60" t="n">
        <v>3000</v>
      </c>
      <c r="H1285" s="39"/>
      <c r="I1285" s="40" t="n">
        <v>200</v>
      </c>
      <c r="J1285" s="41"/>
      <c r="K1285" s="41"/>
      <c r="L1285" s="41"/>
      <c r="M1285" s="100" t="s">
        <v>3887</v>
      </c>
      <c r="N1285" s="62" t="n">
        <v>55.49</v>
      </c>
      <c r="O1285" s="77" t="n">
        <f aca="false">N1285-0.5</f>
        <v>54.99</v>
      </c>
      <c r="P1285" s="78" t="n">
        <f aca="false">IF(ISERROR($P$1*O1285),"",($P$1*O1285))</f>
        <v>5822.3412</v>
      </c>
      <c r="Q1285" s="79" t="n">
        <f aca="false">P1285-T1285-X1285-G1285-H1285-Z1285</f>
        <v>759.3412</v>
      </c>
      <c r="R1285" s="80" t="n">
        <f aca="false">P1285-T1285-Y1285-G1285-H1285-Z1285</f>
        <v>759.3412</v>
      </c>
      <c r="S1285" s="81" t="n">
        <f aca="false">IF(ISERROR(Q1285/P1285),"",(Q1285/P1285))</f>
        <v>0.13041853335562</v>
      </c>
      <c r="T1285" s="78" t="n">
        <f aca="false">ROUND(IF(ISERROR(P1285*$T$1),"",P1285*$T$1),0)</f>
        <v>873</v>
      </c>
      <c r="U1285" s="82" t="n">
        <f aca="false">ROUNDUP(I1285*1.2,0)</f>
        <v>240</v>
      </c>
      <c r="V1285" s="83" t="n">
        <f aca="false">ROUNDUP(SUM(J1285:L1285)*1.1,0)</f>
        <v>0</v>
      </c>
      <c r="W1285" s="84" t="s">
        <v>50</v>
      </c>
      <c r="X1285" s="28" t="n">
        <f aca="false">IFERROR(IF($W1285="eパケライト",VLOOKUP($U1285,料金表!$B$3:$H$52,2,1),IF($W1285="eパケ",VLOOKUP($U1285,料金表!$B$3:$H$52,4,1),IF($W1285="EMS",VLOOKUP($U1285,料金表!$B$3:$H$52,6,1),""))),"")</f>
        <v>860</v>
      </c>
      <c r="Y1285" s="28" t="n">
        <f aca="false">IFERROR(IF($W1285="eパケライト",VLOOKUP($U1285,料金表!$B$3:$H$52,3,1),IF($W1285="eパケ",VLOOKUP($U1285,料金表!$B$3:$H$52,5,1),IF($W1285="EMS",VLOOKUP($U1285,料金表!$B$3:$H$52,7,1),""))),"")</f>
        <v>860</v>
      </c>
      <c r="Z1285" s="28" t="n">
        <f aca="false">$Z$1</f>
        <v>330</v>
      </c>
      <c r="AA1285" s="64"/>
      <c r="AB1285" s="65"/>
      <c r="AC1285" s="66" t="s">
        <v>45</v>
      </c>
      <c r="AD1285" s="65" t="n">
        <v>43999</v>
      </c>
      <c r="AE1285" s="56"/>
      <c r="AF1285" s="104"/>
    </row>
    <row r="1286" customFormat="false" ht="15.75" hidden="false" customHeight="true" outlineLevel="0" collapsed="false">
      <c r="A1286" s="19" t="n">
        <v>1279</v>
      </c>
      <c r="B1286" s="67"/>
      <c r="C1286" s="58" t="s">
        <v>3888</v>
      </c>
      <c r="D1286" s="37" t="s">
        <v>3889</v>
      </c>
      <c r="E1286" s="58" t="n">
        <v>4988602618334</v>
      </c>
      <c r="F1286" s="38" t="str">
        <f aca="false">IF(D1286="",,"http://mnsearch.com/item?kwd="&amp;D1286)</f>
        <v>http://mnsearch.com/item?kwd=B000148AUW</v>
      </c>
      <c r="G1286" s="60" t="n">
        <v>3911</v>
      </c>
      <c r="H1286" s="39"/>
      <c r="I1286" s="40" t="n">
        <v>200</v>
      </c>
      <c r="J1286" s="41"/>
      <c r="K1286" s="41"/>
      <c r="L1286" s="41"/>
      <c r="M1286" s="61" t="s">
        <v>3890</v>
      </c>
      <c r="N1286" s="62" t="n">
        <v>68.49</v>
      </c>
      <c r="O1286" s="77" t="n">
        <f aca="false">N1286-0.5</f>
        <v>67.99</v>
      </c>
      <c r="P1286" s="78" t="n">
        <f aca="false">IF(ISERROR($P$1*O1286),"",($P$1*O1286))</f>
        <v>7198.7812</v>
      </c>
      <c r="Q1286" s="79" t="n">
        <f aca="false">P1286-T1286-X1286-G1286-H1286-Z1286</f>
        <v>1017.7812</v>
      </c>
      <c r="R1286" s="80" t="n">
        <f aca="false">P1286-T1286-Y1286-G1286-H1286-Z1286</f>
        <v>1017.7812</v>
      </c>
      <c r="S1286" s="81" t="n">
        <f aca="false">IF(ISERROR(Q1286/P1286),"",(Q1286/P1286))</f>
        <v>0.141382432904059</v>
      </c>
      <c r="T1286" s="78" t="n">
        <f aca="false">ROUND(IF(ISERROR(P1286*$T$1),"",P1286*$T$1),0)</f>
        <v>1080</v>
      </c>
      <c r="U1286" s="82" t="n">
        <f aca="false">ROUNDUP(I1286*1.2,0)</f>
        <v>240</v>
      </c>
      <c r="V1286" s="83" t="n">
        <f aca="false">ROUNDUP(SUM(J1286:L1286)*1.1,0)</f>
        <v>0</v>
      </c>
      <c r="W1286" s="84" t="s">
        <v>50</v>
      </c>
      <c r="X1286" s="28" t="n">
        <f aca="false">IFERROR(IF($W1286="eパケライト",VLOOKUP($U1286,料金表!$B$3:$H$52,2,1),IF($W1286="eパケ",VLOOKUP($U1286,料金表!$B$3:$H$52,4,1),IF($W1286="EMS",VLOOKUP($U1286,料金表!$B$3:$H$52,6,1),""))),"")</f>
        <v>860</v>
      </c>
      <c r="Y1286" s="28" t="n">
        <f aca="false">IFERROR(IF($W1286="eパケライト",VLOOKUP($U1286,料金表!$B$3:$H$52,3,1),IF($W1286="eパケ",VLOOKUP($U1286,料金表!$B$3:$H$52,5,1),IF($W1286="EMS",VLOOKUP($U1286,料金表!$B$3:$H$52,7,1),""))),"")</f>
        <v>860</v>
      </c>
      <c r="Z1286" s="28" t="n">
        <f aca="false">$Z$1</f>
        <v>330</v>
      </c>
      <c r="AA1286" s="64"/>
      <c r="AB1286" s="65"/>
      <c r="AC1286" s="66" t="s">
        <v>45</v>
      </c>
      <c r="AD1286" s="65" t="n">
        <v>43999</v>
      </c>
      <c r="AE1286" s="56"/>
      <c r="AF1286" s="104"/>
    </row>
    <row r="1287" customFormat="false" ht="15.75" hidden="false" customHeight="true" outlineLevel="0" collapsed="false">
      <c r="A1287" s="19" t="n">
        <v>1280</v>
      </c>
      <c r="B1287" s="67"/>
      <c r="C1287" s="58" t="s">
        <v>3891</v>
      </c>
      <c r="D1287" s="37" t="s">
        <v>3892</v>
      </c>
      <c r="E1287" s="58" t="n">
        <v>4976219026666</v>
      </c>
      <c r="F1287" s="38" t="str">
        <f aca="false">IF(D1287="",,"http://mnsearch.com/item?kwd="&amp;D1287)</f>
        <v>http://mnsearch.com/item?kwd=B001CSPT1Y</v>
      </c>
      <c r="G1287" s="60" t="n">
        <v>2811</v>
      </c>
      <c r="H1287" s="39"/>
      <c r="I1287" s="40" t="n">
        <v>400</v>
      </c>
      <c r="J1287" s="41"/>
      <c r="K1287" s="41"/>
      <c r="L1287" s="41"/>
      <c r="M1287" s="61" t="s">
        <v>3893</v>
      </c>
      <c r="N1287" s="62" t="n">
        <v>62.49</v>
      </c>
      <c r="O1287" s="77" t="n">
        <f aca="false">N1287-0.5</f>
        <v>61.99</v>
      </c>
      <c r="P1287" s="78" t="n">
        <f aca="false">IF(ISERROR($P$1*O1287),"",($P$1*O1287))</f>
        <v>6563.5012</v>
      </c>
      <c r="Q1287" s="79" t="n">
        <f aca="false">P1287-T1287-X1287-G1287-H1287-Z1287</f>
        <v>1202.5012</v>
      </c>
      <c r="R1287" s="80" t="n">
        <f aca="false">P1287-T1287-Y1287-G1287-H1287-Z1287</f>
        <v>1202.5012</v>
      </c>
      <c r="S1287" s="81" t="n">
        <f aca="false">IF(ISERROR(Q1287/P1287),"",(Q1287/P1287))</f>
        <v>0.183210326829833</v>
      </c>
      <c r="T1287" s="78" t="n">
        <f aca="false">ROUND(IF(ISERROR(P1287*$T$1),"",P1287*$T$1),0)</f>
        <v>985</v>
      </c>
      <c r="U1287" s="82" t="n">
        <f aca="false">ROUNDUP(I1287*1.2,0)</f>
        <v>480</v>
      </c>
      <c r="V1287" s="83" t="n">
        <f aca="false">ROUNDUP(SUM(J1287:L1287)*1.1,0)</f>
        <v>0</v>
      </c>
      <c r="W1287" s="84" t="s">
        <v>50</v>
      </c>
      <c r="X1287" s="28" t="n">
        <f aca="false">IFERROR(IF($W1287="eパケライト",VLOOKUP($U1287,料金表!$B$3:$H$52,2,1),IF($W1287="eパケ",VLOOKUP($U1287,料金表!$B$3:$H$52,4,1),IF($W1287="EMS",VLOOKUP($U1287,料金表!$B$3:$H$52,6,1),""))),"")</f>
        <v>1235</v>
      </c>
      <c r="Y1287" s="28" t="n">
        <f aca="false">IFERROR(IF($W1287="eパケライト",VLOOKUP($U1287,料金表!$B$3:$H$52,3,1),IF($W1287="eパケ",VLOOKUP($U1287,料金表!$B$3:$H$52,5,1),IF($W1287="EMS",VLOOKUP($U1287,料金表!$B$3:$H$52,7,1),""))),"")</f>
        <v>1235</v>
      </c>
      <c r="Z1287" s="28" t="n">
        <f aca="false">$Z$1</f>
        <v>330</v>
      </c>
      <c r="AA1287" s="64"/>
      <c r="AB1287" s="65"/>
      <c r="AC1287" s="66" t="s">
        <v>45</v>
      </c>
      <c r="AD1287" s="65" t="n">
        <v>43999</v>
      </c>
      <c r="AE1287" s="56"/>
      <c r="AF1287" s="104"/>
    </row>
    <row r="1288" customFormat="false" ht="15.75" hidden="false" customHeight="true" outlineLevel="0" collapsed="false">
      <c r="A1288" s="19" t="n">
        <v>1281</v>
      </c>
      <c r="B1288" s="67"/>
      <c r="C1288" s="58" t="s">
        <v>3894</v>
      </c>
      <c r="D1288" s="37" t="s">
        <v>3895</v>
      </c>
      <c r="E1288" s="58" t="n">
        <v>4960677280036</v>
      </c>
      <c r="F1288" s="38" t="str">
        <f aca="false">IF(D1288="",,"http://mnsearch.com/item?kwd="&amp;D1288)</f>
        <v>http://mnsearch.com/item?kwd=B000068HCC</v>
      </c>
      <c r="G1288" s="60" t="n">
        <v>3801</v>
      </c>
      <c r="H1288" s="39"/>
      <c r="I1288" s="40" t="n">
        <v>200</v>
      </c>
      <c r="J1288" s="41"/>
      <c r="K1288" s="41"/>
      <c r="L1288" s="41"/>
      <c r="M1288" s="61" t="s">
        <v>3896</v>
      </c>
      <c r="N1288" s="62" t="n">
        <v>90</v>
      </c>
      <c r="O1288" s="77" t="n">
        <f aca="false">N1288-0.5</f>
        <v>89.5</v>
      </c>
      <c r="P1288" s="78" t="n">
        <f aca="false">IF(ISERROR($P$1*O1288),"",($P$1*O1288))</f>
        <v>9476.26</v>
      </c>
      <c r="Q1288" s="79" t="n">
        <f aca="false">P1288-T1288-X1288-G1288-H1288-Z1288</f>
        <v>3064.26</v>
      </c>
      <c r="R1288" s="80" t="n">
        <f aca="false">P1288-T1288-Y1288-G1288-H1288-Z1288</f>
        <v>3064.26</v>
      </c>
      <c r="S1288" s="81" t="n">
        <f aca="false">IF(ISERROR(Q1288/P1288),"",(Q1288/P1288))</f>
        <v>0.323361748200239</v>
      </c>
      <c r="T1288" s="78" t="n">
        <f aca="false">ROUND(IF(ISERROR(P1288*$T$1),"",P1288*$T$1),0)</f>
        <v>1421</v>
      </c>
      <c r="U1288" s="82" t="n">
        <f aca="false">ROUNDUP(I1288*1.2,0)</f>
        <v>240</v>
      </c>
      <c r="V1288" s="83" t="n">
        <f aca="false">ROUNDUP(SUM(J1288:L1288)*1.1,0)</f>
        <v>0</v>
      </c>
      <c r="W1288" s="84" t="s">
        <v>50</v>
      </c>
      <c r="X1288" s="28" t="n">
        <f aca="false">IFERROR(IF($W1288="eパケライト",VLOOKUP($U1288,料金表!$B$3:$H$52,2,1),IF($W1288="eパケ",VLOOKUP($U1288,料金表!$B$3:$H$52,4,1),IF($W1288="EMS",VLOOKUP($U1288,料金表!$B$3:$H$52,6,1),""))),"")</f>
        <v>860</v>
      </c>
      <c r="Y1288" s="28" t="n">
        <f aca="false">IFERROR(IF($W1288="eパケライト",VLOOKUP($U1288,料金表!$B$3:$H$52,3,1),IF($W1288="eパケ",VLOOKUP($U1288,料金表!$B$3:$H$52,5,1),IF($W1288="EMS",VLOOKUP($U1288,料金表!$B$3:$H$52,7,1),""))),"")</f>
        <v>860</v>
      </c>
      <c r="Z1288" s="28" t="n">
        <f aca="false">$Z$1</f>
        <v>330</v>
      </c>
      <c r="AA1288" s="64"/>
      <c r="AB1288" s="65"/>
      <c r="AC1288" s="66" t="s">
        <v>89</v>
      </c>
      <c r="AD1288" s="65" t="n">
        <v>44002</v>
      </c>
      <c r="AE1288" s="56"/>
      <c r="AF1288" s="104"/>
    </row>
    <row r="1289" customFormat="false" ht="15.75" hidden="false" customHeight="true" outlineLevel="0" collapsed="false">
      <c r="A1289" s="19" t="n">
        <v>1282</v>
      </c>
      <c r="B1289" s="67"/>
      <c r="C1289" s="58" t="s">
        <v>3897</v>
      </c>
      <c r="D1289" s="37" t="s">
        <v>3898</v>
      </c>
      <c r="E1289" s="58" t="n">
        <v>4527816000100</v>
      </c>
      <c r="F1289" s="38" t="str">
        <f aca="false">IF(D1289="",,"http://mnsearch.com/item?kwd="&amp;D1289)</f>
        <v>http://mnsearch.com/item?kwd=B00006LJHJ</v>
      </c>
      <c r="G1289" s="60" t="n">
        <v>4001</v>
      </c>
      <c r="H1289" s="39"/>
      <c r="I1289" s="40" t="n">
        <v>200</v>
      </c>
      <c r="J1289" s="41"/>
      <c r="K1289" s="41"/>
      <c r="L1289" s="41"/>
      <c r="M1289" s="61" t="s">
        <v>3899</v>
      </c>
      <c r="N1289" s="62" t="n">
        <v>75.49</v>
      </c>
      <c r="O1289" s="77" t="n">
        <f aca="false">N1289-0.5</f>
        <v>74.99</v>
      </c>
      <c r="P1289" s="78" t="n">
        <f aca="false">IF(ISERROR($P$1*O1289),"",($P$1*O1289))</f>
        <v>7939.9412</v>
      </c>
      <c r="Q1289" s="79" t="n">
        <f aca="false">P1289-T1289-X1289-G1289-H1289-Z1289</f>
        <v>1557.9412</v>
      </c>
      <c r="R1289" s="80" t="n">
        <f aca="false">P1289-T1289-Y1289-G1289-H1289-Z1289</f>
        <v>1557.9412</v>
      </c>
      <c r="S1289" s="81" t="n">
        <f aca="false">IF(ISERROR(Q1289/P1289),"",(Q1289/P1289))</f>
        <v>0.196215710010548</v>
      </c>
      <c r="T1289" s="78" t="n">
        <f aca="false">ROUND(IF(ISERROR(P1289*$T$1),"",P1289*$T$1),0)</f>
        <v>1191</v>
      </c>
      <c r="U1289" s="82" t="n">
        <f aca="false">ROUNDUP(I1289*1.2,0)</f>
        <v>240</v>
      </c>
      <c r="V1289" s="83" t="n">
        <f aca="false">ROUNDUP(SUM(J1289:L1289)*1.1,0)</f>
        <v>0</v>
      </c>
      <c r="W1289" s="84" t="s">
        <v>50</v>
      </c>
      <c r="X1289" s="28" t="n">
        <f aca="false">IFERROR(IF($W1289="eパケライト",VLOOKUP($U1289,料金表!$B$3:$H$52,2,1),IF($W1289="eパケ",VLOOKUP($U1289,料金表!$B$3:$H$52,4,1),IF($W1289="EMS",VLOOKUP($U1289,料金表!$B$3:$H$52,6,1),""))),"")</f>
        <v>860</v>
      </c>
      <c r="Y1289" s="28" t="n">
        <f aca="false">IFERROR(IF($W1289="eパケライト",VLOOKUP($U1289,料金表!$B$3:$H$52,3,1),IF($W1289="eパケ",VLOOKUP($U1289,料金表!$B$3:$H$52,5,1),IF($W1289="EMS",VLOOKUP($U1289,料金表!$B$3:$H$52,7,1),""))),"")</f>
        <v>860</v>
      </c>
      <c r="Z1289" s="28" t="n">
        <f aca="false">$Z$1</f>
        <v>330</v>
      </c>
      <c r="AA1289" s="64"/>
      <c r="AB1289" s="65"/>
      <c r="AC1289" s="66" t="s">
        <v>89</v>
      </c>
      <c r="AD1289" s="65" t="n">
        <v>44002</v>
      </c>
      <c r="AE1289" s="56"/>
      <c r="AF1289" s="104"/>
    </row>
    <row r="1290" customFormat="false" ht="15.75" hidden="false" customHeight="true" outlineLevel="0" collapsed="false">
      <c r="A1290" s="19" t="n">
        <v>1283</v>
      </c>
      <c r="B1290" s="67"/>
      <c r="C1290" s="58" t="s">
        <v>3900</v>
      </c>
      <c r="D1290" s="37" t="s">
        <v>3901</v>
      </c>
      <c r="E1290" s="58" t="n">
        <v>4994964112083</v>
      </c>
      <c r="F1290" s="38" t="str">
        <f aca="false">IF(D1290="",,"http://mnsearch.com/item?kwd="&amp;D1290)</f>
        <v>http://mnsearch.com/item?kwd=B000068ICA</v>
      </c>
      <c r="G1290" s="60" t="n">
        <v>5111</v>
      </c>
      <c r="H1290" s="39"/>
      <c r="I1290" s="40" t="n">
        <v>200</v>
      </c>
      <c r="J1290" s="41"/>
      <c r="K1290" s="41"/>
      <c r="L1290" s="41"/>
      <c r="M1290" s="61" t="s">
        <v>3902</v>
      </c>
      <c r="N1290" s="62" t="n">
        <v>79.99</v>
      </c>
      <c r="O1290" s="77" t="n">
        <f aca="false">N1290-0.5</f>
        <v>79.49</v>
      </c>
      <c r="P1290" s="78" t="n">
        <f aca="false">IF(ISERROR($P$1*O1290),"",($P$1*O1290))</f>
        <v>8416.4012</v>
      </c>
      <c r="Q1290" s="79" t="n">
        <f aca="false">P1290-T1290-X1290-G1290-H1290-Z1290</f>
        <v>853.401199999998</v>
      </c>
      <c r="R1290" s="80" t="n">
        <f aca="false">P1290-T1290-Y1290-G1290-H1290-Z1290</f>
        <v>853.401199999998</v>
      </c>
      <c r="S1290" s="81" t="n">
        <f aca="false">IF(ISERROR(Q1290/P1290),"",(Q1290/P1290))</f>
        <v>0.101397400114434</v>
      </c>
      <c r="T1290" s="78" t="n">
        <f aca="false">ROUND(IF(ISERROR(P1290*$T$1),"",P1290*$T$1),0)</f>
        <v>1262</v>
      </c>
      <c r="U1290" s="82" t="n">
        <f aca="false">ROUNDUP(I1290*1.2,0)</f>
        <v>240</v>
      </c>
      <c r="V1290" s="83" t="n">
        <f aca="false">ROUNDUP(SUM(J1290:L1290)*1.1,0)</f>
        <v>0</v>
      </c>
      <c r="W1290" s="84" t="s">
        <v>50</v>
      </c>
      <c r="X1290" s="28" t="n">
        <f aca="false">IFERROR(IF($W1290="eパケライト",VLOOKUP($U1290,料金表!$B$3:$H$52,2,1),IF($W1290="eパケ",VLOOKUP($U1290,料金表!$B$3:$H$52,4,1),IF($W1290="EMS",VLOOKUP($U1290,料金表!$B$3:$H$52,6,1),""))),"")</f>
        <v>860</v>
      </c>
      <c r="Y1290" s="28" t="n">
        <f aca="false">IFERROR(IF($W1290="eパケライト",VLOOKUP($U1290,料金表!$B$3:$H$52,3,1),IF($W1290="eパケ",VLOOKUP($U1290,料金表!$B$3:$H$52,5,1),IF($W1290="EMS",VLOOKUP($U1290,料金表!$B$3:$H$52,7,1),""))),"")</f>
        <v>860</v>
      </c>
      <c r="Z1290" s="28" t="n">
        <f aca="false">$Z$1</f>
        <v>330</v>
      </c>
      <c r="AA1290" s="64"/>
      <c r="AB1290" s="65"/>
      <c r="AC1290" s="66" t="s">
        <v>89</v>
      </c>
      <c r="AD1290" s="65" t="n">
        <v>44002</v>
      </c>
      <c r="AE1290" s="56"/>
      <c r="AF1290" s="104"/>
    </row>
    <row r="1291" customFormat="false" ht="15.75" hidden="false" customHeight="true" outlineLevel="0" collapsed="false">
      <c r="A1291" s="19" t="n">
        <v>1284</v>
      </c>
      <c r="B1291" s="67"/>
      <c r="C1291" s="58" t="s">
        <v>3903</v>
      </c>
      <c r="D1291" s="37" t="s">
        <v>3904</v>
      </c>
      <c r="E1291" s="58" t="n">
        <v>4974365823603</v>
      </c>
      <c r="F1291" s="38" t="str">
        <f aca="false">IF(D1291="",,"http://mnsearch.com/item?kwd="&amp;D1291)</f>
        <v>http://mnsearch.com/item?kwd=B075RFJLRY</v>
      </c>
      <c r="G1291" s="60" t="n">
        <v>2511</v>
      </c>
      <c r="H1291" s="39"/>
      <c r="I1291" s="40" t="n">
        <v>200</v>
      </c>
      <c r="J1291" s="41"/>
      <c r="K1291" s="41"/>
      <c r="L1291" s="41"/>
      <c r="M1291" s="61" t="s">
        <v>3905</v>
      </c>
      <c r="N1291" s="62" t="n">
        <v>45.99</v>
      </c>
      <c r="O1291" s="77" t="n">
        <f aca="false">N1291-0.5</f>
        <v>45.49</v>
      </c>
      <c r="P1291" s="78" t="n">
        <f aca="false">IF(ISERROR($P$1*O1291),"",($P$1*O1291))</f>
        <v>4816.4812</v>
      </c>
      <c r="Q1291" s="79" t="n">
        <f aca="false">P1291-T1291-X1291-G1291-H1291-Z1291</f>
        <v>393.4812</v>
      </c>
      <c r="R1291" s="80" t="n">
        <f aca="false">P1291-T1291-Y1291-G1291-H1291-Z1291</f>
        <v>393.4812</v>
      </c>
      <c r="S1291" s="81" t="n">
        <f aca="false">IF(ISERROR(Q1291/P1291),"",(Q1291/P1291))</f>
        <v>0.0816947442875932</v>
      </c>
      <c r="T1291" s="78" t="n">
        <f aca="false">ROUND(IF(ISERROR(P1291*$T$1),"",P1291*$T$1),0)</f>
        <v>722</v>
      </c>
      <c r="U1291" s="82" t="n">
        <f aca="false">ROUNDUP(I1291*1.2,0)</f>
        <v>240</v>
      </c>
      <c r="V1291" s="83" t="n">
        <f aca="false">ROUNDUP(SUM(J1291:L1291)*1.1,0)</f>
        <v>0</v>
      </c>
      <c r="W1291" s="84" t="s">
        <v>50</v>
      </c>
      <c r="X1291" s="28" t="n">
        <f aca="false">IFERROR(IF($W1291="eパケライト",VLOOKUP($U1291,料金表!$B$3:$H$52,2,1),IF($W1291="eパケ",VLOOKUP($U1291,料金表!$B$3:$H$52,4,1),IF($W1291="EMS",VLOOKUP($U1291,料金表!$B$3:$H$52,6,1),""))),"")</f>
        <v>860</v>
      </c>
      <c r="Y1291" s="28" t="n">
        <f aca="false">IFERROR(IF($W1291="eパケライト",VLOOKUP($U1291,料金表!$B$3:$H$52,3,1),IF($W1291="eパケ",VLOOKUP($U1291,料金表!$B$3:$H$52,5,1),IF($W1291="EMS",VLOOKUP($U1291,料金表!$B$3:$H$52,7,1),""))),"")</f>
        <v>860</v>
      </c>
      <c r="Z1291" s="28" t="n">
        <f aca="false">$Z$1</f>
        <v>330</v>
      </c>
      <c r="AA1291" s="64"/>
      <c r="AB1291" s="65"/>
      <c r="AC1291" s="66" t="s">
        <v>89</v>
      </c>
      <c r="AD1291" s="65" t="n">
        <v>44002</v>
      </c>
      <c r="AE1291" s="56"/>
      <c r="AF1291" s="104"/>
    </row>
    <row r="1292" customFormat="false" ht="15.75" hidden="false" customHeight="true" outlineLevel="0" collapsed="false">
      <c r="A1292" s="19" t="n">
        <v>1285</v>
      </c>
      <c r="B1292" s="67"/>
      <c r="C1292" s="58" t="s">
        <v>3906</v>
      </c>
      <c r="D1292" s="37" t="s">
        <v>3907</v>
      </c>
      <c r="E1292" s="58" t="n">
        <v>4988602537857</v>
      </c>
      <c r="F1292" s="38" t="str">
        <f aca="false">IF(D1292="",,"http://mnsearch.com/item?kwd="&amp;D1292)</f>
        <v>http://mnsearch.com/item?kwd=B00005QBNB</v>
      </c>
      <c r="G1292" s="60" t="n">
        <v>3080</v>
      </c>
      <c r="H1292" s="39"/>
      <c r="I1292" s="40" t="n">
        <v>200</v>
      </c>
      <c r="J1292" s="41"/>
      <c r="K1292" s="41"/>
      <c r="L1292" s="41"/>
      <c r="M1292" s="100" t="s">
        <v>3908</v>
      </c>
      <c r="N1292" s="62" t="n">
        <v>55.49</v>
      </c>
      <c r="O1292" s="77" t="n">
        <f aca="false">N1292-0.5</f>
        <v>54.99</v>
      </c>
      <c r="P1292" s="78" t="n">
        <f aca="false">IF(ISERROR($P$1*O1292),"",($P$1*O1292))</f>
        <v>5822.3412</v>
      </c>
      <c r="Q1292" s="79" t="n">
        <f aca="false">P1292-T1292-X1292-G1292-H1292-Z1292</f>
        <v>679.3412</v>
      </c>
      <c r="R1292" s="80" t="n">
        <f aca="false">P1292-T1292-Y1292-G1292-H1292-Z1292</f>
        <v>679.3412</v>
      </c>
      <c r="S1292" s="81" t="n">
        <f aca="false">IF(ISERROR(Q1292/P1292),"",(Q1292/P1292))</f>
        <v>0.116678356122448</v>
      </c>
      <c r="T1292" s="78" t="n">
        <f aca="false">ROUND(IF(ISERROR(P1292*$T$1),"",P1292*$T$1),0)</f>
        <v>873</v>
      </c>
      <c r="U1292" s="82" t="n">
        <f aca="false">ROUNDUP(I1292*1.2,0)</f>
        <v>240</v>
      </c>
      <c r="V1292" s="83" t="n">
        <f aca="false">ROUNDUP(SUM(J1292:L1292)*1.1,0)</f>
        <v>0</v>
      </c>
      <c r="W1292" s="84" t="s">
        <v>50</v>
      </c>
      <c r="X1292" s="28" t="n">
        <f aca="false">IFERROR(IF($W1292="eパケライト",VLOOKUP($U1292,料金表!$B$3:$H$52,2,1),IF($W1292="eパケ",VLOOKUP($U1292,料金表!$B$3:$H$52,4,1),IF($W1292="EMS",VLOOKUP($U1292,料金表!$B$3:$H$52,6,1),""))),"")</f>
        <v>860</v>
      </c>
      <c r="Y1292" s="28" t="n">
        <f aca="false">IFERROR(IF($W1292="eパケライト",VLOOKUP($U1292,料金表!$B$3:$H$52,3,1),IF($W1292="eパケ",VLOOKUP($U1292,料金表!$B$3:$H$52,5,1),IF($W1292="EMS",VLOOKUP($U1292,料金表!$B$3:$H$52,7,1),""))),"")</f>
        <v>860</v>
      </c>
      <c r="Z1292" s="28" t="n">
        <f aca="false">$Z$1</f>
        <v>330</v>
      </c>
      <c r="AA1292" s="64"/>
      <c r="AB1292" s="65"/>
      <c r="AC1292" s="66" t="s">
        <v>89</v>
      </c>
      <c r="AD1292" s="65" t="n">
        <v>44002</v>
      </c>
      <c r="AE1292" s="56"/>
      <c r="AF1292" s="104"/>
    </row>
    <row r="1293" customFormat="false" ht="15.75" hidden="false" customHeight="true" outlineLevel="0" collapsed="false">
      <c r="A1293" s="19" t="n">
        <v>1286</v>
      </c>
      <c r="B1293" s="67"/>
      <c r="C1293" s="58" t="s">
        <v>3909</v>
      </c>
      <c r="D1293" s="37" t="s">
        <v>3910</v>
      </c>
      <c r="E1293" s="58" t="n">
        <v>4974365540395</v>
      </c>
      <c r="F1293" s="38" t="str">
        <f aca="false">IF(D1293="",,"http://mnsearch.com/item?kwd="&amp;D1293)</f>
        <v>http://mnsearch.com/item?kwd=B000147OKY</v>
      </c>
      <c r="G1293" s="60" t="n">
        <v>10000</v>
      </c>
      <c r="H1293" s="39"/>
      <c r="I1293" s="40" t="n">
        <v>250</v>
      </c>
      <c r="J1293" s="41"/>
      <c r="K1293" s="41"/>
      <c r="L1293" s="41"/>
      <c r="M1293" s="100" t="s">
        <v>3911</v>
      </c>
      <c r="N1293" s="62" t="n">
        <v>140</v>
      </c>
      <c r="O1293" s="77" t="n">
        <f aca="false">N1293-0.5</f>
        <v>139.5</v>
      </c>
      <c r="P1293" s="78" t="n">
        <f aca="false">IF(ISERROR($P$1*O1293),"",($P$1*O1293))</f>
        <v>14770.26</v>
      </c>
      <c r="Q1293" s="79" t="n">
        <f aca="false">P1293-T1293-X1293-G1293-H1293-Z1293</f>
        <v>1289.26</v>
      </c>
      <c r="R1293" s="80" t="n">
        <f aca="false">P1293-T1293-Y1293-G1293-H1293-Z1293</f>
        <v>1289.26</v>
      </c>
      <c r="S1293" s="81" t="n">
        <f aca="false">IF(ISERROR(Q1293/P1293),"",(Q1293/P1293))</f>
        <v>0.0872875629812881</v>
      </c>
      <c r="T1293" s="78" t="n">
        <f aca="false">ROUND(IF(ISERROR(P1293*$T$1),"",P1293*$T$1),0)</f>
        <v>2216</v>
      </c>
      <c r="U1293" s="82" t="n">
        <f aca="false">ROUNDUP(I1293*1.2,0)</f>
        <v>300</v>
      </c>
      <c r="V1293" s="83" t="n">
        <f aca="false">ROUNDUP(SUM(J1293:L1293)*1.1,0)</f>
        <v>0</v>
      </c>
      <c r="W1293" s="84" t="s">
        <v>50</v>
      </c>
      <c r="X1293" s="28" t="n">
        <f aca="false">IFERROR(IF($W1293="eパケライト",VLOOKUP($U1293,料金表!$B$3:$H$52,2,1),IF($W1293="eパケ",VLOOKUP($U1293,料金表!$B$3:$H$52,4,1),IF($W1293="EMS",VLOOKUP($U1293,料金表!$B$3:$H$52,6,1),""))),"")</f>
        <v>935</v>
      </c>
      <c r="Y1293" s="28" t="n">
        <f aca="false">IFERROR(IF($W1293="eパケライト",VLOOKUP($U1293,料金表!$B$3:$H$52,3,1),IF($W1293="eパケ",VLOOKUP($U1293,料金表!$B$3:$H$52,5,1),IF($W1293="EMS",VLOOKUP($U1293,料金表!$B$3:$H$52,7,1),""))),"")</f>
        <v>935</v>
      </c>
      <c r="Z1293" s="28" t="n">
        <f aca="false">$Z$1</f>
        <v>330</v>
      </c>
      <c r="AA1293" s="64"/>
      <c r="AB1293" s="65"/>
      <c r="AC1293" s="66" t="s">
        <v>45</v>
      </c>
      <c r="AD1293" s="65" t="n">
        <v>44002</v>
      </c>
      <c r="AE1293" s="56"/>
      <c r="AF1293" s="104"/>
    </row>
    <row r="1294" customFormat="false" ht="15.75" hidden="false" customHeight="true" outlineLevel="0" collapsed="false">
      <c r="A1294" s="19" t="n">
        <v>1287</v>
      </c>
      <c r="B1294" s="67"/>
      <c r="C1294" s="58" t="s">
        <v>3912</v>
      </c>
      <c r="D1294" s="37" t="s">
        <v>3913</v>
      </c>
      <c r="E1294" s="58" t="n">
        <v>4540910010011</v>
      </c>
      <c r="F1294" s="38" t="str">
        <f aca="false">IF(D1294="",,"http://mnsearch.com/item?kwd="&amp;D1294)</f>
        <v>http://mnsearch.com/item?kwd=B00006LJII</v>
      </c>
      <c r="G1294" s="60" t="n">
        <v>6150</v>
      </c>
      <c r="H1294" s="39"/>
      <c r="I1294" s="40" t="n">
        <v>200</v>
      </c>
      <c r="J1294" s="41"/>
      <c r="K1294" s="41"/>
      <c r="L1294" s="41"/>
      <c r="M1294" s="61" t="s">
        <v>3914</v>
      </c>
      <c r="N1294" s="62" t="n">
        <v>110.4</v>
      </c>
      <c r="O1294" s="77" t="n">
        <f aca="false">N1294-0.5</f>
        <v>109.9</v>
      </c>
      <c r="P1294" s="78" t="n">
        <f aca="false">IF(ISERROR($P$1*O1294),"",($P$1*O1294))</f>
        <v>11636.212</v>
      </c>
      <c r="Q1294" s="79" t="n">
        <f aca="false">P1294-T1294-X1294-G1294-H1294-Z1294</f>
        <v>2551.212</v>
      </c>
      <c r="R1294" s="80" t="n">
        <f aca="false">P1294-T1294-Y1294-G1294-H1294-Z1294</f>
        <v>2551.212</v>
      </c>
      <c r="S1294" s="81" t="n">
        <f aca="false">IF(ISERROR(Q1294/P1294),"",(Q1294/P1294))</f>
        <v>0.219247638320787</v>
      </c>
      <c r="T1294" s="78" t="n">
        <f aca="false">ROUND(IF(ISERROR(P1294*$T$1),"",P1294*$T$1),0)</f>
        <v>1745</v>
      </c>
      <c r="U1294" s="82" t="n">
        <f aca="false">ROUNDUP(I1294*1.2,0)</f>
        <v>240</v>
      </c>
      <c r="V1294" s="83" t="n">
        <f aca="false">ROUNDUP(SUM(J1294:L1294)*1.1,0)</f>
        <v>0</v>
      </c>
      <c r="W1294" s="84" t="s">
        <v>50</v>
      </c>
      <c r="X1294" s="28" t="n">
        <f aca="false">IFERROR(IF($W1294="eパケライト",VLOOKUP($U1294,料金表!$B$3:$H$52,2,1),IF($W1294="eパケ",VLOOKUP($U1294,料金表!$B$3:$H$52,4,1),IF($W1294="EMS",VLOOKUP($U1294,料金表!$B$3:$H$52,6,1),""))),"")</f>
        <v>860</v>
      </c>
      <c r="Y1294" s="28" t="n">
        <f aca="false">IFERROR(IF($W1294="eパケライト",VLOOKUP($U1294,料金表!$B$3:$H$52,3,1),IF($W1294="eパケ",VLOOKUP($U1294,料金表!$B$3:$H$52,5,1),IF($W1294="EMS",VLOOKUP($U1294,料金表!$B$3:$H$52,7,1),""))),"")</f>
        <v>860</v>
      </c>
      <c r="Z1294" s="28" t="n">
        <f aca="false">$Z$1</f>
        <v>330</v>
      </c>
      <c r="AA1294" s="64"/>
      <c r="AB1294" s="65"/>
      <c r="AC1294" s="66" t="s">
        <v>45</v>
      </c>
      <c r="AD1294" s="65" t="n">
        <v>44002</v>
      </c>
      <c r="AE1294" s="56"/>
      <c r="AF1294" s="104"/>
    </row>
    <row r="1295" customFormat="false" ht="15.75" hidden="false" customHeight="true" outlineLevel="0" collapsed="false">
      <c r="A1295" s="19" t="n">
        <v>1288</v>
      </c>
      <c r="B1295" s="67"/>
      <c r="C1295" s="58" t="s">
        <v>3915</v>
      </c>
      <c r="D1295" s="37" t="s">
        <v>3916</v>
      </c>
      <c r="E1295" s="58" t="n">
        <v>4943643737017</v>
      </c>
      <c r="F1295" s="38" t="str">
        <f aca="false">IF(D1295="",,"http://mnsearch.com/item?kwd="&amp;D1295)</f>
        <v>http://mnsearch.com/item?kwd=B000068H89</v>
      </c>
      <c r="G1295" s="60" t="n">
        <v>16000</v>
      </c>
      <c r="H1295" s="39"/>
      <c r="I1295" s="40" t="n">
        <v>200</v>
      </c>
      <c r="J1295" s="41"/>
      <c r="K1295" s="41"/>
      <c r="L1295" s="41"/>
      <c r="M1295" s="61" t="s">
        <v>3917</v>
      </c>
      <c r="N1295" s="62" t="n">
        <v>190</v>
      </c>
      <c r="O1295" s="77" t="n">
        <f aca="false">N1295-0.5</f>
        <v>189.5</v>
      </c>
      <c r="P1295" s="78" t="n">
        <f aca="false">IF(ISERROR($P$1*O1295),"",($P$1*O1295))</f>
        <v>20064.26</v>
      </c>
      <c r="Q1295" s="79" t="n">
        <f aca="false">P1295-T1295-X1295-G1295-H1295-Z1295</f>
        <v>-135.740000000002</v>
      </c>
      <c r="R1295" s="80" t="n">
        <f aca="false">P1295-T1295-Y1295-G1295-H1295-Z1295</f>
        <v>-135.740000000002</v>
      </c>
      <c r="S1295" s="81" t="n">
        <f aca="false">IF(ISERROR(Q1295/P1295),"",(Q1295/P1295))</f>
        <v>-0.00676526320930857</v>
      </c>
      <c r="T1295" s="78" t="n">
        <f aca="false">ROUND(IF(ISERROR(P1295*$T$1),"",P1295*$T$1),0)</f>
        <v>3010</v>
      </c>
      <c r="U1295" s="82" t="n">
        <f aca="false">ROUNDUP(I1295*1.2,0)</f>
        <v>240</v>
      </c>
      <c r="V1295" s="83" t="n">
        <f aca="false">ROUNDUP(SUM(J1295:L1295)*1.1,0)</f>
        <v>0</v>
      </c>
      <c r="W1295" s="84" t="s">
        <v>50</v>
      </c>
      <c r="X1295" s="28" t="n">
        <f aca="false">IFERROR(IF($W1295="eパケライト",VLOOKUP($U1295,料金表!$B$3:$H$52,2,1),IF($W1295="eパケ",VLOOKUP($U1295,料金表!$B$3:$H$52,4,1),IF($W1295="EMS",VLOOKUP($U1295,料金表!$B$3:$H$52,6,1),""))),"")</f>
        <v>860</v>
      </c>
      <c r="Y1295" s="28" t="n">
        <f aca="false">IFERROR(IF($W1295="eパケライト",VLOOKUP($U1295,料金表!$B$3:$H$52,3,1),IF($W1295="eパケ",VLOOKUP($U1295,料金表!$B$3:$H$52,5,1),IF($W1295="EMS",VLOOKUP($U1295,料金表!$B$3:$H$52,7,1),""))),"")</f>
        <v>860</v>
      </c>
      <c r="Z1295" s="28" t="n">
        <f aca="false">$Z$1</f>
        <v>330</v>
      </c>
      <c r="AA1295" s="64"/>
      <c r="AB1295" s="65"/>
      <c r="AC1295" s="66" t="s">
        <v>45</v>
      </c>
      <c r="AD1295" s="65" t="n">
        <v>44002</v>
      </c>
      <c r="AE1295" s="56"/>
      <c r="AF1295" s="104"/>
    </row>
    <row r="1296" customFormat="false" ht="15.75" hidden="false" customHeight="true" outlineLevel="0" collapsed="false">
      <c r="A1296" s="19" t="n">
        <v>1289</v>
      </c>
      <c r="B1296" s="67"/>
      <c r="C1296" s="58" t="s">
        <v>3918</v>
      </c>
      <c r="D1296" s="37" t="s">
        <v>3919</v>
      </c>
      <c r="E1296" s="58" t="n">
        <v>4938833000798</v>
      </c>
      <c r="F1296" s="38" t="str">
        <f aca="false">IF(D1296="",,"http://mnsearch.com/item?kwd="&amp;D1296)</f>
        <v>http://mnsearch.com/item?kwd=B000147QOS</v>
      </c>
      <c r="G1296" s="60" t="n">
        <v>8400</v>
      </c>
      <c r="H1296" s="39"/>
      <c r="I1296" s="40" t="n">
        <v>250</v>
      </c>
      <c r="J1296" s="41"/>
      <c r="K1296" s="41"/>
      <c r="L1296" s="41"/>
      <c r="M1296" s="61" t="s">
        <v>3920</v>
      </c>
      <c r="N1296" s="62" t="n">
        <v>119</v>
      </c>
      <c r="O1296" s="77" t="n">
        <f aca="false">N1296-0.5</f>
        <v>118.5</v>
      </c>
      <c r="P1296" s="78" t="n">
        <f aca="false">IF(ISERROR($P$1*O1296),"",($P$1*O1296))</f>
        <v>12546.78</v>
      </c>
      <c r="Q1296" s="79" t="n">
        <f aca="false">P1296-T1296-X1296-G1296-H1296-Z1296</f>
        <v>999.779999999999</v>
      </c>
      <c r="R1296" s="80" t="n">
        <f aca="false">P1296-T1296-Y1296-G1296-H1296-Z1296</f>
        <v>999.779999999999</v>
      </c>
      <c r="S1296" s="81" t="n">
        <f aca="false">IF(ISERROR(Q1296/P1296),"",(Q1296/P1296))</f>
        <v>0.079684189887764</v>
      </c>
      <c r="T1296" s="78" t="n">
        <f aca="false">ROUND(IF(ISERROR(P1296*$T$1),"",P1296*$T$1),0)</f>
        <v>1882</v>
      </c>
      <c r="U1296" s="82" t="n">
        <f aca="false">ROUNDUP(I1296*1.2,0)</f>
        <v>300</v>
      </c>
      <c r="V1296" s="83" t="n">
        <f aca="false">ROUNDUP(SUM(J1296:L1296)*1.1,0)</f>
        <v>0</v>
      </c>
      <c r="W1296" s="84" t="s">
        <v>50</v>
      </c>
      <c r="X1296" s="28" t="n">
        <f aca="false">IFERROR(IF($W1296="eパケライト",VLOOKUP($U1296,料金表!$B$3:$H$52,2,1),IF($W1296="eパケ",VLOOKUP($U1296,料金表!$B$3:$H$52,4,1),IF($W1296="EMS",VLOOKUP($U1296,料金表!$B$3:$H$52,6,1),""))),"")</f>
        <v>935</v>
      </c>
      <c r="Y1296" s="28" t="n">
        <f aca="false">IFERROR(IF($W1296="eパケライト",VLOOKUP($U1296,料金表!$B$3:$H$52,3,1),IF($W1296="eパケ",VLOOKUP($U1296,料金表!$B$3:$H$52,5,1),IF($W1296="EMS",VLOOKUP($U1296,料金表!$B$3:$H$52,7,1),""))),"")</f>
        <v>935</v>
      </c>
      <c r="Z1296" s="28" t="n">
        <f aca="false">$Z$1</f>
        <v>330</v>
      </c>
      <c r="AA1296" s="64"/>
      <c r="AB1296" s="65"/>
      <c r="AC1296" s="66" t="s">
        <v>45</v>
      </c>
      <c r="AD1296" s="65" t="n">
        <v>44002</v>
      </c>
      <c r="AE1296" s="56"/>
      <c r="AF1296" s="104"/>
    </row>
    <row r="1297" customFormat="false" ht="15.75" hidden="false" customHeight="true" outlineLevel="0" collapsed="false">
      <c r="A1297" s="19" t="n">
        <v>1290</v>
      </c>
      <c r="B1297" s="67"/>
      <c r="C1297" s="58" t="s">
        <v>3921</v>
      </c>
      <c r="D1297" s="37" t="s">
        <v>3922</v>
      </c>
      <c r="E1297" s="58" t="n">
        <v>4965857030142</v>
      </c>
      <c r="F1297" s="38" t="str">
        <f aca="false">IF(D1297="",,"http://mnsearch.com/item?kwd="&amp;D1297)</f>
        <v>http://mnsearch.com/item?kwd=B000069T1X</v>
      </c>
      <c r="G1297" s="60" t="n">
        <v>2500</v>
      </c>
      <c r="H1297" s="39"/>
      <c r="I1297" s="40" t="n">
        <v>200</v>
      </c>
      <c r="J1297" s="41"/>
      <c r="K1297" s="41"/>
      <c r="L1297" s="41"/>
      <c r="M1297" s="100" t="s">
        <v>3923</v>
      </c>
      <c r="N1297" s="62" t="n">
        <v>49.99</v>
      </c>
      <c r="O1297" s="77" t="n">
        <f aca="false">N1297-0.5</f>
        <v>49.49</v>
      </c>
      <c r="P1297" s="78" t="n">
        <f aca="false">IF(ISERROR($P$1*O1297),"",($P$1*O1297))</f>
        <v>5240.0012</v>
      </c>
      <c r="Q1297" s="79" t="n">
        <f aca="false">P1297-T1297-X1297-G1297-H1297-Z1297</f>
        <v>764.0012</v>
      </c>
      <c r="R1297" s="80" t="n">
        <f aca="false">P1297-T1297-Y1297-G1297-H1297-Z1297</f>
        <v>764.0012</v>
      </c>
      <c r="S1297" s="81" t="n">
        <f aca="false">IF(ISERROR(Q1297/P1297),"",(Q1297/P1297))</f>
        <v>0.145801722335483</v>
      </c>
      <c r="T1297" s="78" t="n">
        <f aca="false">ROUND(IF(ISERROR(P1297*$T$1),"",P1297*$T$1),0)</f>
        <v>786</v>
      </c>
      <c r="U1297" s="82" t="n">
        <f aca="false">ROUNDUP(I1297*1.2,0)</f>
        <v>240</v>
      </c>
      <c r="V1297" s="83" t="n">
        <f aca="false">ROUNDUP(SUM(J1297:L1297)*1.1,0)</f>
        <v>0</v>
      </c>
      <c r="W1297" s="84" t="s">
        <v>50</v>
      </c>
      <c r="X1297" s="28" t="n">
        <f aca="false">IFERROR(IF($W1297="eパケライト",VLOOKUP($U1297,料金表!$B$3:$H$52,2,1),IF($W1297="eパケ",VLOOKUP($U1297,料金表!$B$3:$H$52,4,1),IF($W1297="EMS",VLOOKUP($U1297,料金表!$B$3:$H$52,6,1),""))),"")</f>
        <v>860</v>
      </c>
      <c r="Y1297" s="28" t="n">
        <f aca="false">IFERROR(IF($W1297="eパケライト",VLOOKUP($U1297,料金表!$B$3:$H$52,3,1),IF($W1297="eパケ",VLOOKUP($U1297,料金表!$B$3:$H$52,5,1),IF($W1297="EMS",VLOOKUP($U1297,料金表!$B$3:$H$52,7,1),""))),"")</f>
        <v>860</v>
      </c>
      <c r="Z1297" s="28" t="n">
        <f aca="false">$Z$1</f>
        <v>330</v>
      </c>
      <c r="AA1297" s="64"/>
      <c r="AB1297" s="65"/>
      <c r="AC1297" s="66" t="s">
        <v>45</v>
      </c>
      <c r="AD1297" s="65" t="n">
        <v>44002</v>
      </c>
      <c r="AE1297" s="56"/>
      <c r="AF1297" s="104"/>
    </row>
    <row r="1298" customFormat="false" ht="15.75" hidden="false" customHeight="true" outlineLevel="0" collapsed="false">
      <c r="A1298" s="19" t="n">
        <v>1291</v>
      </c>
      <c r="B1298" s="67"/>
      <c r="C1298" s="58" t="s">
        <v>3924</v>
      </c>
      <c r="D1298" s="37" t="s">
        <v>3925</v>
      </c>
      <c r="E1298" s="58" t="n">
        <v>4967948000331</v>
      </c>
      <c r="F1298" s="38" t="str">
        <f aca="false">IF(D1298="",,"http://mnsearch.com/item?kwd="&amp;D1298)</f>
        <v>http://mnsearch.com/item?kwd=B000147VSE</v>
      </c>
      <c r="G1298" s="60" t="n">
        <v>6000</v>
      </c>
      <c r="H1298" s="39"/>
      <c r="I1298" s="40" t="n">
        <v>200</v>
      </c>
      <c r="J1298" s="41"/>
      <c r="K1298" s="41"/>
      <c r="L1298" s="41"/>
      <c r="M1298" s="61" t="s">
        <v>3926</v>
      </c>
      <c r="N1298" s="62" t="n">
        <v>85.49</v>
      </c>
      <c r="O1298" s="77" t="n">
        <f aca="false">N1298-0.5</f>
        <v>84.99</v>
      </c>
      <c r="P1298" s="78" t="n">
        <f aca="false">IF(ISERROR($P$1*O1298),"",($P$1*O1298))</f>
        <v>8998.7412</v>
      </c>
      <c r="Q1298" s="79" t="n">
        <f aca="false">P1298-T1298-X1298-G1298-H1298-Z1298</f>
        <v>458.741199999999</v>
      </c>
      <c r="R1298" s="80" t="n">
        <f aca="false">P1298-T1298-Y1298-G1298-H1298-Z1298</f>
        <v>458.741199999999</v>
      </c>
      <c r="S1298" s="81" t="n">
        <f aca="false">IF(ISERROR(Q1298/P1298),"",(Q1298/P1298))</f>
        <v>0.0509783746197745</v>
      </c>
      <c r="T1298" s="78" t="n">
        <f aca="false">ROUND(IF(ISERROR(P1298*$T$1),"",P1298*$T$1),0)</f>
        <v>1350</v>
      </c>
      <c r="U1298" s="82" t="n">
        <f aca="false">ROUNDUP(I1298*1.2,0)</f>
        <v>240</v>
      </c>
      <c r="V1298" s="83" t="n">
        <f aca="false">ROUNDUP(SUM(J1298:L1298)*1.1,0)</f>
        <v>0</v>
      </c>
      <c r="W1298" s="84" t="s">
        <v>50</v>
      </c>
      <c r="X1298" s="28" t="n">
        <f aca="false">IFERROR(IF($W1298="eパケライト",VLOOKUP($U1298,料金表!$B$3:$H$52,2,1),IF($W1298="eパケ",VLOOKUP($U1298,料金表!$B$3:$H$52,4,1),IF($W1298="EMS",VLOOKUP($U1298,料金表!$B$3:$H$52,6,1),""))),"")</f>
        <v>860</v>
      </c>
      <c r="Y1298" s="28" t="n">
        <f aca="false">IFERROR(IF($W1298="eパケライト",VLOOKUP($U1298,料金表!$B$3:$H$52,3,1),IF($W1298="eパケ",VLOOKUP($U1298,料金表!$B$3:$H$52,5,1),IF($W1298="EMS",VLOOKUP($U1298,料金表!$B$3:$H$52,7,1),""))),"")</f>
        <v>860</v>
      </c>
      <c r="Z1298" s="28" t="n">
        <f aca="false">$Z$1</f>
        <v>330</v>
      </c>
      <c r="AA1298" s="64"/>
      <c r="AB1298" s="65"/>
      <c r="AC1298" s="66" t="s">
        <v>89</v>
      </c>
      <c r="AD1298" s="65" t="n">
        <v>44002</v>
      </c>
      <c r="AE1298" s="56"/>
      <c r="AF1298" s="104"/>
    </row>
    <row r="1299" customFormat="false" ht="15.75" hidden="false" customHeight="true" outlineLevel="0" collapsed="false">
      <c r="A1299" s="19" t="n">
        <v>1292</v>
      </c>
      <c r="B1299" s="67"/>
      <c r="C1299" s="58" t="s">
        <v>3927</v>
      </c>
      <c r="D1299" s="37" t="s">
        <v>3928</v>
      </c>
      <c r="E1299" s="58" t="n">
        <v>4964808601219</v>
      </c>
      <c r="F1299" s="38" t="str">
        <f aca="false">IF(D1299="",,"http://mnsearch.com/item?kwd="&amp;D1299)</f>
        <v>http://mnsearch.com/item?kwd=B00014ARJY</v>
      </c>
      <c r="G1299" s="60" t="n">
        <v>3200</v>
      </c>
      <c r="H1299" s="39"/>
      <c r="I1299" s="40" t="n">
        <v>200</v>
      </c>
      <c r="J1299" s="41"/>
      <c r="K1299" s="41"/>
      <c r="L1299" s="41"/>
      <c r="M1299" s="100" t="s">
        <v>3929</v>
      </c>
      <c r="N1299" s="62" t="n">
        <v>60</v>
      </c>
      <c r="O1299" s="77" t="n">
        <f aca="false">N1299-0.5</f>
        <v>59.5</v>
      </c>
      <c r="P1299" s="78" t="n">
        <f aca="false">IF(ISERROR($P$1*O1299),"",($P$1*O1299))</f>
        <v>6299.86</v>
      </c>
      <c r="Q1299" s="79" t="n">
        <f aca="false">P1299-T1299-X1299-G1299-H1299-Z1299</f>
        <v>964.86</v>
      </c>
      <c r="R1299" s="80" t="n">
        <f aca="false">P1299-T1299-Y1299-G1299-H1299-Z1299</f>
        <v>964.86</v>
      </c>
      <c r="S1299" s="81" t="n">
        <f aca="false">IF(ISERROR(Q1299/P1299),"",(Q1299/P1299))</f>
        <v>0.153155784414257</v>
      </c>
      <c r="T1299" s="78" t="n">
        <f aca="false">ROUND(IF(ISERROR(P1299*$T$1),"",P1299*$T$1),0)</f>
        <v>945</v>
      </c>
      <c r="U1299" s="82" t="n">
        <f aca="false">ROUNDUP(I1299*1.2,0)</f>
        <v>240</v>
      </c>
      <c r="V1299" s="83" t="n">
        <f aca="false">ROUNDUP(SUM(J1299:L1299)*1.1,0)</f>
        <v>0</v>
      </c>
      <c r="W1299" s="84" t="s">
        <v>50</v>
      </c>
      <c r="X1299" s="28" t="n">
        <f aca="false">IFERROR(IF($W1299="eパケライト",VLOOKUP($U1299,料金表!$B$3:$H$52,2,1),IF($W1299="eパケ",VLOOKUP($U1299,料金表!$B$3:$H$52,4,1),IF($W1299="EMS",VLOOKUP($U1299,料金表!$B$3:$H$52,6,1),""))),"")</f>
        <v>860</v>
      </c>
      <c r="Y1299" s="28" t="n">
        <f aca="false">IFERROR(IF($W1299="eパケライト",VLOOKUP($U1299,料金表!$B$3:$H$52,3,1),IF($W1299="eパケ",VLOOKUP($U1299,料金表!$B$3:$H$52,5,1),IF($W1299="EMS",VLOOKUP($U1299,料金表!$B$3:$H$52,7,1),""))),"")</f>
        <v>860</v>
      </c>
      <c r="Z1299" s="28" t="n">
        <f aca="false">$Z$1</f>
        <v>330</v>
      </c>
      <c r="AA1299" s="64"/>
      <c r="AB1299" s="65"/>
      <c r="AC1299" s="66" t="s">
        <v>89</v>
      </c>
      <c r="AD1299" s="65" t="n">
        <v>44002</v>
      </c>
      <c r="AE1299" s="56"/>
      <c r="AF1299" s="104"/>
    </row>
    <row r="1300" customFormat="false" ht="15.75" hidden="false" customHeight="true" outlineLevel="0" collapsed="false">
      <c r="A1300" s="19" t="n">
        <v>1293</v>
      </c>
      <c r="B1300" s="67"/>
      <c r="C1300" s="58" t="s">
        <v>3930</v>
      </c>
      <c r="D1300" s="37" t="s">
        <v>3931</v>
      </c>
      <c r="E1300" s="58" t="n">
        <v>4571218880013</v>
      </c>
      <c r="F1300" s="38" t="str">
        <f aca="false">IF(D1300="",,"http://mnsearch.com/item?kwd="&amp;D1300)</f>
        <v>http://mnsearch.com/item?kwd=B000EY50FM</v>
      </c>
      <c r="G1300" s="60" t="n">
        <v>1500</v>
      </c>
      <c r="H1300" s="39"/>
      <c r="I1300" s="40" t="n">
        <v>200</v>
      </c>
      <c r="J1300" s="41"/>
      <c r="K1300" s="41"/>
      <c r="L1300" s="41"/>
      <c r="M1300" s="61" t="s">
        <v>3932</v>
      </c>
      <c r="N1300" s="62" t="n">
        <v>38.49</v>
      </c>
      <c r="O1300" s="77" t="n">
        <f aca="false">N1300-0.5</f>
        <v>37.99</v>
      </c>
      <c r="P1300" s="78" t="n">
        <f aca="false">IF(ISERROR($P$1*O1300),"",($P$1*O1300))</f>
        <v>4022.3812</v>
      </c>
      <c r="Q1300" s="79" t="n">
        <f aca="false">P1300-T1300-X1300-G1300-H1300-Z1300</f>
        <v>729.3812</v>
      </c>
      <c r="R1300" s="80" t="n">
        <f aca="false">P1300-T1300-Y1300-G1300-H1300-Z1300</f>
        <v>729.3812</v>
      </c>
      <c r="S1300" s="81" t="n">
        <f aca="false">IF(ISERROR(Q1300/P1300),"",(Q1300/P1300))</f>
        <v>0.18133070033243</v>
      </c>
      <c r="T1300" s="78" t="n">
        <f aca="false">ROUND(IF(ISERROR(P1300*$T$1),"",P1300*$T$1),0)</f>
        <v>603</v>
      </c>
      <c r="U1300" s="82" t="n">
        <f aca="false">ROUNDUP(I1300*1.2,0)</f>
        <v>240</v>
      </c>
      <c r="V1300" s="83" t="n">
        <f aca="false">ROUNDUP(SUM(J1300:L1300)*1.1,0)</f>
        <v>0</v>
      </c>
      <c r="W1300" s="84" t="s">
        <v>50</v>
      </c>
      <c r="X1300" s="28" t="n">
        <f aca="false">IFERROR(IF($W1300="eパケライト",VLOOKUP($U1300,料金表!$B$3:$H$52,2,1),IF($W1300="eパケ",VLOOKUP($U1300,料金表!$B$3:$H$52,4,1),IF($W1300="EMS",VLOOKUP($U1300,料金表!$B$3:$H$52,6,1),""))),"")</f>
        <v>860</v>
      </c>
      <c r="Y1300" s="28" t="n">
        <f aca="false">IFERROR(IF($W1300="eパケライト",VLOOKUP($U1300,料金表!$B$3:$H$52,3,1),IF($W1300="eパケ",VLOOKUP($U1300,料金表!$B$3:$H$52,5,1),IF($W1300="EMS",VLOOKUP($U1300,料金表!$B$3:$H$52,7,1),""))),"")</f>
        <v>860</v>
      </c>
      <c r="Z1300" s="28" t="n">
        <f aca="false">$Z$1</f>
        <v>330</v>
      </c>
      <c r="AA1300" s="64"/>
      <c r="AB1300" s="65"/>
      <c r="AC1300" s="66" t="s">
        <v>89</v>
      </c>
      <c r="AD1300" s="65" t="n">
        <v>44002</v>
      </c>
      <c r="AE1300" s="56"/>
      <c r="AF1300" s="104"/>
    </row>
    <row r="1301" customFormat="false" ht="15.75" hidden="false" customHeight="true" outlineLevel="0" collapsed="false">
      <c r="A1301" s="19" t="n">
        <v>1294</v>
      </c>
      <c r="B1301" s="67"/>
      <c r="C1301" s="58" t="s">
        <v>3933</v>
      </c>
      <c r="D1301" s="37" t="s">
        <v>3934</v>
      </c>
      <c r="E1301" s="58" t="n">
        <v>4988624990784</v>
      </c>
      <c r="F1301" s="38" t="str">
        <f aca="false">IF(D1301="",,"http://mnsearch.com/item?kwd="&amp;D1301)</f>
        <v>http://mnsearch.com/item?kwd=B000148J2Q</v>
      </c>
      <c r="G1301" s="60" t="n">
        <v>2200</v>
      </c>
      <c r="H1301" s="39"/>
      <c r="I1301" s="40" t="n">
        <v>200</v>
      </c>
      <c r="J1301" s="41"/>
      <c r="K1301" s="41"/>
      <c r="L1301" s="41"/>
      <c r="M1301" s="100" t="s">
        <v>3935</v>
      </c>
      <c r="N1301" s="62" t="n">
        <v>45.49</v>
      </c>
      <c r="O1301" s="77" t="n">
        <f aca="false">N1301-0.5</f>
        <v>44.99</v>
      </c>
      <c r="P1301" s="78" t="n">
        <f aca="false">IF(ISERROR($P$1*O1301),"",($P$1*O1301))</f>
        <v>4763.5412</v>
      </c>
      <c r="Q1301" s="79" t="n">
        <f aca="false">P1301-T1301-X1301-G1301-H1301-Z1301</f>
        <v>658.5412</v>
      </c>
      <c r="R1301" s="80" t="n">
        <f aca="false">P1301-T1301-Y1301-G1301-H1301-Z1301</f>
        <v>658.5412</v>
      </c>
      <c r="S1301" s="81" t="n">
        <f aca="false">IF(ISERROR(Q1301/P1301),"",(Q1301/P1301))</f>
        <v>0.138246143436316</v>
      </c>
      <c r="T1301" s="78" t="n">
        <f aca="false">ROUND(IF(ISERROR(P1301*$T$1),"",P1301*$T$1),0)</f>
        <v>715</v>
      </c>
      <c r="U1301" s="82" t="n">
        <f aca="false">ROUNDUP(I1301*1.2,0)</f>
        <v>240</v>
      </c>
      <c r="V1301" s="83" t="n">
        <f aca="false">ROUNDUP(SUM(J1301:L1301)*1.1,0)</f>
        <v>0</v>
      </c>
      <c r="W1301" s="84" t="s">
        <v>50</v>
      </c>
      <c r="X1301" s="28" t="n">
        <f aca="false">IFERROR(IF($W1301="eパケライト",VLOOKUP($U1301,料金表!$B$3:$H$52,2,1),IF($W1301="eパケ",VLOOKUP($U1301,料金表!$B$3:$H$52,4,1),IF($W1301="EMS",VLOOKUP($U1301,料金表!$B$3:$H$52,6,1),""))),"")</f>
        <v>860</v>
      </c>
      <c r="Y1301" s="28" t="n">
        <f aca="false">IFERROR(IF($W1301="eパケライト",VLOOKUP($U1301,料金表!$B$3:$H$52,3,1),IF($W1301="eパケ",VLOOKUP($U1301,料金表!$B$3:$H$52,5,1),IF($W1301="EMS",VLOOKUP($U1301,料金表!$B$3:$H$52,7,1),""))),"")</f>
        <v>860</v>
      </c>
      <c r="Z1301" s="28" t="n">
        <f aca="false">$Z$1</f>
        <v>330</v>
      </c>
      <c r="AA1301" s="64"/>
      <c r="AB1301" s="65"/>
      <c r="AC1301" s="66" t="s">
        <v>89</v>
      </c>
      <c r="AD1301" s="65" t="n">
        <v>44002</v>
      </c>
      <c r="AE1301" s="56"/>
      <c r="AF1301" s="104"/>
    </row>
    <row r="1302" customFormat="false" ht="15.75" hidden="false" customHeight="true" outlineLevel="0" collapsed="false">
      <c r="A1302" s="19" t="n">
        <v>1295</v>
      </c>
      <c r="B1302" s="67"/>
      <c r="C1302" s="58" t="s">
        <v>3936</v>
      </c>
      <c r="D1302" s="37" t="s">
        <v>3937</v>
      </c>
      <c r="E1302" s="58"/>
      <c r="F1302" s="38" t="str">
        <f aca="false">IF(D1302="",,"http://mnsearch.com/item?kwd="&amp;D1302)</f>
        <v>http://mnsearch.com/item?kwd=B0099J28L2</v>
      </c>
      <c r="G1302" s="60" t="n">
        <v>3000</v>
      </c>
      <c r="H1302" s="39"/>
      <c r="I1302" s="40" t="n">
        <v>200</v>
      </c>
      <c r="J1302" s="41"/>
      <c r="K1302" s="41"/>
      <c r="L1302" s="41"/>
      <c r="M1302" s="61" t="s">
        <v>3938</v>
      </c>
      <c r="N1302" s="62" t="n">
        <v>55.49</v>
      </c>
      <c r="O1302" s="77" t="n">
        <f aca="false">N1302-0.5</f>
        <v>54.99</v>
      </c>
      <c r="P1302" s="78" t="n">
        <f aca="false">IF(ISERROR($P$1*O1302),"",($P$1*O1302))</f>
        <v>5822.3412</v>
      </c>
      <c r="Q1302" s="79" t="n">
        <f aca="false">P1302-T1302-X1302-G1302-H1302-Z1302</f>
        <v>759.3412</v>
      </c>
      <c r="R1302" s="80" t="n">
        <f aca="false">P1302-T1302-Y1302-G1302-H1302-Z1302</f>
        <v>759.3412</v>
      </c>
      <c r="S1302" s="81" t="n">
        <f aca="false">IF(ISERROR(Q1302/P1302),"",(Q1302/P1302))</f>
        <v>0.13041853335562</v>
      </c>
      <c r="T1302" s="78" t="n">
        <f aca="false">ROUND(IF(ISERROR(P1302*$T$1),"",P1302*$T$1),0)</f>
        <v>873</v>
      </c>
      <c r="U1302" s="82" t="n">
        <f aca="false">ROUNDUP(I1302*1.2,0)</f>
        <v>240</v>
      </c>
      <c r="V1302" s="83" t="n">
        <f aca="false">ROUNDUP(SUM(J1302:L1302)*1.1,0)</f>
        <v>0</v>
      </c>
      <c r="W1302" s="84" t="s">
        <v>50</v>
      </c>
      <c r="X1302" s="28" t="n">
        <f aca="false">IFERROR(IF($W1302="eパケライト",VLOOKUP($U1302,料金表!$B$3:$H$52,2,1),IF($W1302="eパケ",VLOOKUP($U1302,料金表!$B$3:$H$52,4,1),IF($W1302="EMS",VLOOKUP($U1302,料金表!$B$3:$H$52,6,1),""))),"")</f>
        <v>860</v>
      </c>
      <c r="Y1302" s="28" t="n">
        <f aca="false">IFERROR(IF($W1302="eパケライト",VLOOKUP($U1302,料金表!$B$3:$H$52,3,1),IF($W1302="eパケ",VLOOKUP($U1302,料金表!$B$3:$H$52,5,1),IF($W1302="EMS",VLOOKUP($U1302,料金表!$B$3:$H$52,7,1),""))),"")</f>
        <v>860</v>
      </c>
      <c r="Z1302" s="28" t="n">
        <f aca="false">$Z$1</f>
        <v>330</v>
      </c>
      <c r="AA1302" s="64"/>
      <c r="AB1302" s="65"/>
      <c r="AC1302" s="66" t="s">
        <v>89</v>
      </c>
      <c r="AD1302" s="65" t="n">
        <v>44002</v>
      </c>
      <c r="AE1302" s="56"/>
      <c r="AF1302" s="104"/>
    </row>
    <row r="1303" customFormat="false" ht="15.75" hidden="false" customHeight="true" outlineLevel="0" collapsed="false">
      <c r="A1303" s="19" t="n">
        <v>1296</v>
      </c>
      <c r="B1303" s="67"/>
      <c r="C1303" s="58" t="s">
        <v>3939</v>
      </c>
      <c r="D1303" s="37" t="s">
        <v>3940</v>
      </c>
      <c r="E1303" s="58" t="n">
        <v>4988110600050</v>
      </c>
      <c r="F1303" s="38" t="str">
        <f aca="false">IF(D1303="",,"http://mnsearch.com/item?kwd="&amp;D1303)</f>
        <v>http://mnsearch.com/item?kwd=B0000ZPSP2</v>
      </c>
      <c r="G1303" s="60" t="n">
        <v>3801</v>
      </c>
      <c r="H1303" s="39"/>
      <c r="I1303" s="40" t="n">
        <v>200</v>
      </c>
      <c r="J1303" s="41"/>
      <c r="K1303" s="41"/>
      <c r="L1303" s="41"/>
      <c r="M1303" s="61" t="s">
        <v>3941</v>
      </c>
      <c r="N1303" s="62" t="n">
        <v>60.49</v>
      </c>
      <c r="O1303" s="77" t="n">
        <f aca="false">N1303-0.5</f>
        <v>59.99</v>
      </c>
      <c r="P1303" s="78" t="n">
        <f aca="false">IF(ISERROR($P$1*O1303),"",($P$1*O1303))</f>
        <v>6351.7412</v>
      </c>
      <c r="Q1303" s="79" t="n">
        <f aca="false">P1303-T1303-X1303-G1303-H1303-Z1303</f>
        <v>407.7412</v>
      </c>
      <c r="R1303" s="80" t="n">
        <f aca="false">P1303-T1303-Y1303-G1303-H1303-Z1303</f>
        <v>407.7412</v>
      </c>
      <c r="S1303" s="81" t="n">
        <f aca="false">IF(ISERROR(Q1303/P1303),"",(Q1303/P1303))</f>
        <v>0.0641936104071747</v>
      </c>
      <c r="T1303" s="78" t="n">
        <f aca="false">ROUND(IF(ISERROR(P1303*$T$1),"",P1303*$T$1),0)</f>
        <v>953</v>
      </c>
      <c r="U1303" s="82" t="n">
        <f aca="false">ROUNDUP(I1303*1.2,0)</f>
        <v>240</v>
      </c>
      <c r="V1303" s="83" t="n">
        <f aca="false">ROUNDUP(SUM(J1303:L1303)*1.1,0)</f>
        <v>0</v>
      </c>
      <c r="W1303" s="84" t="s">
        <v>50</v>
      </c>
      <c r="X1303" s="28" t="n">
        <f aca="false">IFERROR(IF($W1303="eパケライト",VLOOKUP($U1303,料金表!$B$3:$H$52,2,1),IF($W1303="eパケ",VLOOKUP($U1303,料金表!$B$3:$H$52,4,1),IF($W1303="EMS",VLOOKUP($U1303,料金表!$B$3:$H$52,6,1),""))),"")</f>
        <v>860</v>
      </c>
      <c r="Y1303" s="28" t="n">
        <f aca="false">IFERROR(IF($W1303="eパケライト",VLOOKUP($U1303,料金表!$B$3:$H$52,3,1),IF($W1303="eパケ",VLOOKUP($U1303,料金表!$B$3:$H$52,5,1),IF($W1303="EMS",VLOOKUP($U1303,料金表!$B$3:$H$52,7,1),""))),"")</f>
        <v>860</v>
      </c>
      <c r="Z1303" s="28" t="n">
        <f aca="false">$Z$1</f>
        <v>330</v>
      </c>
      <c r="AA1303" s="64"/>
      <c r="AB1303" s="65"/>
      <c r="AC1303" s="66" t="s">
        <v>45</v>
      </c>
      <c r="AD1303" s="65" t="n">
        <v>44002</v>
      </c>
      <c r="AE1303" s="56"/>
      <c r="AF1303" s="104"/>
    </row>
    <row r="1304" customFormat="false" ht="15.75" hidden="false" customHeight="true" outlineLevel="0" collapsed="false">
      <c r="A1304" s="19" t="n">
        <v>1297</v>
      </c>
      <c r="B1304" s="67"/>
      <c r="C1304" s="58" t="s">
        <v>3942</v>
      </c>
      <c r="D1304" s="37" t="s">
        <v>3943</v>
      </c>
      <c r="E1304" s="58" t="n">
        <v>4988607001223</v>
      </c>
      <c r="F1304" s="38" t="str">
        <f aca="false">IF(D1304="",,"http://mnsearch.com/item?kwd="&amp;D1304)</f>
        <v>http://mnsearch.com/item?kwd=B000069U2T</v>
      </c>
      <c r="G1304" s="60" t="n">
        <v>3200</v>
      </c>
      <c r="H1304" s="39"/>
      <c r="I1304" s="40" t="n">
        <v>300</v>
      </c>
      <c r="J1304" s="41"/>
      <c r="K1304" s="41"/>
      <c r="L1304" s="41"/>
      <c r="M1304" s="100" t="s">
        <v>3944</v>
      </c>
      <c r="N1304" s="62" t="n">
        <v>60.49</v>
      </c>
      <c r="O1304" s="77" t="n">
        <f aca="false">N1304-0.5</f>
        <v>59.99</v>
      </c>
      <c r="P1304" s="78" t="n">
        <f aca="false">IF(ISERROR($P$1*O1304),"",($P$1*O1304))</f>
        <v>6351.7412</v>
      </c>
      <c r="Q1304" s="79" t="n">
        <f aca="false">P1304-T1304-X1304-G1304-H1304-Z1304</f>
        <v>783.7412</v>
      </c>
      <c r="R1304" s="80" t="n">
        <f aca="false">P1304-T1304-Y1304-G1304-H1304-Z1304</f>
        <v>783.7412</v>
      </c>
      <c r="S1304" s="81" t="n">
        <f aca="false">IF(ISERROR(Q1304/P1304),"",(Q1304/P1304))</f>
        <v>0.123389976909009</v>
      </c>
      <c r="T1304" s="78" t="n">
        <f aca="false">ROUND(IF(ISERROR(P1304*$T$1),"",P1304*$T$1),0)</f>
        <v>953</v>
      </c>
      <c r="U1304" s="82" t="n">
        <f aca="false">ROUNDUP(I1304*1.2,0)</f>
        <v>360</v>
      </c>
      <c r="V1304" s="83" t="n">
        <f aca="false">ROUNDUP(SUM(J1304:L1304)*1.1,0)</f>
        <v>0</v>
      </c>
      <c r="W1304" s="84" t="s">
        <v>50</v>
      </c>
      <c r="X1304" s="28" t="n">
        <f aca="false">IFERROR(IF($W1304="eパケライト",VLOOKUP($U1304,料金表!$B$3:$H$52,2,1),IF($W1304="eパケ",VLOOKUP($U1304,料金表!$B$3:$H$52,4,1),IF($W1304="EMS",VLOOKUP($U1304,料金表!$B$3:$H$52,6,1),""))),"")</f>
        <v>1085</v>
      </c>
      <c r="Y1304" s="28" t="n">
        <f aca="false">IFERROR(IF($W1304="eパケライト",VLOOKUP($U1304,料金表!$B$3:$H$52,3,1),IF($W1304="eパケ",VLOOKUP($U1304,料金表!$B$3:$H$52,5,1),IF($W1304="EMS",VLOOKUP($U1304,料金表!$B$3:$H$52,7,1),""))),"")</f>
        <v>1085</v>
      </c>
      <c r="Z1304" s="28" t="n">
        <f aca="false">$Z$1</f>
        <v>330</v>
      </c>
      <c r="AA1304" s="64"/>
      <c r="AB1304" s="65"/>
      <c r="AC1304" s="66" t="s">
        <v>45</v>
      </c>
      <c r="AD1304" s="65" t="n">
        <v>44002</v>
      </c>
      <c r="AE1304" s="56"/>
      <c r="AF1304" s="104"/>
    </row>
    <row r="1305" customFormat="false" ht="15.75" hidden="false" customHeight="true" outlineLevel="0" collapsed="false">
      <c r="A1305" s="19" t="n">
        <v>1298</v>
      </c>
      <c r="B1305" s="67"/>
      <c r="C1305" s="58" t="s">
        <v>3945</v>
      </c>
      <c r="D1305" s="37" t="s">
        <v>3946</v>
      </c>
      <c r="E1305" s="58" t="n">
        <v>4974365500207</v>
      </c>
      <c r="F1305" s="38" t="str">
        <f aca="false">IF(D1305="",,"http://mnsearch.com/item?kwd="&amp;D1305)</f>
        <v>http://mnsearch.com/item?kwd=B00006LJSD</v>
      </c>
      <c r="G1305" s="60" t="n">
        <v>3111</v>
      </c>
      <c r="H1305" s="39"/>
      <c r="I1305" s="40" t="n">
        <v>200</v>
      </c>
      <c r="J1305" s="41"/>
      <c r="K1305" s="41"/>
      <c r="L1305" s="41"/>
      <c r="M1305" s="61" t="s">
        <v>3947</v>
      </c>
      <c r="N1305" s="62" t="n">
        <v>50.49</v>
      </c>
      <c r="O1305" s="77" t="n">
        <f aca="false">N1305-0.5</f>
        <v>49.99</v>
      </c>
      <c r="P1305" s="78" t="n">
        <f aca="false">IF(ISERROR($P$1*O1305),"",($P$1*O1305))</f>
        <v>5292.9412</v>
      </c>
      <c r="Q1305" s="79" t="n">
        <f aca="false">P1305-T1305-X1305-G1305-H1305-Z1305</f>
        <v>197.9412</v>
      </c>
      <c r="R1305" s="80" t="n">
        <f aca="false">P1305-T1305-Y1305-G1305-H1305-Z1305</f>
        <v>197.9412</v>
      </c>
      <c r="S1305" s="81" t="n">
        <f aca="false">IF(ISERROR(Q1305/P1305),"",(Q1305/P1305))</f>
        <v>0.0373972036568251</v>
      </c>
      <c r="T1305" s="78" t="n">
        <f aca="false">ROUND(IF(ISERROR(P1305*$T$1),"",P1305*$T$1),0)</f>
        <v>794</v>
      </c>
      <c r="U1305" s="82" t="n">
        <f aca="false">ROUNDUP(I1305*1.2,0)</f>
        <v>240</v>
      </c>
      <c r="V1305" s="83" t="n">
        <f aca="false">ROUNDUP(SUM(J1305:L1305)*1.1,0)</f>
        <v>0</v>
      </c>
      <c r="W1305" s="84" t="s">
        <v>50</v>
      </c>
      <c r="X1305" s="28" t="n">
        <f aca="false">IFERROR(IF($W1305="eパケライト",VLOOKUP($U1305,料金表!$B$3:$H$52,2,1),IF($W1305="eパケ",VLOOKUP($U1305,料金表!$B$3:$H$52,4,1),IF($W1305="EMS",VLOOKUP($U1305,料金表!$B$3:$H$52,6,1),""))),"")</f>
        <v>860</v>
      </c>
      <c r="Y1305" s="28" t="n">
        <f aca="false">IFERROR(IF($W1305="eパケライト",VLOOKUP($U1305,料金表!$B$3:$H$52,3,1),IF($W1305="eパケ",VLOOKUP($U1305,料金表!$B$3:$H$52,5,1),IF($W1305="EMS",VLOOKUP($U1305,料金表!$B$3:$H$52,7,1),""))),"")</f>
        <v>860</v>
      </c>
      <c r="Z1305" s="28" t="n">
        <f aca="false">$Z$1</f>
        <v>330</v>
      </c>
      <c r="AA1305" s="64"/>
      <c r="AB1305" s="65"/>
      <c r="AC1305" s="66" t="s">
        <v>45</v>
      </c>
      <c r="AD1305" s="65" t="n">
        <v>44002</v>
      </c>
      <c r="AE1305" s="56"/>
      <c r="AF1305" s="104"/>
    </row>
    <row r="1306" customFormat="false" ht="15.75" hidden="false" customHeight="true" outlineLevel="0" collapsed="false">
      <c r="A1306" s="19" t="n">
        <v>1299</v>
      </c>
      <c r="B1306" s="67"/>
      <c r="C1306" s="58" t="s">
        <v>3948</v>
      </c>
      <c r="D1306" s="37" t="s">
        <v>3949</v>
      </c>
      <c r="E1306" s="58" t="n">
        <v>4984995111049</v>
      </c>
      <c r="F1306" s="38" t="str">
        <f aca="false">IF(D1306="",,"http://mnsearch.com/item?kwd="&amp;D1306)</f>
        <v>http://mnsearch.com/item?kwd=B00006LJUB</v>
      </c>
      <c r="G1306" s="60" t="n">
        <v>1500</v>
      </c>
      <c r="H1306" s="39"/>
      <c r="I1306" s="40" t="n">
        <v>200</v>
      </c>
      <c r="J1306" s="41"/>
      <c r="K1306" s="41"/>
      <c r="L1306" s="41"/>
      <c r="M1306" s="61" t="s">
        <v>3950</v>
      </c>
      <c r="N1306" s="62" t="n">
        <v>40.49</v>
      </c>
      <c r="O1306" s="77" t="n">
        <f aca="false">N1306-0.5</f>
        <v>39.99</v>
      </c>
      <c r="P1306" s="78" t="n">
        <f aca="false">IF(ISERROR($P$1*O1306),"",($P$1*O1306))</f>
        <v>4234.1412</v>
      </c>
      <c r="Q1306" s="79" t="n">
        <f aca="false">P1306-T1306-X1306-G1306-H1306-Z1306</f>
        <v>909.1412</v>
      </c>
      <c r="R1306" s="80" t="n">
        <f aca="false">P1306-T1306-Y1306-G1306-H1306-Z1306</f>
        <v>909.1412</v>
      </c>
      <c r="S1306" s="81" t="n">
        <f aca="false">IF(ISERROR(Q1306/P1306),"",(Q1306/P1306))</f>
        <v>0.214716788377298</v>
      </c>
      <c r="T1306" s="78" t="n">
        <f aca="false">ROUND(IF(ISERROR(P1306*$T$1),"",P1306*$T$1),0)</f>
        <v>635</v>
      </c>
      <c r="U1306" s="82" t="n">
        <f aca="false">ROUNDUP(I1306*1.2,0)</f>
        <v>240</v>
      </c>
      <c r="V1306" s="83" t="n">
        <f aca="false">ROUNDUP(SUM(J1306:L1306)*1.1,0)</f>
        <v>0</v>
      </c>
      <c r="W1306" s="84" t="s">
        <v>50</v>
      </c>
      <c r="X1306" s="28" t="n">
        <f aca="false">IFERROR(IF($W1306="eパケライト",VLOOKUP($U1306,料金表!$B$3:$H$52,2,1),IF($W1306="eパケ",VLOOKUP($U1306,料金表!$B$3:$H$52,4,1),IF($W1306="EMS",VLOOKUP($U1306,料金表!$B$3:$H$52,6,1),""))),"")</f>
        <v>860</v>
      </c>
      <c r="Y1306" s="28" t="n">
        <f aca="false">IFERROR(IF($W1306="eパケライト",VLOOKUP($U1306,料金表!$B$3:$H$52,3,1),IF($W1306="eパケ",VLOOKUP($U1306,料金表!$B$3:$H$52,5,1),IF($W1306="EMS",VLOOKUP($U1306,料金表!$B$3:$H$52,7,1),""))),"")</f>
        <v>860</v>
      </c>
      <c r="Z1306" s="28" t="n">
        <f aca="false">$Z$1</f>
        <v>330</v>
      </c>
      <c r="AA1306" s="64"/>
      <c r="AB1306" s="65"/>
      <c r="AC1306" s="66" t="s">
        <v>45</v>
      </c>
      <c r="AD1306" s="65" t="n">
        <v>44002</v>
      </c>
      <c r="AE1306" s="56"/>
      <c r="AF1306" s="104"/>
    </row>
    <row r="1307" customFormat="false" ht="15.75" hidden="false" customHeight="true" outlineLevel="0" collapsed="false">
      <c r="A1307" s="19" t="n">
        <v>1300</v>
      </c>
      <c r="B1307" s="67"/>
      <c r="C1307" s="58" t="s">
        <v>3951</v>
      </c>
      <c r="D1307" s="37" t="s">
        <v>3952</v>
      </c>
      <c r="E1307" s="58" t="n">
        <v>4974365091866</v>
      </c>
      <c r="F1307" s="38" t="str">
        <f aca="false">IF(D1307="",,"http://mnsearch.com/item?kwd="&amp;D1307)</f>
        <v>http://mnsearch.com/item?kwd=B000092PGO</v>
      </c>
      <c r="G1307" s="60" t="n">
        <v>3211</v>
      </c>
      <c r="H1307" s="39"/>
      <c r="I1307" s="40" t="n">
        <v>200</v>
      </c>
      <c r="J1307" s="41"/>
      <c r="K1307" s="41"/>
      <c r="L1307" s="41"/>
      <c r="M1307" s="100" t="s">
        <v>3953</v>
      </c>
      <c r="N1307" s="62" t="n">
        <v>57.49</v>
      </c>
      <c r="O1307" s="77" t="n">
        <f aca="false">N1307-0.5</f>
        <v>56.99</v>
      </c>
      <c r="P1307" s="78" t="n">
        <f aca="false">IF(ISERROR($P$1*O1307),"",($P$1*O1307))</f>
        <v>6034.1012</v>
      </c>
      <c r="Q1307" s="79" t="n">
        <f aca="false">P1307-T1307-X1307-G1307-H1307-Z1307</f>
        <v>728.1012</v>
      </c>
      <c r="R1307" s="80" t="n">
        <f aca="false">P1307-T1307-Y1307-G1307-H1307-Z1307</f>
        <v>728.1012</v>
      </c>
      <c r="S1307" s="81" t="n">
        <f aca="false">IF(ISERROR(Q1307/P1307),"",(Q1307/P1307))</f>
        <v>0.120664399861242</v>
      </c>
      <c r="T1307" s="78" t="n">
        <f aca="false">ROUND(IF(ISERROR(P1307*$T$1),"",P1307*$T$1),0)</f>
        <v>905</v>
      </c>
      <c r="U1307" s="82" t="n">
        <f aca="false">ROUNDUP(I1307*1.2,0)</f>
        <v>240</v>
      </c>
      <c r="V1307" s="83" t="n">
        <f aca="false">ROUNDUP(SUM(J1307:L1307)*1.1,0)</f>
        <v>0</v>
      </c>
      <c r="W1307" s="84" t="s">
        <v>50</v>
      </c>
      <c r="X1307" s="28" t="n">
        <f aca="false">IFERROR(IF($W1307="eパケライト",VLOOKUP($U1307,料金表!$B$3:$H$52,2,1),IF($W1307="eパケ",VLOOKUP($U1307,料金表!$B$3:$H$52,4,1),IF($W1307="EMS",VLOOKUP($U1307,料金表!$B$3:$H$52,6,1),""))),"")</f>
        <v>860</v>
      </c>
      <c r="Y1307" s="28" t="n">
        <f aca="false">IFERROR(IF($W1307="eパケライト",VLOOKUP($U1307,料金表!$B$3:$H$52,3,1),IF($W1307="eパケ",VLOOKUP($U1307,料金表!$B$3:$H$52,5,1),IF($W1307="EMS",VLOOKUP($U1307,料金表!$B$3:$H$52,7,1),""))),"")</f>
        <v>860</v>
      </c>
      <c r="Z1307" s="28" t="n">
        <f aca="false">$Z$1</f>
        <v>330</v>
      </c>
      <c r="AA1307" s="64"/>
      <c r="AB1307" s="65"/>
      <c r="AC1307" s="66" t="s">
        <v>45</v>
      </c>
      <c r="AD1307" s="65" t="n">
        <v>44002</v>
      </c>
      <c r="AE1307" s="56"/>
      <c r="AF1307" s="104"/>
    </row>
    <row r="1308" customFormat="false" ht="15.75" hidden="false" customHeight="true" outlineLevel="0" collapsed="false">
      <c r="A1308" s="19" t="n">
        <v>1301</v>
      </c>
      <c r="B1308" s="67"/>
      <c r="C1308" s="58" t="s">
        <v>3954</v>
      </c>
      <c r="D1308" s="37" t="s">
        <v>3955</v>
      </c>
      <c r="E1308" s="58" t="n">
        <v>4976219012034</v>
      </c>
      <c r="F1308" s="38" t="str">
        <f aca="false">IF(D1308="",,"http://mnsearch.com/item?kwd="&amp;D1308)</f>
        <v>http://mnsearch.com/item?kwd=B000068HKY</v>
      </c>
      <c r="G1308" s="60" t="n">
        <v>3111</v>
      </c>
      <c r="H1308" s="39"/>
      <c r="I1308" s="40" t="n">
        <v>200</v>
      </c>
      <c r="J1308" s="41"/>
      <c r="K1308" s="41"/>
      <c r="L1308" s="41"/>
      <c r="M1308" s="61" t="s">
        <v>3956</v>
      </c>
      <c r="N1308" s="62" t="n">
        <v>55.49</v>
      </c>
      <c r="O1308" s="77" t="n">
        <f aca="false">N1308-0.5</f>
        <v>54.99</v>
      </c>
      <c r="P1308" s="78" t="n">
        <f aca="false">IF(ISERROR($P$1*O1308),"",($P$1*O1308))</f>
        <v>5822.3412</v>
      </c>
      <c r="Q1308" s="79" t="n">
        <f aca="false">P1308-T1308-X1308-G1308-H1308-Z1308</f>
        <v>648.3412</v>
      </c>
      <c r="R1308" s="80" t="n">
        <f aca="false">P1308-T1308-Y1308-G1308-H1308-Z1308</f>
        <v>648.3412</v>
      </c>
      <c r="S1308" s="81" t="n">
        <f aca="false">IF(ISERROR(Q1308/P1308),"",(Q1308/P1308))</f>
        <v>0.111354037444594</v>
      </c>
      <c r="T1308" s="78" t="n">
        <f aca="false">ROUND(IF(ISERROR(P1308*$T$1),"",P1308*$T$1),0)</f>
        <v>873</v>
      </c>
      <c r="U1308" s="82" t="n">
        <f aca="false">ROUNDUP(I1308*1.2,0)</f>
        <v>240</v>
      </c>
      <c r="V1308" s="83" t="n">
        <f aca="false">ROUNDUP(SUM(J1308:L1308)*1.1,0)</f>
        <v>0</v>
      </c>
      <c r="W1308" s="84" t="s">
        <v>50</v>
      </c>
      <c r="X1308" s="28" t="n">
        <f aca="false">IFERROR(IF($W1308="eパケライト",VLOOKUP($U1308,料金表!$B$3:$H$52,2,1),IF($W1308="eパケ",VLOOKUP($U1308,料金表!$B$3:$H$52,4,1),IF($W1308="EMS",VLOOKUP($U1308,料金表!$B$3:$H$52,6,1),""))),"")</f>
        <v>860</v>
      </c>
      <c r="Y1308" s="28" t="n">
        <f aca="false">IFERROR(IF($W1308="eパケライト",VLOOKUP($U1308,料金表!$B$3:$H$52,3,1),IF($W1308="eパケ",VLOOKUP($U1308,料金表!$B$3:$H$52,5,1),IF($W1308="EMS",VLOOKUP($U1308,料金表!$B$3:$H$52,7,1),""))),"")</f>
        <v>860</v>
      </c>
      <c r="Z1308" s="28" t="n">
        <f aca="false">$Z$1</f>
        <v>330</v>
      </c>
      <c r="AA1308" s="64"/>
      <c r="AB1308" s="65"/>
      <c r="AC1308" s="66" t="s">
        <v>45</v>
      </c>
      <c r="AD1308" s="65" t="n">
        <v>44003</v>
      </c>
      <c r="AE1308" s="56"/>
      <c r="AF1308" s="104"/>
    </row>
    <row r="1309" customFormat="false" ht="15.75" hidden="false" customHeight="true" outlineLevel="0" collapsed="false">
      <c r="A1309" s="19" t="n">
        <v>1302</v>
      </c>
      <c r="B1309" s="67"/>
      <c r="C1309" s="58" t="s">
        <v>3957</v>
      </c>
      <c r="D1309" s="37" t="s">
        <v>3958</v>
      </c>
      <c r="E1309" s="58" t="n">
        <v>4997153901116</v>
      </c>
      <c r="F1309" s="38" t="str">
        <f aca="false">IF(D1309="",,"http://mnsearch.com/item?kwd="&amp;D1309)</f>
        <v>http://mnsearch.com/item?kwd=B00006LJY9</v>
      </c>
      <c r="G1309" s="60" t="n">
        <v>3000</v>
      </c>
      <c r="H1309" s="39"/>
      <c r="I1309" s="40" t="n">
        <v>800</v>
      </c>
      <c r="J1309" s="41"/>
      <c r="K1309" s="41"/>
      <c r="L1309" s="41"/>
      <c r="M1309" s="61" t="s">
        <v>3959</v>
      </c>
      <c r="N1309" s="62" t="n">
        <v>65.99</v>
      </c>
      <c r="O1309" s="77" t="n">
        <f aca="false">N1309-0.5</f>
        <v>65.49</v>
      </c>
      <c r="P1309" s="78" t="n">
        <f aca="false">IF(ISERROR($P$1*O1309),"",($P$1*O1309))</f>
        <v>6934.0812</v>
      </c>
      <c r="Q1309" s="79" t="n">
        <f aca="false">P1309-T1309-X1309-G1309-H1309-Z1309</f>
        <v>579.081199999999</v>
      </c>
      <c r="R1309" s="80" t="n">
        <f aca="false">P1309-T1309-Y1309-G1309-H1309-Z1309</f>
        <v>579.081199999999</v>
      </c>
      <c r="S1309" s="81" t="n">
        <f aca="false">IF(ISERROR(Q1309/P1309),"",(Q1309/P1309))</f>
        <v>0.0835123188346855</v>
      </c>
      <c r="T1309" s="78" t="n">
        <f aca="false">ROUND(IF(ISERROR(P1309*$T$1),"",P1309*$T$1),0)</f>
        <v>1040</v>
      </c>
      <c r="U1309" s="82" t="n">
        <f aca="false">ROUNDUP(I1309*1.2,0)</f>
        <v>960</v>
      </c>
      <c r="V1309" s="83" t="n">
        <f aca="false">ROUNDUP(SUM(J1309:L1309)*1.1,0)</f>
        <v>0</v>
      </c>
      <c r="W1309" s="84" t="s">
        <v>50</v>
      </c>
      <c r="X1309" s="28" t="n">
        <f aca="false">IFERROR(IF($W1309="eパケライト",VLOOKUP($U1309,料金表!$B$3:$H$52,2,1),IF($W1309="eパケ",VLOOKUP($U1309,料金表!$B$3:$H$52,4,1),IF($W1309="EMS",VLOOKUP($U1309,料金表!$B$3:$H$52,6,1),""))),"")</f>
        <v>1985</v>
      </c>
      <c r="Y1309" s="28" t="n">
        <f aca="false">IFERROR(IF($W1309="eパケライト",VLOOKUP($U1309,料金表!$B$3:$H$52,3,1),IF($W1309="eパケ",VLOOKUP($U1309,料金表!$B$3:$H$52,5,1),IF($W1309="EMS",VLOOKUP($U1309,料金表!$B$3:$H$52,7,1),""))),"")</f>
        <v>1985</v>
      </c>
      <c r="Z1309" s="28" t="n">
        <f aca="false">$Z$1</f>
        <v>330</v>
      </c>
      <c r="AA1309" s="64"/>
      <c r="AB1309" s="65"/>
      <c r="AC1309" s="66" t="s">
        <v>45</v>
      </c>
      <c r="AD1309" s="65" t="n">
        <v>44003</v>
      </c>
      <c r="AE1309" s="56"/>
      <c r="AF1309" s="104"/>
    </row>
    <row r="1310" customFormat="false" ht="15.75" hidden="false" customHeight="true" outlineLevel="0" collapsed="false">
      <c r="A1310" s="19" t="n">
        <v>1303</v>
      </c>
      <c r="B1310" s="67"/>
      <c r="C1310" s="58" t="s">
        <v>3960</v>
      </c>
      <c r="D1310" s="37" t="s">
        <v>3961</v>
      </c>
      <c r="E1310" s="58" t="n">
        <v>4976219184076</v>
      </c>
      <c r="F1310" s="38" t="str">
        <f aca="false">IF(D1310="",,"http://mnsearch.com/item?kwd="&amp;D1310)</f>
        <v>http://mnsearch.com/item?kwd=B000148692</v>
      </c>
      <c r="G1310" s="60" t="n">
        <v>6000</v>
      </c>
      <c r="H1310" s="39"/>
      <c r="I1310" s="40" t="n">
        <v>250</v>
      </c>
      <c r="J1310" s="41"/>
      <c r="K1310" s="41"/>
      <c r="L1310" s="41"/>
      <c r="M1310" s="61" t="s">
        <v>3962</v>
      </c>
      <c r="N1310" s="62" t="n">
        <v>90.49</v>
      </c>
      <c r="O1310" s="77" t="n">
        <f aca="false">N1310-0.5</f>
        <v>89.99</v>
      </c>
      <c r="P1310" s="78" t="n">
        <f aca="false">IF(ISERROR($P$1*O1310),"",($P$1*O1310))</f>
        <v>9528.1412</v>
      </c>
      <c r="Q1310" s="79" t="n">
        <f aca="false">P1310-T1310-X1310-G1310-H1310-Z1310</f>
        <v>834.141199999998</v>
      </c>
      <c r="R1310" s="80" t="n">
        <f aca="false">P1310-T1310-Y1310-G1310-H1310-Z1310</f>
        <v>834.141199999998</v>
      </c>
      <c r="S1310" s="81" t="n">
        <f aca="false">IF(ISERROR(Q1310/P1310),"",(Q1310/P1310))</f>
        <v>0.0875450082540757</v>
      </c>
      <c r="T1310" s="78" t="n">
        <f aca="false">ROUND(IF(ISERROR(P1310*$T$1),"",P1310*$T$1),0)</f>
        <v>1429</v>
      </c>
      <c r="U1310" s="82" t="n">
        <f aca="false">ROUNDUP(I1310*1.2,0)</f>
        <v>300</v>
      </c>
      <c r="V1310" s="83" t="n">
        <f aca="false">ROUNDUP(SUM(J1310:L1310)*1.1,0)</f>
        <v>0</v>
      </c>
      <c r="W1310" s="84" t="s">
        <v>50</v>
      </c>
      <c r="X1310" s="28" t="n">
        <f aca="false">IFERROR(IF($W1310="eパケライト",VLOOKUP($U1310,料金表!$B$3:$H$52,2,1),IF($W1310="eパケ",VLOOKUP($U1310,料金表!$B$3:$H$52,4,1),IF($W1310="EMS",VLOOKUP($U1310,料金表!$B$3:$H$52,6,1),""))),"")</f>
        <v>935</v>
      </c>
      <c r="Y1310" s="28" t="n">
        <f aca="false">IFERROR(IF($W1310="eパケライト",VLOOKUP($U1310,料金表!$B$3:$H$52,3,1),IF($W1310="eパケ",VLOOKUP($U1310,料金表!$B$3:$H$52,5,1),IF($W1310="EMS",VLOOKUP($U1310,料金表!$B$3:$H$52,7,1),""))),"")</f>
        <v>935</v>
      </c>
      <c r="Z1310" s="28" t="n">
        <f aca="false">$Z$1</f>
        <v>330</v>
      </c>
      <c r="AA1310" s="64"/>
      <c r="AB1310" s="65"/>
      <c r="AC1310" s="66" t="s">
        <v>45</v>
      </c>
      <c r="AD1310" s="65" t="n">
        <v>44003</v>
      </c>
      <c r="AE1310" s="56"/>
      <c r="AF1310" s="104"/>
    </row>
    <row r="1311" customFormat="false" ht="15.75" hidden="false" customHeight="true" outlineLevel="0" collapsed="false">
      <c r="A1311" s="19" t="n">
        <v>1304</v>
      </c>
      <c r="B1311" s="67"/>
      <c r="C1311" s="58" t="s">
        <v>3963</v>
      </c>
      <c r="D1311" s="37" t="s">
        <v>3964</v>
      </c>
      <c r="E1311" s="58" t="n">
        <v>4988616003027</v>
      </c>
      <c r="F1311" s="38" t="str">
        <f aca="false">IF(D1311="",,"http://mnsearch.com/item?kwd="&amp;D1311)</f>
        <v>http://mnsearch.com/item?kwd=B0001484QC</v>
      </c>
      <c r="G1311" s="60" t="n">
        <v>3600</v>
      </c>
      <c r="H1311" s="39"/>
      <c r="I1311" s="40" t="n">
        <v>200</v>
      </c>
      <c r="J1311" s="41"/>
      <c r="K1311" s="41"/>
      <c r="L1311" s="41"/>
      <c r="M1311" s="61" t="s">
        <v>3965</v>
      </c>
      <c r="N1311" s="62" t="n">
        <v>60.49</v>
      </c>
      <c r="O1311" s="77" t="n">
        <f aca="false">N1311-0.5</f>
        <v>59.99</v>
      </c>
      <c r="P1311" s="78" t="n">
        <f aca="false">IF(ISERROR($P$1*O1311),"",($P$1*O1311))</f>
        <v>6351.7412</v>
      </c>
      <c r="Q1311" s="79" t="n">
        <f aca="false">P1311-T1311-X1311-G1311-H1311-Z1311</f>
        <v>608.7412</v>
      </c>
      <c r="R1311" s="80" t="n">
        <f aca="false">P1311-T1311-Y1311-G1311-H1311-Z1311</f>
        <v>608.7412</v>
      </c>
      <c r="S1311" s="81" t="n">
        <f aca="false">IF(ISERROR(Q1311/P1311),"",(Q1311/P1311))</f>
        <v>0.0958384765424637</v>
      </c>
      <c r="T1311" s="78" t="n">
        <f aca="false">ROUND(IF(ISERROR(P1311*$T$1),"",P1311*$T$1),0)</f>
        <v>953</v>
      </c>
      <c r="U1311" s="82" t="n">
        <f aca="false">ROUNDUP(I1311*1.2,0)</f>
        <v>240</v>
      </c>
      <c r="V1311" s="83" t="n">
        <f aca="false">ROUNDUP(SUM(J1311:L1311)*1.1,0)</f>
        <v>0</v>
      </c>
      <c r="W1311" s="84" t="s">
        <v>50</v>
      </c>
      <c r="X1311" s="28" t="n">
        <f aca="false">IFERROR(IF($W1311="eパケライト",VLOOKUP($U1311,料金表!$B$3:$H$52,2,1),IF($W1311="eパケ",VLOOKUP($U1311,料金表!$B$3:$H$52,4,1),IF($W1311="EMS",VLOOKUP($U1311,料金表!$B$3:$H$52,6,1),""))),"")</f>
        <v>860</v>
      </c>
      <c r="Y1311" s="28" t="n">
        <f aca="false">IFERROR(IF($W1311="eパケライト",VLOOKUP($U1311,料金表!$B$3:$H$52,3,1),IF($W1311="eパケ",VLOOKUP($U1311,料金表!$B$3:$H$52,5,1),IF($W1311="EMS",VLOOKUP($U1311,料金表!$B$3:$H$52,7,1),""))),"")</f>
        <v>860</v>
      </c>
      <c r="Z1311" s="28" t="n">
        <f aca="false">$Z$1</f>
        <v>330</v>
      </c>
      <c r="AA1311" s="64"/>
      <c r="AB1311" s="65"/>
      <c r="AC1311" s="66" t="s">
        <v>45</v>
      </c>
      <c r="AD1311" s="65" t="n">
        <v>44003</v>
      </c>
      <c r="AE1311" s="56"/>
      <c r="AF1311" s="104"/>
    </row>
    <row r="1312" customFormat="false" ht="15.75" hidden="false" customHeight="true" outlineLevel="0" collapsed="false">
      <c r="A1312" s="19" t="n">
        <v>1305</v>
      </c>
      <c r="B1312" s="67"/>
      <c r="C1312" s="58" t="s">
        <v>3966</v>
      </c>
      <c r="D1312" s="37" t="s">
        <v>3967</v>
      </c>
      <c r="E1312" s="58" t="n">
        <v>4988002222520</v>
      </c>
      <c r="F1312" s="38" t="str">
        <f aca="false">IF(D1312="",,"http://mnsearch.com/item?kwd="&amp;D1312)</f>
        <v>http://mnsearch.com/item?kwd=B000068HQH</v>
      </c>
      <c r="G1312" s="60" t="n">
        <v>6000</v>
      </c>
      <c r="H1312" s="39"/>
      <c r="I1312" s="40" t="n">
        <v>200</v>
      </c>
      <c r="J1312" s="41"/>
      <c r="K1312" s="41"/>
      <c r="L1312" s="41"/>
      <c r="M1312" s="61" t="s">
        <v>3968</v>
      </c>
      <c r="N1312" s="62" t="n">
        <v>85.49</v>
      </c>
      <c r="O1312" s="77" t="n">
        <f aca="false">N1312-0.5</f>
        <v>84.99</v>
      </c>
      <c r="P1312" s="78" t="n">
        <f aca="false">IF(ISERROR($P$1*O1312),"",($P$1*O1312))</f>
        <v>8998.7412</v>
      </c>
      <c r="Q1312" s="79" t="n">
        <f aca="false">P1312-T1312-X1312-G1312-H1312-Z1312</f>
        <v>458.741199999999</v>
      </c>
      <c r="R1312" s="80" t="n">
        <f aca="false">P1312-T1312-Y1312-G1312-H1312-Z1312</f>
        <v>458.741199999999</v>
      </c>
      <c r="S1312" s="81" t="n">
        <f aca="false">IF(ISERROR(Q1312/P1312),"",(Q1312/P1312))</f>
        <v>0.0509783746197745</v>
      </c>
      <c r="T1312" s="78" t="n">
        <f aca="false">ROUND(IF(ISERROR(P1312*$T$1),"",P1312*$T$1),0)</f>
        <v>1350</v>
      </c>
      <c r="U1312" s="82" t="n">
        <f aca="false">ROUNDUP(I1312*1.2,0)</f>
        <v>240</v>
      </c>
      <c r="V1312" s="83" t="n">
        <f aca="false">ROUNDUP(SUM(J1312:L1312)*1.1,0)</f>
        <v>0</v>
      </c>
      <c r="W1312" s="84" t="s">
        <v>50</v>
      </c>
      <c r="X1312" s="28" t="n">
        <f aca="false">IFERROR(IF($W1312="eパケライト",VLOOKUP($U1312,料金表!$B$3:$H$52,2,1),IF($W1312="eパケ",VLOOKUP($U1312,料金表!$B$3:$H$52,4,1),IF($W1312="EMS",VLOOKUP($U1312,料金表!$B$3:$H$52,6,1),""))),"")</f>
        <v>860</v>
      </c>
      <c r="Y1312" s="28" t="n">
        <f aca="false">IFERROR(IF($W1312="eパケライト",VLOOKUP($U1312,料金表!$B$3:$H$52,3,1),IF($W1312="eパケ",VLOOKUP($U1312,料金表!$B$3:$H$52,5,1),IF($W1312="EMS",VLOOKUP($U1312,料金表!$B$3:$H$52,7,1),""))),"")</f>
        <v>860</v>
      </c>
      <c r="Z1312" s="28" t="n">
        <f aca="false">$Z$1</f>
        <v>330</v>
      </c>
      <c r="AA1312" s="64"/>
      <c r="AB1312" s="65"/>
      <c r="AC1312" s="66" t="s">
        <v>45</v>
      </c>
      <c r="AD1312" s="65" t="n">
        <v>44003</v>
      </c>
      <c r="AE1312" s="56"/>
      <c r="AF1312" s="104"/>
    </row>
    <row r="1313" customFormat="false" ht="15.75" hidden="false" customHeight="true" outlineLevel="0" collapsed="false">
      <c r="A1313" s="19" t="n">
        <v>1306</v>
      </c>
      <c r="B1313" s="67"/>
      <c r="C1313" s="58" t="s">
        <v>3969</v>
      </c>
      <c r="D1313" s="37" t="s">
        <v>3970</v>
      </c>
      <c r="E1313" s="58" t="n">
        <v>4961012871087</v>
      </c>
      <c r="F1313" s="38" t="str">
        <f aca="false">IF(D1313="",,"http://mnsearch.com/item?kwd="&amp;D1313)</f>
        <v>http://mnsearch.com/item?kwd=B000068HCZ</v>
      </c>
      <c r="G1313" s="60" t="n">
        <v>2511</v>
      </c>
      <c r="H1313" s="39"/>
      <c r="I1313" s="40" t="n">
        <v>200</v>
      </c>
      <c r="J1313" s="41"/>
      <c r="K1313" s="41"/>
      <c r="L1313" s="41"/>
      <c r="M1313" s="61" t="s">
        <v>3971</v>
      </c>
      <c r="N1313" s="62" t="n">
        <v>50.49</v>
      </c>
      <c r="O1313" s="77" t="n">
        <f aca="false">N1313-0.5</f>
        <v>49.99</v>
      </c>
      <c r="P1313" s="78" t="n">
        <f aca="false">IF(ISERROR($P$1*O1313),"",($P$1*O1313))</f>
        <v>5292.9412</v>
      </c>
      <c r="Q1313" s="79" t="n">
        <f aca="false">P1313-T1313-X1313-G1313-H1313-Z1313</f>
        <v>797.9412</v>
      </c>
      <c r="R1313" s="80" t="n">
        <f aca="false">P1313-T1313-Y1313-G1313-H1313-Z1313</f>
        <v>797.9412</v>
      </c>
      <c r="S1313" s="81" t="n">
        <f aca="false">IF(ISERROR(Q1313/P1313),"",(Q1313/P1313))</f>
        <v>0.150755727269368</v>
      </c>
      <c r="T1313" s="78" t="n">
        <f aca="false">ROUND(IF(ISERROR(P1313*$T$1),"",P1313*$T$1),0)</f>
        <v>794</v>
      </c>
      <c r="U1313" s="82" t="n">
        <f aca="false">ROUNDUP(I1313*1.2,0)</f>
        <v>240</v>
      </c>
      <c r="V1313" s="83" t="n">
        <f aca="false">ROUNDUP(SUM(J1313:L1313)*1.1,0)</f>
        <v>0</v>
      </c>
      <c r="W1313" s="84" t="s">
        <v>50</v>
      </c>
      <c r="X1313" s="28" t="n">
        <f aca="false">IFERROR(IF($W1313="eパケライト",VLOOKUP($U1313,料金表!$B$3:$H$52,2,1),IF($W1313="eパケ",VLOOKUP($U1313,料金表!$B$3:$H$52,4,1),IF($W1313="EMS",VLOOKUP($U1313,料金表!$B$3:$H$52,6,1),""))),"")</f>
        <v>860</v>
      </c>
      <c r="Y1313" s="28" t="n">
        <f aca="false">IFERROR(IF($W1313="eパケライト",VLOOKUP($U1313,料金表!$B$3:$H$52,3,1),IF($W1313="eパケ",VLOOKUP($U1313,料金表!$B$3:$H$52,5,1),IF($W1313="EMS",VLOOKUP($U1313,料金表!$B$3:$H$52,7,1),""))),"")</f>
        <v>860</v>
      </c>
      <c r="Z1313" s="28" t="n">
        <f aca="false">$Z$1</f>
        <v>330</v>
      </c>
      <c r="AA1313" s="64"/>
      <c r="AB1313" s="65"/>
      <c r="AC1313" s="66" t="s">
        <v>45</v>
      </c>
      <c r="AD1313" s="65" t="n">
        <v>44003</v>
      </c>
      <c r="AE1313" s="56"/>
      <c r="AF1313" s="104"/>
    </row>
    <row r="1314" customFormat="false" ht="15.75" hidden="false" customHeight="true" outlineLevel="0" collapsed="false">
      <c r="A1314" s="19" t="n">
        <v>1307</v>
      </c>
      <c r="B1314" s="67"/>
      <c r="C1314" s="58" t="s">
        <v>3972</v>
      </c>
      <c r="D1314" s="37" t="s">
        <v>3973</v>
      </c>
      <c r="E1314" s="58" t="n">
        <v>4938833005564</v>
      </c>
      <c r="F1314" s="38" t="str">
        <f aca="false">IF(D1314="",,"http://mnsearch.com/item?kwd="&amp;D1314)</f>
        <v>http://mnsearch.com/item?kwd=B0000634MW</v>
      </c>
      <c r="G1314" s="60" t="n">
        <v>1000</v>
      </c>
      <c r="H1314" s="39"/>
      <c r="I1314" s="40" t="n">
        <v>200</v>
      </c>
      <c r="J1314" s="41"/>
      <c r="K1314" s="41"/>
      <c r="L1314" s="41"/>
      <c r="M1314" s="61" t="s">
        <v>3974</v>
      </c>
      <c r="N1314" s="62" t="n">
        <v>33.79</v>
      </c>
      <c r="O1314" s="77" t="n">
        <f aca="false">N1314-0.5</f>
        <v>33.29</v>
      </c>
      <c r="P1314" s="78" t="n">
        <f aca="false">IF(ISERROR($P$1*O1314),"",($P$1*O1314))</f>
        <v>3524.7452</v>
      </c>
      <c r="Q1314" s="79" t="n">
        <f aca="false">P1314-T1314-X1314-G1314-H1314-Z1314</f>
        <v>805.7452</v>
      </c>
      <c r="R1314" s="80" t="n">
        <f aca="false">P1314-T1314-Y1314-G1314-H1314-Z1314</f>
        <v>805.7452</v>
      </c>
      <c r="S1314" s="81" t="n">
        <f aca="false">IF(ISERROR(Q1314/P1314),"",(Q1314/P1314))</f>
        <v>0.228596722395707</v>
      </c>
      <c r="T1314" s="78" t="n">
        <f aca="false">ROUND(IF(ISERROR(P1314*$T$1),"",P1314*$T$1),0)</f>
        <v>529</v>
      </c>
      <c r="U1314" s="82" t="n">
        <f aca="false">ROUNDUP(I1314*1.2,0)</f>
        <v>240</v>
      </c>
      <c r="V1314" s="83" t="n">
        <f aca="false">ROUNDUP(SUM(J1314:L1314)*1.1,0)</f>
        <v>0</v>
      </c>
      <c r="W1314" s="84" t="s">
        <v>50</v>
      </c>
      <c r="X1314" s="28" t="n">
        <f aca="false">IFERROR(IF($W1314="eパケライト",VLOOKUP($U1314,料金表!$B$3:$H$52,2,1),IF($W1314="eパケ",VLOOKUP($U1314,料金表!$B$3:$H$52,4,1),IF($W1314="EMS",VLOOKUP($U1314,料金表!$B$3:$H$52,6,1),""))),"")</f>
        <v>860</v>
      </c>
      <c r="Y1314" s="28" t="n">
        <f aca="false">IFERROR(IF($W1314="eパケライト",VLOOKUP($U1314,料金表!$B$3:$H$52,3,1),IF($W1314="eパケ",VLOOKUP($U1314,料金表!$B$3:$H$52,5,1),IF($W1314="EMS",VLOOKUP($U1314,料金表!$B$3:$H$52,7,1),""))),"")</f>
        <v>860</v>
      </c>
      <c r="Z1314" s="28" t="n">
        <f aca="false">$Z$1</f>
        <v>330</v>
      </c>
      <c r="AA1314" s="64"/>
      <c r="AB1314" s="65"/>
      <c r="AC1314" s="66" t="s">
        <v>45</v>
      </c>
      <c r="AD1314" s="65" t="n">
        <v>44003</v>
      </c>
      <c r="AE1314" s="56"/>
      <c r="AF1314" s="104"/>
    </row>
    <row r="1315" customFormat="false" ht="15.75" hidden="false" customHeight="true" outlineLevel="0" collapsed="false">
      <c r="A1315" s="19" t="n">
        <v>1308</v>
      </c>
      <c r="B1315" s="67"/>
      <c r="C1315" s="58" t="s">
        <v>3975</v>
      </c>
      <c r="D1315" s="37" t="s">
        <v>3976</v>
      </c>
      <c r="E1315" s="58" t="n">
        <v>4988110600043</v>
      </c>
      <c r="F1315" s="38" t="str">
        <f aca="false">IF(D1315="",,"http://mnsearch.com/item?kwd="&amp;D1315)</f>
        <v>http://mnsearch.com/item?kwd=B0000ZPS7A</v>
      </c>
      <c r="G1315" s="60" t="n">
        <v>1500</v>
      </c>
      <c r="H1315" s="39"/>
      <c r="I1315" s="40" t="n">
        <v>200</v>
      </c>
      <c r="J1315" s="41"/>
      <c r="K1315" s="41"/>
      <c r="L1315" s="41"/>
      <c r="M1315" s="61" t="s">
        <v>3977</v>
      </c>
      <c r="N1315" s="62" t="n">
        <v>40.49</v>
      </c>
      <c r="O1315" s="77" t="n">
        <f aca="false">N1315-0.5</f>
        <v>39.99</v>
      </c>
      <c r="P1315" s="78" t="n">
        <f aca="false">IF(ISERROR($P$1*O1315),"",($P$1*O1315))</f>
        <v>4234.1412</v>
      </c>
      <c r="Q1315" s="79" t="n">
        <f aca="false">P1315-T1315-X1315-G1315-H1315-Z1315</f>
        <v>909.1412</v>
      </c>
      <c r="R1315" s="80" t="n">
        <f aca="false">P1315-T1315-Y1315-G1315-H1315-Z1315</f>
        <v>909.1412</v>
      </c>
      <c r="S1315" s="81" t="n">
        <f aca="false">IF(ISERROR(Q1315/P1315),"",(Q1315/P1315))</f>
        <v>0.214716788377298</v>
      </c>
      <c r="T1315" s="78" t="n">
        <f aca="false">ROUND(IF(ISERROR(P1315*$T$1),"",P1315*$T$1),0)</f>
        <v>635</v>
      </c>
      <c r="U1315" s="82" t="n">
        <f aca="false">ROUNDUP(I1315*1.2,0)</f>
        <v>240</v>
      </c>
      <c r="V1315" s="83" t="n">
        <f aca="false">ROUNDUP(SUM(J1315:L1315)*1.1,0)</f>
        <v>0</v>
      </c>
      <c r="W1315" s="84" t="s">
        <v>50</v>
      </c>
      <c r="X1315" s="28" t="n">
        <f aca="false">IFERROR(IF($W1315="eパケライト",VLOOKUP($U1315,料金表!$B$3:$H$52,2,1),IF($W1315="eパケ",VLOOKUP($U1315,料金表!$B$3:$H$52,4,1),IF($W1315="EMS",VLOOKUP($U1315,料金表!$B$3:$H$52,6,1),""))),"")</f>
        <v>860</v>
      </c>
      <c r="Y1315" s="28" t="n">
        <f aca="false">IFERROR(IF($W1315="eパケライト",VLOOKUP($U1315,料金表!$B$3:$H$52,3,1),IF($W1315="eパケ",VLOOKUP($U1315,料金表!$B$3:$H$52,5,1),IF($W1315="EMS",VLOOKUP($U1315,料金表!$B$3:$H$52,7,1),""))),"")</f>
        <v>860</v>
      </c>
      <c r="Z1315" s="28" t="n">
        <f aca="false">$Z$1</f>
        <v>330</v>
      </c>
      <c r="AA1315" s="64"/>
      <c r="AB1315" s="65"/>
      <c r="AC1315" s="66" t="s">
        <v>45</v>
      </c>
      <c r="AD1315" s="65" t="n">
        <v>44003</v>
      </c>
      <c r="AE1315" s="56"/>
      <c r="AF1315" s="104"/>
    </row>
    <row r="1316" customFormat="false" ht="15.75" hidden="false" customHeight="true" outlineLevel="0" collapsed="false">
      <c r="A1316" s="19" t="n">
        <v>1309</v>
      </c>
      <c r="B1316" s="67"/>
      <c r="C1316" s="58" t="s">
        <v>3978</v>
      </c>
      <c r="D1316" s="37" t="s">
        <v>3979</v>
      </c>
      <c r="E1316" s="58" t="n">
        <v>4974365541170</v>
      </c>
      <c r="F1316" s="38" t="str">
        <f aca="false">IF(D1316="",,"http://mnsearch.com/item?kwd="&amp;D1316)</f>
        <v>http://mnsearch.com/item?kwd=B000148C28</v>
      </c>
      <c r="G1316" s="60" t="n">
        <v>4811</v>
      </c>
      <c r="H1316" s="39"/>
      <c r="I1316" s="40" t="n">
        <v>250</v>
      </c>
      <c r="J1316" s="41"/>
      <c r="K1316" s="41"/>
      <c r="L1316" s="41"/>
      <c r="M1316" s="61" t="s">
        <v>3980</v>
      </c>
      <c r="N1316" s="62" t="n">
        <v>75.49</v>
      </c>
      <c r="O1316" s="77" t="n">
        <f aca="false">N1316-0.5</f>
        <v>74.99</v>
      </c>
      <c r="P1316" s="78" t="n">
        <f aca="false">IF(ISERROR($P$1*O1316),"",($P$1*O1316))</f>
        <v>7939.9412</v>
      </c>
      <c r="Q1316" s="79" t="n">
        <f aca="false">P1316-T1316-X1316-G1316-H1316-Z1316</f>
        <v>672.941199999999</v>
      </c>
      <c r="R1316" s="80" t="n">
        <f aca="false">P1316-T1316-Y1316-G1316-H1316-Z1316</f>
        <v>672.941199999999</v>
      </c>
      <c r="S1316" s="81" t="n">
        <f aca="false">IF(ISERROR(Q1316/P1316),"",(Q1316/P1316))</f>
        <v>0.0847539273968426</v>
      </c>
      <c r="T1316" s="78" t="n">
        <f aca="false">ROUND(IF(ISERROR(P1316*$T$1),"",P1316*$T$1),0)</f>
        <v>1191</v>
      </c>
      <c r="U1316" s="82" t="n">
        <f aca="false">ROUNDUP(I1316*1.2,0)</f>
        <v>300</v>
      </c>
      <c r="V1316" s="83" t="n">
        <f aca="false">ROUNDUP(SUM(J1316:L1316)*1.1,0)</f>
        <v>0</v>
      </c>
      <c r="W1316" s="84" t="s">
        <v>50</v>
      </c>
      <c r="X1316" s="28" t="n">
        <f aca="false">IFERROR(IF($W1316="eパケライト",VLOOKUP($U1316,料金表!$B$3:$H$52,2,1),IF($W1316="eパケ",VLOOKUP($U1316,料金表!$B$3:$H$52,4,1),IF($W1316="EMS",VLOOKUP($U1316,料金表!$B$3:$H$52,6,1),""))),"")</f>
        <v>935</v>
      </c>
      <c r="Y1316" s="28" t="n">
        <f aca="false">IFERROR(IF($W1316="eパケライト",VLOOKUP($U1316,料金表!$B$3:$H$52,3,1),IF($W1316="eパケ",VLOOKUP($U1316,料金表!$B$3:$H$52,5,1),IF($W1316="EMS",VLOOKUP($U1316,料金表!$B$3:$H$52,7,1),""))),"")</f>
        <v>935</v>
      </c>
      <c r="Z1316" s="28" t="n">
        <f aca="false">$Z$1</f>
        <v>330</v>
      </c>
      <c r="AA1316" s="64"/>
      <c r="AB1316" s="65"/>
      <c r="AC1316" s="66" t="s">
        <v>45</v>
      </c>
      <c r="AD1316" s="65" t="n">
        <v>44003</v>
      </c>
      <c r="AE1316" s="56"/>
      <c r="AF1316" s="104"/>
    </row>
    <row r="1317" customFormat="false" ht="15.75" hidden="false" customHeight="true" outlineLevel="0" collapsed="false">
      <c r="A1317" s="19" t="n">
        <v>1310</v>
      </c>
      <c r="B1317" s="67"/>
      <c r="C1317" s="58" t="s">
        <v>3981</v>
      </c>
      <c r="D1317" s="37" t="s">
        <v>3982</v>
      </c>
      <c r="E1317" s="58" t="n">
        <v>4974365091316</v>
      </c>
      <c r="F1317" s="38" t="str">
        <f aca="false">IF(D1317="",,"http://mnsearch.com/item?kwd="&amp;D1317)</f>
        <v>http://mnsearch.com/item?kwd=B000069T8E</v>
      </c>
      <c r="G1317" s="60" t="n">
        <v>2000</v>
      </c>
      <c r="H1317" s="39"/>
      <c r="I1317" s="40" t="n">
        <v>200</v>
      </c>
      <c r="J1317" s="41"/>
      <c r="K1317" s="41"/>
      <c r="L1317" s="41"/>
      <c r="M1317" s="61" t="s">
        <v>3983</v>
      </c>
      <c r="N1317" s="62" t="n">
        <v>45.49</v>
      </c>
      <c r="O1317" s="77" t="n">
        <f aca="false">N1317-0.5</f>
        <v>44.99</v>
      </c>
      <c r="P1317" s="78" t="n">
        <f aca="false">IF(ISERROR($P$1*O1317),"",($P$1*O1317))</f>
        <v>4763.5412</v>
      </c>
      <c r="Q1317" s="79" t="n">
        <f aca="false">P1317-T1317-X1317-G1317-H1317-Z1317</f>
        <v>858.5412</v>
      </c>
      <c r="R1317" s="80" t="n">
        <f aca="false">P1317-T1317-Y1317-G1317-H1317-Z1317</f>
        <v>858.5412</v>
      </c>
      <c r="S1317" s="81" t="n">
        <f aca="false">IF(ISERROR(Q1317/P1317),"",(Q1317/P1317))</f>
        <v>0.180231715010673</v>
      </c>
      <c r="T1317" s="78" t="n">
        <f aca="false">ROUND(IF(ISERROR(P1317*$T$1),"",P1317*$T$1),0)</f>
        <v>715</v>
      </c>
      <c r="U1317" s="82" t="n">
        <f aca="false">ROUNDUP(I1317*1.2,0)</f>
        <v>240</v>
      </c>
      <c r="V1317" s="83" t="n">
        <f aca="false">ROUNDUP(SUM(J1317:L1317)*1.1,0)</f>
        <v>0</v>
      </c>
      <c r="W1317" s="84" t="s">
        <v>50</v>
      </c>
      <c r="X1317" s="28" t="n">
        <f aca="false">IFERROR(IF($W1317="eパケライト",VLOOKUP($U1317,料金表!$B$3:$H$52,2,1),IF($W1317="eパケ",VLOOKUP($U1317,料金表!$B$3:$H$52,4,1),IF($W1317="EMS",VLOOKUP($U1317,料金表!$B$3:$H$52,6,1),""))),"")</f>
        <v>860</v>
      </c>
      <c r="Y1317" s="28" t="n">
        <f aca="false">IFERROR(IF($W1317="eパケライト",VLOOKUP($U1317,料金表!$B$3:$H$52,3,1),IF($W1317="eパケ",VLOOKUP($U1317,料金表!$B$3:$H$52,5,1),IF($W1317="EMS",VLOOKUP($U1317,料金表!$B$3:$H$52,7,1),""))),"")</f>
        <v>860</v>
      </c>
      <c r="Z1317" s="28" t="n">
        <f aca="false">$Z$1</f>
        <v>330</v>
      </c>
      <c r="AA1317" s="64"/>
      <c r="AB1317" s="65"/>
      <c r="AC1317" s="66" t="s">
        <v>45</v>
      </c>
      <c r="AD1317" s="65" t="n">
        <v>44003</v>
      </c>
      <c r="AE1317" s="56"/>
      <c r="AF1317" s="104"/>
    </row>
    <row r="1318" customFormat="false" ht="15.75" hidden="false" customHeight="true" outlineLevel="0" collapsed="false">
      <c r="A1318" s="19" t="n">
        <v>1311</v>
      </c>
      <c r="B1318" s="67"/>
      <c r="C1318" s="58" t="s">
        <v>3984</v>
      </c>
      <c r="D1318" s="37" t="s">
        <v>3985</v>
      </c>
      <c r="E1318" s="58" t="n">
        <v>4944076001898</v>
      </c>
      <c r="F1318" s="38" t="str">
        <f aca="false">IF(D1318="",,"http://mnsearch.com/item?kwd="&amp;D1318)</f>
        <v>http://mnsearch.com/item?kwd=B000069SMD</v>
      </c>
      <c r="G1318" s="60" t="n">
        <v>1500</v>
      </c>
      <c r="H1318" s="39"/>
      <c r="I1318" s="40" t="n">
        <v>200</v>
      </c>
      <c r="J1318" s="41"/>
      <c r="K1318" s="41"/>
      <c r="L1318" s="41"/>
      <c r="M1318" s="100" t="s">
        <v>3986</v>
      </c>
      <c r="N1318" s="62" t="n">
        <v>40.49</v>
      </c>
      <c r="O1318" s="77" t="n">
        <f aca="false">N1318-0.5</f>
        <v>39.99</v>
      </c>
      <c r="P1318" s="78" t="n">
        <f aca="false">IF(ISERROR($P$1*O1318),"",($P$1*O1318))</f>
        <v>4234.1412</v>
      </c>
      <c r="Q1318" s="79" t="n">
        <f aca="false">P1318-T1318-X1318-G1318-H1318-Z1318</f>
        <v>909.1412</v>
      </c>
      <c r="R1318" s="80" t="n">
        <f aca="false">P1318-T1318-Y1318-G1318-H1318-Z1318</f>
        <v>909.1412</v>
      </c>
      <c r="S1318" s="81" t="n">
        <f aca="false">IF(ISERROR(Q1318/P1318),"",(Q1318/P1318))</f>
        <v>0.214716788377298</v>
      </c>
      <c r="T1318" s="78" t="n">
        <f aca="false">ROUND(IF(ISERROR(P1318*$T$1),"",P1318*$T$1),0)</f>
        <v>635</v>
      </c>
      <c r="U1318" s="82" t="n">
        <f aca="false">ROUNDUP(I1318*1.2,0)</f>
        <v>240</v>
      </c>
      <c r="V1318" s="83" t="n">
        <f aca="false">ROUNDUP(SUM(J1318:L1318)*1.1,0)</f>
        <v>0</v>
      </c>
      <c r="W1318" s="84" t="s">
        <v>50</v>
      </c>
      <c r="X1318" s="28" t="n">
        <f aca="false">IFERROR(IF($W1318="eパケライト",VLOOKUP($U1318,料金表!$B$3:$H$52,2,1),IF($W1318="eパケ",VLOOKUP($U1318,料金表!$B$3:$H$52,4,1),IF($W1318="EMS",VLOOKUP($U1318,料金表!$B$3:$H$52,6,1),""))),"")</f>
        <v>860</v>
      </c>
      <c r="Y1318" s="28" t="n">
        <f aca="false">IFERROR(IF($W1318="eパケライト",VLOOKUP($U1318,料金表!$B$3:$H$52,3,1),IF($W1318="eパケ",VLOOKUP($U1318,料金表!$B$3:$H$52,5,1),IF($W1318="EMS",VLOOKUP($U1318,料金表!$B$3:$H$52,7,1),""))),"")</f>
        <v>860</v>
      </c>
      <c r="Z1318" s="28" t="n">
        <f aca="false">$Z$1</f>
        <v>330</v>
      </c>
      <c r="AA1318" s="64"/>
      <c r="AB1318" s="65"/>
      <c r="AC1318" s="66" t="s">
        <v>89</v>
      </c>
      <c r="AD1318" s="65" t="n">
        <v>44003</v>
      </c>
      <c r="AE1318" s="56"/>
      <c r="AF1318" s="104"/>
    </row>
    <row r="1319" customFormat="false" ht="15.75" hidden="false" customHeight="true" outlineLevel="0" collapsed="false">
      <c r="A1319" s="19" t="n">
        <v>1312</v>
      </c>
      <c r="B1319" s="67"/>
      <c r="C1319" s="58" t="s">
        <v>3987</v>
      </c>
      <c r="D1319" s="37" t="s">
        <v>3988</v>
      </c>
      <c r="E1319" s="58" t="n">
        <v>4995857071111</v>
      </c>
      <c r="F1319" s="38" t="str">
        <f aca="false">IF(D1319="",,"http://mnsearch.com/item?kwd="&amp;D1319)</f>
        <v>http://mnsearch.com/item?kwd=B000WIIWT6</v>
      </c>
      <c r="G1319" s="60" t="n">
        <v>1500</v>
      </c>
      <c r="H1319" s="39"/>
      <c r="I1319" s="40" t="n">
        <v>300</v>
      </c>
      <c r="J1319" s="41"/>
      <c r="K1319" s="41"/>
      <c r="L1319" s="41"/>
      <c r="M1319" s="61" t="s">
        <v>3989</v>
      </c>
      <c r="N1319" s="62" t="n">
        <v>44.49</v>
      </c>
      <c r="O1319" s="77" t="n">
        <f aca="false">N1319-0.5</f>
        <v>43.99</v>
      </c>
      <c r="P1319" s="78" t="n">
        <f aca="false">IF(ISERROR($P$1*O1319),"",($P$1*O1319))</f>
        <v>4657.6612</v>
      </c>
      <c r="Q1319" s="79" t="n">
        <f aca="false">P1319-T1319-X1319-G1319-H1319-Z1319</f>
        <v>1043.6612</v>
      </c>
      <c r="R1319" s="80" t="n">
        <f aca="false">P1319-T1319-Y1319-G1319-H1319-Z1319</f>
        <v>1043.6612</v>
      </c>
      <c r="S1319" s="81" t="n">
        <f aca="false">IF(ISERROR(Q1319/P1319),"",(Q1319/P1319))</f>
        <v>0.224074091091039</v>
      </c>
      <c r="T1319" s="78" t="n">
        <f aca="false">ROUND(IF(ISERROR(P1319*$T$1),"",P1319*$T$1),0)</f>
        <v>699</v>
      </c>
      <c r="U1319" s="82" t="n">
        <f aca="false">ROUNDUP(I1319*1.2,0)</f>
        <v>360</v>
      </c>
      <c r="V1319" s="83" t="n">
        <f aca="false">ROUNDUP(SUM(J1319:L1319)*1.1,0)</f>
        <v>0</v>
      </c>
      <c r="W1319" s="84" t="s">
        <v>50</v>
      </c>
      <c r="X1319" s="28" t="n">
        <f aca="false">IFERROR(IF($W1319="eパケライト",VLOOKUP($U1319,料金表!$B$3:$H$52,2,1),IF($W1319="eパケ",VLOOKUP($U1319,料金表!$B$3:$H$52,4,1),IF($W1319="EMS",VLOOKUP($U1319,料金表!$B$3:$H$52,6,1),""))),"")</f>
        <v>1085</v>
      </c>
      <c r="Y1319" s="28" t="n">
        <f aca="false">IFERROR(IF($W1319="eパケライト",VLOOKUP($U1319,料金表!$B$3:$H$52,3,1),IF($W1319="eパケ",VLOOKUP($U1319,料金表!$B$3:$H$52,5,1),IF($W1319="EMS",VLOOKUP($U1319,料金表!$B$3:$H$52,7,1),""))),"")</f>
        <v>1085</v>
      </c>
      <c r="Z1319" s="28" t="n">
        <f aca="false">$Z$1</f>
        <v>330</v>
      </c>
      <c r="AA1319" s="64"/>
      <c r="AB1319" s="65"/>
      <c r="AC1319" s="66" t="s">
        <v>89</v>
      </c>
      <c r="AD1319" s="65" t="n">
        <v>44003</v>
      </c>
      <c r="AE1319" s="56"/>
      <c r="AF1319" s="104"/>
    </row>
    <row r="1320" customFormat="false" ht="15.75" hidden="false" customHeight="true" outlineLevel="0" collapsed="false">
      <c r="A1320" s="19" t="n">
        <v>1313</v>
      </c>
      <c r="B1320" s="67"/>
      <c r="C1320" s="58" t="s">
        <v>3990</v>
      </c>
      <c r="D1320" s="37" t="s">
        <v>3991</v>
      </c>
      <c r="E1320" s="58" t="n">
        <v>4961082300043</v>
      </c>
      <c r="F1320" s="38" t="str">
        <f aca="false">IF(D1320="",,"http://mnsearch.com/item?kwd="&amp;D1320)</f>
        <v>http://mnsearch.com/item?kwd=B0000ZPP6O</v>
      </c>
      <c r="G1320" s="60" t="n">
        <v>6600</v>
      </c>
      <c r="H1320" s="39"/>
      <c r="I1320" s="40" t="n">
        <v>200</v>
      </c>
      <c r="J1320" s="41"/>
      <c r="K1320" s="41"/>
      <c r="L1320" s="41"/>
      <c r="M1320" s="61" t="s">
        <v>3992</v>
      </c>
      <c r="N1320" s="62" t="n">
        <v>90.49</v>
      </c>
      <c r="O1320" s="77" t="n">
        <f aca="false">N1320-0.5</f>
        <v>89.99</v>
      </c>
      <c r="P1320" s="78" t="n">
        <f aca="false">IF(ISERROR($P$1*O1320),"",($P$1*O1320))</f>
        <v>9528.1412</v>
      </c>
      <c r="Q1320" s="79" t="n">
        <f aca="false">P1320-T1320-X1320-G1320-H1320-Z1320</f>
        <v>309.141199999998</v>
      </c>
      <c r="R1320" s="80" t="n">
        <f aca="false">P1320-T1320-Y1320-G1320-H1320-Z1320</f>
        <v>309.141199999998</v>
      </c>
      <c r="S1320" s="81" t="n">
        <f aca="false">IF(ISERROR(Q1320/P1320),"",(Q1320/P1320))</f>
        <v>0.0324450691389836</v>
      </c>
      <c r="T1320" s="78" t="n">
        <f aca="false">ROUND(IF(ISERROR(P1320*$T$1),"",P1320*$T$1),0)</f>
        <v>1429</v>
      </c>
      <c r="U1320" s="82" t="n">
        <f aca="false">ROUNDUP(I1320*1.2,0)</f>
        <v>240</v>
      </c>
      <c r="V1320" s="83" t="n">
        <f aca="false">ROUNDUP(SUM(J1320:L1320)*1.1,0)</f>
        <v>0</v>
      </c>
      <c r="W1320" s="84" t="s">
        <v>50</v>
      </c>
      <c r="X1320" s="28" t="n">
        <f aca="false">IFERROR(IF($W1320="eパケライト",VLOOKUP($U1320,料金表!$B$3:$H$52,2,1),IF($W1320="eパケ",VLOOKUP($U1320,料金表!$B$3:$H$52,4,1),IF($W1320="EMS",VLOOKUP($U1320,料金表!$B$3:$H$52,6,1),""))),"")</f>
        <v>860</v>
      </c>
      <c r="Y1320" s="28" t="n">
        <f aca="false">IFERROR(IF($W1320="eパケライト",VLOOKUP($U1320,料金表!$B$3:$H$52,3,1),IF($W1320="eパケ",VLOOKUP($U1320,料金表!$B$3:$H$52,5,1),IF($W1320="EMS",VLOOKUP($U1320,料金表!$B$3:$H$52,7,1),""))),"")</f>
        <v>860</v>
      </c>
      <c r="Z1320" s="28" t="n">
        <f aca="false">$Z$1</f>
        <v>330</v>
      </c>
      <c r="AA1320" s="64"/>
      <c r="AB1320" s="65"/>
      <c r="AC1320" s="66" t="s">
        <v>89</v>
      </c>
      <c r="AD1320" s="65" t="n">
        <v>44003</v>
      </c>
      <c r="AE1320" s="56"/>
      <c r="AF1320" s="104"/>
    </row>
    <row r="1321" customFormat="false" ht="15.75" hidden="false" customHeight="true" outlineLevel="0" collapsed="false">
      <c r="A1321" s="19" t="n">
        <v>1314</v>
      </c>
      <c r="B1321" s="67"/>
      <c r="C1321" s="58" t="s">
        <v>3993</v>
      </c>
      <c r="D1321" s="37" t="s">
        <v>3994</v>
      </c>
      <c r="E1321" s="58" t="n">
        <v>4962891100244</v>
      </c>
      <c r="F1321" s="38" t="str">
        <f aca="false">IF(D1321="",,"http://mnsearch.com/item?kwd="&amp;D1321)</f>
        <v>http://mnsearch.com/item?kwd=B000068HG6</v>
      </c>
      <c r="G1321" s="60" t="n">
        <v>13000</v>
      </c>
      <c r="H1321" s="39"/>
      <c r="I1321" s="40" t="n">
        <v>200</v>
      </c>
      <c r="J1321" s="41"/>
      <c r="K1321" s="41"/>
      <c r="L1321" s="41"/>
      <c r="M1321" s="61" t="s">
        <v>3995</v>
      </c>
      <c r="N1321" s="62" t="n">
        <v>200</v>
      </c>
      <c r="O1321" s="77" t="n">
        <f aca="false">N1321-0.5</f>
        <v>199.5</v>
      </c>
      <c r="P1321" s="78" t="n">
        <f aca="false">IF(ISERROR($P$1*O1321),"",($P$1*O1321))</f>
        <v>21123.06</v>
      </c>
      <c r="Q1321" s="79" t="n">
        <f aca="false">P1321-T1321-X1321-G1321-H1321-Z1321</f>
        <v>3765.06</v>
      </c>
      <c r="R1321" s="80" t="n">
        <f aca="false">P1321-T1321-Y1321-G1321-H1321-Z1321</f>
        <v>3765.06</v>
      </c>
      <c r="S1321" s="81" t="n">
        <f aca="false">IF(ISERROR(Q1321/P1321),"",(Q1321/P1321))</f>
        <v>0.178244061229765</v>
      </c>
      <c r="T1321" s="78" t="n">
        <f aca="false">ROUND(IF(ISERROR(P1321*$T$1),"",P1321*$T$1),0)</f>
        <v>3168</v>
      </c>
      <c r="U1321" s="82" t="n">
        <f aca="false">ROUNDUP(I1321*1.2,0)</f>
        <v>240</v>
      </c>
      <c r="V1321" s="83" t="n">
        <f aca="false">ROUNDUP(SUM(J1321:L1321)*1.1,0)</f>
        <v>0</v>
      </c>
      <c r="W1321" s="84" t="s">
        <v>50</v>
      </c>
      <c r="X1321" s="28" t="n">
        <f aca="false">IFERROR(IF($W1321="eパケライト",VLOOKUP($U1321,料金表!$B$3:$H$52,2,1),IF($W1321="eパケ",VLOOKUP($U1321,料金表!$B$3:$H$52,4,1),IF($W1321="EMS",VLOOKUP($U1321,料金表!$B$3:$H$52,6,1),""))),"")</f>
        <v>860</v>
      </c>
      <c r="Y1321" s="28" t="n">
        <f aca="false">IFERROR(IF($W1321="eパケライト",VLOOKUP($U1321,料金表!$B$3:$H$52,3,1),IF($W1321="eパケ",VLOOKUP($U1321,料金表!$B$3:$H$52,5,1),IF($W1321="EMS",VLOOKUP($U1321,料金表!$B$3:$H$52,7,1),""))),"")</f>
        <v>860</v>
      </c>
      <c r="Z1321" s="28" t="n">
        <f aca="false">$Z$1</f>
        <v>330</v>
      </c>
      <c r="AA1321" s="64"/>
      <c r="AB1321" s="65"/>
      <c r="AC1321" s="66" t="s">
        <v>89</v>
      </c>
      <c r="AD1321" s="65" t="n">
        <v>44003</v>
      </c>
      <c r="AE1321" s="56"/>
      <c r="AF1321" s="104"/>
    </row>
    <row r="1322" customFormat="false" ht="15.75" hidden="false" customHeight="true" outlineLevel="0" collapsed="false">
      <c r="A1322" s="19" t="n">
        <v>1315</v>
      </c>
      <c r="B1322" s="67"/>
      <c r="C1322" s="58" t="s">
        <v>3996</v>
      </c>
      <c r="D1322" s="37" t="s">
        <v>3997</v>
      </c>
      <c r="E1322" s="58" t="n">
        <v>4988126510077</v>
      </c>
      <c r="F1322" s="38" t="str">
        <f aca="false">IF(D1322="",,"http://mnsearch.com/item?kwd="&amp;D1322)</f>
        <v>http://mnsearch.com/item?kwd=B000069TUT</v>
      </c>
      <c r="G1322" s="60" t="n">
        <v>3030</v>
      </c>
      <c r="H1322" s="39"/>
      <c r="I1322" s="40" t="n">
        <v>200</v>
      </c>
      <c r="J1322" s="41"/>
      <c r="K1322" s="41"/>
      <c r="L1322" s="41"/>
      <c r="M1322" s="61" t="s">
        <v>3998</v>
      </c>
      <c r="N1322" s="62" t="n">
        <v>60</v>
      </c>
      <c r="O1322" s="77" t="n">
        <f aca="false">N1322-0.5</f>
        <v>59.5</v>
      </c>
      <c r="P1322" s="78" t="n">
        <f aca="false">IF(ISERROR($P$1*O1322),"",($P$1*O1322))</f>
        <v>6299.86</v>
      </c>
      <c r="Q1322" s="79" t="n">
        <f aca="false">P1322-T1322-X1322-G1322-H1322-Z1322</f>
        <v>1134.86</v>
      </c>
      <c r="R1322" s="80" t="n">
        <f aca="false">P1322-T1322-Y1322-G1322-H1322-Z1322</f>
        <v>1134.86</v>
      </c>
      <c r="S1322" s="81" t="n">
        <f aca="false">IF(ISERROR(Q1322/P1322),"",(Q1322/P1322))</f>
        <v>0.180140511058976</v>
      </c>
      <c r="T1322" s="78" t="n">
        <f aca="false">ROUND(IF(ISERROR(P1322*$T$1),"",P1322*$T$1),0)</f>
        <v>945</v>
      </c>
      <c r="U1322" s="82" t="n">
        <f aca="false">ROUNDUP(I1322*1.2,0)</f>
        <v>240</v>
      </c>
      <c r="V1322" s="83" t="n">
        <f aca="false">ROUNDUP(SUM(J1322:L1322)*1.1,0)</f>
        <v>0</v>
      </c>
      <c r="W1322" s="84" t="s">
        <v>50</v>
      </c>
      <c r="X1322" s="28" t="n">
        <f aca="false">IFERROR(IF($W1322="eパケライト",VLOOKUP($U1322,料金表!$B$3:$H$52,2,1),IF($W1322="eパケ",VLOOKUP($U1322,料金表!$B$3:$H$52,4,1),IF($W1322="EMS",VLOOKUP($U1322,料金表!$B$3:$H$52,6,1),""))),"")</f>
        <v>860</v>
      </c>
      <c r="Y1322" s="28" t="n">
        <f aca="false">IFERROR(IF($W1322="eパケライト",VLOOKUP($U1322,料金表!$B$3:$H$52,3,1),IF($W1322="eパケ",VLOOKUP($U1322,料金表!$B$3:$H$52,5,1),IF($W1322="EMS",VLOOKUP($U1322,料金表!$B$3:$H$52,7,1),""))),"")</f>
        <v>860</v>
      </c>
      <c r="Z1322" s="28" t="n">
        <f aca="false">$Z$1</f>
        <v>330</v>
      </c>
      <c r="AA1322" s="64"/>
      <c r="AB1322" s="65"/>
      <c r="AC1322" s="66" t="s">
        <v>89</v>
      </c>
      <c r="AD1322" s="65" t="n">
        <v>44003</v>
      </c>
      <c r="AE1322" s="56"/>
      <c r="AF1322" s="104"/>
    </row>
    <row r="1323" customFormat="false" ht="15.75" hidden="false" customHeight="true" outlineLevel="0" collapsed="false">
      <c r="A1323" s="19" t="n">
        <v>1316</v>
      </c>
      <c r="B1323" s="67"/>
      <c r="C1323" s="58" t="s">
        <v>3999</v>
      </c>
      <c r="D1323" s="37" t="s">
        <v>4000</v>
      </c>
      <c r="E1323" s="58" t="n">
        <v>4562224420089</v>
      </c>
      <c r="F1323" s="38" t="str">
        <f aca="false">IF(D1323="",,"http://mnsearch.com/item?kwd="&amp;D1323)</f>
        <v>http://mnsearch.com/item?kwd=B001DGEVZU</v>
      </c>
      <c r="G1323" s="60" t="n">
        <v>3080</v>
      </c>
      <c r="H1323" s="39"/>
      <c r="I1323" s="40" t="n">
        <v>200</v>
      </c>
      <c r="J1323" s="41"/>
      <c r="K1323" s="41"/>
      <c r="L1323" s="41"/>
      <c r="M1323" s="61" t="s">
        <v>4001</v>
      </c>
      <c r="N1323" s="62" t="n">
        <v>55.49</v>
      </c>
      <c r="O1323" s="77" t="n">
        <f aca="false">N1323-0.5</f>
        <v>54.99</v>
      </c>
      <c r="P1323" s="78" t="n">
        <f aca="false">IF(ISERROR($P$1*O1323),"",($P$1*O1323))</f>
        <v>5822.3412</v>
      </c>
      <c r="Q1323" s="79" t="n">
        <f aca="false">P1323-T1323-X1323-G1323-H1323-Z1323</f>
        <v>679.3412</v>
      </c>
      <c r="R1323" s="80" t="n">
        <f aca="false">P1323-T1323-Y1323-G1323-H1323-Z1323</f>
        <v>679.3412</v>
      </c>
      <c r="S1323" s="81" t="n">
        <f aca="false">IF(ISERROR(Q1323/P1323),"",(Q1323/P1323))</f>
        <v>0.116678356122448</v>
      </c>
      <c r="T1323" s="78" t="n">
        <f aca="false">ROUND(IF(ISERROR(P1323*$T$1),"",P1323*$T$1),0)</f>
        <v>873</v>
      </c>
      <c r="U1323" s="82" t="n">
        <f aca="false">ROUNDUP(I1323*1.2,0)</f>
        <v>240</v>
      </c>
      <c r="V1323" s="83" t="n">
        <f aca="false">ROUNDUP(SUM(J1323:L1323)*1.1,0)</f>
        <v>0</v>
      </c>
      <c r="W1323" s="84" t="s">
        <v>50</v>
      </c>
      <c r="X1323" s="28" t="n">
        <f aca="false">IFERROR(IF($W1323="eパケライト",VLOOKUP($U1323,料金表!$B$3:$H$52,2,1),IF($W1323="eパケ",VLOOKUP($U1323,料金表!$B$3:$H$52,4,1),IF($W1323="EMS",VLOOKUP($U1323,料金表!$B$3:$H$52,6,1),""))),"")</f>
        <v>860</v>
      </c>
      <c r="Y1323" s="28" t="n">
        <f aca="false">IFERROR(IF($W1323="eパケライト",VLOOKUP($U1323,料金表!$B$3:$H$52,3,1),IF($W1323="eパケ",VLOOKUP($U1323,料金表!$B$3:$H$52,5,1),IF($W1323="EMS",VLOOKUP($U1323,料金表!$B$3:$H$52,7,1),""))),"")</f>
        <v>860</v>
      </c>
      <c r="Z1323" s="28" t="n">
        <f aca="false">$Z$1</f>
        <v>330</v>
      </c>
      <c r="AA1323" s="64"/>
      <c r="AB1323" s="65"/>
      <c r="AC1323" s="66" t="s">
        <v>89</v>
      </c>
      <c r="AD1323" s="65" t="n">
        <v>44003</v>
      </c>
      <c r="AE1323" s="56"/>
      <c r="AF1323" s="104"/>
    </row>
    <row r="1324" customFormat="false" ht="15.75" hidden="false" customHeight="true" outlineLevel="0" collapsed="false">
      <c r="A1324" s="19" t="n">
        <v>1317</v>
      </c>
      <c r="B1324" s="67"/>
      <c r="C1324" s="58" t="s">
        <v>4002</v>
      </c>
      <c r="D1324" s="37" t="s">
        <v>4003</v>
      </c>
      <c r="E1324" s="58" t="n">
        <v>4902425598802</v>
      </c>
      <c r="F1324" s="38" t="str">
        <f aca="false">IF(D1324="",,"http://mnsearch.com/item?kwd="&amp;D1324)</f>
        <v>http://mnsearch.com/item?kwd=B000092P76</v>
      </c>
      <c r="G1324" s="60" t="n">
        <v>2500</v>
      </c>
      <c r="H1324" s="39"/>
      <c r="I1324" s="40" t="n">
        <v>250</v>
      </c>
      <c r="J1324" s="41"/>
      <c r="K1324" s="41"/>
      <c r="L1324" s="41"/>
      <c r="M1324" s="61" t="s">
        <v>4004</v>
      </c>
      <c r="N1324" s="62" t="n">
        <v>50.49</v>
      </c>
      <c r="O1324" s="77" t="n">
        <f aca="false">N1324-0.5</f>
        <v>49.99</v>
      </c>
      <c r="P1324" s="78" t="n">
        <f aca="false">IF(ISERROR($P$1*O1324),"",($P$1*O1324))</f>
        <v>5292.9412</v>
      </c>
      <c r="Q1324" s="79" t="n">
        <f aca="false">P1324-T1324-X1324-G1324-H1324-Z1324</f>
        <v>733.9412</v>
      </c>
      <c r="R1324" s="80" t="n">
        <f aca="false">P1324-T1324-Y1324-G1324-H1324-Z1324</f>
        <v>733.9412</v>
      </c>
      <c r="S1324" s="81" t="n">
        <f aca="false">IF(ISERROR(Q1324/P1324),"",(Q1324/P1324))</f>
        <v>0.138664151417363</v>
      </c>
      <c r="T1324" s="78" t="n">
        <f aca="false">ROUND(IF(ISERROR(P1324*$T$1),"",P1324*$T$1),0)</f>
        <v>794</v>
      </c>
      <c r="U1324" s="82" t="n">
        <f aca="false">ROUNDUP(I1324*1.2,0)</f>
        <v>300</v>
      </c>
      <c r="V1324" s="83" t="n">
        <f aca="false">ROUNDUP(SUM(J1324:L1324)*1.1,0)</f>
        <v>0</v>
      </c>
      <c r="W1324" s="84" t="s">
        <v>50</v>
      </c>
      <c r="X1324" s="28" t="n">
        <f aca="false">IFERROR(IF($W1324="eパケライト",VLOOKUP($U1324,料金表!$B$3:$H$52,2,1),IF($W1324="eパケ",VLOOKUP($U1324,料金表!$B$3:$H$52,4,1),IF($W1324="EMS",VLOOKUP($U1324,料金表!$B$3:$H$52,6,1),""))),"")</f>
        <v>935</v>
      </c>
      <c r="Y1324" s="28" t="n">
        <f aca="false">IFERROR(IF($W1324="eパケライト",VLOOKUP($U1324,料金表!$B$3:$H$52,3,1),IF($W1324="eパケ",VLOOKUP($U1324,料金表!$B$3:$H$52,5,1),IF($W1324="EMS",VLOOKUP($U1324,料金表!$B$3:$H$52,7,1),""))),"")</f>
        <v>935</v>
      </c>
      <c r="Z1324" s="28" t="n">
        <f aca="false">$Z$1</f>
        <v>330</v>
      </c>
      <c r="AA1324" s="64"/>
      <c r="AB1324" s="65"/>
      <c r="AC1324" s="66" t="s">
        <v>89</v>
      </c>
      <c r="AD1324" s="65" t="n">
        <v>44003</v>
      </c>
      <c r="AE1324" s="56"/>
      <c r="AF1324" s="104"/>
    </row>
    <row r="1325" customFormat="false" ht="15.75" hidden="false" customHeight="true" outlineLevel="0" collapsed="false">
      <c r="A1325" s="19" t="n">
        <v>1318</v>
      </c>
      <c r="B1325" s="67"/>
      <c r="C1325" s="58" t="s">
        <v>4005</v>
      </c>
      <c r="D1325" s="37" t="s">
        <v>4006</v>
      </c>
      <c r="E1325" s="58" t="n">
        <v>4988708025623</v>
      </c>
      <c r="F1325" s="38" t="str">
        <f aca="false">IF(D1325="",,"http://mnsearch.com/item?kwd="&amp;D1325)</f>
        <v>http://mnsearch.com/item?kwd=B0000ZPW0S</v>
      </c>
      <c r="G1325" s="60" t="n">
        <v>4600</v>
      </c>
      <c r="H1325" s="39"/>
      <c r="I1325" s="40" t="n">
        <v>200</v>
      </c>
      <c r="J1325" s="41"/>
      <c r="K1325" s="41"/>
      <c r="L1325" s="41"/>
      <c r="M1325" s="61" t="s">
        <v>4007</v>
      </c>
      <c r="N1325" s="62" t="n">
        <v>70</v>
      </c>
      <c r="O1325" s="77" t="n">
        <f aca="false">N1325-0.5</f>
        <v>69.5</v>
      </c>
      <c r="P1325" s="78" t="n">
        <f aca="false">IF(ISERROR($P$1*O1325),"",($P$1*O1325))</f>
        <v>7358.66</v>
      </c>
      <c r="Q1325" s="79" t="n">
        <f aca="false">P1325-T1325-X1325-G1325-H1325-Z1325</f>
        <v>464.66</v>
      </c>
      <c r="R1325" s="80" t="n">
        <f aca="false">P1325-T1325-Y1325-G1325-H1325-Z1325</f>
        <v>464.66</v>
      </c>
      <c r="S1325" s="81" t="n">
        <f aca="false">IF(ISERROR(Q1325/P1325),"",(Q1325/P1325))</f>
        <v>0.0631446486180908</v>
      </c>
      <c r="T1325" s="78" t="n">
        <f aca="false">ROUND(IF(ISERROR(P1325*$T$1),"",P1325*$T$1),0)</f>
        <v>1104</v>
      </c>
      <c r="U1325" s="82" t="n">
        <f aca="false">ROUNDUP(I1325*1.2,0)</f>
        <v>240</v>
      </c>
      <c r="V1325" s="83" t="n">
        <f aca="false">ROUNDUP(SUM(J1325:L1325)*1.1,0)</f>
        <v>0</v>
      </c>
      <c r="W1325" s="84" t="s">
        <v>50</v>
      </c>
      <c r="X1325" s="28" t="n">
        <f aca="false">IFERROR(IF($W1325="eパケライト",VLOOKUP($U1325,料金表!$B$3:$H$52,2,1),IF($W1325="eパケ",VLOOKUP($U1325,料金表!$B$3:$H$52,4,1),IF($W1325="EMS",VLOOKUP($U1325,料金表!$B$3:$H$52,6,1),""))),"")</f>
        <v>860</v>
      </c>
      <c r="Y1325" s="28" t="n">
        <f aca="false">IFERROR(IF($W1325="eパケライト",VLOOKUP($U1325,料金表!$B$3:$H$52,3,1),IF($W1325="eパケ",VLOOKUP($U1325,料金表!$B$3:$H$52,5,1),IF($W1325="EMS",VLOOKUP($U1325,料金表!$B$3:$H$52,7,1),""))),"")</f>
        <v>860</v>
      </c>
      <c r="Z1325" s="28" t="n">
        <f aca="false">$Z$1</f>
        <v>330</v>
      </c>
      <c r="AA1325" s="64"/>
      <c r="AB1325" s="65"/>
      <c r="AC1325" s="66" t="s">
        <v>89</v>
      </c>
      <c r="AD1325" s="65" t="n">
        <v>44003</v>
      </c>
      <c r="AE1325" s="56"/>
      <c r="AF1325" s="104"/>
    </row>
    <row r="1326" customFormat="false" ht="15.75" hidden="false" customHeight="true" outlineLevel="0" collapsed="false">
      <c r="A1326" s="19" t="n">
        <v>1319</v>
      </c>
      <c r="B1326" s="67"/>
      <c r="C1326" s="58" t="s">
        <v>4008</v>
      </c>
      <c r="D1326" s="37" t="s">
        <v>4009</v>
      </c>
      <c r="E1326" s="58" t="n">
        <v>4965857005188</v>
      </c>
      <c r="F1326" s="38" t="str">
        <f aca="false">IF(D1326="",,"http://mnsearch.com/item?kwd="&amp;D1326)</f>
        <v>http://mnsearch.com/item?kwd=B000068HHS</v>
      </c>
      <c r="G1326" s="60" t="n">
        <v>8301</v>
      </c>
      <c r="H1326" s="39"/>
      <c r="I1326" s="40" t="n">
        <v>200</v>
      </c>
      <c r="J1326" s="41"/>
      <c r="K1326" s="41"/>
      <c r="L1326" s="41"/>
      <c r="M1326" s="61" t="s">
        <v>4010</v>
      </c>
      <c r="N1326" s="62" t="n">
        <v>120</v>
      </c>
      <c r="O1326" s="77" t="n">
        <f aca="false">N1326-0.5</f>
        <v>119.5</v>
      </c>
      <c r="P1326" s="78" t="n">
        <f aca="false">IF(ISERROR($P$1*O1326),"",($P$1*O1326))</f>
        <v>12652.66</v>
      </c>
      <c r="Q1326" s="79" t="n">
        <f aca="false">P1326-T1326-X1326-G1326-H1326-Z1326</f>
        <v>1263.66</v>
      </c>
      <c r="R1326" s="80" t="n">
        <f aca="false">P1326-T1326-Y1326-G1326-H1326-Z1326</f>
        <v>1263.66</v>
      </c>
      <c r="S1326" s="81" t="n">
        <f aca="false">IF(ISERROR(Q1326/P1326),"",(Q1326/P1326))</f>
        <v>0.0998730701686444</v>
      </c>
      <c r="T1326" s="78" t="n">
        <f aca="false">ROUND(IF(ISERROR(P1326*$T$1),"",P1326*$T$1),0)</f>
        <v>1898</v>
      </c>
      <c r="U1326" s="82" t="n">
        <f aca="false">ROUNDUP(I1326*1.2,0)</f>
        <v>240</v>
      </c>
      <c r="V1326" s="83" t="n">
        <f aca="false">ROUNDUP(SUM(J1326:L1326)*1.1,0)</f>
        <v>0</v>
      </c>
      <c r="W1326" s="84" t="s">
        <v>50</v>
      </c>
      <c r="X1326" s="28" t="n">
        <f aca="false">IFERROR(IF($W1326="eパケライト",VLOOKUP($U1326,料金表!$B$3:$H$52,2,1),IF($W1326="eパケ",VLOOKUP($U1326,料金表!$B$3:$H$52,4,1),IF($W1326="EMS",VLOOKUP($U1326,料金表!$B$3:$H$52,6,1),""))),"")</f>
        <v>860</v>
      </c>
      <c r="Y1326" s="28" t="n">
        <f aca="false">IFERROR(IF($W1326="eパケライト",VLOOKUP($U1326,料金表!$B$3:$H$52,3,1),IF($W1326="eパケ",VLOOKUP($U1326,料金表!$B$3:$H$52,5,1),IF($W1326="EMS",VLOOKUP($U1326,料金表!$B$3:$H$52,7,1),""))),"")</f>
        <v>860</v>
      </c>
      <c r="Z1326" s="28" t="n">
        <f aca="false">$Z$1</f>
        <v>330</v>
      </c>
      <c r="AA1326" s="64"/>
      <c r="AB1326" s="65"/>
      <c r="AC1326" s="66" t="s">
        <v>89</v>
      </c>
      <c r="AD1326" s="65" t="n">
        <v>44003</v>
      </c>
      <c r="AE1326" s="56"/>
      <c r="AF1326" s="104"/>
    </row>
    <row r="1327" customFormat="false" ht="15.75" hidden="false" customHeight="true" outlineLevel="0" collapsed="false">
      <c r="A1327" s="19" t="n">
        <v>1320</v>
      </c>
      <c r="B1327" s="67"/>
      <c r="C1327" s="58" t="s">
        <v>4011</v>
      </c>
      <c r="D1327" s="37" t="s">
        <v>4012</v>
      </c>
      <c r="E1327" s="58" t="n">
        <v>4988607200268</v>
      </c>
      <c r="F1327" s="38" t="str">
        <f aca="false">IF(D1327="",,"http://mnsearch.com/item?kwd="&amp;D1327)</f>
        <v>http://mnsearch.com/item?kwd=B0000ZPT9M</v>
      </c>
      <c r="G1327" s="60" t="n">
        <v>4111</v>
      </c>
      <c r="H1327" s="39"/>
      <c r="I1327" s="40" t="n">
        <v>200</v>
      </c>
      <c r="J1327" s="41"/>
      <c r="K1327" s="41"/>
      <c r="L1327" s="41"/>
      <c r="M1327" s="61" t="s">
        <v>4013</v>
      </c>
      <c r="N1327" s="62" t="n">
        <v>65.49</v>
      </c>
      <c r="O1327" s="77" t="n">
        <f aca="false">N1327-0.5</f>
        <v>64.99</v>
      </c>
      <c r="P1327" s="78" t="n">
        <f aca="false">IF(ISERROR($P$1*O1327),"",($P$1*O1327))</f>
        <v>6881.1412</v>
      </c>
      <c r="Q1327" s="79" t="n">
        <f aca="false">P1327-T1327-X1327-G1327-H1327-Z1327</f>
        <v>548.141199999999</v>
      </c>
      <c r="R1327" s="80" t="n">
        <f aca="false">P1327-T1327-Y1327-G1327-H1327-Z1327</f>
        <v>548.141199999999</v>
      </c>
      <c r="S1327" s="81" t="n">
        <f aca="false">IF(ISERROR(Q1327/P1327),"",(Q1327/P1327))</f>
        <v>0.0796584729288798</v>
      </c>
      <c r="T1327" s="78" t="n">
        <f aca="false">ROUND(IF(ISERROR(P1327*$T$1),"",P1327*$T$1),0)</f>
        <v>1032</v>
      </c>
      <c r="U1327" s="82" t="n">
        <f aca="false">ROUNDUP(I1327*1.2,0)</f>
        <v>240</v>
      </c>
      <c r="V1327" s="83" t="n">
        <f aca="false">ROUNDUP(SUM(J1327:L1327)*1.1,0)</f>
        <v>0</v>
      </c>
      <c r="W1327" s="84" t="s">
        <v>50</v>
      </c>
      <c r="X1327" s="28" t="n">
        <f aca="false">IFERROR(IF($W1327="eパケライト",VLOOKUP($U1327,料金表!$B$3:$H$52,2,1),IF($W1327="eパケ",VLOOKUP($U1327,料金表!$B$3:$H$52,4,1),IF($W1327="EMS",VLOOKUP($U1327,料金表!$B$3:$H$52,6,1),""))),"")</f>
        <v>860</v>
      </c>
      <c r="Y1327" s="28" t="n">
        <f aca="false">IFERROR(IF($W1327="eパケライト",VLOOKUP($U1327,料金表!$B$3:$H$52,3,1),IF($W1327="eパケ",VLOOKUP($U1327,料金表!$B$3:$H$52,5,1),IF($W1327="EMS",VLOOKUP($U1327,料金表!$B$3:$H$52,7,1),""))),"")</f>
        <v>860</v>
      </c>
      <c r="Z1327" s="28" t="n">
        <f aca="false">$Z$1</f>
        <v>330</v>
      </c>
      <c r="AA1327" s="64"/>
      <c r="AB1327" s="65"/>
      <c r="AC1327" s="66" t="s">
        <v>89</v>
      </c>
      <c r="AD1327" s="65" t="n">
        <v>44003</v>
      </c>
      <c r="AE1327" s="56"/>
      <c r="AF1327" s="104"/>
    </row>
    <row r="1328" customFormat="false" ht="15.75" hidden="false" customHeight="true" outlineLevel="0" collapsed="false">
      <c r="A1328" s="19" t="n">
        <v>1321</v>
      </c>
      <c r="B1328" s="67"/>
      <c r="C1328" s="58" t="s">
        <v>4014</v>
      </c>
      <c r="D1328" s="37" t="s">
        <v>4015</v>
      </c>
      <c r="E1328" s="58" t="n">
        <v>4984995901138</v>
      </c>
      <c r="F1328" s="38" t="str">
        <f aca="false">IF(D1328="",,"http://mnsearch.com/item?kwd="&amp;D1328)</f>
        <v>http://mnsearch.com/item?kwd=B01F377U84</v>
      </c>
      <c r="G1328" s="60" t="n">
        <v>2200</v>
      </c>
      <c r="H1328" s="39"/>
      <c r="I1328" s="40" t="n">
        <v>200</v>
      </c>
      <c r="J1328" s="41"/>
      <c r="K1328" s="41"/>
      <c r="L1328" s="41"/>
      <c r="M1328" s="61" t="s">
        <v>4016</v>
      </c>
      <c r="N1328" s="62" t="n">
        <v>50.49</v>
      </c>
      <c r="O1328" s="77" t="n">
        <f aca="false">N1328-0.5</f>
        <v>49.99</v>
      </c>
      <c r="P1328" s="78" t="n">
        <f aca="false">IF(ISERROR($P$1*O1328),"",($P$1*O1328))</f>
        <v>5292.9412</v>
      </c>
      <c r="Q1328" s="79" t="n">
        <f aca="false">P1328-T1328-X1328-G1328-H1328-Z1328</f>
        <v>1108.9412</v>
      </c>
      <c r="R1328" s="80" t="n">
        <f aca="false">P1328-T1328-Y1328-G1328-H1328-Z1328</f>
        <v>1108.9412</v>
      </c>
      <c r="S1328" s="81" t="n">
        <f aca="false">IF(ISERROR(Q1328/P1328),"",(Q1328/P1328))</f>
        <v>0.209513228675202</v>
      </c>
      <c r="T1328" s="78" t="n">
        <f aca="false">ROUND(IF(ISERROR(P1328*$T$1),"",P1328*$T$1),0)</f>
        <v>794</v>
      </c>
      <c r="U1328" s="82" t="n">
        <f aca="false">ROUNDUP(I1328*1.2,0)</f>
        <v>240</v>
      </c>
      <c r="V1328" s="83" t="n">
        <f aca="false">ROUNDUP(SUM(J1328:L1328)*1.1,0)</f>
        <v>0</v>
      </c>
      <c r="W1328" s="84" t="s">
        <v>50</v>
      </c>
      <c r="X1328" s="28" t="n">
        <f aca="false">IFERROR(IF($W1328="eパケライト",VLOOKUP($U1328,料金表!$B$3:$H$52,2,1),IF($W1328="eパケ",VLOOKUP($U1328,料金表!$B$3:$H$52,4,1),IF($W1328="EMS",VLOOKUP($U1328,料金表!$B$3:$H$52,6,1),""))),"")</f>
        <v>860</v>
      </c>
      <c r="Y1328" s="28" t="n">
        <f aca="false">IFERROR(IF($W1328="eパケライト",VLOOKUP($U1328,料金表!$B$3:$H$52,3,1),IF($W1328="eパケ",VLOOKUP($U1328,料金表!$B$3:$H$52,5,1),IF($W1328="EMS",VLOOKUP($U1328,料金表!$B$3:$H$52,7,1),""))),"")</f>
        <v>860</v>
      </c>
      <c r="Z1328" s="28" t="n">
        <f aca="false">$Z$1</f>
        <v>330</v>
      </c>
      <c r="AA1328" s="64"/>
      <c r="AB1328" s="65"/>
      <c r="AC1328" s="66" t="s">
        <v>89</v>
      </c>
      <c r="AD1328" s="65" t="n">
        <v>44004</v>
      </c>
      <c r="AE1328" s="56"/>
      <c r="AF1328" s="104"/>
    </row>
    <row r="1329" customFormat="false" ht="15.75" hidden="false" customHeight="true" outlineLevel="0" collapsed="false">
      <c r="A1329" s="19" t="n">
        <v>1322</v>
      </c>
      <c r="B1329" s="67"/>
      <c r="C1329" s="58" t="s">
        <v>4017</v>
      </c>
      <c r="D1329" s="37" t="s">
        <v>4018</v>
      </c>
      <c r="E1329" s="58" t="n">
        <v>4955754201004</v>
      </c>
      <c r="F1329" s="38" t="str">
        <f aca="false">IF(D1329="",,"http://mnsearch.com/item?kwd="&amp;D1329)</f>
        <v>http://mnsearch.com/item?kwd=B00EM7SM52</v>
      </c>
      <c r="G1329" s="60" t="n">
        <v>26100</v>
      </c>
      <c r="H1329" s="39"/>
      <c r="I1329" s="40" t="n">
        <v>200</v>
      </c>
      <c r="J1329" s="41"/>
      <c r="K1329" s="41"/>
      <c r="L1329" s="41"/>
      <c r="M1329" s="100" t="s">
        <v>4019</v>
      </c>
      <c r="N1329" s="62" t="n">
        <v>350</v>
      </c>
      <c r="O1329" s="77" t="n">
        <f aca="false">N1329-0.5</f>
        <v>349.5</v>
      </c>
      <c r="P1329" s="78" t="n">
        <f aca="false">IF(ISERROR($P$1*O1329),"",($P$1*O1329))</f>
        <v>37005.06</v>
      </c>
      <c r="Q1329" s="79" t="n">
        <f aca="false">P1329-T1329-X1329-G1329-H1329-Z1329</f>
        <v>4164.06</v>
      </c>
      <c r="R1329" s="80" t="n">
        <f aca="false">P1329-T1329-Y1329-G1329-H1329-Z1329</f>
        <v>4164.06</v>
      </c>
      <c r="S1329" s="81" t="n">
        <f aca="false">IF(ISERROR(Q1329/P1329),"",(Q1329/P1329))</f>
        <v>0.112526773365588</v>
      </c>
      <c r="T1329" s="78" t="n">
        <f aca="false">ROUND(IF(ISERROR(P1329*$T$1),"",P1329*$T$1),0)</f>
        <v>5551</v>
      </c>
      <c r="U1329" s="82" t="n">
        <f aca="false">ROUNDUP(I1329*1.2,0)</f>
        <v>240</v>
      </c>
      <c r="V1329" s="83" t="n">
        <f aca="false">ROUNDUP(SUM(J1329:L1329)*1.1,0)</f>
        <v>0</v>
      </c>
      <c r="W1329" s="84" t="s">
        <v>50</v>
      </c>
      <c r="X1329" s="28" t="n">
        <f aca="false">IFERROR(IF($W1329="eパケライト",VLOOKUP($U1329,料金表!$B$3:$H$52,2,1),IF($W1329="eパケ",VLOOKUP($U1329,料金表!$B$3:$H$52,4,1),IF($W1329="EMS",VLOOKUP($U1329,料金表!$B$3:$H$52,6,1),""))),"")</f>
        <v>860</v>
      </c>
      <c r="Y1329" s="28" t="n">
        <f aca="false">IFERROR(IF($W1329="eパケライト",VLOOKUP($U1329,料金表!$B$3:$H$52,3,1),IF($W1329="eパケ",VLOOKUP($U1329,料金表!$B$3:$H$52,5,1),IF($W1329="EMS",VLOOKUP($U1329,料金表!$B$3:$H$52,7,1),""))),"")</f>
        <v>860</v>
      </c>
      <c r="Z1329" s="28" t="n">
        <f aca="false">$Z$1</f>
        <v>330</v>
      </c>
      <c r="AA1329" s="64"/>
      <c r="AB1329" s="65"/>
      <c r="AC1329" s="66" t="s">
        <v>89</v>
      </c>
      <c r="AD1329" s="65" t="n">
        <v>44004</v>
      </c>
      <c r="AE1329" s="56"/>
      <c r="AF1329" s="104"/>
    </row>
    <row r="1330" customFormat="false" ht="15.75" hidden="false" customHeight="true" outlineLevel="0" collapsed="false">
      <c r="A1330" s="19" t="n">
        <v>1323</v>
      </c>
      <c r="B1330" s="67"/>
      <c r="C1330" s="58" t="s">
        <v>4020</v>
      </c>
      <c r="D1330" s="37" t="s">
        <v>4021</v>
      </c>
      <c r="E1330" s="58" t="n">
        <v>4949830010048</v>
      </c>
      <c r="F1330" s="38" t="str">
        <f aca="false">IF(D1330="",,"http://mnsearch.com/item?kwd="&amp;D1330)</f>
        <v>http://mnsearch.com/item?kwd=B00014B0FE</v>
      </c>
      <c r="G1330" s="60" t="n">
        <v>10500</v>
      </c>
      <c r="H1330" s="39"/>
      <c r="I1330" s="40" t="n">
        <v>200</v>
      </c>
      <c r="J1330" s="41"/>
      <c r="K1330" s="41"/>
      <c r="L1330" s="41"/>
      <c r="M1330" s="100" t="s">
        <v>4022</v>
      </c>
      <c r="N1330" s="62" t="n">
        <v>160.49</v>
      </c>
      <c r="O1330" s="77" t="n">
        <f aca="false">N1330-0.5</f>
        <v>159.99</v>
      </c>
      <c r="P1330" s="78" t="n">
        <f aca="false">IF(ISERROR($P$1*O1330),"",($P$1*O1330))</f>
        <v>16939.7412</v>
      </c>
      <c r="Q1330" s="79" t="n">
        <f aca="false">P1330-T1330-X1330-G1330-H1330-Z1330</f>
        <v>2708.7412</v>
      </c>
      <c r="R1330" s="80" t="n">
        <f aca="false">P1330-T1330-Y1330-G1330-H1330-Z1330</f>
        <v>2708.7412</v>
      </c>
      <c r="S1330" s="81" t="n">
        <f aca="false">IF(ISERROR(Q1330/P1330),"",(Q1330/P1330))</f>
        <v>0.159904520855372</v>
      </c>
      <c r="T1330" s="78" t="n">
        <f aca="false">ROUND(IF(ISERROR(P1330*$T$1),"",P1330*$T$1),0)</f>
        <v>2541</v>
      </c>
      <c r="U1330" s="82" t="n">
        <f aca="false">ROUNDUP(I1330*1.2,0)</f>
        <v>240</v>
      </c>
      <c r="V1330" s="83" t="n">
        <f aca="false">ROUNDUP(SUM(J1330:L1330)*1.1,0)</f>
        <v>0</v>
      </c>
      <c r="W1330" s="84" t="s">
        <v>50</v>
      </c>
      <c r="X1330" s="28" t="n">
        <f aca="false">IFERROR(IF($W1330="eパケライト",VLOOKUP($U1330,料金表!$B$3:$H$52,2,1),IF($W1330="eパケ",VLOOKUP($U1330,料金表!$B$3:$H$52,4,1),IF($W1330="EMS",VLOOKUP($U1330,料金表!$B$3:$H$52,6,1),""))),"")</f>
        <v>860</v>
      </c>
      <c r="Y1330" s="28" t="n">
        <f aca="false">IFERROR(IF($W1330="eパケライト",VLOOKUP($U1330,料金表!$B$3:$H$52,3,1),IF($W1330="eパケ",VLOOKUP($U1330,料金表!$B$3:$H$52,5,1),IF($W1330="EMS",VLOOKUP($U1330,料金表!$B$3:$H$52,7,1),""))),"")</f>
        <v>860</v>
      </c>
      <c r="Z1330" s="28" t="n">
        <f aca="false">$Z$1</f>
        <v>330</v>
      </c>
      <c r="AA1330" s="64"/>
      <c r="AB1330" s="65"/>
      <c r="AC1330" s="66" t="s">
        <v>89</v>
      </c>
      <c r="AD1330" s="65" t="n">
        <v>44004</v>
      </c>
      <c r="AE1330" s="56"/>
      <c r="AF1330" s="104"/>
    </row>
    <row r="1331" customFormat="false" ht="15.75" hidden="false" customHeight="true" outlineLevel="0" collapsed="false">
      <c r="A1331" s="19" t="n">
        <v>1324</v>
      </c>
      <c r="B1331" s="67"/>
      <c r="C1331" s="58" t="s">
        <v>4023</v>
      </c>
      <c r="D1331" s="37" t="s">
        <v>4024</v>
      </c>
      <c r="E1331" s="58" t="n">
        <v>4988607000349</v>
      </c>
      <c r="F1331" s="38" t="str">
        <f aca="false">IF(D1331="",,"http://mnsearch.com/item?kwd="&amp;D1331)</f>
        <v>http://mnsearch.com/item?kwd=B000068I18</v>
      </c>
      <c r="G1331" s="60" t="n">
        <v>4211</v>
      </c>
      <c r="H1331" s="39"/>
      <c r="I1331" s="40" t="n">
        <v>200</v>
      </c>
      <c r="J1331" s="41"/>
      <c r="K1331" s="41"/>
      <c r="L1331" s="41"/>
      <c r="M1331" s="100" t="s">
        <v>4025</v>
      </c>
      <c r="N1331" s="62" t="n">
        <v>68.49</v>
      </c>
      <c r="O1331" s="77" t="n">
        <f aca="false">N1331-0.5</f>
        <v>67.99</v>
      </c>
      <c r="P1331" s="78" t="n">
        <f aca="false">IF(ISERROR($P$1*O1331),"",($P$1*O1331))</f>
        <v>7198.7812</v>
      </c>
      <c r="Q1331" s="79" t="n">
        <f aca="false">P1331-T1331-X1331-G1331-H1331-Z1331</f>
        <v>717.781199999999</v>
      </c>
      <c r="R1331" s="80" t="n">
        <f aca="false">P1331-T1331-Y1331-G1331-H1331-Z1331</f>
        <v>717.781199999999</v>
      </c>
      <c r="S1331" s="81" t="n">
        <f aca="false">IF(ISERROR(Q1331/P1331),"",(Q1331/P1331))</f>
        <v>0.0997087118024923</v>
      </c>
      <c r="T1331" s="78" t="n">
        <f aca="false">ROUND(IF(ISERROR(P1331*$T$1),"",P1331*$T$1),0)</f>
        <v>1080</v>
      </c>
      <c r="U1331" s="82" t="n">
        <f aca="false">ROUNDUP(I1331*1.2,0)</f>
        <v>240</v>
      </c>
      <c r="V1331" s="83" t="n">
        <f aca="false">ROUNDUP(SUM(J1331:L1331)*1.1,0)</f>
        <v>0</v>
      </c>
      <c r="W1331" s="84" t="s">
        <v>50</v>
      </c>
      <c r="X1331" s="28" t="n">
        <f aca="false">IFERROR(IF($W1331="eパケライト",VLOOKUP($U1331,料金表!$B$3:$H$52,2,1),IF($W1331="eパケ",VLOOKUP($U1331,料金表!$B$3:$H$52,4,1),IF($W1331="EMS",VLOOKUP($U1331,料金表!$B$3:$H$52,6,1),""))),"")</f>
        <v>860</v>
      </c>
      <c r="Y1331" s="28" t="n">
        <f aca="false">IFERROR(IF($W1331="eパケライト",VLOOKUP($U1331,料金表!$B$3:$H$52,3,1),IF($W1331="eパケ",VLOOKUP($U1331,料金表!$B$3:$H$52,5,1),IF($W1331="EMS",VLOOKUP($U1331,料金表!$B$3:$H$52,7,1),""))),"")</f>
        <v>860</v>
      </c>
      <c r="Z1331" s="28" t="n">
        <f aca="false">$Z$1</f>
        <v>330</v>
      </c>
      <c r="AA1331" s="64"/>
      <c r="AB1331" s="65"/>
      <c r="AC1331" s="66" t="s">
        <v>89</v>
      </c>
      <c r="AD1331" s="65" t="n">
        <v>44004</v>
      </c>
      <c r="AE1331" s="56"/>
      <c r="AF1331" s="104"/>
    </row>
    <row r="1332" customFormat="false" ht="15.75" hidden="false" customHeight="true" outlineLevel="0" collapsed="false">
      <c r="A1332" s="19" t="n">
        <v>1325</v>
      </c>
      <c r="B1332" s="67"/>
      <c r="C1332" s="58" t="s">
        <v>4026</v>
      </c>
      <c r="D1332" s="37" t="s">
        <v>4027</v>
      </c>
      <c r="E1332" s="58" t="n">
        <v>4938833004031</v>
      </c>
      <c r="F1332" s="38" t="str">
        <f aca="false">IF(D1332="",,"http://mnsearch.com/item?kwd="&amp;D1332)</f>
        <v>http://mnsearch.com/item?kwd=B000092P8Y</v>
      </c>
      <c r="G1332" s="60" t="n">
        <v>10000</v>
      </c>
      <c r="H1332" s="39"/>
      <c r="I1332" s="40" t="n">
        <v>600</v>
      </c>
      <c r="J1332" s="41"/>
      <c r="K1332" s="41"/>
      <c r="L1332" s="41"/>
      <c r="M1332" s="61" t="s">
        <v>4028</v>
      </c>
      <c r="N1332" s="62" t="n">
        <v>160</v>
      </c>
      <c r="O1332" s="77" t="n">
        <f aca="false">N1332-0.5</f>
        <v>159.5</v>
      </c>
      <c r="P1332" s="78" t="n">
        <f aca="false">IF(ISERROR($P$1*O1332),"",($P$1*O1332))</f>
        <v>16887.86</v>
      </c>
      <c r="Q1332" s="79" t="n">
        <f aca="false">P1332-T1332-X1332-G1332-H1332-Z1332</f>
        <v>2339.86</v>
      </c>
      <c r="R1332" s="80" t="n">
        <f aca="false">P1332-T1332-Y1332-G1332-H1332-Z1332</f>
        <v>2339.86</v>
      </c>
      <c r="S1332" s="81" t="n">
        <f aca="false">IF(ISERROR(Q1332/P1332),"",(Q1332/P1332))</f>
        <v>0.138552782886642</v>
      </c>
      <c r="T1332" s="78" t="n">
        <f aca="false">ROUND(IF(ISERROR(P1332*$T$1),"",P1332*$T$1),0)</f>
        <v>2533</v>
      </c>
      <c r="U1332" s="82" t="n">
        <f aca="false">ROUNDUP(I1332*1.2,0)</f>
        <v>720</v>
      </c>
      <c r="V1332" s="83" t="n">
        <f aca="false">ROUNDUP(SUM(J1332:L1332)*1.1,0)</f>
        <v>0</v>
      </c>
      <c r="W1332" s="84" t="s">
        <v>50</v>
      </c>
      <c r="X1332" s="28" t="n">
        <f aca="false">IFERROR(IF($W1332="eパケライト",VLOOKUP($U1332,料金表!$B$3:$H$52,2,1),IF($W1332="eパケ",VLOOKUP($U1332,料金表!$B$3:$H$52,4,1),IF($W1332="EMS",VLOOKUP($U1332,料金表!$B$3:$H$52,6,1),""))),"")</f>
        <v>1685</v>
      </c>
      <c r="Y1332" s="28" t="n">
        <f aca="false">IFERROR(IF($W1332="eパケライト",VLOOKUP($U1332,料金表!$B$3:$H$52,3,1),IF($W1332="eパケ",VLOOKUP($U1332,料金表!$B$3:$H$52,5,1),IF($W1332="EMS",VLOOKUP($U1332,料金表!$B$3:$H$52,7,1),""))),"")</f>
        <v>1685</v>
      </c>
      <c r="Z1332" s="28" t="n">
        <f aca="false">$Z$1</f>
        <v>330</v>
      </c>
      <c r="AA1332" s="64"/>
      <c r="AB1332" s="65"/>
      <c r="AC1332" s="66" t="s">
        <v>89</v>
      </c>
      <c r="AD1332" s="65" t="n">
        <v>44004</v>
      </c>
      <c r="AE1332" s="56"/>
      <c r="AF1332" s="104"/>
    </row>
    <row r="1333" customFormat="false" ht="15.75" hidden="false" customHeight="true" outlineLevel="0" collapsed="false">
      <c r="A1333" s="19" t="n">
        <v>1326</v>
      </c>
      <c r="B1333" s="67"/>
      <c r="C1333" s="58" t="s">
        <v>4029</v>
      </c>
      <c r="D1333" s="37" t="s">
        <v>110</v>
      </c>
      <c r="E1333" s="58"/>
      <c r="F1333" s="38" t="str">
        <f aca="false">IF(D1333="",,"http://mnsearch.com/item?kwd="&amp;D1333)</f>
        <v>http://mnsearch.com/item?kwd=Hand-on</v>
      </c>
      <c r="G1333" s="60" t="n">
        <v>4000</v>
      </c>
      <c r="H1333" s="39"/>
      <c r="I1333" s="40" t="n">
        <v>500</v>
      </c>
      <c r="J1333" s="41"/>
      <c r="K1333" s="41"/>
      <c r="L1333" s="41"/>
      <c r="M1333" s="41"/>
      <c r="N1333" s="62" t="n">
        <v>65.49</v>
      </c>
      <c r="O1333" s="77" t="n">
        <f aca="false">N1333-0.5</f>
        <v>64.99</v>
      </c>
      <c r="P1333" s="78" t="n">
        <f aca="false">IF(ISERROR($P$1*O1333),"",($P$1*O1333))</f>
        <v>6881.1412</v>
      </c>
      <c r="Q1333" s="79" t="n">
        <f aca="false">P1333-T1333-X1333-G1333-H1333-Z1333</f>
        <v>134.141199999999</v>
      </c>
      <c r="R1333" s="80" t="n">
        <f aca="false">P1333-T1333-Y1333-G1333-H1333-Z1333</f>
        <v>134.141199999999</v>
      </c>
      <c r="S1333" s="81" t="n">
        <f aca="false">IF(ISERROR(Q1333/P1333),"",(Q1333/P1333))</f>
        <v>0.0194940339256516</v>
      </c>
      <c r="T1333" s="78" t="n">
        <f aca="false">ROUND(IF(ISERROR(P1333*$T$1),"",P1333*$T$1),0)</f>
        <v>1032</v>
      </c>
      <c r="U1333" s="82" t="n">
        <f aca="false">ROUNDUP(I1333*1.2,0)</f>
        <v>600</v>
      </c>
      <c r="V1333" s="83" t="n">
        <f aca="false">ROUNDUP(SUM(J1333:L1333)*1.1,0)</f>
        <v>0</v>
      </c>
      <c r="W1333" s="84" t="s">
        <v>50</v>
      </c>
      <c r="X1333" s="28" t="n">
        <f aca="false">IFERROR(IF($W1333="eパケライト",VLOOKUP($U1333,料金表!$B$3:$H$52,2,1),IF($W1333="eパケ",VLOOKUP($U1333,料金表!$B$3:$H$52,4,1),IF($W1333="EMS",VLOOKUP($U1333,料金表!$B$3:$H$52,6,1),""))),"")</f>
        <v>1385</v>
      </c>
      <c r="Y1333" s="28" t="n">
        <f aca="false">IFERROR(IF($W1333="eパケライト",VLOOKUP($U1333,料金表!$B$3:$H$52,3,1),IF($W1333="eパケ",VLOOKUP($U1333,料金表!$B$3:$H$52,5,1),IF($W1333="EMS",VLOOKUP($U1333,料金表!$B$3:$H$52,7,1),""))),"")</f>
        <v>1385</v>
      </c>
      <c r="Z1333" s="28" t="n">
        <f aca="false">$Z$1</f>
        <v>330</v>
      </c>
      <c r="AA1333" s="64"/>
      <c r="AB1333" s="65"/>
      <c r="AC1333" s="66" t="s">
        <v>45</v>
      </c>
      <c r="AD1333" s="103" t="n">
        <v>44004</v>
      </c>
      <c r="AE1333" s="56"/>
      <c r="AF1333" s="105" t="s">
        <v>4030</v>
      </c>
    </row>
    <row r="1334" customFormat="false" ht="15.75" hidden="false" customHeight="true" outlineLevel="0" collapsed="false">
      <c r="A1334" s="19" t="n">
        <v>1327</v>
      </c>
      <c r="B1334" s="67"/>
      <c r="C1334" s="58" t="s">
        <v>4031</v>
      </c>
      <c r="D1334" s="37" t="s">
        <v>4032</v>
      </c>
      <c r="E1334" s="58" t="n">
        <v>4988607200343</v>
      </c>
      <c r="F1334" s="38" t="str">
        <f aca="false">IF(D1334="",,"http://mnsearch.com/item?kwd="&amp;D1334)</f>
        <v>http://mnsearch.com/item?kwd=B0000ZPTBU</v>
      </c>
      <c r="G1334" s="60" t="n">
        <v>5800</v>
      </c>
      <c r="H1334" s="39"/>
      <c r="I1334" s="40" t="n">
        <v>200</v>
      </c>
      <c r="J1334" s="41"/>
      <c r="K1334" s="41"/>
      <c r="L1334" s="41"/>
      <c r="M1334" s="100" t="s">
        <v>4033</v>
      </c>
      <c r="N1334" s="62" t="n">
        <v>90.25</v>
      </c>
      <c r="O1334" s="77" t="n">
        <f aca="false">N1334-0.5</f>
        <v>89.75</v>
      </c>
      <c r="P1334" s="78" t="n">
        <f aca="false">IF(ISERROR($P$1*O1334),"",($P$1*O1334))</f>
        <v>9502.73</v>
      </c>
      <c r="Q1334" s="79" t="n">
        <f aca="false">P1334-T1334-X1334-G1334-H1334-Z1334</f>
        <v>1087.73</v>
      </c>
      <c r="R1334" s="80" t="n">
        <f aca="false">P1334-T1334-Y1334-G1334-H1334-Z1334</f>
        <v>1087.73</v>
      </c>
      <c r="S1334" s="81" t="n">
        <f aca="false">IF(ISERROR(Q1334/P1334),"",(Q1334/P1334))</f>
        <v>0.114465001110207</v>
      </c>
      <c r="T1334" s="78" t="n">
        <f aca="false">ROUND(IF(ISERROR(P1334*$T$1),"",P1334*$T$1),0)</f>
        <v>1425</v>
      </c>
      <c r="U1334" s="82" t="n">
        <f aca="false">ROUNDUP(I1334*1.2,0)</f>
        <v>240</v>
      </c>
      <c r="V1334" s="83" t="n">
        <f aca="false">ROUNDUP(SUM(J1334:L1334)*1.1,0)</f>
        <v>0</v>
      </c>
      <c r="W1334" s="84" t="s">
        <v>50</v>
      </c>
      <c r="X1334" s="28" t="n">
        <f aca="false">IFERROR(IF($W1334="eパケライト",VLOOKUP($U1334,料金表!$B$3:$H$52,2,1),IF($W1334="eパケ",VLOOKUP($U1334,料金表!$B$3:$H$52,4,1),IF($W1334="EMS",VLOOKUP($U1334,料金表!$B$3:$H$52,6,1),""))),"")</f>
        <v>860</v>
      </c>
      <c r="Y1334" s="28" t="n">
        <f aca="false">IFERROR(IF($W1334="eパケライト",VLOOKUP($U1334,料金表!$B$3:$H$52,3,1),IF($W1334="eパケ",VLOOKUP($U1334,料金表!$B$3:$H$52,5,1),IF($W1334="EMS",VLOOKUP($U1334,料金表!$B$3:$H$52,7,1),""))),"")</f>
        <v>860</v>
      </c>
      <c r="Z1334" s="28" t="n">
        <f aca="false">$Z$1</f>
        <v>330</v>
      </c>
      <c r="AA1334" s="64"/>
      <c r="AB1334" s="65"/>
      <c r="AC1334" s="66" t="s">
        <v>45</v>
      </c>
      <c r="AD1334" s="103" t="n">
        <v>44004</v>
      </c>
      <c r="AE1334" s="56"/>
      <c r="AF1334" s="104"/>
    </row>
    <row r="1335" customFormat="false" ht="15.75" hidden="false" customHeight="true" outlineLevel="0" collapsed="false">
      <c r="A1335" s="19" t="n">
        <v>1328</v>
      </c>
      <c r="B1335" s="67"/>
      <c r="C1335" s="58" t="s">
        <v>4034</v>
      </c>
      <c r="D1335" s="37" t="s">
        <v>4035</v>
      </c>
      <c r="E1335" s="58" t="n">
        <v>4960677500011</v>
      </c>
      <c r="F1335" s="38" t="str">
        <f aca="false">IF(D1335="",,"http://mnsearch.com/item?kwd="&amp;D1335)</f>
        <v>http://mnsearch.com/item?kwd=B000069SWR</v>
      </c>
      <c r="G1335" s="60" t="n">
        <v>3000</v>
      </c>
      <c r="H1335" s="39"/>
      <c r="I1335" s="40" t="n">
        <v>200</v>
      </c>
      <c r="J1335" s="41"/>
      <c r="K1335" s="41"/>
      <c r="L1335" s="41"/>
      <c r="M1335" s="61" t="s">
        <v>4036</v>
      </c>
      <c r="N1335" s="62" t="n">
        <v>70</v>
      </c>
      <c r="O1335" s="77" t="n">
        <f aca="false">N1335-0.5</f>
        <v>69.5</v>
      </c>
      <c r="P1335" s="78" t="n">
        <f aca="false">IF(ISERROR($P$1*O1335),"",($P$1*O1335))</f>
        <v>7358.66</v>
      </c>
      <c r="Q1335" s="79" t="n">
        <f aca="false">P1335-T1335-X1335-G1335-H1335-Z1335</f>
        <v>2064.66</v>
      </c>
      <c r="R1335" s="80" t="n">
        <f aca="false">P1335-T1335-Y1335-G1335-H1335-Z1335</f>
        <v>2064.66</v>
      </c>
      <c r="S1335" s="81" t="n">
        <f aca="false">IF(ISERROR(Q1335/P1335),"",(Q1335/P1335))</f>
        <v>0.280575539568345</v>
      </c>
      <c r="T1335" s="78" t="n">
        <f aca="false">ROUND(IF(ISERROR(P1335*$T$1),"",P1335*$T$1),0)</f>
        <v>1104</v>
      </c>
      <c r="U1335" s="82" t="n">
        <f aca="false">ROUNDUP(I1335*1.2,0)</f>
        <v>240</v>
      </c>
      <c r="V1335" s="83" t="n">
        <f aca="false">ROUNDUP(SUM(J1335:L1335)*1.1,0)</f>
        <v>0</v>
      </c>
      <c r="W1335" s="84" t="s">
        <v>50</v>
      </c>
      <c r="X1335" s="28" t="n">
        <f aca="false">IFERROR(IF($W1335="eパケライト",VLOOKUP($U1335,料金表!$B$3:$H$52,2,1),IF($W1335="eパケ",VLOOKUP($U1335,料金表!$B$3:$H$52,4,1),IF($W1335="EMS",VLOOKUP($U1335,料金表!$B$3:$H$52,6,1),""))),"")</f>
        <v>860</v>
      </c>
      <c r="Y1335" s="28" t="n">
        <f aca="false">IFERROR(IF($W1335="eパケライト",VLOOKUP($U1335,料金表!$B$3:$H$52,3,1),IF($W1335="eパケ",VLOOKUP($U1335,料金表!$B$3:$H$52,5,1),IF($W1335="EMS",VLOOKUP($U1335,料金表!$B$3:$H$52,7,1),""))),"")</f>
        <v>860</v>
      </c>
      <c r="Z1335" s="28" t="n">
        <f aca="false">$Z$1</f>
        <v>330</v>
      </c>
      <c r="AA1335" s="64"/>
      <c r="AB1335" s="65"/>
      <c r="AC1335" s="66" t="s">
        <v>45</v>
      </c>
      <c r="AD1335" s="103" t="n">
        <v>44004</v>
      </c>
      <c r="AE1335" s="56"/>
      <c r="AF1335" s="104"/>
    </row>
    <row r="1336" customFormat="false" ht="15.75" hidden="false" customHeight="true" outlineLevel="0" collapsed="false">
      <c r="A1336" s="19" t="n">
        <v>1329</v>
      </c>
      <c r="B1336" s="67"/>
      <c r="C1336" s="58" t="s">
        <v>4037</v>
      </c>
      <c r="D1336" s="37" t="s">
        <v>4038</v>
      </c>
      <c r="E1336" s="58" t="n">
        <v>4974365090630</v>
      </c>
      <c r="F1336" s="38" t="str">
        <f aca="false">IF(D1336="",,"http://mnsearch.com/item?kwd="&amp;D1336)</f>
        <v>http://mnsearch.com/item?kwd=B000069T7D</v>
      </c>
      <c r="G1336" s="60" t="n">
        <v>2511</v>
      </c>
      <c r="H1336" s="39"/>
      <c r="I1336" s="40" t="n">
        <v>200</v>
      </c>
      <c r="J1336" s="41"/>
      <c r="K1336" s="41"/>
      <c r="L1336" s="41"/>
      <c r="M1336" s="61" t="s">
        <v>4039</v>
      </c>
      <c r="N1336" s="62" t="n">
        <v>55.49</v>
      </c>
      <c r="O1336" s="77" t="n">
        <f aca="false">N1336-0.5</f>
        <v>54.99</v>
      </c>
      <c r="P1336" s="78" t="n">
        <f aca="false">IF(ISERROR($P$1*O1336),"",($P$1*O1336))</f>
        <v>5822.3412</v>
      </c>
      <c r="Q1336" s="79" t="n">
        <f aca="false">P1336-T1336-X1336-G1336-H1336-Z1336</f>
        <v>1248.3412</v>
      </c>
      <c r="R1336" s="80" t="n">
        <f aca="false">P1336-T1336-Y1336-G1336-H1336-Z1336</f>
        <v>1248.3412</v>
      </c>
      <c r="S1336" s="81" t="n">
        <f aca="false">IF(ISERROR(Q1336/P1336),"",(Q1336/P1336))</f>
        <v>0.214405366693384</v>
      </c>
      <c r="T1336" s="78" t="n">
        <f aca="false">ROUND(IF(ISERROR(P1336*$T$1),"",P1336*$T$1),0)</f>
        <v>873</v>
      </c>
      <c r="U1336" s="82" t="n">
        <f aca="false">ROUNDUP(I1336*1.2,0)</f>
        <v>240</v>
      </c>
      <c r="V1336" s="83" t="n">
        <f aca="false">ROUNDUP(SUM(J1336:L1336)*1.1,0)</f>
        <v>0</v>
      </c>
      <c r="W1336" s="84" t="s">
        <v>50</v>
      </c>
      <c r="X1336" s="28" t="n">
        <f aca="false">IFERROR(IF($W1336="eパケライト",VLOOKUP($U1336,料金表!$B$3:$H$52,2,1),IF($W1336="eパケ",VLOOKUP($U1336,料金表!$B$3:$H$52,4,1),IF($W1336="EMS",VLOOKUP($U1336,料金表!$B$3:$H$52,6,1),""))),"")</f>
        <v>860</v>
      </c>
      <c r="Y1336" s="28" t="n">
        <f aca="false">IFERROR(IF($W1336="eパケライト",VLOOKUP($U1336,料金表!$B$3:$H$52,3,1),IF($W1336="eパケ",VLOOKUP($U1336,料金表!$B$3:$H$52,5,1),IF($W1336="EMS",VLOOKUP($U1336,料金表!$B$3:$H$52,7,1),""))),"")</f>
        <v>860</v>
      </c>
      <c r="Z1336" s="28" t="n">
        <f aca="false">$Z$1</f>
        <v>330</v>
      </c>
      <c r="AA1336" s="64"/>
      <c r="AB1336" s="65"/>
      <c r="AC1336" s="66" t="s">
        <v>45</v>
      </c>
      <c r="AD1336" s="103" t="n">
        <v>44004</v>
      </c>
      <c r="AE1336" s="56"/>
      <c r="AF1336" s="104"/>
    </row>
    <row r="1337" customFormat="false" ht="15.75" hidden="false" customHeight="true" outlineLevel="0" collapsed="false">
      <c r="A1337" s="19" t="n">
        <v>1330</v>
      </c>
      <c r="B1337" s="67"/>
      <c r="C1337" s="58" t="s">
        <v>4040</v>
      </c>
      <c r="D1337" s="37" t="s">
        <v>110</v>
      </c>
      <c r="E1337" s="20"/>
      <c r="F1337" s="38" t="str">
        <f aca="false">IF(D1337="",,"http://mnsearch.com/item?kwd="&amp;D1337)</f>
        <v>http://mnsearch.com/item?kwd=Hand-on</v>
      </c>
      <c r="G1337" s="60" t="n">
        <v>4500</v>
      </c>
      <c r="H1337" s="39"/>
      <c r="I1337" s="40" t="n">
        <v>350</v>
      </c>
      <c r="J1337" s="41"/>
      <c r="K1337" s="41"/>
      <c r="L1337" s="41"/>
      <c r="M1337" s="41"/>
      <c r="N1337" s="62" t="n">
        <v>79.99</v>
      </c>
      <c r="O1337" s="77" t="n">
        <f aca="false">N1337-0.5</f>
        <v>79.49</v>
      </c>
      <c r="P1337" s="78" t="n">
        <f aca="false">IF(ISERROR($P$1*O1337),"",($P$1*O1337))</f>
        <v>8416.4012</v>
      </c>
      <c r="Q1337" s="79" t="n">
        <f aca="false">P1337-T1337-X1337-G1337-H1337-Z1337</f>
        <v>1089.4012</v>
      </c>
      <c r="R1337" s="80" t="n">
        <f aca="false">P1337-T1337-Y1337-G1337-H1337-Z1337</f>
        <v>1089.4012</v>
      </c>
      <c r="S1337" s="81" t="n">
        <f aca="false">IF(ISERROR(Q1337/P1337),"",(Q1337/P1337))</f>
        <v>0.129437888488491</v>
      </c>
      <c r="T1337" s="78" t="n">
        <f aca="false">ROUND(IF(ISERROR(P1337*$T$1),"",P1337*$T$1),0)</f>
        <v>1262</v>
      </c>
      <c r="U1337" s="82" t="n">
        <f aca="false">ROUNDUP(I1337*1.2,0)</f>
        <v>420</v>
      </c>
      <c r="V1337" s="83" t="n">
        <f aca="false">ROUNDUP(SUM(J1337:L1337)*1.1,0)</f>
        <v>0</v>
      </c>
      <c r="W1337" s="84" t="s">
        <v>50</v>
      </c>
      <c r="X1337" s="28" t="n">
        <f aca="false">IFERROR(IF($W1337="eパケライト",VLOOKUP($U1337,料金表!$B$3:$H$52,2,1),IF($W1337="eパケ",VLOOKUP($U1337,料金表!$B$3:$H$52,4,1),IF($W1337="EMS",VLOOKUP($U1337,料金表!$B$3:$H$52,6,1),""))),"")</f>
        <v>1235</v>
      </c>
      <c r="Y1337" s="28" t="n">
        <f aca="false">IFERROR(IF($W1337="eパケライト",VLOOKUP($U1337,料金表!$B$3:$H$52,3,1),IF($W1337="eパケ",VLOOKUP($U1337,料金表!$B$3:$H$52,5,1),IF($W1337="EMS",VLOOKUP($U1337,料金表!$B$3:$H$52,7,1),""))),"")</f>
        <v>1235</v>
      </c>
      <c r="Z1337" s="28" t="n">
        <f aca="false">$Z$1</f>
        <v>330</v>
      </c>
      <c r="AA1337" s="64"/>
      <c r="AB1337" s="65"/>
      <c r="AC1337" s="66" t="s">
        <v>45</v>
      </c>
      <c r="AD1337" s="103" t="n">
        <v>44004</v>
      </c>
      <c r="AE1337" s="56"/>
      <c r="AF1337" s="105" t="s">
        <v>4041</v>
      </c>
    </row>
    <row r="1338" customFormat="false" ht="15.75" hidden="false" customHeight="true" outlineLevel="0" collapsed="false">
      <c r="A1338" s="19" t="n">
        <v>1331</v>
      </c>
      <c r="B1338" s="67"/>
      <c r="C1338" s="58" t="s">
        <v>4042</v>
      </c>
      <c r="D1338" s="37" t="s">
        <v>4043</v>
      </c>
      <c r="E1338" s="58" t="n">
        <v>4988608633904</v>
      </c>
      <c r="F1338" s="38" t="str">
        <f aca="false">IF(D1338="",,"http://mnsearch.com/item?kwd="&amp;D1338)</f>
        <v>http://mnsearch.com/item?kwd=B000069U5E</v>
      </c>
      <c r="G1338" s="60" t="n">
        <v>3911</v>
      </c>
      <c r="H1338" s="39"/>
      <c r="I1338" s="40" t="n">
        <v>200</v>
      </c>
      <c r="J1338" s="41"/>
      <c r="K1338" s="41"/>
      <c r="L1338" s="41"/>
      <c r="M1338" s="61" t="s">
        <v>4044</v>
      </c>
      <c r="N1338" s="62" t="n">
        <v>70.25</v>
      </c>
      <c r="O1338" s="77" t="n">
        <f aca="false">N1338-0.5</f>
        <v>69.75</v>
      </c>
      <c r="P1338" s="78" t="n">
        <f aca="false">IF(ISERROR($P$1*O1338),"",($P$1*O1338))</f>
        <v>7385.13</v>
      </c>
      <c r="Q1338" s="79" t="n">
        <f aca="false">P1338-T1338-X1338-G1338-H1338-Z1338</f>
        <v>1176.13</v>
      </c>
      <c r="R1338" s="80" t="n">
        <f aca="false">P1338-T1338-Y1338-G1338-H1338-Z1338</f>
        <v>1176.13</v>
      </c>
      <c r="S1338" s="81" t="n">
        <f aca="false">IF(ISERROR(Q1338/P1338),"",(Q1338/P1338))</f>
        <v>0.159256505978906</v>
      </c>
      <c r="T1338" s="78" t="n">
        <f aca="false">ROUND(IF(ISERROR(P1338*$T$1),"",P1338*$T$1),0)</f>
        <v>1108</v>
      </c>
      <c r="U1338" s="82" t="n">
        <f aca="false">ROUNDUP(I1338*1.2,0)</f>
        <v>240</v>
      </c>
      <c r="V1338" s="83" t="n">
        <f aca="false">ROUNDUP(SUM(J1338:L1338)*1.1,0)</f>
        <v>0</v>
      </c>
      <c r="W1338" s="84" t="s">
        <v>50</v>
      </c>
      <c r="X1338" s="28" t="n">
        <f aca="false">IFERROR(IF($W1338="eパケライト",VLOOKUP($U1338,料金表!$B$3:$H$52,2,1),IF($W1338="eパケ",VLOOKUP($U1338,料金表!$B$3:$H$52,4,1),IF($W1338="EMS",VLOOKUP($U1338,料金表!$B$3:$H$52,6,1),""))),"")</f>
        <v>860</v>
      </c>
      <c r="Y1338" s="28" t="n">
        <f aca="false">IFERROR(IF($W1338="eパケライト",VLOOKUP($U1338,料金表!$B$3:$H$52,3,1),IF($W1338="eパケ",VLOOKUP($U1338,料金表!$B$3:$H$52,5,1),IF($W1338="EMS",VLOOKUP($U1338,料金表!$B$3:$H$52,7,1),""))),"")</f>
        <v>860</v>
      </c>
      <c r="Z1338" s="28" t="n">
        <f aca="false">$Z$1</f>
        <v>330</v>
      </c>
      <c r="AA1338" s="64"/>
      <c r="AB1338" s="65"/>
      <c r="AC1338" s="66" t="s">
        <v>89</v>
      </c>
      <c r="AD1338" s="103" t="n">
        <v>44005</v>
      </c>
      <c r="AE1338" s="56"/>
      <c r="AF1338" s="104"/>
    </row>
    <row r="1339" customFormat="false" ht="15.75" hidden="false" customHeight="true" outlineLevel="0" collapsed="false">
      <c r="A1339" s="19" t="n">
        <v>1332</v>
      </c>
      <c r="B1339" s="67"/>
      <c r="C1339" s="58" t="s">
        <v>4045</v>
      </c>
      <c r="D1339" s="37" t="s">
        <v>4046</v>
      </c>
      <c r="E1339" s="58" t="n">
        <v>4991425000156</v>
      </c>
      <c r="F1339" s="38" t="str">
        <f aca="false">IF(D1339="",,"http://mnsearch.com/item?kwd="&amp;D1339)</f>
        <v>http://mnsearch.com/item?kwd=B000148JYY</v>
      </c>
      <c r="G1339" s="60" t="n">
        <v>4000</v>
      </c>
      <c r="H1339" s="39"/>
      <c r="I1339" s="40" t="n">
        <v>250</v>
      </c>
      <c r="J1339" s="41"/>
      <c r="K1339" s="41"/>
      <c r="L1339" s="41"/>
      <c r="M1339" s="61" t="s">
        <v>4047</v>
      </c>
      <c r="N1339" s="62" t="n">
        <v>70.49</v>
      </c>
      <c r="O1339" s="77" t="n">
        <f aca="false">N1339-0.5</f>
        <v>69.99</v>
      </c>
      <c r="P1339" s="78" t="n">
        <f aca="false">IF(ISERROR($P$1*O1339),"",($P$1*O1339))</f>
        <v>7410.5412</v>
      </c>
      <c r="Q1339" s="79" t="n">
        <f aca="false">P1339-T1339-X1339-G1339-H1339-Z1339</f>
        <v>1033.5412</v>
      </c>
      <c r="R1339" s="80" t="n">
        <f aca="false">P1339-T1339-Y1339-G1339-H1339-Z1339</f>
        <v>1033.5412</v>
      </c>
      <c r="S1339" s="81" t="n">
        <f aca="false">IF(ISERROR(Q1339/P1339),"",(Q1339/P1339))</f>
        <v>0.139469057941409</v>
      </c>
      <c r="T1339" s="78" t="n">
        <f aca="false">ROUND(IF(ISERROR(P1339*$T$1),"",P1339*$T$1),0)</f>
        <v>1112</v>
      </c>
      <c r="U1339" s="82" t="n">
        <f aca="false">ROUNDUP(I1339*1.2,0)</f>
        <v>300</v>
      </c>
      <c r="V1339" s="83" t="n">
        <f aca="false">ROUNDUP(SUM(J1339:L1339)*1.1,0)</f>
        <v>0</v>
      </c>
      <c r="W1339" s="84" t="s">
        <v>50</v>
      </c>
      <c r="X1339" s="28" t="n">
        <f aca="false">IFERROR(IF($W1339="eパケライト",VLOOKUP($U1339,料金表!$B$3:$H$52,2,1),IF($W1339="eパケ",VLOOKUP($U1339,料金表!$B$3:$H$52,4,1),IF($W1339="EMS",VLOOKUP($U1339,料金表!$B$3:$H$52,6,1),""))),"")</f>
        <v>935</v>
      </c>
      <c r="Y1339" s="28" t="n">
        <f aca="false">IFERROR(IF($W1339="eパケライト",VLOOKUP($U1339,料金表!$B$3:$H$52,3,1),IF($W1339="eパケ",VLOOKUP($U1339,料金表!$B$3:$H$52,5,1),IF($W1339="EMS",VLOOKUP($U1339,料金表!$B$3:$H$52,7,1),""))),"")</f>
        <v>935</v>
      </c>
      <c r="Z1339" s="28" t="n">
        <f aca="false">$Z$1</f>
        <v>330</v>
      </c>
      <c r="AA1339" s="64"/>
      <c r="AB1339" s="65"/>
      <c r="AC1339" s="66" t="s">
        <v>89</v>
      </c>
      <c r="AD1339" s="103" t="n">
        <v>44005</v>
      </c>
      <c r="AE1339" s="56"/>
      <c r="AF1339" s="104"/>
    </row>
    <row r="1340" customFormat="false" ht="15.75" hidden="false" customHeight="true" outlineLevel="0" collapsed="false">
      <c r="A1340" s="19" t="n">
        <v>1333</v>
      </c>
      <c r="B1340" s="67"/>
      <c r="C1340" s="58" t="s">
        <v>4048</v>
      </c>
      <c r="D1340" s="37" t="s">
        <v>4049</v>
      </c>
      <c r="E1340" s="58" t="n">
        <v>4992713020726</v>
      </c>
      <c r="F1340" s="38" t="str">
        <f aca="false">IF(D1340="",,"http://mnsearch.com/item?kwd="&amp;D1340)</f>
        <v>http://mnsearch.com/item?kwd=B000068IB0</v>
      </c>
      <c r="G1340" s="60" t="n">
        <v>21500</v>
      </c>
      <c r="H1340" s="39"/>
      <c r="I1340" s="40" t="n">
        <v>200</v>
      </c>
      <c r="J1340" s="41"/>
      <c r="K1340" s="41"/>
      <c r="L1340" s="41"/>
      <c r="M1340" s="100" t="s">
        <v>4050</v>
      </c>
      <c r="N1340" s="62" t="n">
        <v>300.49</v>
      </c>
      <c r="O1340" s="77" t="n">
        <f aca="false">N1340-0.5</f>
        <v>299.99</v>
      </c>
      <c r="P1340" s="78" t="n">
        <f aca="false">IF(ISERROR($P$1*O1340),"",($P$1*O1340))</f>
        <v>31762.9412</v>
      </c>
      <c r="Q1340" s="79" t="n">
        <f aca="false">P1340-T1340-X1340-G1340-H1340-Z1340</f>
        <v>4308.9412</v>
      </c>
      <c r="R1340" s="80" t="n">
        <f aca="false">P1340-T1340-Y1340-G1340-H1340-Z1340</f>
        <v>4308.9412</v>
      </c>
      <c r="S1340" s="81" t="n">
        <f aca="false">IF(ISERROR(Q1340/P1340),"",(Q1340/P1340))</f>
        <v>0.135659389124833</v>
      </c>
      <c r="T1340" s="78" t="n">
        <f aca="false">ROUND(IF(ISERROR(P1340*$T$1),"",P1340*$T$1),0)</f>
        <v>4764</v>
      </c>
      <c r="U1340" s="82" t="n">
        <f aca="false">ROUNDUP(I1340*1.2,0)</f>
        <v>240</v>
      </c>
      <c r="V1340" s="83" t="n">
        <f aca="false">ROUNDUP(SUM(J1340:L1340)*1.1,0)</f>
        <v>0</v>
      </c>
      <c r="W1340" s="84" t="s">
        <v>50</v>
      </c>
      <c r="X1340" s="28" t="n">
        <f aca="false">IFERROR(IF($W1340="eパケライト",VLOOKUP($U1340,料金表!$B$3:$H$52,2,1),IF($W1340="eパケ",VLOOKUP($U1340,料金表!$B$3:$H$52,4,1),IF($W1340="EMS",VLOOKUP($U1340,料金表!$B$3:$H$52,6,1),""))),"")</f>
        <v>860</v>
      </c>
      <c r="Y1340" s="28" t="n">
        <f aca="false">IFERROR(IF($W1340="eパケライト",VLOOKUP($U1340,料金表!$B$3:$H$52,3,1),IF($W1340="eパケ",VLOOKUP($U1340,料金表!$B$3:$H$52,5,1),IF($W1340="EMS",VLOOKUP($U1340,料金表!$B$3:$H$52,7,1),""))),"")</f>
        <v>860</v>
      </c>
      <c r="Z1340" s="28" t="n">
        <f aca="false">$Z$1</f>
        <v>330</v>
      </c>
      <c r="AA1340" s="64"/>
      <c r="AB1340" s="65"/>
      <c r="AC1340" s="66" t="s">
        <v>89</v>
      </c>
      <c r="AD1340" s="103" t="n">
        <v>44005</v>
      </c>
      <c r="AE1340" s="56"/>
      <c r="AF1340" s="104"/>
    </row>
    <row r="1341" customFormat="false" ht="15.75" hidden="false" customHeight="true" outlineLevel="0" collapsed="false">
      <c r="A1341" s="19" t="n">
        <v>1334</v>
      </c>
      <c r="B1341" s="67"/>
      <c r="C1341" s="58" t="s">
        <v>4051</v>
      </c>
      <c r="D1341" s="37" t="s">
        <v>4052</v>
      </c>
      <c r="E1341" s="58" t="n">
        <v>4984824110793</v>
      </c>
      <c r="F1341" s="38" t="str">
        <f aca="false">IF(D1341="",,"http://mnsearch.com/item?kwd="&amp;D1341)</f>
        <v>http://mnsearch.com/item?kwd=B00013YP1Q</v>
      </c>
      <c r="G1341" s="60" t="n">
        <v>2611</v>
      </c>
      <c r="H1341" s="39"/>
      <c r="I1341" s="40" t="n">
        <v>200</v>
      </c>
      <c r="J1341" s="41"/>
      <c r="K1341" s="41"/>
      <c r="L1341" s="41"/>
      <c r="M1341" s="61" t="s">
        <v>4053</v>
      </c>
      <c r="N1341" s="62" t="n">
        <v>65.25</v>
      </c>
      <c r="O1341" s="77" t="n">
        <f aca="false">N1341-0.5</f>
        <v>64.75</v>
      </c>
      <c r="P1341" s="78" t="n">
        <f aca="false">IF(ISERROR($P$1*O1341),"",($P$1*O1341))</f>
        <v>6855.73</v>
      </c>
      <c r="Q1341" s="79" t="n">
        <f aca="false">P1341-T1341-X1341-G1341-H1341-Z1341</f>
        <v>2026.73</v>
      </c>
      <c r="R1341" s="80" t="n">
        <f aca="false">P1341-T1341-Y1341-G1341-H1341-Z1341</f>
        <v>2026.73</v>
      </c>
      <c r="S1341" s="81" t="n">
        <f aca="false">IF(ISERROR(Q1341/P1341),"",(Q1341/P1341))</f>
        <v>0.295625702879197</v>
      </c>
      <c r="T1341" s="78" t="n">
        <f aca="false">ROUND(IF(ISERROR(P1341*$T$1),"",P1341*$T$1),0)</f>
        <v>1028</v>
      </c>
      <c r="U1341" s="82" t="n">
        <f aca="false">ROUNDUP(I1341*1.2,0)</f>
        <v>240</v>
      </c>
      <c r="V1341" s="83" t="n">
        <f aca="false">ROUNDUP(SUM(J1341:L1341)*1.1,0)</f>
        <v>0</v>
      </c>
      <c r="W1341" s="84" t="s">
        <v>50</v>
      </c>
      <c r="X1341" s="28" t="n">
        <f aca="false">IFERROR(IF($W1341="eパケライト",VLOOKUP($U1341,料金表!$B$3:$H$52,2,1),IF($W1341="eパケ",VLOOKUP($U1341,料金表!$B$3:$H$52,4,1),IF($W1341="EMS",VLOOKUP($U1341,料金表!$B$3:$H$52,6,1),""))),"")</f>
        <v>860</v>
      </c>
      <c r="Y1341" s="28" t="n">
        <f aca="false">IFERROR(IF($W1341="eパケライト",VLOOKUP($U1341,料金表!$B$3:$H$52,3,1),IF($W1341="eパケ",VLOOKUP($U1341,料金表!$B$3:$H$52,5,1),IF($W1341="EMS",VLOOKUP($U1341,料金表!$B$3:$H$52,7,1),""))),"")</f>
        <v>860</v>
      </c>
      <c r="Z1341" s="28" t="n">
        <f aca="false">$Z$1</f>
        <v>330</v>
      </c>
      <c r="AA1341" s="64"/>
      <c r="AB1341" s="65"/>
      <c r="AC1341" s="66" t="s">
        <v>89</v>
      </c>
      <c r="AD1341" s="103" t="n">
        <v>44005</v>
      </c>
      <c r="AE1341" s="56"/>
      <c r="AF1341" s="104"/>
    </row>
    <row r="1342" customFormat="false" ht="15.75" hidden="false" customHeight="true" outlineLevel="0" collapsed="false">
      <c r="A1342" s="19" t="n">
        <v>1335</v>
      </c>
      <c r="B1342" s="67"/>
      <c r="C1342" s="58" t="s">
        <v>4054</v>
      </c>
      <c r="D1342" s="37" t="s">
        <v>4055</v>
      </c>
      <c r="E1342" s="58" t="n">
        <v>4974365541125</v>
      </c>
      <c r="F1342" s="38" t="str">
        <f aca="false">IF(D1342="",,"http://mnsearch.com/item?kwd="&amp;D1342)</f>
        <v>http://mnsearch.com/item?kwd=B000148BYM</v>
      </c>
      <c r="G1342" s="60" t="n">
        <v>2700</v>
      </c>
      <c r="H1342" s="39"/>
      <c r="I1342" s="40" t="n">
        <v>250</v>
      </c>
      <c r="J1342" s="41"/>
      <c r="K1342" s="41"/>
      <c r="L1342" s="41"/>
      <c r="M1342" s="100" t="s">
        <v>4056</v>
      </c>
      <c r="N1342" s="62" t="n">
        <v>55.49</v>
      </c>
      <c r="O1342" s="77" t="n">
        <f aca="false">N1342-0.5</f>
        <v>54.99</v>
      </c>
      <c r="P1342" s="78" t="n">
        <f aca="false">IF(ISERROR($P$1*O1342),"",($P$1*O1342))</f>
        <v>5822.3412</v>
      </c>
      <c r="Q1342" s="79" t="n">
        <f aca="false">P1342-T1342-X1342-G1342-H1342-Z1342</f>
        <v>984.3412</v>
      </c>
      <c r="R1342" s="80" t="n">
        <f aca="false">P1342-T1342-Y1342-G1342-H1342-Z1342</f>
        <v>984.3412</v>
      </c>
      <c r="S1342" s="81" t="n">
        <f aca="false">IF(ISERROR(Q1342/P1342),"",(Q1342/P1342))</f>
        <v>0.169062781823916</v>
      </c>
      <c r="T1342" s="78" t="n">
        <f aca="false">ROUND(IF(ISERROR(P1342*$T$1),"",P1342*$T$1),0)</f>
        <v>873</v>
      </c>
      <c r="U1342" s="82" t="n">
        <f aca="false">ROUNDUP(I1342*1.2,0)</f>
        <v>300</v>
      </c>
      <c r="V1342" s="83" t="n">
        <f aca="false">ROUNDUP(SUM(J1342:L1342)*1.1,0)</f>
        <v>0</v>
      </c>
      <c r="W1342" s="84" t="s">
        <v>50</v>
      </c>
      <c r="X1342" s="28" t="n">
        <f aca="false">IFERROR(IF($W1342="eパケライト",VLOOKUP($U1342,料金表!$B$3:$H$52,2,1),IF($W1342="eパケ",VLOOKUP($U1342,料金表!$B$3:$H$52,4,1),IF($W1342="EMS",VLOOKUP($U1342,料金表!$B$3:$H$52,6,1),""))),"")</f>
        <v>935</v>
      </c>
      <c r="Y1342" s="28" t="n">
        <f aca="false">IFERROR(IF($W1342="eパケライト",VLOOKUP($U1342,料金表!$B$3:$H$52,3,1),IF($W1342="eパケ",VLOOKUP($U1342,料金表!$B$3:$H$52,5,1),IF($W1342="EMS",VLOOKUP($U1342,料金表!$B$3:$H$52,7,1),""))),"")</f>
        <v>935</v>
      </c>
      <c r="Z1342" s="28" t="n">
        <f aca="false">$Z$1</f>
        <v>330</v>
      </c>
      <c r="AA1342" s="64"/>
      <c r="AB1342" s="65"/>
      <c r="AC1342" s="66" t="s">
        <v>89</v>
      </c>
      <c r="AD1342" s="103" t="n">
        <v>44005</v>
      </c>
      <c r="AE1342" s="56"/>
      <c r="AF1342" s="104"/>
    </row>
    <row r="1343" customFormat="false" ht="15.75" hidden="false" customHeight="true" outlineLevel="0" collapsed="false">
      <c r="A1343" s="19" t="n">
        <v>1336</v>
      </c>
      <c r="B1343" s="67"/>
      <c r="C1343" s="58" t="s">
        <v>4057</v>
      </c>
      <c r="D1343" s="37" t="s">
        <v>4058</v>
      </c>
      <c r="E1343" s="58" t="n">
        <v>4938833000095</v>
      </c>
      <c r="F1343" s="38" t="str">
        <f aca="false">IF(D1343="",,"http://mnsearch.com/item?kwd="&amp;D1343)</f>
        <v>http://mnsearch.com/item?kwd=B0001481QK</v>
      </c>
      <c r="G1343" s="60" t="n">
        <v>6300</v>
      </c>
      <c r="H1343" s="39"/>
      <c r="I1343" s="40" t="n">
        <v>250</v>
      </c>
      <c r="J1343" s="41"/>
      <c r="K1343" s="41"/>
      <c r="L1343" s="41"/>
      <c r="M1343" s="61" t="s">
        <v>4059</v>
      </c>
      <c r="N1343" s="62" t="n">
        <v>89.49</v>
      </c>
      <c r="O1343" s="77" t="n">
        <f aca="false">N1343-0.5</f>
        <v>88.99</v>
      </c>
      <c r="P1343" s="78" t="n">
        <f aca="false">IF(ISERROR($P$1*O1343),"",($P$1*O1343))</f>
        <v>9422.2612</v>
      </c>
      <c r="Q1343" s="79" t="n">
        <f aca="false">P1343-T1343-X1343-G1343-H1343-Z1343</f>
        <v>444.261199999999</v>
      </c>
      <c r="R1343" s="80" t="n">
        <f aca="false">P1343-T1343-Y1343-G1343-H1343-Z1343</f>
        <v>444.261199999999</v>
      </c>
      <c r="S1343" s="81" t="n">
        <f aca="false">IF(ISERROR(Q1343/P1343),"",(Q1343/P1343))</f>
        <v>0.0471501681570873</v>
      </c>
      <c r="T1343" s="78" t="n">
        <f aca="false">ROUND(IF(ISERROR(P1343*$T$1),"",P1343*$T$1),0)</f>
        <v>1413</v>
      </c>
      <c r="U1343" s="82" t="n">
        <f aca="false">ROUNDUP(I1343*1.2,0)</f>
        <v>300</v>
      </c>
      <c r="V1343" s="83" t="n">
        <f aca="false">ROUNDUP(SUM(J1343:L1343)*1.1,0)</f>
        <v>0</v>
      </c>
      <c r="W1343" s="84" t="s">
        <v>50</v>
      </c>
      <c r="X1343" s="28" t="n">
        <f aca="false">IFERROR(IF($W1343="eパケライト",VLOOKUP($U1343,料金表!$B$3:$H$52,2,1),IF($W1343="eパケ",VLOOKUP($U1343,料金表!$B$3:$H$52,4,1),IF($W1343="EMS",VLOOKUP($U1343,料金表!$B$3:$H$52,6,1),""))),"")</f>
        <v>935</v>
      </c>
      <c r="Y1343" s="28" t="n">
        <f aca="false">IFERROR(IF($W1343="eパケライト",VLOOKUP($U1343,料金表!$B$3:$H$52,3,1),IF($W1343="eパケ",VLOOKUP($U1343,料金表!$B$3:$H$52,5,1),IF($W1343="EMS",VLOOKUP($U1343,料金表!$B$3:$H$52,7,1),""))),"")</f>
        <v>935</v>
      </c>
      <c r="Z1343" s="28" t="n">
        <f aca="false">$Z$1</f>
        <v>330</v>
      </c>
      <c r="AA1343" s="64"/>
      <c r="AB1343" s="65"/>
      <c r="AC1343" s="66" t="s">
        <v>45</v>
      </c>
      <c r="AD1343" s="103" t="n">
        <v>44005</v>
      </c>
      <c r="AE1343" s="56"/>
      <c r="AF1343" s="104"/>
    </row>
    <row r="1344" customFormat="false" ht="15.75" hidden="false" customHeight="true" outlineLevel="0" collapsed="false">
      <c r="A1344" s="19" t="n">
        <v>1337</v>
      </c>
      <c r="B1344" s="67"/>
      <c r="C1344" s="58" t="s">
        <v>4060</v>
      </c>
      <c r="D1344" s="37" t="s">
        <v>4061</v>
      </c>
      <c r="E1344" s="58" t="n">
        <v>4975769137334</v>
      </c>
      <c r="F1344" s="38" t="str">
        <f aca="false">IF(D1344="",,"http://mnsearch.com/item?kwd="&amp;D1344)</f>
        <v>http://mnsearch.com/item?kwd=B000069TBT</v>
      </c>
      <c r="G1344" s="60" t="n">
        <v>2000</v>
      </c>
      <c r="H1344" s="39"/>
      <c r="I1344" s="40" t="n">
        <v>200</v>
      </c>
      <c r="J1344" s="41"/>
      <c r="K1344" s="41"/>
      <c r="L1344" s="41"/>
      <c r="M1344" s="61" t="s">
        <v>4062</v>
      </c>
      <c r="N1344" s="62" t="n">
        <v>50.49</v>
      </c>
      <c r="O1344" s="77" t="n">
        <f aca="false">N1344-0.5</f>
        <v>49.99</v>
      </c>
      <c r="P1344" s="78" t="n">
        <f aca="false">IF(ISERROR($P$1*O1344),"",($P$1*O1344))</f>
        <v>5292.9412</v>
      </c>
      <c r="Q1344" s="79" t="n">
        <f aca="false">P1344-T1344-X1344-G1344-H1344-Z1344</f>
        <v>1308.9412</v>
      </c>
      <c r="R1344" s="80" t="n">
        <f aca="false">P1344-T1344-Y1344-G1344-H1344-Z1344</f>
        <v>1308.9412</v>
      </c>
      <c r="S1344" s="81" t="n">
        <f aca="false">IF(ISERROR(Q1344/P1344),"",(Q1344/P1344))</f>
        <v>0.247299403212717</v>
      </c>
      <c r="T1344" s="78" t="n">
        <f aca="false">ROUND(IF(ISERROR(P1344*$T$1),"",P1344*$T$1),0)</f>
        <v>794</v>
      </c>
      <c r="U1344" s="82" t="n">
        <f aca="false">ROUNDUP(I1344*1.2,0)</f>
        <v>240</v>
      </c>
      <c r="V1344" s="83" t="n">
        <f aca="false">ROUNDUP(SUM(J1344:L1344)*1.1,0)</f>
        <v>0</v>
      </c>
      <c r="W1344" s="84" t="s">
        <v>50</v>
      </c>
      <c r="X1344" s="28" t="n">
        <f aca="false">IFERROR(IF($W1344="eパケライト",VLOOKUP($U1344,料金表!$B$3:$H$52,2,1),IF($W1344="eパケ",VLOOKUP($U1344,料金表!$B$3:$H$52,4,1),IF($W1344="EMS",VLOOKUP($U1344,料金表!$B$3:$H$52,6,1),""))),"")</f>
        <v>860</v>
      </c>
      <c r="Y1344" s="28" t="n">
        <f aca="false">IFERROR(IF($W1344="eパケライト",VLOOKUP($U1344,料金表!$B$3:$H$52,3,1),IF($W1344="eパケ",VLOOKUP($U1344,料金表!$B$3:$H$52,5,1),IF($W1344="EMS",VLOOKUP($U1344,料金表!$B$3:$H$52,7,1),""))),"")</f>
        <v>860</v>
      </c>
      <c r="Z1344" s="28" t="n">
        <f aca="false">$Z$1</f>
        <v>330</v>
      </c>
      <c r="AA1344" s="64"/>
      <c r="AB1344" s="65"/>
      <c r="AC1344" s="66" t="s">
        <v>45</v>
      </c>
      <c r="AD1344" s="103" t="n">
        <v>44005</v>
      </c>
      <c r="AE1344" s="56"/>
      <c r="AF1344" s="104"/>
    </row>
    <row r="1345" customFormat="false" ht="15.75" hidden="false" customHeight="true" outlineLevel="0" collapsed="false">
      <c r="A1345" s="19" t="n">
        <v>1338</v>
      </c>
      <c r="B1345" s="67"/>
      <c r="C1345" s="58" t="s">
        <v>4063</v>
      </c>
      <c r="D1345" s="37" t="s">
        <v>4064</v>
      </c>
      <c r="E1345" s="58" t="n">
        <v>4988607000196</v>
      </c>
      <c r="F1345" s="38" t="str">
        <f aca="false">IF(D1345="",,"http://mnsearch.com/item?kwd="&amp;D1345)</f>
        <v>http://mnsearch.com/item?kwd=B000068I0Z</v>
      </c>
      <c r="G1345" s="60" t="n">
        <v>3111</v>
      </c>
      <c r="H1345" s="39"/>
      <c r="I1345" s="40" t="n">
        <v>200</v>
      </c>
      <c r="J1345" s="41"/>
      <c r="K1345" s="41"/>
      <c r="L1345" s="41"/>
      <c r="M1345" s="61" t="s">
        <v>4065</v>
      </c>
      <c r="N1345" s="62" t="n">
        <v>55.49</v>
      </c>
      <c r="O1345" s="77" t="n">
        <f aca="false">N1345-0.5</f>
        <v>54.99</v>
      </c>
      <c r="P1345" s="78" t="n">
        <f aca="false">IF(ISERROR($P$1*O1345),"",($P$1*O1345))</f>
        <v>5822.3412</v>
      </c>
      <c r="Q1345" s="79" t="n">
        <f aca="false">P1345-T1345-X1345-G1345-H1345-Z1345</f>
        <v>648.3412</v>
      </c>
      <c r="R1345" s="80" t="n">
        <f aca="false">P1345-T1345-Y1345-G1345-H1345-Z1345</f>
        <v>648.3412</v>
      </c>
      <c r="S1345" s="81" t="n">
        <f aca="false">IF(ISERROR(Q1345/P1345),"",(Q1345/P1345))</f>
        <v>0.111354037444594</v>
      </c>
      <c r="T1345" s="78" t="n">
        <f aca="false">ROUND(IF(ISERROR(P1345*$T$1),"",P1345*$T$1),0)</f>
        <v>873</v>
      </c>
      <c r="U1345" s="82" t="n">
        <f aca="false">ROUNDUP(I1345*1.2,0)</f>
        <v>240</v>
      </c>
      <c r="V1345" s="83" t="n">
        <f aca="false">ROUNDUP(SUM(J1345:L1345)*1.1,0)</f>
        <v>0</v>
      </c>
      <c r="W1345" s="84" t="s">
        <v>50</v>
      </c>
      <c r="X1345" s="28" t="n">
        <f aca="false">IFERROR(IF($W1345="eパケライト",VLOOKUP($U1345,料金表!$B$3:$H$52,2,1),IF($W1345="eパケ",VLOOKUP($U1345,料金表!$B$3:$H$52,4,1),IF($W1345="EMS",VLOOKUP($U1345,料金表!$B$3:$H$52,6,1),""))),"")</f>
        <v>860</v>
      </c>
      <c r="Y1345" s="28" t="n">
        <f aca="false">IFERROR(IF($W1345="eパケライト",VLOOKUP($U1345,料金表!$B$3:$H$52,3,1),IF($W1345="eパケ",VLOOKUP($U1345,料金表!$B$3:$H$52,5,1),IF($W1345="EMS",VLOOKUP($U1345,料金表!$B$3:$H$52,7,1),""))),"")</f>
        <v>860</v>
      </c>
      <c r="Z1345" s="28" t="n">
        <f aca="false">$Z$1</f>
        <v>330</v>
      </c>
      <c r="AA1345" s="64"/>
      <c r="AB1345" s="65"/>
      <c r="AC1345" s="66" t="s">
        <v>45</v>
      </c>
      <c r="AD1345" s="103" t="n">
        <v>44005</v>
      </c>
      <c r="AE1345" s="56"/>
      <c r="AF1345" s="104"/>
    </row>
    <row r="1346" customFormat="false" ht="15.75" hidden="false" customHeight="true" outlineLevel="0" collapsed="false">
      <c r="A1346" s="19" t="n">
        <v>1339</v>
      </c>
      <c r="B1346" s="67"/>
      <c r="C1346" s="58" t="s">
        <v>4066</v>
      </c>
      <c r="D1346" s="37" t="s">
        <v>4067</v>
      </c>
      <c r="E1346" s="58" t="n">
        <v>4992410000038</v>
      </c>
      <c r="F1346" s="38" t="str">
        <f aca="false">IF(D1346="",,"http://mnsearch.com/item?kwd="&amp;D1346)</f>
        <v>http://mnsearch.com/item?kwd=B000147KDU</v>
      </c>
      <c r="G1346" s="60" t="n">
        <v>7811</v>
      </c>
      <c r="H1346" s="39"/>
      <c r="I1346" s="40" t="n">
        <v>250</v>
      </c>
      <c r="J1346" s="41"/>
      <c r="K1346" s="41"/>
      <c r="L1346" s="41"/>
      <c r="M1346" s="61" t="s">
        <v>4068</v>
      </c>
      <c r="N1346" s="62" t="n">
        <v>110.25</v>
      </c>
      <c r="O1346" s="77" t="n">
        <f aca="false">N1346-0.5</f>
        <v>109.75</v>
      </c>
      <c r="P1346" s="78" t="n">
        <f aca="false">IF(ISERROR($P$1*O1346),"",($P$1*O1346))</f>
        <v>11620.33</v>
      </c>
      <c r="Q1346" s="79" t="n">
        <f aca="false">P1346-T1346-X1346-G1346-H1346-Z1346</f>
        <v>801.33</v>
      </c>
      <c r="R1346" s="80" t="n">
        <f aca="false">P1346-T1346-Y1346-G1346-H1346-Z1346</f>
        <v>801.33</v>
      </c>
      <c r="S1346" s="81" t="n">
        <f aca="false">IF(ISERROR(Q1346/P1346),"",(Q1346/P1346))</f>
        <v>0.0689593152690156</v>
      </c>
      <c r="T1346" s="78" t="n">
        <f aca="false">ROUND(IF(ISERROR(P1346*$T$1),"",P1346*$T$1),0)</f>
        <v>1743</v>
      </c>
      <c r="U1346" s="82" t="n">
        <f aca="false">ROUNDUP(I1346*1.2,0)</f>
        <v>300</v>
      </c>
      <c r="V1346" s="83" t="n">
        <f aca="false">ROUNDUP(SUM(J1346:L1346)*1.1,0)</f>
        <v>0</v>
      </c>
      <c r="W1346" s="84" t="s">
        <v>50</v>
      </c>
      <c r="X1346" s="28" t="n">
        <f aca="false">IFERROR(IF($W1346="eパケライト",VLOOKUP($U1346,料金表!$B$3:$H$52,2,1),IF($W1346="eパケ",VLOOKUP($U1346,料金表!$B$3:$H$52,4,1),IF($W1346="EMS",VLOOKUP($U1346,料金表!$B$3:$H$52,6,1),""))),"")</f>
        <v>935</v>
      </c>
      <c r="Y1346" s="28" t="n">
        <f aca="false">IFERROR(IF($W1346="eパケライト",VLOOKUP($U1346,料金表!$B$3:$H$52,3,1),IF($W1346="eパケ",VLOOKUP($U1346,料金表!$B$3:$H$52,5,1),IF($W1346="EMS",VLOOKUP($U1346,料金表!$B$3:$H$52,7,1),""))),"")</f>
        <v>935</v>
      </c>
      <c r="Z1346" s="28" t="n">
        <f aca="false">$Z$1</f>
        <v>330</v>
      </c>
      <c r="AA1346" s="64"/>
      <c r="AB1346" s="65"/>
      <c r="AC1346" s="66" t="s">
        <v>45</v>
      </c>
      <c r="AD1346" s="103" t="n">
        <v>44005</v>
      </c>
      <c r="AE1346" s="56"/>
      <c r="AF1346" s="104"/>
    </row>
    <row r="1347" customFormat="false" ht="15.75" hidden="false" customHeight="true" outlineLevel="0" collapsed="false">
      <c r="A1347" s="19" t="n">
        <v>1340</v>
      </c>
      <c r="B1347" s="67"/>
      <c r="C1347" s="58" t="s">
        <v>4069</v>
      </c>
      <c r="D1347" s="37" t="s">
        <v>4070</v>
      </c>
      <c r="E1347" s="58" t="n">
        <v>4984824058514</v>
      </c>
      <c r="F1347" s="38" t="str">
        <f aca="false">IF(D1347="",,"http://mnsearch.com/item?kwd="&amp;D1347)</f>
        <v>http://mnsearch.com/item?kwd=B00013YOEY</v>
      </c>
      <c r="G1347" s="60" t="n">
        <v>1500</v>
      </c>
      <c r="H1347" s="39"/>
      <c r="I1347" s="40" t="n">
        <v>200</v>
      </c>
      <c r="J1347" s="41"/>
      <c r="K1347" s="41"/>
      <c r="L1347" s="41"/>
      <c r="M1347" s="100" t="s">
        <v>4071</v>
      </c>
      <c r="N1347" s="62" t="n">
        <v>39.49</v>
      </c>
      <c r="O1347" s="77" t="n">
        <f aca="false">N1347-0.5</f>
        <v>38.99</v>
      </c>
      <c r="P1347" s="78" t="n">
        <f aca="false">IF(ISERROR($P$1*O1347),"",($P$1*O1347))</f>
        <v>4128.2612</v>
      </c>
      <c r="Q1347" s="79" t="n">
        <f aca="false">P1347-T1347-X1347-G1347-H1347-Z1347</f>
        <v>819.2612</v>
      </c>
      <c r="R1347" s="80" t="n">
        <f aca="false">P1347-T1347-Y1347-G1347-H1347-Z1347</f>
        <v>819.2612</v>
      </c>
      <c r="S1347" s="81" t="n">
        <f aca="false">IF(ISERROR(Q1347/P1347),"",(Q1347/P1347))</f>
        <v>0.198451880903272</v>
      </c>
      <c r="T1347" s="78" t="n">
        <f aca="false">ROUND(IF(ISERROR(P1347*$T$1),"",P1347*$T$1),0)</f>
        <v>619</v>
      </c>
      <c r="U1347" s="82" t="n">
        <f aca="false">ROUNDUP(I1347*1.2,0)</f>
        <v>240</v>
      </c>
      <c r="V1347" s="83" t="n">
        <f aca="false">ROUNDUP(SUM(J1347:L1347)*1.1,0)</f>
        <v>0</v>
      </c>
      <c r="W1347" s="84" t="s">
        <v>50</v>
      </c>
      <c r="X1347" s="28" t="n">
        <f aca="false">IFERROR(IF($W1347="eパケライト",VLOOKUP($U1347,料金表!$B$3:$H$52,2,1),IF($W1347="eパケ",VLOOKUP($U1347,料金表!$B$3:$H$52,4,1),IF($W1347="EMS",VLOOKUP($U1347,料金表!$B$3:$H$52,6,1),""))),"")</f>
        <v>860</v>
      </c>
      <c r="Y1347" s="28" t="n">
        <f aca="false">IFERROR(IF($W1347="eパケライト",VLOOKUP($U1347,料金表!$B$3:$H$52,3,1),IF($W1347="eパケ",VLOOKUP($U1347,料金表!$B$3:$H$52,5,1),IF($W1347="EMS",VLOOKUP($U1347,料金表!$B$3:$H$52,7,1),""))),"")</f>
        <v>860</v>
      </c>
      <c r="Z1347" s="28" t="n">
        <f aca="false">$Z$1</f>
        <v>330</v>
      </c>
      <c r="AA1347" s="64"/>
      <c r="AB1347" s="65"/>
      <c r="AC1347" s="66" t="s">
        <v>45</v>
      </c>
      <c r="AD1347" s="103" t="n">
        <v>44005</v>
      </c>
      <c r="AE1347" s="56"/>
      <c r="AF1347" s="104"/>
    </row>
    <row r="1348" customFormat="false" ht="15.75" hidden="false" customHeight="true" outlineLevel="0" collapsed="false">
      <c r="A1348" s="19" t="n">
        <v>1341</v>
      </c>
      <c r="B1348" s="67"/>
      <c r="C1348" s="58" t="s">
        <v>4072</v>
      </c>
      <c r="D1348" s="37" t="s">
        <v>4073</v>
      </c>
      <c r="E1348" s="58" t="n">
        <v>4964808500727</v>
      </c>
      <c r="F1348" s="38" t="str">
        <f aca="false">IF(D1348="",,"http://mnsearch.com/item?kwd="&amp;D1348)</f>
        <v>http://mnsearch.com/item?kwd=B00014B072</v>
      </c>
      <c r="G1348" s="60" t="n">
        <v>4011</v>
      </c>
      <c r="H1348" s="39"/>
      <c r="I1348" s="40" t="n">
        <v>200</v>
      </c>
      <c r="J1348" s="41"/>
      <c r="K1348" s="41"/>
      <c r="L1348" s="41"/>
      <c r="M1348" s="100" t="s">
        <v>4074</v>
      </c>
      <c r="N1348" s="62" t="n">
        <v>66.99</v>
      </c>
      <c r="O1348" s="77" t="n">
        <f aca="false">N1348-0.5</f>
        <v>66.49</v>
      </c>
      <c r="P1348" s="78" t="n">
        <f aca="false">IF(ISERROR($P$1*O1348),"",($P$1*O1348))</f>
        <v>7039.9612</v>
      </c>
      <c r="Q1348" s="79" t="n">
        <f aca="false">P1348-T1348-X1348-G1348-H1348-Z1348</f>
        <v>782.961199999999</v>
      </c>
      <c r="R1348" s="80" t="n">
        <f aca="false">P1348-T1348-Y1348-G1348-H1348-Z1348</f>
        <v>782.961199999999</v>
      </c>
      <c r="S1348" s="81" t="n">
        <f aca="false">IF(ISERROR(Q1348/P1348),"",(Q1348/P1348))</f>
        <v>0.111216692501089</v>
      </c>
      <c r="T1348" s="78" t="n">
        <f aca="false">ROUND(IF(ISERROR(P1348*$T$1),"",P1348*$T$1),0)</f>
        <v>1056</v>
      </c>
      <c r="U1348" s="82" t="n">
        <f aca="false">ROUNDUP(I1348*1.2,0)</f>
        <v>240</v>
      </c>
      <c r="V1348" s="83" t="n">
        <f aca="false">ROUNDUP(SUM(J1348:L1348)*1.1,0)</f>
        <v>0</v>
      </c>
      <c r="W1348" s="84" t="s">
        <v>50</v>
      </c>
      <c r="X1348" s="28" t="n">
        <f aca="false">IFERROR(IF($W1348="eパケライト",VLOOKUP($U1348,料金表!$B$3:$H$52,2,1),IF($W1348="eパケ",VLOOKUP($U1348,料金表!$B$3:$H$52,4,1),IF($W1348="EMS",VLOOKUP($U1348,料金表!$B$3:$H$52,6,1),""))),"")</f>
        <v>860</v>
      </c>
      <c r="Y1348" s="28" t="n">
        <f aca="false">IFERROR(IF($W1348="eパケライト",VLOOKUP($U1348,料金表!$B$3:$H$52,3,1),IF($W1348="eパケ",VLOOKUP($U1348,料金表!$B$3:$H$52,5,1),IF($W1348="EMS",VLOOKUP($U1348,料金表!$B$3:$H$52,7,1),""))),"")</f>
        <v>860</v>
      </c>
      <c r="Z1348" s="28" t="n">
        <f aca="false">$Z$1</f>
        <v>330</v>
      </c>
      <c r="AA1348" s="64"/>
      <c r="AB1348" s="65"/>
      <c r="AC1348" s="66" t="s">
        <v>89</v>
      </c>
      <c r="AD1348" s="65" t="n">
        <v>44007</v>
      </c>
      <c r="AE1348" s="56"/>
      <c r="AF1348" s="104"/>
    </row>
    <row r="1349" customFormat="false" ht="15.75" hidden="false" customHeight="true" outlineLevel="0" collapsed="false">
      <c r="A1349" s="19" t="n">
        <v>1342</v>
      </c>
      <c r="B1349" s="67"/>
      <c r="C1349" s="58" t="s">
        <v>4075</v>
      </c>
      <c r="D1349" s="37" t="s">
        <v>4076</v>
      </c>
      <c r="E1349" s="58" t="n">
        <v>4964808100958</v>
      </c>
      <c r="F1349" s="38" t="str">
        <f aca="false">IF(D1349="",,"http://mnsearch.com/item?kwd="&amp;D1349)</f>
        <v>http://mnsearch.com/item?kwd=B00014B0W2</v>
      </c>
      <c r="G1349" s="60" t="n">
        <v>9411</v>
      </c>
      <c r="H1349" s="39"/>
      <c r="I1349" s="40" t="n">
        <v>800</v>
      </c>
      <c r="J1349" s="41"/>
      <c r="K1349" s="41"/>
      <c r="L1349" s="41"/>
      <c r="M1349" s="61" t="s">
        <v>4077</v>
      </c>
      <c r="N1349" s="62" t="n">
        <v>135.25</v>
      </c>
      <c r="O1349" s="77" t="n">
        <f aca="false">N1349-0.5</f>
        <v>134.75</v>
      </c>
      <c r="P1349" s="78" t="n">
        <f aca="false">IF(ISERROR($P$1*O1349),"",($P$1*O1349))</f>
        <v>14267.33</v>
      </c>
      <c r="Q1349" s="79" t="n">
        <f aca="false">P1349-T1349-X1349-G1349-H1349-Z1349</f>
        <v>401.33</v>
      </c>
      <c r="R1349" s="80" t="n">
        <f aca="false">P1349-T1349-Y1349-G1349-H1349-Z1349</f>
        <v>401.33</v>
      </c>
      <c r="S1349" s="81" t="n">
        <f aca="false">IF(ISERROR(Q1349/P1349),"",(Q1349/P1349))</f>
        <v>0.0281292995956496</v>
      </c>
      <c r="T1349" s="78" t="n">
        <f aca="false">ROUND(IF(ISERROR(P1349*$T$1),"",P1349*$T$1),0)</f>
        <v>2140</v>
      </c>
      <c r="U1349" s="82" t="n">
        <f aca="false">ROUNDUP(I1349*1.2,0)</f>
        <v>960</v>
      </c>
      <c r="V1349" s="83" t="n">
        <f aca="false">ROUNDUP(SUM(J1349:L1349)*1.1,0)</f>
        <v>0</v>
      </c>
      <c r="W1349" s="84" t="s">
        <v>50</v>
      </c>
      <c r="X1349" s="28" t="n">
        <f aca="false">IFERROR(IF($W1349="eパケライト",VLOOKUP($U1349,料金表!$B$3:$H$52,2,1),IF($W1349="eパケ",VLOOKUP($U1349,料金表!$B$3:$H$52,4,1),IF($W1349="EMS",VLOOKUP($U1349,料金表!$B$3:$H$52,6,1),""))),"")</f>
        <v>1985</v>
      </c>
      <c r="Y1349" s="28" t="n">
        <f aca="false">IFERROR(IF($W1349="eパケライト",VLOOKUP($U1349,料金表!$B$3:$H$52,3,1),IF($W1349="eパケ",VLOOKUP($U1349,料金表!$B$3:$H$52,5,1),IF($W1349="EMS",VLOOKUP($U1349,料金表!$B$3:$H$52,7,1),""))),"")</f>
        <v>1985</v>
      </c>
      <c r="Z1349" s="28" t="n">
        <f aca="false">$Z$1</f>
        <v>330</v>
      </c>
      <c r="AA1349" s="64"/>
      <c r="AB1349" s="65"/>
      <c r="AC1349" s="66" t="s">
        <v>89</v>
      </c>
      <c r="AD1349" s="65" t="n">
        <v>44007</v>
      </c>
      <c r="AE1349" s="56"/>
      <c r="AF1349" s="104"/>
    </row>
    <row r="1350" customFormat="false" ht="15.75" hidden="false" customHeight="true" outlineLevel="0" collapsed="false">
      <c r="A1350" s="19" t="n">
        <v>1343</v>
      </c>
      <c r="B1350" s="67"/>
      <c r="C1350" s="58" t="s">
        <v>4078</v>
      </c>
      <c r="D1350" s="37" t="s">
        <v>4079</v>
      </c>
      <c r="E1350" s="58" t="n">
        <v>4964808100620</v>
      </c>
      <c r="F1350" s="38" t="str">
        <f aca="false">IF(D1350="",,"http://mnsearch.com/item?kwd="&amp;D1350)</f>
        <v>http://mnsearch.com/item?kwd=B00014B112</v>
      </c>
      <c r="G1350" s="60" t="n">
        <v>3311</v>
      </c>
      <c r="H1350" s="39"/>
      <c r="I1350" s="40" t="n">
        <v>800</v>
      </c>
      <c r="J1350" s="41"/>
      <c r="K1350" s="41"/>
      <c r="L1350" s="41"/>
      <c r="M1350" s="61" t="s">
        <v>4080</v>
      </c>
      <c r="N1350" s="62" t="n">
        <v>69.49</v>
      </c>
      <c r="O1350" s="77" t="n">
        <f aca="false">N1350-0.5</f>
        <v>68.99</v>
      </c>
      <c r="P1350" s="78" t="n">
        <f aca="false">IF(ISERROR($P$1*O1350),"",($P$1*O1350))</f>
        <v>7304.6612</v>
      </c>
      <c r="Q1350" s="79" t="n">
        <f aca="false">P1350-T1350-X1350-G1350-H1350-Z1350</f>
        <v>582.6612</v>
      </c>
      <c r="R1350" s="80" t="n">
        <f aca="false">P1350-T1350-Y1350-G1350-H1350-Z1350</f>
        <v>582.6612</v>
      </c>
      <c r="S1350" s="81" t="n">
        <f aca="false">IF(ISERROR(Q1350/P1350),"",(Q1350/P1350))</f>
        <v>0.0797656707199507</v>
      </c>
      <c r="T1350" s="78" t="n">
        <f aca="false">ROUND(IF(ISERROR(P1350*$T$1),"",P1350*$T$1),0)</f>
        <v>1096</v>
      </c>
      <c r="U1350" s="82" t="n">
        <f aca="false">ROUNDUP(I1350*1.2,0)</f>
        <v>960</v>
      </c>
      <c r="V1350" s="83" t="n">
        <f aca="false">ROUNDUP(SUM(J1350:L1350)*1.1,0)</f>
        <v>0</v>
      </c>
      <c r="W1350" s="84" t="s">
        <v>50</v>
      </c>
      <c r="X1350" s="28" t="n">
        <f aca="false">IFERROR(IF($W1350="eパケライト",VLOOKUP($U1350,料金表!$B$3:$H$52,2,1),IF($W1350="eパケ",VLOOKUP($U1350,料金表!$B$3:$H$52,4,1),IF($W1350="EMS",VLOOKUP($U1350,料金表!$B$3:$H$52,6,1),""))),"")</f>
        <v>1985</v>
      </c>
      <c r="Y1350" s="28" t="n">
        <f aca="false">IFERROR(IF($W1350="eパケライト",VLOOKUP($U1350,料金表!$B$3:$H$52,3,1),IF($W1350="eパケ",VLOOKUP($U1350,料金表!$B$3:$H$52,5,1),IF($W1350="EMS",VLOOKUP($U1350,料金表!$B$3:$H$52,7,1),""))),"")</f>
        <v>1985</v>
      </c>
      <c r="Z1350" s="28" t="n">
        <f aca="false">$Z$1</f>
        <v>330</v>
      </c>
      <c r="AA1350" s="64"/>
      <c r="AB1350" s="65"/>
      <c r="AC1350" s="66" t="s">
        <v>89</v>
      </c>
      <c r="AD1350" s="65" t="n">
        <v>44007</v>
      </c>
      <c r="AE1350" s="56"/>
      <c r="AF1350" s="104"/>
    </row>
    <row r="1351" customFormat="false" ht="15.75" hidden="false" customHeight="true" outlineLevel="0" collapsed="false">
      <c r="A1351" s="19" t="n">
        <v>1344</v>
      </c>
      <c r="B1351" s="67"/>
      <c r="C1351" s="58" t="s">
        <v>4081</v>
      </c>
      <c r="D1351" s="37" t="s">
        <v>4082</v>
      </c>
      <c r="E1351" s="58" t="n">
        <v>4964808500178</v>
      </c>
      <c r="F1351" s="38" t="str">
        <f aca="false">IF(D1351="",,"http://mnsearch.com/item?kwd="&amp;D1351)</f>
        <v>http://mnsearch.com/item?kwd=B00014B0U4</v>
      </c>
      <c r="G1351" s="60" t="n">
        <v>6600</v>
      </c>
      <c r="H1351" s="39"/>
      <c r="I1351" s="40" t="n">
        <v>200</v>
      </c>
      <c r="J1351" s="41"/>
      <c r="K1351" s="41"/>
      <c r="L1351" s="41"/>
      <c r="M1351" s="61" t="s">
        <v>4083</v>
      </c>
      <c r="N1351" s="62" t="n">
        <v>100.49</v>
      </c>
      <c r="O1351" s="77" t="n">
        <f aca="false">N1351-0.5</f>
        <v>99.99</v>
      </c>
      <c r="P1351" s="78" t="n">
        <f aca="false">IF(ISERROR($P$1*O1351),"",($P$1*O1351))</f>
        <v>10586.9412</v>
      </c>
      <c r="Q1351" s="79" t="n">
        <f aca="false">P1351-T1351-X1351-G1351-H1351-Z1351</f>
        <v>1208.9412</v>
      </c>
      <c r="R1351" s="80" t="n">
        <f aca="false">P1351-T1351-Y1351-G1351-H1351-Z1351</f>
        <v>1208.9412</v>
      </c>
      <c r="S1351" s="81" t="n">
        <f aca="false">IF(ISERROR(Q1351/P1351),"",(Q1351/P1351))</f>
        <v>0.114191736514037</v>
      </c>
      <c r="T1351" s="78" t="n">
        <f aca="false">ROUND(IF(ISERROR(P1351*$T$1),"",P1351*$T$1),0)</f>
        <v>1588</v>
      </c>
      <c r="U1351" s="82" t="n">
        <f aca="false">ROUNDUP(I1351*1.2,0)</f>
        <v>240</v>
      </c>
      <c r="V1351" s="83" t="n">
        <f aca="false">ROUNDUP(SUM(J1351:L1351)*1.1,0)</f>
        <v>0</v>
      </c>
      <c r="W1351" s="84" t="s">
        <v>50</v>
      </c>
      <c r="X1351" s="28" t="n">
        <f aca="false">IFERROR(IF($W1351="eパケライト",VLOOKUP($U1351,料金表!$B$3:$H$52,2,1),IF($W1351="eパケ",VLOOKUP($U1351,料金表!$B$3:$H$52,4,1),IF($W1351="EMS",VLOOKUP($U1351,料金表!$B$3:$H$52,6,1),""))),"")</f>
        <v>860</v>
      </c>
      <c r="Y1351" s="28" t="n">
        <f aca="false">IFERROR(IF($W1351="eパケライト",VLOOKUP($U1351,料金表!$B$3:$H$52,3,1),IF($W1351="eパケ",VLOOKUP($U1351,料金表!$B$3:$H$52,5,1),IF($W1351="EMS",VLOOKUP($U1351,料金表!$B$3:$H$52,7,1),""))),"")</f>
        <v>860</v>
      </c>
      <c r="Z1351" s="28" t="n">
        <f aca="false">$Z$1</f>
        <v>330</v>
      </c>
      <c r="AA1351" s="64"/>
      <c r="AB1351" s="65"/>
      <c r="AC1351" s="66" t="s">
        <v>89</v>
      </c>
      <c r="AD1351" s="65" t="n">
        <v>44007</v>
      </c>
      <c r="AE1351" s="56"/>
      <c r="AF1351" s="104"/>
    </row>
    <row r="1352" customFormat="false" ht="15.75" hidden="false" customHeight="true" outlineLevel="0" collapsed="false">
      <c r="A1352" s="19" t="n">
        <v>1345</v>
      </c>
      <c r="B1352" s="67"/>
      <c r="C1352" s="58" t="s">
        <v>4084</v>
      </c>
      <c r="D1352" s="37" t="s">
        <v>4085</v>
      </c>
      <c r="E1352" s="58" t="n">
        <v>4964808500109</v>
      </c>
      <c r="F1352" s="38" t="str">
        <f aca="false">IF(D1352="",,"http://mnsearch.com/item?kwd="&amp;D1352)</f>
        <v>http://mnsearch.com/item?kwd=B00014B0EA</v>
      </c>
      <c r="G1352" s="60" t="n">
        <v>9911</v>
      </c>
      <c r="H1352" s="39"/>
      <c r="I1352" s="40" t="n">
        <v>200</v>
      </c>
      <c r="J1352" s="41"/>
      <c r="K1352" s="41"/>
      <c r="L1352" s="41"/>
      <c r="M1352" s="61" t="s">
        <v>4086</v>
      </c>
      <c r="N1352" s="62" t="n">
        <v>138.99</v>
      </c>
      <c r="O1352" s="77" t="n">
        <f aca="false">N1352-0.5</f>
        <v>138.49</v>
      </c>
      <c r="P1352" s="78" t="n">
        <f aca="false">IF(ISERROR($P$1*O1352),"",($P$1*O1352))</f>
        <v>14663.3212</v>
      </c>
      <c r="Q1352" s="79" t="n">
        <f aca="false">P1352-T1352-X1352-G1352-H1352-Z1352</f>
        <v>1363.3212</v>
      </c>
      <c r="R1352" s="80" t="n">
        <f aca="false">P1352-T1352-Y1352-G1352-H1352-Z1352</f>
        <v>1363.3212</v>
      </c>
      <c r="S1352" s="81" t="n">
        <f aca="false">IF(ISERROR(Q1352/P1352),"",(Q1352/P1352))</f>
        <v>0.0929749257623846</v>
      </c>
      <c r="T1352" s="78" t="n">
        <f aca="false">ROUND(IF(ISERROR(P1352*$T$1),"",P1352*$T$1),0)</f>
        <v>2199</v>
      </c>
      <c r="U1352" s="82" t="n">
        <f aca="false">ROUNDUP(I1352*1.2,0)</f>
        <v>240</v>
      </c>
      <c r="V1352" s="83" t="n">
        <f aca="false">ROUNDUP(SUM(J1352:L1352)*1.1,0)</f>
        <v>0</v>
      </c>
      <c r="W1352" s="84" t="s">
        <v>50</v>
      </c>
      <c r="X1352" s="28" t="n">
        <f aca="false">IFERROR(IF($W1352="eパケライト",VLOOKUP($U1352,料金表!$B$3:$H$52,2,1),IF($W1352="eパケ",VLOOKUP($U1352,料金表!$B$3:$H$52,4,1),IF($W1352="EMS",VLOOKUP($U1352,料金表!$B$3:$H$52,6,1),""))),"")</f>
        <v>860</v>
      </c>
      <c r="Y1352" s="28" t="n">
        <f aca="false">IFERROR(IF($W1352="eパケライト",VLOOKUP($U1352,料金表!$B$3:$H$52,3,1),IF($W1352="eパケ",VLOOKUP($U1352,料金表!$B$3:$H$52,5,1),IF($W1352="EMS",VLOOKUP($U1352,料金表!$B$3:$H$52,7,1),""))),"")</f>
        <v>860</v>
      </c>
      <c r="Z1352" s="28" t="n">
        <f aca="false">$Z$1</f>
        <v>330</v>
      </c>
      <c r="AA1352" s="64"/>
      <c r="AB1352" s="65"/>
      <c r="AC1352" s="66" t="s">
        <v>89</v>
      </c>
      <c r="AD1352" s="65" t="n">
        <v>44007</v>
      </c>
      <c r="AE1352" s="56"/>
      <c r="AF1352" s="104"/>
    </row>
    <row r="1353" customFormat="false" ht="15.75" hidden="false" customHeight="true" outlineLevel="0" collapsed="false">
      <c r="A1353" s="19" t="n">
        <v>1346</v>
      </c>
      <c r="B1353" s="67"/>
      <c r="C1353" s="58" t="s">
        <v>4087</v>
      </c>
      <c r="D1353" s="37" t="s">
        <v>4088</v>
      </c>
      <c r="E1353" s="58" t="n">
        <v>4995857090310</v>
      </c>
      <c r="F1353" s="38" t="str">
        <f aca="false">IF(D1353="",,"http://mnsearch.com/item?kwd="&amp;D1353)</f>
        <v>http://mnsearch.com/item?kwd=B001PR14IO</v>
      </c>
      <c r="G1353" s="60" t="n">
        <v>5000</v>
      </c>
      <c r="H1353" s="39"/>
      <c r="I1353" s="40" t="n">
        <v>200</v>
      </c>
      <c r="J1353" s="41"/>
      <c r="K1353" s="41"/>
      <c r="L1353" s="41"/>
      <c r="M1353" s="61" t="s">
        <v>4089</v>
      </c>
      <c r="N1353" s="62" t="n">
        <v>85.49</v>
      </c>
      <c r="O1353" s="77" t="n">
        <f aca="false">N1353-0.5</f>
        <v>84.99</v>
      </c>
      <c r="P1353" s="78" t="n">
        <f aca="false">IF(ISERROR($P$1*O1353),"",($P$1*O1353))</f>
        <v>8998.7412</v>
      </c>
      <c r="Q1353" s="79" t="n">
        <f aca="false">P1353-T1353-X1353-G1353-H1353-Z1353</f>
        <v>1458.7412</v>
      </c>
      <c r="R1353" s="80" t="n">
        <f aca="false">P1353-T1353-Y1353-G1353-H1353-Z1353</f>
        <v>1458.7412</v>
      </c>
      <c r="S1353" s="81" t="n">
        <f aca="false">IF(ISERROR(Q1353/P1353),"",(Q1353/P1353))</f>
        <v>0.162105028645562</v>
      </c>
      <c r="T1353" s="78" t="n">
        <f aca="false">ROUND(IF(ISERROR(P1353*$T$1),"",P1353*$T$1),0)</f>
        <v>1350</v>
      </c>
      <c r="U1353" s="82" t="n">
        <f aca="false">ROUNDUP(I1353*1.2,0)</f>
        <v>240</v>
      </c>
      <c r="V1353" s="83" t="n">
        <f aca="false">ROUNDUP(SUM(J1353:L1353)*1.1,0)</f>
        <v>0</v>
      </c>
      <c r="W1353" s="84" t="s">
        <v>50</v>
      </c>
      <c r="X1353" s="28" t="n">
        <f aca="false">IFERROR(IF($W1353="eパケライト",VLOOKUP($U1353,料金表!$B$3:$H$52,2,1),IF($W1353="eパケ",VLOOKUP($U1353,料金表!$B$3:$H$52,4,1),IF($W1353="EMS",VLOOKUP($U1353,料金表!$B$3:$H$52,6,1),""))),"")</f>
        <v>860</v>
      </c>
      <c r="Y1353" s="28" t="n">
        <f aca="false">IFERROR(IF($W1353="eパケライト",VLOOKUP($U1353,料金表!$B$3:$H$52,3,1),IF($W1353="eパケ",VLOOKUP($U1353,料金表!$B$3:$H$52,5,1),IF($W1353="EMS",VLOOKUP($U1353,料金表!$B$3:$H$52,7,1),""))),"")</f>
        <v>860</v>
      </c>
      <c r="Z1353" s="28" t="n">
        <f aca="false">$Z$1</f>
        <v>330</v>
      </c>
      <c r="AA1353" s="64"/>
      <c r="AB1353" s="65"/>
      <c r="AC1353" s="66" t="s">
        <v>89</v>
      </c>
      <c r="AD1353" s="65" t="n">
        <v>44007</v>
      </c>
      <c r="AE1353" s="56"/>
      <c r="AF1353" s="104"/>
    </row>
    <row r="1354" customFormat="false" ht="15.75" hidden="false" customHeight="true" outlineLevel="0" collapsed="false">
      <c r="A1354" s="19" t="n">
        <v>1347</v>
      </c>
      <c r="B1354" s="67"/>
      <c r="C1354" s="58" t="s">
        <v>4090</v>
      </c>
      <c r="D1354" s="37" t="s">
        <v>4091</v>
      </c>
      <c r="E1354" s="58" t="n">
        <v>4961012977086</v>
      </c>
      <c r="F1354" s="38" t="str">
        <f aca="false">IF(D1354="",,"http://mnsearch.com/item?kwd="&amp;D1354)</f>
        <v>http://mnsearch.com/item?kwd=B00005OVOM</v>
      </c>
      <c r="G1354" s="60" t="n">
        <v>1911</v>
      </c>
      <c r="H1354" s="39"/>
      <c r="I1354" s="40" t="n">
        <v>200</v>
      </c>
      <c r="J1354" s="41"/>
      <c r="K1354" s="41"/>
      <c r="L1354" s="41"/>
      <c r="M1354" s="61" t="s">
        <v>4092</v>
      </c>
      <c r="N1354" s="62" t="n">
        <v>43.49</v>
      </c>
      <c r="O1354" s="77" t="n">
        <f aca="false">N1354-0.5</f>
        <v>42.99</v>
      </c>
      <c r="P1354" s="78" t="n">
        <f aca="false">IF(ISERROR($P$1*O1354),"",($P$1*O1354))</f>
        <v>4551.7812</v>
      </c>
      <c r="Q1354" s="79" t="n">
        <f aca="false">P1354-T1354-X1354-G1354-H1354-Z1354</f>
        <v>767.7812</v>
      </c>
      <c r="R1354" s="80" t="n">
        <f aca="false">P1354-T1354-Y1354-G1354-H1354-Z1354</f>
        <v>767.7812</v>
      </c>
      <c r="S1354" s="81" t="n">
        <f aca="false">IF(ISERROR(Q1354/P1354),"",(Q1354/P1354))</f>
        <v>0.168677088432985</v>
      </c>
      <c r="T1354" s="78" t="n">
        <f aca="false">ROUND(IF(ISERROR(P1354*$T$1),"",P1354*$T$1),0)</f>
        <v>683</v>
      </c>
      <c r="U1354" s="82" t="n">
        <f aca="false">ROUNDUP(I1354*1.2,0)</f>
        <v>240</v>
      </c>
      <c r="V1354" s="83" t="n">
        <f aca="false">ROUNDUP(SUM(J1354:L1354)*1.1,0)</f>
        <v>0</v>
      </c>
      <c r="W1354" s="84" t="s">
        <v>50</v>
      </c>
      <c r="X1354" s="28" t="n">
        <f aca="false">IFERROR(IF($W1354="eパケライト",VLOOKUP($U1354,料金表!$B$3:$H$52,2,1),IF($W1354="eパケ",VLOOKUP($U1354,料金表!$B$3:$H$52,4,1),IF($W1354="EMS",VLOOKUP($U1354,料金表!$B$3:$H$52,6,1),""))),"")</f>
        <v>860</v>
      </c>
      <c r="Y1354" s="28" t="n">
        <f aca="false">IFERROR(IF($W1354="eパケライト",VLOOKUP($U1354,料金表!$B$3:$H$52,3,1),IF($W1354="eパケ",VLOOKUP($U1354,料金表!$B$3:$H$52,5,1),IF($W1354="EMS",VLOOKUP($U1354,料金表!$B$3:$H$52,7,1),""))),"")</f>
        <v>860</v>
      </c>
      <c r="Z1354" s="28" t="n">
        <f aca="false">$Z$1</f>
        <v>330</v>
      </c>
      <c r="AA1354" s="64"/>
      <c r="AB1354" s="65"/>
      <c r="AC1354" s="66" t="s">
        <v>89</v>
      </c>
      <c r="AD1354" s="65" t="n">
        <v>44007</v>
      </c>
      <c r="AE1354" s="56"/>
      <c r="AF1354" s="104"/>
    </row>
    <row r="1355" customFormat="false" ht="15.75" hidden="false" customHeight="true" outlineLevel="0" collapsed="false">
      <c r="A1355" s="19" t="n">
        <v>1348</v>
      </c>
      <c r="B1355" s="67"/>
      <c r="C1355" s="58" t="s">
        <v>4093</v>
      </c>
      <c r="D1355" s="37" t="s">
        <v>4094</v>
      </c>
      <c r="E1355" s="58" t="n">
        <v>4976219454339</v>
      </c>
      <c r="F1355" s="38" t="str">
        <f aca="false">IF(D1355="",,"http://mnsearch.com/item?kwd="&amp;D1355)</f>
        <v>http://mnsearch.com/item?kwd=B00006LJTQ</v>
      </c>
      <c r="G1355" s="60" t="n">
        <v>8111</v>
      </c>
      <c r="H1355" s="39"/>
      <c r="I1355" s="40" t="n">
        <v>200</v>
      </c>
      <c r="J1355" s="41"/>
      <c r="K1355" s="41"/>
      <c r="L1355" s="41"/>
      <c r="M1355" s="61" t="s">
        <v>4095</v>
      </c>
      <c r="N1355" s="62" t="n">
        <v>150.49</v>
      </c>
      <c r="O1355" s="77" t="n">
        <f aca="false">N1355-0.5</f>
        <v>149.99</v>
      </c>
      <c r="P1355" s="78" t="n">
        <f aca="false">IF(ISERROR($P$1*O1355),"",($P$1*O1355))</f>
        <v>15880.9412</v>
      </c>
      <c r="Q1355" s="79" t="n">
        <f aca="false">P1355-T1355-X1355-G1355-H1355-Z1355</f>
        <v>4197.9412</v>
      </c>
      <c r="R1355" s="80" t="n">
        <f aca="false">P1355-T1355-Y1355-G1355-H1355-Z1355</f>
        <v>4197.9412</v>
      </c>
      <c r="S1355" s="81" t="n">
        <f aca="false">IF(ISERROR(Q1355/P1355),"",(Q1355/P1355))</f>
        <v>0.264338312643586</v>
      </c>
      <c r="T1355" s="78" t="n">
        <f aca="false">ROUND(IF(ISERROR(P1355*$T$1),"",P1355*$T$1),0)</f>
        <v>2382</v>
      </c>
      <c r="U1355" s="82" t="n">
        <f aca="false">ROUNDUP(I1355*1.2,0)</f>
        <v>240</v>
      </c>
      <c r="V1355" s="83" t="n">
        <f aca="false">ROUNDUP(SUM(J1355:L1355)*1.1,0)</f>
        <v>0</v>
      </c>
      <c r="W1355" s="84" t="s">
        <v>50</v>
      </c>
      <c r="X1355" s="28" t="n">
        <f aca="false">IFERROR(IF($W1355="eパケライト",VLOOKUP($U1355,料金表!$B$3:$H$52,2,1),IF($W1355="eパケ",VLOOKUP($U1355,料金表!$B$3:$H$52,4,1),IF($W1355="EMS",VLOOKUP($U1355,料金表!$B$3:$H$52,6,1),""))),"")</f>
        <v>860</v>
      </c>
      <c r="Y1355" s="28" t="n">
        <f aca="false">IFERROR(IF($W1355="eパケライト",VLOOKUP($U1355,料金表!$B$3:$H$52,3,1),IF($W1355="eパケ",VLOOKUP($U1355,料金表!$B$3:$H$52,5,1),IF($W1355="EMS",VLOOKUP($U1355,料金表!$B$3:$H$52,7,1),""))),"")</f>
        <v>860</v>
      </c>
      <c r="Z1355" s="28" t="n">
        <f aca="false">$Z$1</f>
        <v>330</v>
      </c>
      <c r="AA1355" s="64"/>
      <c r="AB1355" s="65"/>
      <c r="AC1355" s="66" t="s">
        <v>89</v>
      </c>
      <c r="AD1355" s="65" t="n">
        <v>44007</v>
      </c>
      <c r="AE1355" s="56"/>
      <c r="AF1355" s="104"/>
    </row>
    <row r="1356" customFormat="false" ht="15.75" hidden="false" customHeight="true" outlineLevel="0" collapsed="false">
      <c r="A1356" s="19" t="n">
        <v>1349</v>
      </c>
      <c r="B1356" s="67"/>
      <c r="C1356" s="58" t="s">
        <v>4096</v>
      </c>
      <c r="D1356" s="37" t="s">
        <v>4097</v>
      </c>
      <c r="E1356" s="58" t="n">
        <v>4974365501587</v>
      </c>
      <c r="F1356" s="38" t="str">
        <f aca="false">IF(D1356="",,"http://mnsearch.com/item?kwd="&amp;D1356)</f>
        <v>http://mnsearch.com/item?kwd=B000069TBE</v>
      </c>
      <c r="G1356" s="60" t="n">
        <v>6100</v>
      </c>
      <c r="H1356" s="39"/>
      <c r="I1356" s="40" t="n">
        <v>200</v>
      </c>
      <c r="J1356" s="41"/>
      <c r="K1356" s="41"/>
      <c r="L1356" s="41"/>
      <c r="M1356" s="100" t="s">
        <v>4098</v>
      </c>
      <c r="N1356" s="62" t="n">
        <v>95.49</v>
      </c>
      <c r="O1356" s="77" t="n">
        <f aca="false">N1356-0.5</f>
        <v>94.99</v>
      </c>
      <c r="P1356" s="78" t="n">
        <f aca="false">IF(ISERROR($P$1*O1356),"",($P$1*O1356))</f>
        <v>10057.5412</v>
      </c>
      <c r="Q1356" s="79" t="n">
        <f aca="false">P1356-T1356-X1356-G1356-H1356-Z1356</f>
        <v>1258.5412</v>
      </c>
      <c r="R1356" s="80" t="n">
        <f aca="false">P1356-T1356-Y1356-G1356-H1356-Z1356</f>
        <v>1258.5412</v>
      </c>
      <c r="S1356" s="81" t="n">
        <f aca="false">IF(ISERROR(Q1356/P1356),"",(Q1356/P1356))</f>
        <v>0.125134083467637</v>
      </c>
      <c r="T1356" s="78" t="n">
        <f aca="false">ROUND(IF(ISERROR(P1356*$T$1),"",P1356*$T$1),0)</f>
        <v>1509</v>
      </c>
      <c r="U1356" s="82" t="n">
        <f aca="false">ROUNDUP(I1356*1.2,0)</f>
        <v>240</v>
      </c>
      <c r="V1356" s="83" t="n">
        <f aca="false">ROUNDUP(SUM(J1356:L1356)*1.1,0)</f>
        <v>0</v>
      </c>
      <c r="W1356" s="84" t="s">
        <v>50</v>
      </c>
      <c r="X1356" s="28" t="n">
        <f aca="false">IFERROR(IF($W1356="eパケライト",VLOOKUP($U1356,料金表!$B$3:$H$52,2,1),IF($W1356="eパケ",VLOOKUP($U1356,料金表!$B$3:$H$52,4,1),IF($W1356="EMS",VLOOKUP($U1356,料金表!$B$3:$H$52,6,1),""))),"")</f>
        <v>860</v>
      </c>
      <c r="Y1356" s="28" t="n">
        <f aca="false">IFERROR(IF($W1356="eパケライト",VLOOKUP($U1356,料金表!$B$3:$H$52,3,1),IF($W1356="eパケ",VLOOKUP($U1356,料金表!$B$3:$H$52,5,1),IF($W1356="EMS",VLOOKUP($U1356,料金表!$B$3:$H$52,7,1),""))),"")</f>
        <v>860</v>
      </c>
      <c r="Z1356" s="28" t="n">
        <f aca="false">$Z$1</f>
        <v>330</v>
      </c>
      <c r="AA1356" s="64"/>
      <c r="AB1356" s="65"/>
      <c r="AC1356" s="66" t="s">
        <v>89</v>
      </c>
      <c r="AD1356" s="65" t="n">
        <v>44007</v>
      </c>
      <c r="AE1356" s="56"/>
      <c r="AF1356" s="104"/>
    </row>
    <row r="1357" customFormat="false" ht="15.75" hidden="false" customHeight="true" outlineLevel="0" collapsed="false">
      <c r="A1357" s="19" t="n">
        <v>1350</v>
      </c>
      <c r="B1357" s="67"/>
      <c r="C1357" s="58" t="s">
        <v>4099</v>
      </c>
      <c r="D1357" s="37" t="s">
        <v>4100</v>
      </c>
      <c r="E1357" s="58" t="n">
        <v>4974365501655</v>
      </c>
      <c r="F1357" s="38" t="str">
        <f aca="false">IF(D1357="",,"http://mnsearch.com/item?kwd="&amp;D1357)</f>
        <v>http://mnsearch.com/item?kwd=B000069TBI</v>
      </c>
      <c r="G1357" s="60" t="n">
        <v>2411</v>
      </c>
      <c r="H1357" s="39"/>
      <c r="I1357" s="40" t="n">
        <v>200</v>
      </c>
      <c r="J1357" s="41"/>
      <c r="K1357" s="41"/>
      <c r="L1357" s="41"/>
      <c r="M1357" s="61" t="s">
        <v>4101</v>
      </c>
      <c r="N1357" s="62" t="n">
        <v>46.25</v>
      </c>
      <c r="O1357" s="77" t="n">
        <f aca="false">N1357-0.5</f>
        <v>45.75</v>
      </c>
      <c r="P1357" s="78" t="n">
        <f aca="false">IF(ISERROR($P$1*O1357),"",($P$1*O1357))</f>
        <v>4844.01</v>
      </c>
      <c r="Q1357" s="79" t="n">
        <f aca="false">P1357-T1357-X1357-G1357-H1357-Z1357</f>
        <v>516.01</v>
      </c>
      <c r="R1357" s="80" t="n">
        <f aca="false">P1357-T1357-Y1357-G1357-H1357-Z1357</f>
        <v>516.01</v>
      </c>
      <c r="S1357" s="81" t="n">
        <f aca="false">IF(ISERROR(Q1357/P1357),"",(Q1357/P1357))</f>
        <v>0.106525378766766</v>
      </c>
      <c r="T1357" s="78" t="n">
        <f aca="false">ROUND(IF(ISERROR(P1357*$T$1),"",P1357*$T$1),0)</f>
        <v>727</v>
      </c>
      <c r="U1357" s="82" t="n">
        <f aca="false">ROUNDUP(I1357*1.2,0)</f>
        <v>240</v>
      </c>
      <c r="V1357" s="83" t="n">
        <f aca="false">ROUNDUP(SUM(J1357:L1357)*1.1,0)</f>
        <v>0</v>
      </c>
      <c r="W1357" s="84" t="s">
        <v>50</v>
      </c>
      <c r="X1357" s="28" t="n">
        <f aca="false">IFERROR(IF($W1357="eパケライト",VLOOKUP($U1357,料金表!$B$3:$H$52,2,1),IF($W1357="eパケ",VLOOKUP($U1357,料金表!$B$3:$H$52,4,1),IF($W1357="EMS",VLOOKUP($U1357,料金表!$B$3:$H$52,6,1),""))),"")</f>
        <v>860</v>
      </c>
      <c r="Y1357" s="28" t="n">
        <f aca="false">IFERROR(IF($W1357="eパケライト",VLOOKUP($U1357,料金表!$B$3:$H$52,3,1),IF($W1357="eパケ",VLOOKUP($U1357,料金表!$B$3:$H$52,5,1),IF($W1357="EMS",VLOOKUP($U1357,料金表!$B$3:$H$52,7,1),""))),"")</f>
        <v>860</v>
      </c>
      <c r="Z1357" s="28" t="n">
        <f aca="false">$Z$1</f>
        <v>330</v>
      </c>
      <c r="AA1357" s="64"/>
      <c r="AB1357" s="65"/>
      <c r="AC1357" s="66" t="s">
        <v>89</v>
      </c>
      <c r="AD1357" s="65" t="n">
        <v>44007</v>
      </c>
      <c r="AE1357" s="56"/>
      <c r="AF1357" s="104"/>
    </row>
    <row r="1358" customFormat="false" ht="15.75" hidden="false" customHeight="true" outlineLevel="0" collapsed="false">
      <c r="A1358" s="19" t="n">
        <v>1351</v>
      </c>
      <c r="B1358" s="67"/>
      <c r="C1358" s="58" t="s">
        <v>4102</v>
      </c>
      <c r="D1358" s="37" t="s">
        <v>4103</v>
      </c>
      <c r="E1358" s="58" t="n">
        <v>4964808201075</v>
      </c>
      <c r="F1358" s="38" t="str">
        <f aca="false">IF(D1358="",,"http://mnsearch.com/item?kwd="&amp;D1358)</f>
        <v>http://mnsearch.com/item?kwd=B00006LJRN</v>
      </c>
      <c r="G1358" s="60" t="n">
        <v>2600</v>
      </c>
      <c r="H1358" s="39"/>
      <c r="I1358" s="40" t="n">
        <v>200</v>
      </c>
      <c r="J1358" s="41"/>
      <c r="K1358" s="41"/>
      <c r="L1358" s="41"/>
      <c r="M1358" s="61" t="s">
        <v>4104</v>
      </c>
      <c r="N1358" s="62" t="n">
        <v>49.49</v>
      </c>
      <c r="O1358" s="77" t="n">
        <f aca="false">N1358-0.5</f>
        <v>48.99</v>
      </c>
      <c r="P1358" s="78" t="n">
        <f aca="false">IF(ISERROR($P$1*O1358),"",($P$1*O1358))</f>
        <v>5187.0612</v>
      </c>
      <c r="Q1358" s="79" t="n">
        <f aca="false">P1358-T1358-X1358-G1358-H1358-Z1358</f>
        <v>619.0612</v>
      </c>
      <c r="R1358" s="80" t="n">
        <f aca="false">P1358-T1358-Y1358-G1358-H1358-Z1358</f>
        <v>619.0612</v>
      </c>
      <c r="S1358" s="81" t="n">
        <f aca="false">IF(ISERROR(Q1358/P1358),"",(Q1358/P1358))</f>
        <v>0.119347194129886</v>
      </c>
      <c r="T1358" s="78" t="n">
        <f aca="false">ROUND(IF(ISERROR(P1358*$T$1),"",P1358*$T$1),0)</f>
        <v>778</v>
      </c>
      <c r="U1358" s="82" t="n">
        <f aca="false">ROUNDUP(I1358*1.2,0)</f>
        <v>240</v>
      </c>
      <c r="V1358" s="83" t="n">
        <f aca="false">ROUNDUP(SUM(J1358:L1358)*1.1,0)</f>
        <v>0</v>
      </c>
      <c r="W1358" s="84" t="s">
        <v>50</v>
      </c>
      <c r="X1358" s="28" t="n">
        <f aca="false">IFERROR(IF($W1358="eパケライト",VLOOKUP($U1358,料金表!$B$3:$H$52,2,1),IF($W1358="eパケ",VLOOKUP($U1358,料金表!$B$3:$H$52,4,1),IF($W1358="EMS",VLOOKUP($U1358,料金表!$B$3:$H$52,6,1),""))),"")</f>
        <v>860</v>
      </c>
      <c r="Y1358" s="28" t="n">
        <f aca="false">IFERROR(IF($W1358="eパケライト",VLOOKUP($U1358,料金表!$B$3:$H$52,3,1),IF($W1358="eパケ",VLOOKUP($U1358,料金表!$B$3:$H$52,5,1),IF($W1358="EMS",VLOOKUP($U1358,料金表!$B$3:$H$52,7,1),""))),"")</f>
        <v>860</v>
      </c>
      <c r="Z1358" s="28" t="n">
        <f aca="false">$Z$1</f>
        <v>330</v>
      </c>
      <c r="AA1358" s="64"/>
      <c r="AB1358" s="65"/>
      <c r="AC1358" s="66" t="s">
        <v>45</v>
      </c>
      <c r="AD1358" s="65" t="n">
        <v>44006</v>
      </c>
      <c r="AE1358" s="56"/>
      <c r="AF1358" s="104"/>
    </row>
    <row r="1359" customFormat="false" ht="15.75" hidden="false" customHeight="true" outlineLevel="0" collapsed="false">
      <c r="A1359" s="19" t="n">
        <v>1352</v>
      </c>
      <c r="B1359" s="67"/>
      <c r="C1359" s="58" t="s">
        <v>4105</v>
      </c>
      <c r="D1359" s="37" t="s">
        <v>4106</v>
      </c>
      <c r="E1359" s="58" t="n">
        <v>4976219354769</v>
      </c>
      <c r="F1359" s="38" t="str">
        <f aca="false">IF(D1359="",,"http://mnsearch.com/item?kwd="&amp;D1359)</f>
        <v>http://mnsearch.com/item?kwd=B000069TEA</v>
      </c>
      <c r="G1359" s="60" t="n">
        <v>2620</v>
      </c>
      <c r="H1359" s="39"/>
      <c r="I1359" s="40" t="n">
        <v>200</v>
      </c>
      <c r="J1359" s="41"/>
      <c r="K1359" s="41"/>
      <c r="L1359" s="41"/>
      <c r="M1359" s="61" t="s">
        <v>4107</v>
      </c>
      <c r="N1359" s="62" t="n">
        <v>50.49</v>
      </c>
      <c r="O1359" s="77" t="n">
        <f aca="false">N1359-0.5</f>
        <v>49.99</v>
      </c>
      <c r="P1359" s="78" t="n">
        <f aca="false">IF(ISERROR($P$1*O1359),"",($P$1*O1359))</f>
        <v>5292.9412</v>
      </c>
      <c r="Q1359" s="79" t="n">
        <f aca="false">P1359-T1359-X1359-G1359-H1359-Z1359</f>
        <v>688.9412</v>
      </c>
      <c r="R1359" s="80" t="n">
        <f aca="false">P1359-T1359-Y1359-G1359-H1359-Z1359</f>
        <v>688.9412</v>
      </c>
      <c r="S1359" s="81" t="n">
        <f aca="false">IF(ISERROR(Q1359/P1359),"",(Q1359/P1359))</f>
        <v>0.130162262146423</v>
      </c>
      <c r="T1359" s="78" t="n">
        <f aca="false">ROUND(IF(ISERROR(P1359*$T$1),"",P1359*$T$1),0)</f>
        <v>794</v>
      </c>
      <c r="U1359" s="82" t="n">
        <f aca="false">ROUNDUP(I1359*1.2,0)</f>
        <v>240</v>
      </c>
      <c r="V1359" s="83" t="n">
        <f aca="false">ROUNDUP(SUM(J1359:L1359)*1.1,0)</f>
        <v>0</v>
      </c>
      <c r="W1359" s="84" t="s">
        <v>50</v>
      </c>
      <c r="X1359" s="28" t="n">
        <f aca="false">IFERROR(IF($W1359="eパケライト",VLOOKUP($U1359,料金表!$B$3:$H$52,2,1),IF($W1359="eパケ",VLOOKUP($U1359,料金表!$B$3:$H$52,4,1),IF($W1359="EMS",VLOOKUP($U1359,料金表!$B$3:$H$52,6,1),""))),"")</f>
        <v>860</v>
      </c>
      <c r="Y1359" s="28" t="n">
        <f aca="false">IFERROR(IF($W1359="eパケライト",VLOOKUP($U1359,料金表!$B$3:$H$52,3,1),IF($W1359="eパケ",VLOOKUP($U1359,料金表!$B$3:$H$52,5,1),IF($W1359="EMS",VLOOKUP($U1359,料金表!$B$3:$H$52,7,1),""))),"")</f>
        <v>860</v>
      </c>
      <c r="Z1359" s="28" t="n">
        <f aca="false">$Z$1</f>
        <v>330</v>
      </c>
      <c r="AA1359" s="64"/>
      <c r="AB1359" s="65"/>
      <c r="AC1359" s="66" t="s">
        <v>45</v>
      </c>
      <c r="AD1359" s="65" t="n">
        <v>44006</v>
      </c>
      <c r="AE1359" s="56"/>
      <c r="AF1359" s="104"/>
    </row>
    <row r="1360" customFormat="false" ht="15.75" hidden="false" customHeight="true" outlineLevel="0" collapsed="false">
      <c r="A1360" s="19" t="n">
        <v>1353</v>
      </c>
      <c r="B1360" s="67"/>
      <c r="C1360" s="58" t="s">
        <v>4108</v>
      </c>
      <c r="D1360" s="37" t="s">
        <v>4109</v>
      </c>
      <c r="E1360" s="58" t="n">
        <v>4964808301188</v>
      </c>
      <c r="F1360" s="38" t="str">
        <f aca="false">IF(D1360="",,"http://mnsearch.com/item?kwd="&amp;D1360)</f>
        <v>http://mnsearch.com/item?kwd=B001UE7SK0</v>
      </c>
      <c r="G1360" s="60" t="n">
        <v>4400</v>
      </c>
      <c r="H1360" s="39"/>
      <c r="I1360" s="40" t="n">
        <v>200</v>
      </c>
      <c r="J1360" s="41"/>
      <c r="K1360" s="41"/>
      <c r="L1360" s="41"/>
      <c r="M1360" s="61" t="s">
        <v>4110</v>
      </c>
      <c r="N1360" s="62" t="n">
        <v>75.49</v>
      </c>
      <c r="O1360" s="77" t="n">
        <f aca="false">N1360-0.5</f>
        <v>74.99</v>
      </c>
      <c r="P1360" s="78" t="n">
        <f aca="false">IF(ISERROR($P$1*O1360),"",($P$1*O1360))</f>
        <v>7939.9412</v>
      </c>
      <c r="Q1360" s="79" t="n">
        <f aca="false">P1360-T1360-X1360-G1360-H1360-Z1360</f>
        <v>1158.9412</v>
      </c>
      <c r="R1360" s="80" t="n">
        <f aca="false">P1360-T1360-Y1360-G1360-H1360-Z1360</f>
        <v>1158.9412</v>
      </c>
      <c r="S1360" s="81" t="n">
        <f aca="false">IF(ISERROR(Q1360/P1360),"",(Q1360/P1360))</f>
        <v>0.145963448696572</v>
      </c>
      <c r="T1360" s="78" t="n">
        <f aca="false">ROUND(IF(ISERROR(P1360*$T$1),"",P1360*$T$1),0)</f>
        <v>1191</v>
      </c>
      <c r="U1360" s="82" t="n">
        <f aca="false">ROUNDUP(I1360*1.2,0)</f>
        <v>240</v>
      </c>
      <c r="V1360" s="83" t="n">
        <f aca="false">ROUNDUP(SUM(J1360:L1360)*1.1,0)</f>
        <v>0</v>
      </c>
      <c r="W1360" s="84" t="s">
        <v>50</v>
      </c>
      <c r="X1360" s="28" t="n">
        <f aca="false">IFERROR(IF($W1360="eパケライト",VLOOKUP($U1360,料金表!$B$3:$H$52,2,1),IF($W1360="eパケ",VLOOKUP($U1360,料金表!$B$3:$H$52,4,1),IF($W1360="EMS",VLOOKUP($U1360,料金表!$B$3:$H$52,6,1),""))),"")</f>
        <v>860</v>
      </c>
      <c r="Y1360" s="28" t="n">
        <f aca="false">IFERROR(IF($W1360="eパケライト",VLOOKUP($U1360,料金表!$B$3:$H$52,3,1),IF($W1360="eパケ",VLOOKUP($U1360,料金表!$B$3:$H$52,5,1),IF($W1360="EMS",VLOOKUP($U1360,料金表!$B$3:$H$52,7,1),""))),"")</f>
        <v>860</v>
      </c>
      <c r="Z1360" s="28" t="n">
        <f aca="false">$Z$1</f>
        <v>330</v>
      </c>
      <c r="AA1360" s="64"/>
      <c r="AB1360" s="65"/>
      <c r="AC1360" s="66" t="s">
        <v>45</v>
      </c>
      <c r="AD1360" s="65" t="n">
        <v>44006</v>
      </c>
      <c r="AE1360" s="56"/>
      <c r="AF1360" s="104"/>
    </row>
    <row r="1361" customFormat="false" ht="15.75" hidden="false" customHeight="true" outlineLevel="0" collapsed="false">
      <c r="A1361" s="19" t="n">
        <v>1354</v>
      </c>
      <c r="B1361" s="67"/>
      <c r="C1361" s="58" t="s">
        <v>4111</v>
      </c>
      <c r="D1361" s="37" t="s">
        <v>4112</v>
      </c>
      <c r="E1361" s="58" t="n">
        <v>4988611205396</v>
      </c>
      <c r="F1361" s="38" t="str">
        <f aca="false">IF(D1361="",,"http://mnsearch.com/item?kwd="&amp;D1361)</f>
        <v>http://mnsearch.com/item?kwd=B000CMRW3O</v>
      </c>
      <c r="G1361" s="60" t="n">
        <v>21000</v>
      </c>
      <c r="H1361" s="39"/>
      <c r="I1361" s="40" t="n">
        <v>200</v>
      </c>
      <c r="J1361" s="41"/>
      <c r="K1361" s="41"/>
      <c r="L1361" s="41"/>
      <c r="M1361" s="61" t="s">
        <v>4113</v>
      </c>
      <c r="N1361" s="62" t="n">
        <v>300.49</v>
      </c>
      <c r="O1361" s="77" t="n">
        <f aca="false">N1361-0.5</f>
        <v>299.99</v>
      </c>
      <c r="P1361" s="78" t="n">
        <f aca="false">IF(ISERROR($P$1*O1361),"",($P$1*O1361))</f>
        <v>31762.9412</v>
      </c>
      <c r="Q1361" s="79" t="n">
        <f aca="false">P1361-T1361-X1361-G1361-H1361-Z1361</f>
        <v>4808.9412</v>
      </c>
      <c r="R1361" s="80" t="n">
        <f aca="false">P1361-T1361-Y1361-G1361-H1361-Z1361</f>
        <v>4808.9412</v>
      </c>
      <c r="S1361" s="81" t="n">
        <f aca="false">IF(ISERROR(Q1361/P1361),"",(Q1361/P1361))</f>
        <v>0.151401004388095</v>
      </c>
      <c r="T1361" s="78" t="n">
        <f aca="false">ROUND(IF(ISERROR(P1361*$T$1),"",P1361*$T$1),0)</f>
        <v>4764</v>
      </c>
      <c r="U1361" s="82" t="n">
        <f aca="false">ROUNDUP(I1361*1.2,0)</f>
        <v>240</v>
      </c>
      <c r="V1361" s="83" t="n">
        <f aca="false">ROUNDUP(SUM(J1361:L1361)*1.1,0)</f>
        <v>0</v>
      </c>
      <c r="W1361" s="84" t="s">
        <v>50</v>
      </c>
      <c r="X1361" s="28" t="n">
        <f aca="false">IFERROR(IF($W1361="eパケライト",VLOOKUP($U1361,料金表!$B$3:$H$52,2,1),IF($W1361="eパケ",VLOOKUP($U1361,料金表!$B$3:$H$52,4,1),IF($W1361="EMS",VLOOKUP($U1361,料金表!$B$3:$H$52,6,1),""))),"")</f>
        <v>860</v>
      </c>
      <c r="Y1361" s="28" t="n">
        <f aca="false">IFERROR(IF($W1361="eパケライト",VLOOKUP($U1361,料金表!$B$3:$H$52,3,1),IF($W1361="eパケ",VLOOKUP($U1361,料金表!$B$3:$H$52,5,1),IF($W1361="EMS",VLOOKUP($U1361,料金表!$B$3:$H$52,7,1),""))),"")</f>
        <v>860</v>
      </c>
      <c r="Z1361" s="28" t="n">
        <f aca="false">$Z$1</f>
        <v>330</v>
      </c>
      <c r="AA1361" s="64"/>
      <c r="AB1361" s="65"/>
      <c r="AC1361" s="66" t="s">
        <v>45</v>
      </c>
      <c r="AD1361" s="65" t="n">
        <v>44006</v>
      </c>
      <c r="AE1361" s="56"/>
      <c r="AF1361" s="104"/>
    </row>
    <row r="1362" customFormat="false" ht="15.75" hidden="false" customHeight="true" outlineLevel="0" collapsed="false">
      <c r="A1362" s="19" t="n">
        <v>1355</v>
      </c>
      <c r="B1362" s="67"/>
      <c r="C1362" s="58" t="s">
        <v>4114</v>
      </c>
      <c r="D1362" s="37" t="s">
        <v>4115</v>
      </c>
      <c r="E1362" s="58" t="n">
        <v>4988611880166</v>
      </c>
      <c r="F1362" s="38" t="str">
        <f aca="false">IF(D1362="",,"http://mnsearch.com/item?kwd="&amp;D1362)</f>
        <v>http://mnsearch.com/item?kwd=B0000ZPUIM</v>
      </c>
      <c r="G1362" s="60" t="n">
        <v>2811</v>
      </c>
      <c r="H1362" s="39"/>
      <c r="I1362" s="40" t="n">
        <v>200</v>
      </c>
      <c r="J1362" s="41"/>
      <c r="K1362" s="41"/>
      <c r="L1362" s="41"/>
      <c r="M1362" s="61" t="s">
        <v>4116</v>
      </c>
      <c r="N1362" s="62" t="n">
        <v>45.49</v>
      </c>
      <c r="O1362" s="77" t="n">
        <f aca="false">N1362-0.5</f>
        <v>44.99</v>
      </c>
      <c r="P1362" s="78" t="n">
        <f aca="false">IF(ISERROR($P$1*O1362),"",($P$1*O1362))</f>
        <v>4763.5412</v>
      </c>
      <c r="Q1362" s="79" t="n">
        <f aca="false">P1362-T1362-X1362-G1362-H1362-Z1362</f>
        <v>47.5411999999997</v>
      </c>
      <c r="R1362" s="80" t="n">
        <f aca="false">P1362-T1362-Y1362-G1362-H1362-Z1362</f>
        <v>47.5411999999997</v>
      </c>
      <c r="S1362" s="81" t="n">
        <f aca="false">IF(ISERROR(Q1362/P1362),"",(Q1362/P1362))</f>
        <v>0.00998022227665411</v>
      </c>
      <c r="T1362" s="78" t="n">
        <f aca="false">ROUND(IF(ISERROR(P1362*$T$1),"",P1362*$T$1),0)</f>
        <v>715</v>
      </c>
      <c r="U1362" s="82" t="n">
        <f aca="false">ROUNDUP(I1362*1.2,0)</f>
        <v>240</v>
      </c>
      <c r="V1362" s="83" t="n">
        <f aca="false">ROUNDUP(SUM(J1362:L1362)*1.1,0)</f>
        <v>0</v>
      </c>
      <c r="W1362" s="84" t="s">
        <v>50</v>
      </c>
      <c r="X1362" s="28" t="n">
        <f aca="false">IFERROR(IF($W1362="eパケライト",VLOOKUP($U1362,料金表!$B$3:$H$52,2,1),IF($W1362="eパケ",VLOOKUP($U1362,料金表!$B$3:$H$52,4,1),IF($W1362="EMS",VLOOKUP($U1362,料金表!$B$3:$H$52,6,1),""))),"")</f>
        <v>860</v>
      </c>
      <c r="Y1362" s="28" t="n">
        <f aca="false">IFERROR(IF($W1362="eパケライト",VLOOKUP($U1362,料金表!$B$3:$H$52,3,1),IF($W1362="eパケ",VLOOKUP($U1362,料金表!$B$3:$H$52,5,1),IF($W1362="EMS",VLOOKUP($U1362,料金表!$B$3:$H$52,7,1),""))),"")</f>
        <v>860</v>
      </c>
      <c r="Z1362" s="28" t="n">
        <f aca="false">$Z$1</f>
        <v>330</v>
      </c>
      <c r="AA1362" s="64"/>
      <c r="AB1362" s="65"/>
      <c r="AC1362" s="66" t="s">
        <v>45</v>
      </c>
      <c r="AD1362" s="65" t="n">
        <v>44006</v>
      </c>
      <c r="AE1362" s="56"/>
      <c r="AF1362" s="104"/>
    </row>
    <row r="1363" customFormat="false" ht="15.75" hidden="false" customHeight="true" outlineLevel="0" collapsed="false">
      <c r="A1363" s="19" t="n">
        <v>1356</v>
      </c>
      <c r="B1363" s="67"/>
      <c r="C1363" s="58" t="s">
        <v>4117</v>
      </c>
      <c r="D1363" s="37" t="s">
        <v>4118</v>
      </c>
      <c r="E1363" s="58" t="n">
        <v>4988658931258</v>
      </c>
      <c r="F1363" s="38" t="str">
        <f aca="false">IF(D1363="",,"http://mnsearch.com/item?kwd="&amp;D1363)</f>
        <v>http://mnsearch.com/item?kwd=B0000ZPVYA</v>
      </c>
      <c r="G1363" s="60" t="n">
        <v>16100</v>
      </c>
      <c r="H1363" s="39"/>
      <c r="I1363" s="40" t="n">
        <v>200</v>
      </c>
      <c r="J1363" s="41"/>
      <c r="K1363" s="41"/>
      <c r="L1363" s="41"/>
      <c r="M1363" s="100" t="s">
        <v>4119</v>
      </c>
      <c r="N1363" s="62" t="n">
        <v>235.49</v>
      </c>
      <c r="O1363" s="77" t="n">
        <f aca="false">N1363-0.5</f>
        <v>234.99</v>
      </c>
      <c r="P1363" s="78" t="n">
        <f aca="false">IF(ISERROR($P$1*O1363),"",($P$1*O1363))</f>
        <v>24880.7412</v>
      </c>
      <c r="Q1363" s="79" t="n">
        <f aca="false">P1363-T1363-X1363-G1363-H1363-Z1363</f>
        <v>3858.7412</v>
      </c>
      <c r="R1363" s="80" t="n">
        <f aca="false">P1363-T1363-Y1363-G1363-H1363-Z1363</f>
        <v>3858.7412</v>
      </c>
      <c r="S1363" s="81" t="n">
        <f aca="false">IF(ISERROR(Q1363/P1363),"",(Q1363/P1363))</f>
        <v>0.155089479408274</v>
      </c>
      <c r="T1363" s="78" t="n">
        <f aca="false">ROUND(IF(ISERROR(P1363*$T$1),"",P1363*$T$1),0)</f>
        <v>3732</v>
      </c>
      <c r="U1363" s="82" t="n">
        <f aca="false">ROUNDUP(I1363*1.2,0)</f>
        <v>240</v>
      </c>
      <c r="V1363" s="83" t="n">
        <f aca="false">ROUNDUP(SUM(J1363:L1363)*1.1,0)</f>
        <v>0</v>
      </c>
      <c r="W1363" s="84" t="s">
        <v>50</v>
      </c>
      <c r="X1363" s="28" t="n">
        <f aca="false">IFERROR(IF($W1363="eパケライト",VLOOKUP($U1363,料金表!$B$3:$H$52,2,1),IF($W1363="eパケ",VLOOKUP($U1363,料金表!$B$3:$H$52,4,1),IF($W1363="EMS",VLOOKUP($U1363,料金表!$B$3:$H$52,6,1),""))),"")</f>
        <v>860</v>
      </c>
      <c r="Y1363" s="28" t="n">
        <f aca="false">IFERROR(IF($W1363="eパケライト",VLOOKUP($U1363,料金表!$B$3:$H$52,3,1),IF($W1363="eパケ",VLOOKUP($U1363,料金表!$B$3:$H$52,5,1),IF($W1363="EMS",VLOOKUP($U1363,料金表!$B$3:$H$52,7,1),""))),"")</f>
        <v>860</v>
      </c>
      <c r="Z1363" s="28" t="n">
        <f aca="false">$Z$1</f>
        <v>330</v>
      </c>
      <c r="AA1363" s="64"/>
      <c r="AB1363" s="65"/>
      <c r="AC1363" s="66" t="s">
        <v>45</v>
      </c>
      <c r="AD1363" s="65" t="n">
        <v>44006</v>
      </c>
      <c r="AE1363" s="56"/>
      <c r="AF1363" s="104"/>
    </row>
    <row r="1364" customFormat="false" ht="15.75" hidden="false" customHeight="true" outlineLevel="0" collapsed="false">
      <c r="A1364" s="19" t="n">
        <v>1357</v>
      </c>
      <c r="B1364" s="67"/>
      <c r="C1364" s="58" t="s">
        <v>4120</v>
      </c>
      <c r="D1364" s="37" t="s">
        <v>4121</v>
      </c>
      <c r="E1364" s="58" t="n">
        <v>4988635100189</v>
      </c>
      <c r="F1364" s="38" t="str">
        <f aca="false">IF(D1364="",,"http://mnsearch.com/item?kwd="&amp;D1364)</f>
        <v>http://mnsearch.com/item?kwd=B0000ZPVG8</v>
      </c>
      <c r="G1364" s="60" t="n">
        <v>6411</v>
      </c>
      <c r="H1364" s="39"/>
      <c r="I1364" s="40" t="n">
        <v>200</v>
      </c>
      <c r="J1364" s="41"/>
      <c r="K1364" s="41"/>
      <c r="L1364" s="41"/>
      <c r="M1364" s="100" t="s">
        <v>4122</v>
      </c>
      <c r="N1364" s="62" t="n">
        <v>120.49</v>
      </c>
      <c r="O1364" s="77" t="n">
        <f aca="false">N1364-0.5</f>
        <v>119.99</v>
      </c>
      <c r="P1364" s="78" t="n">
        <f aca="false">IF(ISERROR($P$1*O1364),"",($P$1*O1364))</f>
        <v>12704.5412</v>
      </c>
      <c r="Q1364" s="79" t="n">
        <f aca="false">P1364-T1364-X1364-G1364-H1364-Z1364</f>
        <v>3197.5412</v>
      </c>
      <c r="R1364" s="80" t="n">
        <f aca="false">P1364-T1364-Y1364-G1364-H1364-Z1364</f>
        <v>3197.5412</v>
      </c>
      <c r="S1364" s="81" t="n">
        <f aca="false">IF(ISERROR(Q1364/P1364),"",(Q1364/P1364))</f>
        <v>0.2516849014587</v>
      </c>
      <c r="T1364" s="78" t="n">
        <f aca="false">ROUND(IF(ISERROR(P1364*$T$1),"",P1364*$T$1),0)</f>
        <v>1906</v>
      </c>
      <c r="U1364" s="82" t="n">
        <f aca="false">ROUNDUP(I1364*1.2,0)</f>
        <v>240</v>
      </c>
      <c r="V1364" s="83" t="n">
        <f aca="false">ROUNDUP(SUM(J1364:L1364)*1.1,0)</f>
        <v>0</v>
      </c>
      <c r="W1364" s="84" t="s">
        <v>50</v>
      </c>
      <c r="X1364" s="28" t="n">
        <f aca="false">IFERROR(IF($W1364="eパケライト",VLOOKUP($U1364,料金表!$B$3:$H$52,2,1),IF($W1364="eパケ",VLOOKUP($U1364,料金表!$B$3:$H$52,4,1),IF($W1364="EMS",VLOOKUP($U1364,料金表!$B$3:$H$52,6,1),""))),"")</f>
        <v>860</v>
      </c>
      <c r="Y1364" s="28" t="n">
        <f aca="false">IFERROR(IF($W1364="eパケライト",VLOOKUP($U1364,料金表!$B$3:$H$52,3,1),IF($W1364="eパケ",VLOOKUP($U1364,料金表!$B$3:$H$52,5,1),IF($W1364="EMS",VLOOKUP($U1364,料金表!$B$3:$H$52,7,1),""))),"")</f>
        <v>860</v>
      </c>
      <c r="Z1364" s="28" t="n">
        <f aca="false">$Z$1</f>
        <v>330</v>
      </c>
      <c r="AA1364" s="64"/>
      <c r="AB1364" s="65"/>
      <c r="AC1364" s="66" t="s">
        <v>45</v>
      </c>
      <c r="AD1364" s="65" t="n">
        <v>44006</v>
      </c>
      <c r="AE1364" s="56"/>
      <c r="AF1364" s="104"/>
    </row>
    <row r="1365" customFormat="false" ht="15.75" hidden="false" customHeight="true" outlineLevel="0" collapsed="false">
      <c r="A1365" s="19" t="n">
        <v>1358</v>
      </c>
      <c r="B1365" s="67"/>
      <c r="C1365" s="58" t="s">
        <v>4123</v>
      </c>
      <c r="D1365" s="37" t="s">
        <v>4124</v>
      </c>
      <c r="E1365" s="58" t="n">
        <v>4988624910232</v>
      </c>
      <c r="F1365" s="38" t="str">
        <f aca="false">IF(D1365="",,"http://mnsearch.com/item?kwd="&amp;D1365)</f>
        <v>http://mnsearch.com/item?kwd=B0000ZPV22</v>
      </c>
      <c r="G1365" s="60" t="n">
        <v>2311</v>
      </c>
      <c r="H1365" s="39"/>
      <c r="I1365" s="40" t="n">
        <v>200</v>
      </c>
      <c r="J1365" s="41"/>
      <c r="K1365" s="41"/>
      <c r="L1365" s="41"/>
      <c r="M1365" s="100" t="s">
        <v>4125</v>
      </c>
      <c r="N1365" s="62" t="n">
        <v>48.49</v>
      </c>
      <c r="O1365" s="77" t="n">
        <f aca="false">N1365-0.5</f>
        <v>47.99</v>
      </c>
      <c r="P1365" s="78" t="n">
        <f aca="false">IF(ISERROR($P$1*O1365),"",($P$1*O1365))</f>
        <v>5081.1812</v>
      </c>
      <c r="Q1365" s="79" t="n">
        <f aca="false">P1365-T1365-X1365-G1365-H1365-Z1365</f>
        <v>818.1812</v>
      </c>
      <c r="R1365" s="80" t="n">
        <f aca="false">P1365-T1365-Y1365-G1365-H1365-Z1365</f>
        <v>818.1812</v>
      </c>
      <c r="S1365" s="81" t="n">
        <f aca="false">IF(ISERROR(Q1365/P1365),"",(Q1365/P1365))</f>
        <v>0.161021850588599</v>
      </c>
      <c r="T1365" s="78" t="n">
        <f aca="false">ROUND(IF(ISERROR(P1365*$T$1),"",P1365*$T$1),0)</f>
        <v>762</v>
      </c>
      <c r="U1365" s="82" t="n">
        <f aca="false">ROUNDUP(I1365*1.2,0)</f>
        <v>240</v>
      </c>
      <c r="V1365" s="83" t="n">
        <f aca="false">ROUNDUP(SUM(J1365:L1365)*1.1,0)</f>
        <v>0</v>
      </c>
      <c r="W1365" s="84" t="s">
        <v>50</v>
      </c>
      <c r="X1365" s="28" t="n">
        <f aca="false">IFERROR(IF($W1365="eパケライト",VLOOKUP($U1365,料金表!$B$3:$H$52,2,1),IF($W1365="eパケ",VLOOKUP($U1365,料金表!$B$3:$H$52,4,1),IF($W1365="EMS",VLOOKUP($U1365,料金表!$B$3:$H$52,6,1),""))),"")</f>
        <v>860</v>
      </c>
      <c r="Y1365" s="28" t="n">
        <f aca="false">IFERROR(IF($W1365="eパケライト",VLOOKUP($U1365,料金表!$B$3:$H$52,3,1),IF($W1365="eパケ",VLOOKUP($U1365,料金表!$B$3:$H$52,5,1),IF($W1365="EMS",VLOOKUP($U1365,料金表!$B$3:$H$52,7,1),""))),"")</f>
        <v>860</v>
      </c>
      <c r="Z1365" s="28" t="n">
        <f aca="false">$Z$1</f>
        <v>330</v>
      </c>
      <c r="AA1365" s="64"/>
      <c r="AB1365" s="65"/>
      <c r="AC1365" s="66" t="s">
        <v>45</v>
      </c>
      <c r="AD1365" s="65" t="n">
        <v>44006</v>
      </c>
      <c r="AE1365" s="56"/>
      <c r="AF1365" s="104"/>
    </row>
    <row r="1366" customFormat="false" ht="15.75" hidden="false" customHeight="true" outlineLevel="0" collapsed="false">
      <c r="A1366" s="19" t="n">
        <v>1359</v>
      </c>
      <c r="B1366" s="67"/>
      <c r="C1366" s="58" t="s">
        <v>4126</v>
      </c>
      <c r="D1366" s="37" t="s">
        <v>4127</v>
      </c>
      <c r="E1366" s="58" t="n">
        <v>4988658910024</v>
      </c>
      <c r="F1366" s="38" t="str">
        <f aca="false">IF(D1366="",,"http://mnsearch.com/item?kwd="&amp;D1366)</f>
        <v>http://mnsearch.com/item?kwd=B0000ZPTG0</v>
      </c>
      <c r="G1366" s="60" t="n">
        <v>7800</v>
      </c>
      <c r="H1366" s="39"/>
      <c r="I1366" s="40" t="n">
        <v>200</v>
      </c>
      <c r="J1366" s="41"/>
      <c r="K1366" s="41"/>
      <c r="L1366" s="41"/>
      <c r="M1366" s="61" t="s">
        <v>4128</v>
      </c>
      <c r="N1366" s="62" t="n">
        <v>120</v>
      </c>
      <c r="O1366" s="77" t="n">
        <f aca="false">N1366-0.5</f>
        <v>119.5</v>
      </c>
      <c r="P1366" s="78" t="n">
        <f aca="false">IF(ISERROR($P$1*O1366),"",($P$1*O1366))</f>
        <v>12652.66</v>
      </c>
      <c r="Q1366" s="79" t="n">
        <f aca="false">P1366-T1366-X1366-G1366-H1366-Z1366</f>
        <v>1764.66</v>
      </c>
      <c r="R1366" s="80" t="n">
        <f aca="false">P1366-T1366-Y1366-G1366-H1366-Z1366</f>
        <v>1764.66</v>
      </c>
      <c r="S1366" s="81" t="n">
        <f aca="false">IF(ISERROR(Q1366/P1366),"",(Q1366/P1366))</f>
        <v>0.139469487048573</v>
      </c>
      <c r="T1366" s="78" t="n">
        <f aca="false">ROUND(IF(ISERROR(P1366*$T$1),"",P1366*$T$1),0)</f>
        <v>1898</v>
      </c>
      <c r="U1366" s="82" t="n">
        <f aca="false">ROUNDUP(I1366*1.2,0)</f>
        <v>240</v>
      </c>
      <c r="V1366" s="83" t="n">
        <f aca="false">ROUNDUP(SUM(J1366:L1366)*1.1,0)</f>
        <v>0</v>
      </c>
      <c r="W1366" s="84" t="s">
        <v>50</v>
      </c>
      <c r="X1366" s="28" t="n">
        <f aca="false">IFERROR(IF($W1366="eパケライト",VLOOKUP($U1366,料金表!$B$3:$H$52,2,1),IF($W1366="eパケ",VLOOKUP($U1366,料金表!$B$3:$H$52,4,1),IF($W1366="EMS",VLOOKUP($U1366,料金表!$B$3:$H$52,6,1),""))),"")</f>
        <v>860</v>
      </c>
      <c r="Y1366" s="28" t="n">
        <f aca="false">IFERROR(IF($W1366="eパケライト",VLOOKUP($U1366,料金表!$B$3:$H$52,3,1),IF($W1366="eパケ",VLOOKUP($U1366,料金表!$B$3:$H$52,5,1),IF($W1366="EMS",VLOOKUP($U1366,料金表!$B$3:$H$52,7,1),""))),"")</f>
        <v>860</v>
      </c>
      <c r="Z1366" s="28" t="n">
        <f aca="false">$Z$1</f>
        <v>330</v>
      </c>
      <c r="AA1366" s="64"/>
      <c r="AB1366" s="65"/>
      <c r="AC1366" s="66" t="s">
        <v>45</v>
      </c>
      <c r="AD1366" s="65" t="n">
        <v>44006</v>
      </c>
      <c r="AE1366" s="56"/>
      <c r="AF1366" s="104"/>
    </row>
    <row r="1367" customFormat="false" ht="15.75" hidden="false" customHeight="true" outlineLevel="0" collapsed="false">
      <c r="A1367" s="19" t="n">
        <v>1360</v>
      </c>
      <c r="B1367" s="67"/>
      <c r="C1367" s="58" t="s">
        <v>4129</v>
      </c>
      <c r="D1367" s="37" t="s">
        <v>4130</v>
      </c>
      <c r="E1367" s="58" t="n">
        <v>4974365540432</v>
      </c>
      <c r="F1367" s="38" t="str">
        <f aca="false">IF(D1367="",,"http://mnsearch.com/item?kwd="&amp;D1367)</f>
        <v>http://mnsearch.com/item?kwd=B000147T3Q</v>
      </c>
      <c r="G1367" s="60" t="n">
        <v>4800</v>
      </c>
      <c r="H1367" s="39"/>
      <c r="I1367" s="40" t="n">
        <v>250</v>
      </c>
      <c r="J1367" s="41"/>
      <c r="K1367" s="41"/>
      <c r="L1367" s="41"/>
      <c r="M1367" s="100" t="s">
        <v>4131</v>
      </c>
      <c r="N1367" s="62" t="n">
        <v>75.25</v>
      </c>
      <c r="O1367" s="77" t="n">
        <f aca="false">N1367-0.5</f>
        <v>74.75</v>
      </c>
      <c r="P1367" s="78" t="n">
        <f aca="false">IF(ISERROR($P$1*O1367),"",($P$1*O1367))</f>
        <v>7914.53</v>
      </c>
      <c r="Q1367" s="79" t="n">
        <f aca="false">P1367-T1367-X1367-G1367-H1367-Z1367</f>
        <v>662.53</v>
      </c>
      <c r="R1367" s="80" t="n">
        <f aca="false">P1367-T1367-Y1367-G1367-H1367-Z1367</f>
        <v>662.53</v>
      </c>
      <c r="S1367" s="81" t="n">
        <f aca="false">IF(ISERROR(Q1367/P1367),"",(Q1367/P1367))</f>
        <v>0.0837105930484817</v>
      </c>
      <c r="T1367" s="78" t="n">
        <f aca="false">ROUND(IF(ISERROR(P1367*$T$1),"",P1367*$T$1),0)</f>
        <v>1187</v>
      </c>
      <c r="U1367" s="82" t="n">
        <f aca="false">ROUNDUP(I1367*1.2,0)</f>
        <v>300</v>
      </c>
      <c r="V1367" s="83" t="n">
        <f aca="false">ROUNDUP(SUM(J1367:L1367)*1.1,0)</f>
        <v>0</v>
      </c>
      <c r="W1367" s="84" t="s">
        <v>50</v>
      </c>
      <c r="X1367" s="28" t="n">
        <f aca="false">IFERROR(IF($W1367="eパケライト",VLOOKUP($U1367,料金表!$B$3:$H$52,2,1),IF($W1367="eパケ",VLOOKUP($U1367,料金表!$B$3:$H$52,4,1),IF($W1367="EMS",VLOOKUP($U1367,料金表!$B$3:$H$52,6,1),""))),"")</f>
        <v>935</v>
      </c>
      <c r="Y1367" s="28" t="n">
        <f aca="false">IFERROR(IF($W1367="eパケライト",VLOOKUP($U1367,料金表!$B$3:$H$52,3,1),IF($W1367="eパケ",VLOOKUP($U1367,料金表!$B$3:$H$52,5,1),IF($W1367="EMS",VLOOKUP($U1367,料金表!$B$3:$H$52,7,1),""))),"")</f>
        <v>935</v>
      </c>
      <c r="Z1367" s="28" t="n">
        <f aca="false">$Z$1</f>
        <v>330</v>
      </c>
      <c r="AA1367" s="64"/>
      <c r="AB1367" s="65"/>
      <c r="AC1367" s="66" t="s">
        <v>45</v>
      </c>
      <c r="AD1367" s="65" t="n">
        <v>44006</v>
      </c>
      <c r="AE1367" s="56"/>
      <c r="AF1367" s="104"/>
    </row>
    <row r="1368" customFormat="false" ht="15.75" hidden="false" customHeight="true" outlineLevel="0" collapsed="false">
      <c r="A1368" s="19" t="n">
        <v>1361</v>
      </c>
      <c r="B1368" s="67"/>
      <c r="C1368" s="58" t="s">
        <v>4132</v>
      </c>
      <c r="D1368" s="37" t="s">
        <v>4133</v>
      </c>
      <c r="E1368" s="58" t="n">
        <v>4988607200176</v>
      </c>
      <c r="F1368" s="38" t="str">
        <f aca="false">IF(D1368="",,"http://mnsearch.com/item?kwd="&amp;D1368)</f>
        <v>http://mnsearch.com/item?kwd=B0000ZPT7E</v>
      </c>
      <c r="G1368" s="60" t="n">
        <v>2000</v>
      </c>
      <c r="H1368" s="39"/>
      <c r="I1368" s="40" t="n">
        <v>200</v>
      </c>
      <c r="J1368" s="41"/>
      <c r="K1368" s="41"/>
      <c r="L1368" s="41"/>
      <c r="M1368" s="61" t="s">
        <v>4134</v>
      </c>
      <c r="N1368" s="62" t="n">
        <v>44.49</v>
      </c>
      <c r="O1368" s="77" t="n">
        <f aca="false">N1368-0.5</f>
        <v>43.99</v>
      </c>
      <c r="P1368" s="78" t="n">
        <f aca="false">IF(ISERROR($P$1*O1368),"",($P$1*O1368))</f>
        <v>4657.6612</v>
      </c>
      <c r="Q1368" s="79" t="n">
        <f aca="false">P1368-T1368-X1368-G1368-H1368-Z1368</f>
        <v>768.6612</v>
      </c>
      <c r="R1368" s="80" t="n">
        <f aca="false">P1368-T1368-Y1368-G1368-H1368-Z1368</f>
        <v>768.6612</v>
      </c>
      <c r="S1368" s="81" t="n">
        <f aca="false">IF(ISERROR(Q1368/P1368),"",(Q1368/P1368))</f>
        <v>0.165031582803833</v>
      </c>
      <c r="T1368" s="78" t="n">
        <f aca="false">ROUND(IF(ISERROR(P1368*$T$1),"",P1368*$T$1),0)</f>
        <v>699</v>
      </c>
      <c r="U1368" s="82" t="n">
        <f aca="false">ROUNDUP(I1368*1.2,0)</f>
        <v>240</v>
      </c>
      <c r="V1368" s="83" t="n">
        <f aca="false">ROUNDUP(SUM(J1368:L1368)*1.1,0)</f>
        <v>0</v>
      </c>
      <c r="W1368" s="84" t="s">
        <v>50</v>
      </c>
      <c r="X1368" s="28" t="n">
        <f aca="false">IFERROR(IF($W1368="eパケライト",VLOOKUP($U1368,料金表!$B$3:$H$52,2,1),IF($W1368="eパケ",VLOOKUP($U1368,料金表!$B$3:$H$52,4,1),IF($W1368="EMS",VLOOKUP($U1368,料金表!$B$3:$H$52,6,1),""))),"")</f>
        <v>860</v>
      </c>
      <c r="Y1368" s="28" t="n">
        <f aca="false">IFERROR(IF($W1368="eパケライト",VLOOKUP($U1368,料金表!$B$3:$H$52,3,1),IF($W1368="eパケ",VLOOKUP($U1368,料金表!$B$3:$H$52,5,1),IF($W1368="EMS",VLOOKUP($U1368,料金表!$B$3:$H$52,7,1),""))),"")</f>
        <v>860</v>
      </c>
      <c r="Z1368" s="28" t="n">
        <f aca="false">$Z$1</f>
        <v>330</v>
      </c>
      <c r="AA1368" s="64"/>
      <c r="AB1368" s="65"/>
      <c r="AC1368" s="66" t="s">
        <v>89</v>
      </c>
      <c r="AD1368" s="65" t="n">
        <v>44008</v>
      </c>
      <c r="AE1368" s="56"/>
      <c r="AF1368" s="104"/>
    </row>
    <row r="1369" customFormat="false" ht="15.75" hidden="false" customHeight="true" outlineLevel="0" collapsed="false">
      <c r="A1369" s="19" t="n">
        <v>1362</v>
      </c>
      <c r="B1369" s="67"/>
      <c r="C1369" s="58" t="s">
        <v>4135</v>
      </c>
      <c r="D1369" s="37" t="s">
        <v>4136</v>
      </c>
      <c r="E1369" s="58" t="n">
        <v>4988607200596</v>
      </c>
      <c r="F1369" s="38" t="str">
        <f aca="false">IF(D1369="",,"http://mnsearch.com/item?kwd="&amp;D1369)</f>
        <v>http://mnsearch.com/item?kwd=B0000ZPTLU</v>
      </c>
      <c r="G1369" s="60" t="n">
        <v>12000</v>
      </c>
      <c r="H1369" s="39"/>
      <c r="I1369" s="40" t="n">
        <v>200</v>
      </c>
      <c r="J1369" s="41"/>
      <c r="K1369" s="41"/>
      <c r="L1369" s="41"/>
      <c r="M1369" s="61" t="s">
        <v>4137</v>
      </c>
      <c r="N1369" s="62" t="n">
        <v>169.49</v>
      </c>
      <c r="O1369" s="77" t="n">
        <f aca="false">N1369-0.5</f>
        <v>168.99</v>
      </c>
      <c r="P1369" s="78" t="n">
        <f aca="false">IF(ISERROR($P$1*O1369),"",($P$1*O1369))</f>
        <v>17892.6612</v>
      </c>
      <c r="Q1369" s="79" t="n">
        <f aca="false">P1369-T1369-X1369-G1369-H1369-Z1369</f>
        <v>2018.6612</v>
      </c>
      <c r="R1369" s="80" t="n">
        <f aca="false">P1369-T1369-Y1369-G1369-H1369-Z1369</f>
        <v>2018.6612</v>
      </c>
      <c r="S1369" s="81" t="n">
        <f aca="false">IF(ISERROR(Q1369/P1369),"",(Q1369/P1369))</f>
        <v>0.112820623910321</v>
      </c>
      <c r="T1369" s="78" t="n">
        <f aca="false">ROUND(IF(ISERROR(P1369*$T$1),"",P1369*$T$1),0)</f>
        <v>2684</v>
      </c>
      <c r="U1369" s="82" t="n">
        <f aca="false">ROUNDUP(I1369*1.2,0)</f>
        <v>240</v>
      </c>
      <c r="V1369" s="83" t="n">
        <f aca="false">ROUNDUP(SUM(J1369:L1369)*1.1,0)</f>
        <v>0</v>
      </c>
      <c r="W1369" s="84" t="s">
        <v>50</v>
      </c>
      <c r="X1369" s="28" t="n">
        <f aca="false">IFERROR(IF($W1369="eパケライト",VLOOKUP($U1369,料金表!$B$3:$H$52,2,1),IF($W1369="eパケ",VLOOKUP($U1369,料金表!$B$3:$H$52,4,1),IF($W1369="EMS",VLOOKUP($U1369,料金表!$B$3:$H$52,6,1),""))),"")</f>
        <v>860</v>
      </c>
      <c r="Y1369" s="28" t="n">
        <f aca="false">IFERROR(IF($W1369="eパケライト",VLOOKUP($U1369,料金表!$B$3:$H$52,3,1),IF($W1369="eパケ",VLOOKUP($U1369,料金表!$B$3:$H$52,5,1),IF($W1369="EMS",VLOOKUP($U1369,料金表!$B$3:$H$52,7,1),""))),"")</f>
        <v>860</v>
      </c>
      <c r="Z1369" s="28" t="n">
        <f aca="false">$Z$1</f>
        <v>330</v>
      </c>
      <c r="AA1369" s="64"/>
      <c r="AB1369" s="65"/>
      <c r="AC1369" s="66" t="s">
        <v>89</v>
      </c>
      <c r="AD1369" s="65" t="n">
        <v>44008</v>
      </c>
      <c r="AE1369" s="56"/>
      <c r="AF1369" s="104"/>
    </row>
    <row r="1370" customFormat="false" ht="15.75" hidden="false" customHeight="true" outlineLevel="0" collapsed="false">
      <c r="A1370" s="19" t="n">
        <v>1363</v>
      </c>
      <c r="B1370" s="67"/>
      <c r="C1370" s="58" t="s">
        <v>4138</v>
      </c>
      <c r="D1370" s="37" t="s">
        <v>4139</v>
      </c>
      <c r="E1370" s="58" t="n">
        <v>4988041700041</v>
      </c>
      <c r="F1370" s="38" t="str">
        <f aca="false">IF(D1370="",,"http://mnsearch.com/item?kwd="&amp;D1370)</f>
        <v>http://mnsearch.com/item?kwd=B0000ZPQTU</v>
      </c>
      <c r="G1370" s="60" t="n">
        <v>3000</v>
      </c>
      <c r="H1370" s="39"/>
      <c r="I1370" s="40" t="n">
        <v>200</v>
      </c>
      <c r="J1370" s="41"/>
      <c r="K1370" s="41"/>
      <c r="L1370" s="41"/>
      <c r="M1370" s="61" t="s">
        <v>4140</v>
      </c>
      <c r="N1370" s="62" t="n">
        <v>55.49</v>
      </c>
      <c r="O1370" s="77" t="n">
        <f aca="false">N1370-0.5</f>
        <v>54.99</v>
      </c>
      <c r="P1370" s="78" t="n">
        <f aca="false">IF(ISERROR($P$1*O1370),"",($P$1*O1370))</f>
        <v>5822.3412</v>
      </c>
      <c r="Q1370" s="79" t="n">
        <f aca="false">P1370-T1370-X1370-G1370-H1370-Z1370</f>
        <v>759.3412</v>
      </c>
      <c r="R1370" s="80" t="n">
        <f aca="false">P1370-T1370-Y1370-G1370-H1370-Z1370</f>
        <v>759.3412</v>
      </c>
      <c r="S1370" s="81" t="n">
        <f aca="false">IF(ISERROR(Q1370/P1370),"",(Q1370/P1370))</f>
        <v>0.13041853335562</v>
      </c>
      <c r="T1370" s="78" t="n">
        <f aca="false">ROUND(IF(ISERROR(P1370*$T$1),"",P1370*$T$1),0)</f>
        <v>873</v>
      </c>
      <c r="U1370" s="82" t="n">
        <f aca="false">ROUNDUP(I1370*1.2,0)</f>
        <v>240</v>
      </c>
      <c r="V1370" s="83" t="n">
        <f aca="false">ROUNDUP(SUM(J1370:L1370)*1.1,0)</f>
        <v>0</v>
      </c>
      <c r="W1370" s="84" t="s">
        <v>50</v>
      </c>
      <c r="X1370" s="28" t="n">
        <f aca="false">IFERROR(IF($W1370="eパケライト",VLOOKUP($U1370,料金表!$B$3:$H$52,2,1),IF($W1370="eパケ",VLOOKUP($U1370,料金表!$B$3:$H$52,4,1),IF($W1370="EMS",VLOOKUP($U1370,料金表!$B$3:$H$52,6,1),""))),"")</f>
        <v>860</v>
      </c>
      <c r="Y1370" s="28" t="n">
        <f aca="false">IFERROR(IF($W1370="eパケライト",VLOOKUP($U1370,料金表!$B$3:$H$52,3,1),IF($W1370="eパケ",VLOOKUP($U1370,料金表!$B$3:$H$52,5,1),IF($W1370="EMS",VLOOKUP($U1370,料金表!$B$3:$H$52,7,1),""))),"")</f>
        <v>860</v>
      </c>
      <c r="Z1370" s="28" t="n">
        <f aca="false">$Z$1</f>
        <v>330</v>
      </c>
      <c r="AA1370" s="64"/>
      <c r="AB1370" s="65"/>
      <c r="AC1370" s="66" t="s">
        <v>89</v>
      </c>
      <c r="AD1370" s="65" t="n">
        <v>44008</v>
      </c>
      <c r="AE1370" s="56"/>
      <c r="AF1370" s="104"/>
    </row>
    <row r="1371" customFormat="false" ht="15.75" hidden="false" customHeight="true" outlineLevel="0" collapsed="false">
      <c r="A1371" s="19" t="n">
        <v>1364</v>
      </c>
      <c r="B1371" s="67"/>
      <c r="C1371" s="58" t="s">
        <v>4141</v>
      </c>
      <c r="D1371" s="37" t="s">
        <v>4142</v>
      </c>
      <c r="E1371" s="58" t="n">
        <v>4965857030012</v>
      </c>
      <c r="F1371" s="38" t="str">
        <f aca="false">IF(D1371="",,"http://mnsearch.com/item?kwd="&amp;D1371)</f>
        <v>http://mnsearch.com/item?kwd=B000092PBY</v>
      </c>
      <c r="G1371" s="60" t="n">
        <v>3200</v>
      </c>
      <c r="H1371" s="39"/>
      <c r="I1371" s="40" t="n">
        <v>200</v>
      </c>
      <c r="J1371" s="41"/>
      <c r="K1371" s="41"/>
      <c r="L1371" s="41"/>
      <c r="M1371" s="61" t="s">
        <v>4143</v>
      </c>
      <c r="N1371" s="62" t="n">
        <v>55.49</v>
      </c>
      <c r="O1371" s="77" t="n">
        <f aca="false">N1371-0.5</f>
        <v>54.99</v>
      </c>
      <c r="P1371" s="78" t="n">
        <f aca="false">IF(ISERROR($P$1*O1371),"",($P$1*O1371))</f>
        <v>5822.3412</v>
      </c>
      <c r="Q1371" s="79" t="n">
        <f aca="false">P1371-T1371-X1371-G1371-H1371-Z1371</f>
        <v>559.3412</v>
      </c>
      <c r="R1371" s="80" t="n">
        <f aca="false">P1371-T1371-Y1371-G1371-H1371-Z1371</f>
        <v>559.3412</v>
      </c>
      <c r="S1371" s="81" t="n">
        <f aca="false">IF(ISERROR(Q1371/P1371),"",(Q1371/P1371))</f>
        <v>0.0960680902726896</v>
      </c>
      <c r="T1371" s="78" t="n">
        <f aca="false">ROUND(IF(ISERROR(P1371*$T$1),"",P1371*$T$1),0)</f>
        <v>873</v>
      </c>
      <c r="U1371" s="82" t="n">
        <f aca="false">ROUNDUP(I1371*1.2,0)</f>
        <v>240</v>
      </c>
      <c r="V1371" s="83" t="n">
        <f aca="false">ROUNDUP(SUM(J1371:L1371)*1.1,0)</f>
        <v>0</v>
      </c>
      <c r="W1371" s="84" t="s">
        <v>50</v>
      </c>
      <c r="X1371" s="28" t="n">
        <f aca="false">IFERROR(IF($W1371="eパケライト",VLOOKUP($U1371,料金表!$B$3:$H$52,2,1),IF($W1371="eパケ",VLOOKUP($U1371,料金表!$B$3:$H$52,4,1),IF($W1371="EMS",VLOOKUP($U1371,料金表!$B$3:$H$52,6,1),""))),"")</f>
        <v>860</v>
      </c>
      <c r="Y1371" s="28" t="n">
        <f aca="false">IFERROR(IF($W1371="eパケライト",VLOOKUP($U1371,料金表!$B$3:$H$52,3,1),IF($W1371="eパケ",VLOOKUP($U1371,料金表!$B$3:$H$52,5,1),IF($W1371="EMS",VLOOKUP($U1371,料金表!$B$3:$H$52,7,1),""))),"")</f>
        <v>860</v>
      </c>
      <c r="Z1371" s="28" t="n">
        <f aca="false">$Z$1</f>
        <v>330</v>
      </c>
      <c r="AA1371" s="64"/>
      <c r="AB1371" s="65"/>
      <c r="AC1371" s="66" t="s">
        <v>89</v>
      </c>
      <c r="AD1371" s="65" t="n">
        <v>44008</v>
      </c>
      <c r="AE1371" s="56"/>
      <c r="AF1371" s="104"/>
    </row>
    <row r="1372" customFormat="false" ht="15.75" hidden="false" customHeight="true" outlineLevel="0" collapsed="false">
      <c r="A1372" s="19" t="n">
        <v>1365</v>
      </c>
      <c r="B1372" s="67"/>
      <c r="C1372" s="58" t="s">
        <v>4144</v>
      </c>
      <c r="D1372" s="37" t="s">
        <v>4145</v>
      </c>
      <c r="E1372" s="58" t="n">
        <v>4988602017663</v>
      </c>
      <c r="F1372" s="38" t="str">
        <f aca="false">IF(D1372="",,"http://mnsearch.com/item?kwd="&amp;D1372)</f>
        <v>http://mnsearch.com/item?kwd=B000069TX4</v>
      </c>
      <c r="G1372" s="60" t="n">
        <v>3611</v>
      </c>
      <c r="H1372" s="39"/>
      <c r="I1372" s="40" t="n">
        <v>350</v>
      </c>
      <c r="J1372" s="41"/>
      <c r="K1372" s="41"/>
      <c r="L1372" s="41"/>
      <c r="M1372" s="61" t="s">
        <v>4146</v>
      </c>
      <c r="N1372" s="62" t="n">
        <v>65.99</v>
      </c>
      <c r="O1372" s="77" t="n">
        <f aca="false">N1372-0.5</f>
        <v>65.49</v>
      </c>
      <c r="P1372" s="78" t="n">
        <f aca="false">IF(ISERROR($P$1*O1372),"",($P$1*O1372))</f>
        <v>6934.0812</v>
      </c>
      <c r="Q1372" s="79" t="n">
        <f aca="false">P1372-T1372-X1372-G1372-H1372-Z1372</f>
        <v>718.081199999999</v>
      </c>
      <c r="R1372" s="80" t="n">
        <f aca="false">P1372-T1372-Y1372-G1372-H1372-Z1372</f>
        <v>718.081199999999</v>
      </c>
      <c r="S1372" s="81" t="n">
        <f aca="false">IF(ISERROR(Q1372/P1372),"",(Q1372/P1372))</f>
        <v>0.103558233497467</v>
      </c>
      <c r="T1372" s="78" t="n">
        <f aca="false">ROUND(IF(ISERROR(P1372*$T$1),"",P1372*$T$1),0)</f>
        <v>1040</v>
      </c>
      <c r="U1372" s="82" t="n">
        <f aca="false">ROUNDUP(I1372*1.2,0)</f>
        <v>420</v>
      </c>
      <c r="V1372" s="83" t="n">
        <f aca="false">ROUNDUP(SUM(J1372:L1372)*1.1,0)</f>
        <v>0</v>
      </c>
      <c r="W1372" s="84" t="s">
        <v>50</v>
      </c>
      <c r="X1372" s="28" t="n">
        <f aca="false">IFERROR(IF($W1372="eパケライト",VLOOKUP($U1372,料金表!$B$3:$H$52,2,1),IF($W1372="eパケ",VLOOKUP($U1372,料金表!$B$3:$H$52,4,1),IF($W1372="EMS",VLOOKUP($U1372,料金表!$B$3:$H$52,6,1),""))),"")</f>
        <v>1235</v>
      </c>
      <c r="Y1372" s="28" t="n">
        <f aca="false">IFERROR(IF($W1372="eパケライト",VLOOKUP($U1372,料金表!$B$3:$H$52,3,1),IF($W1372="eパケ",VLOOKUP($U1372,料金表!$B$3:$H$52,5,1),IF($W1372="EMS",VLOOKUP($U1372,料金表!$B$3:$H$52,7,1),""))),"")</f>
        <v>1235</v>
      </c>
      <c r="Z1372" s="28" t="n">
        <f aca="false">$Z$1</f>
        <v>330</v>
      </c>
      <c r="AA1372" s="64"/>
      <c r="AB1372" s="65"/>
      <c r="AC1372" s="66" t="s">
        <v>89</v>
      </c>
      <c r="AD1372" s="65" t="n">
        <v>44008</v>
      </c>
      <c r="AE1372" s="56"/>
      <c r="AF1372" s="104"/>
    </row>
    <row r="1373" customFormat="false" ht="15.75" hidden="false" customHeight="true" outlineLevel="0" collapsed="false">
      <c r="A1373" s="19" t="n">
        <v>1366</v>
      </c>
      <c r="B1373" s="67"/>
      <c r="C1373" s="58" t="s">
        <v>4147</v>
      </c>
      <c r="D1373" s="37" t="s">
        <v>4148</v>
      </c>
      <c r="E1373" s="58" t="n">
        <v>4984995900285</v>
      </c>
      <c r="F1373" s="38" t="str">
        <f aca="false">IF(D1373="",,"http://mnsearch.com/item?kwd="&amp;D1373)</f>
        <v>http://mnsearch.com/item?kwd=B000MJUOLO</v>
      </c>
      <c r="G1373" s="60" t="n">
        <v>3611</v>
      </c>
      <c r="H1373" s="39"/>
      <c r="I1373" s="40" t="n">
        <v>200</v>
      </c>
      <c r="J1373" s="41"/>
      <c r="K1373" s="41"/>
      <c r="L1373" s="41"/>
      <c r="M1373" s="61" t="s">
        <v>4149</v>
      </c>
      <c r="N1373" s="62" t="n">
        <v>60.49</v>
      </c>
      <c r="O1373" s="77" t="n">
        <f aca="false">N1373-0.5</f>
        <v>59.99</v>
      </c>
      <c r="P1373" s="78" t="n">
        <f aca="false">IF(ISERROR($P$1*O1373),"",($P$1*O1373))</f>
        <v>6351.7412</v>
      </c>
      <c r="Q1373" s="79" t="n">
        <f aca="false">P1373-T1373-X1373-G1373-H1373-Z1373</f>
        <v>597.7412</v>
      </c>
      <c r="R1373" s="80" t="n">
        <f aca="false">P1373-T1373-Y1373-G1373-H1373-Z1373</f>
        <v>597.7412</v>
      </c>
      <c r="S1373" s="81" t="n">
        <f aca="false">IF(ISERROR(Q1373/P1373),"",(Q1373/P1373))</f>
        <v>0.0941066679479952</v>
      </c>
      <c r="T1373" s="78" t="n">
        <f aca="false">ROUND(IF(ISERROR(P1373*$T$1),"",P1373*$T$1),0)</f>
        <v>953</v>
      </c>
      <c r="U1373" s="82" t="n">
        <f aca="false">ROUNDUP(I1373*1.2,0)</f>
        <v>240</v>
      </c>
      <c r="V1373" s="83" t="n">
        <f aca="false">ROUNDUP(SUM(J1373:L1373)*1.1,0)</f>
        <v>0</v>
      </c>
      <c r="W1373" s="84" t="s">
        <v>50</v>
      </c>
      <c r="X1373" s="28" t="n">
        <f aca="false">IFERROR(IF($W1373="eパケライト",VLOOKUP($U1373,料金表!$B$3:$H$52,2,1),IF($W1373="eパケ",VLOOKUP($U1373,料金表!$B$3:$H$52,4,1),IF($W1373="EMS",VLOOKUP($U1373,料金表!$B$3:$H$52,6,1),""))),"")</f>
        <v>860</v>
      </c>
      <c r="Y1373" s="28" t="n">
        <f aca="false">IFERROR(IF($W1373="eパケライト",VLOOKUP($U1373,料金表!$B$3:$H$52,3,1),IF($W1373="eパケ",VLOOKUP($U1373,料金表!$B$3:$H$52,5,1),IF($W1373="EMS",VLOOKUP($U1373,料金表!$B$3:$H$52,7,1),""))),"")</f>
        <v>860</v>
      </c>
      <c r="Z1373" s="28" t="n">
        <f aca="false">$Z$1</f>
        <v>330</v>
      </c>
      <c r="AA1373" s="64"/>
      <c r="AB1373" s="65"/>
      <c r="AC1373" s="66" t="s">
        <v>45</v>
      </c>
      <c r="AD1373" s="65" t="n">
        <v>44008</v>
      </c>
      <c r="AE1373" s="56"/>
      <c r="AF1373" s="104"/>
    </row>
    <row r="1374" customFormat="false" ht="15.75" hidden="false" customHeight="true" outlineLevel="0" collapsed="false">
      <c r="A1374" s="19" t="n">
        <v>1367</v>
      </c>
      <c r="B1374" s="67"/>
      <c r="C1374" s="58" t="s">
        <v>4150</v>
      </c>
      <c r="D1374" s="37" t="s">
        <v>4151</v>
      </c>
      <c r="E1374" s="58" t="n">
        <v>4984995900827</v>
      </c>
      <c r="F1374" s="38" t="str">
        <f aca="false">IF(D1374="",,"http://mnsearch.com/item?kwd="&amp;D1374)</f>
        <v>http://mnsearch.com/item?kwd=B007XQ5R84</v>
      </c>
      <c r="G1374" s="60" t="n">
        <v>2511</v>
      </c>
      <c r="H1374" s="39"/>
      <c r="I1374" s="40" t="n">
        <v>200</v>
      </c>
      <c r="J1374" s="41"/>
      <c r="K1374" s="41"/>
      <c r="L1374" s="41"/>
      <c r="M1374" s="100" t="s">
        <v>4152</v>
      </c>
      <c r="N1374" s="62" t="n">
        <v>50.49</v>
      </c>
      <c r="O1374" s="77" t="n">
        <f aca="false">N1374-0.5</f>
        <v>49.99</v>
      </c>
      <c r="P1374" s="78" t="n">
        <f aca="false">IF(ISERROR($P$1*O1374),"",($P$1*O1374))</f>
        <v>5292.9412</v>
      </c>
      <c r="Q1374" s="79" t="n">
        <f aca="false">P1374-T1374-X1374-G1374-H1374-Z1374</f>
        <v>797.9412</v>
      </c>
      <c r="R1374" s="80" t="n">
        <f aca="false">P1374-T1374-Y1374-G1374-H1374-Z1374</f>
        <v>797.9412</v>
      </c>
      <c r="S1374" s="81" t="n">
        <f aca="false">IF(ISERROR(Q1374/P1374),"",(Q1374/P1374))</f>
        <v>0.150755727269368</v>
      </c>
      <c r="T1374" s="78" t="n">
        <f aca="false">ROUND(IF(ISERROR(P1374*$T$1),"",P1374*$T$1),0)</f>
        <v>794</v>
      </c>
      <c r="U1374" s="82" t="n">
        <f aca="false">ROUNDUP(I1374*1.2,0)</f>
        <v>240</v>
      </c>
      <c r="V1374" s="83" t="n">
        <f aca="false">ROUNDUP(SUM(J1374:L1374)*1.1,0)</f>
        <v>0</v>
      </c>
      <c r="W1374" s="84" t="s">
        <v>50</v>
      </c>
      <c r="X1374" s="28" t="n">
        <f aca="false">IFERROR(IF($W1374="eパケライト",VLOOKUP($U1374,料金表!$B$3:$H$52,2,1),IF($W1374="eパケ",VLOOKUP($U1374,料金表!$B$3:$H$52,4,1),IF($W1374="EMS",VLOOKUP($U1374,料金表!$B$3:$H$52,6,1),""))),"")</f>
        <v>860</v>
      </c>
      <c r="Y1374" s="28" t="n">
        <f aca="false">IFERROR(IF($W1374="eパケライト",VLOOKUP($U1374,料金表!$B$3:$H$52,3,1),IF($W1374="eパケ",VLOOKUP($U1374,料金表!$B$3:$H$52,5,1),IF($W1374="EMS",VLOOKUP($U1374,料金表!$B$3:$H$52,7,1),""))),"")</f>
        <v>860</v>
      </c>
      <c r="Z1374" s="28" t="n">
        <f aca="false">$Z$1</f>
        <v>330</v>
      </c>
      <c r="AA1374" s="64"/>
      <c r="AB1374" s="65"/>
      <c r="AC1374" s="66" t="s">
        <v>45</v>
      </c>
      <c r="AD1374" s="65" t="n">
        <v>44008</v>
      </c>
      <c r="AE1374" s="56"/>
      <c r="AF1374" s="104"/>
    </row>
    <row r="1375" customFormat="false" ht="15.75" hidden="false" customHeight="true" outlineLevel="0" collapsed="false">
      <c r="A1375" s="19" t="n">
        <v>1368</v>
      </c>
      <c r="B1375" s="67"/>
      <c r="C1375" s="58" t="s">
        <v>4153</v>
      </c>
      <c r="D1375" s="37" t="s">
        <v>4154</v>
      </c>
      <c r="E1375" s="58" t="n">
        <v>4988602171983</v>
      </c>
      <c r="F1375" s="38" t="str">
        <f aca="false">IF(D1375="",,"http://mnsearch.com/item?kwd="&amp;D1375)</f>
        <v>http://mnsearch.com/item?kwd=B07VCQ28WV</v>
      </c>
      <c r="G1375" s="60" t="n">
        <v>2500</v>
      </c>
      <c r="H1375" s="39"/>
      <c r="I1375" s="40" t="n">
        <v>200</v>
      </c>
      <c r="J1375" s="41"/>
      <c r="K1375" s="41"/>
      <c r="L1375" s="41"/>
      <c r="M1375" s="61" t="s">
        <v>4155</v>
      </c>
      <c r="N1375" s="62" t="n">
        <v>50.49</v>
      </c>
      <c r="O1375" s="77" t="n">
        <f aca="false">N1375-0.5</f>
        <v>49.99</v>
      </c>
      <c r="P1375" s="78" t="n">
        <f aca="false">IF(ISERROR($P$1*O1375),"",($P$1*O1375))</f>
        <v>5292.9412</v>
      </c>
      <c r="Q1375" s="79" t="n">
        <f aca="false">P1375-T1375-X1375-G1375-H1375-Z1375</f>
        <v>808.9412</v>
      </c>
      <c r="R1375" s="80" t="n">
        <f aca="false">P1375-T1375-Y1375-G1375-H1375-Z1375</f>
        <v>808.9412</v>
      </c>
      <c r="S1375" s="81" t="n">
        <f aca="false">IF(ISERROR(Q1375/P1375),"",(Q1375/P1375))</f>
        <v>0.152833966868931</v>
      </c>
      <c r="T1375" s="78" t="n">
        <f aca="false">ROUND(IF(ISERROR(P1375*$T$1),"",P1375*$T$1),0)</f>
        <v>794</v>
      </c>
      <c r="U1375" s="82" t="n">
        <f aca="false">ROUNDUP(I1375*1.2,0)</f>
        <v>240</v>
      </c>
      <c r="V1375" s="83" t="n">
        <f aca="false">ROUNDUP(SUM(J1375:L1375)*1.1,0)</f>
        <v>0</v>
      </c>
      <c r="W1375" s="84" t="s">
        <v>50</v>
      </c>
      <c r="X1375" s="28" t="n">
        <f aca="false">IFERROR(IF($W1375="eパケライト",VLOOKUP($U1375,料金表!$B$3:$H$52,2,1),IF($W1375="eパケ",VLOOKUP($U1375,料金表!$B$3:$H$52,4,1),IF($W1375="EMS",VLOOKUP($U1375,料金表!$B$3:$H$52,6,1),""))),"")</f>
        <v>860</v>
      </c>
      <c r="Y1375" s="28" t="n">
        <f aca="false">IFERROR(IF($W1375="eパケライト",VLOOKUP($U1375,料金表!$B$3:$H$52,3,1),IF($W1375="eパケ",VLOOKUP($U1375,料金表!$B$3:$H$52,5,1),IF($W1375="EMS",VLOOKUP($U1375,料金表!$B$3:$H$52,7,1),""))),"")</f>
        <v>860</v>
      </c>
      <c r="Z1375" s="28" t="n">
        <f aca="false">$Z$1</f>
        <v>330</v>
      </c>
      <c r="AA1375" s="64"/>
      <c r="AB1375" s="65"/>
      <c r="AC1375" s="66" t="s">
        <v>45</v>
      </c>
      <c r="AD1375" s="65" t="n">
        <v>44008</v>
      </c>
      <c r="AE1375" s="56"/>
      <c r="AF1375" s="104"/>
    </row>
    <row r="1376" customFormat="false" ht="15.75" hidden="false" customHeight="true" outlineLevel="0" collapsed="false">
      <c r="A1376" s="19" t="n">
        <v>1369</v>
      </c>
      <c r="B1376" s="67"/>
      <c r="C1376" s="58" t="s">
        <v>4156</v>
      </c>
      <c r="D1376" s="37" t="s">
        <v>4157</v>
      </c>
      <c r="E1376" s="58" t="n">
        <v>4964808302178</v>
      </c>
      <c r="F1376" s="38" t="str">
        <f aca="false">IF(D1376="",,"http://mnsearch.com/item?kwd="&amp;D1376)</f>
        <v>http://mnsearch.com/item?kwd=B003LVY5DI</v>
      </c>
      <c r="G1376" s="60" t="n">
        <v>8711</v>
      </c>
      <c r="H1376" s="39"/>
      <c r="I1376" s="40" t="n">
        <v>200</v>
      </c>
      <c r="J1376" s="41"/>
      <c r="K1376" s="41"/>
      <c r="L1376" s="41"/>
      <c r="M1376" s="61" t="s">
        <v>4158</v>
      </c>
      <c r="N1376" s="62" t="n">
        <v>135.49</v>
      </c>
      <c r="O1376" s="77" t="n">
        <f aca="false">N1376-0.5</f>
        <v>134.99</v>
      </c>
      <c r="P1376" s="78" t="n">
        <f aca="false">IF(ISERROR($P$1*O1376),"",($P$1*O1376))</f>
        <v>14292.7412</v>
      </c>
      <c r="Q1376" s="79" t="n">
        <f aca="false">P1376-T1376-X1376-G1376-H1376-Z1376</f>
        <v>2247.7412</v>
      </c>
      <c r="R1376" s="80" t="n">
        <f aca="false">P1376-T1376-Y1376-G1376-H1376-Z1376</f>
        <v>2247.7412</v>
      </c>
      <c r="S1376" s="81" t="n">
        <f aca="false">IF(ISERROR(Q1376/P1376),"",(Q1376/P1376))</f>
        <v>0.157264528094863</v>
      </c>
      <c r="T1376" s="78" t="n">
        <f aca="false">ROUND(IF(ISERROR(P1376*$T$1),"",P1376*$T$1),0)</f>
        <v>2144</v>
      </c>
      <c r="U1376" s="82" t="n">
        <f aca="false">ROUNDUP(I1376*1.2,0)</f>
        <v>240</v>
      </c>
      <c r="V1376" s="83" t="n">
        <f aca="false">ROUNDUP(SUM(J1376:L1376)*1.1,0)</f>
        <v>0</v>
      </c>
      <c r="W1376" s="84" t="s">
        <v>50</v>
      </c>
      <c r="X1376" s="28" t="n">
        <f aca="false">IFERROR(IF($W1376="eパケライト",VLOOKUP($U1376,料金表!$B$3:$H$52,2,1),IF($W1376="eパケ",VLOOKUP($U1376,料金表!$B$3:$H$52,4,1),IF($W1376="EMS",VLOOKUP($U1376,料金表!$B$3:$H$52,6,1),""))),"")</f>
        <v>860</v>
      </c>
      <c r="Y1376" s="28" t="n">
        <f aca="false">IFERROR(IF($W1376="eパケライト",VLOOKUP($U1376,料金表!$B$3:$H$52,3,1),IF($W1376="eパケ",VLOOKUP($U1376,料金表!$B$3:$H$52,5,1),IF($W1376="EMS",VLOOKUP($U1376,料金表!$B$3:$H$52,7,1),""))),"")</f>
        <v>860</v>
      </c>
      <c r="Z1376" s="28" t="n">
        <f aca="false">$Z$1</f>
        <v>330</v>
      </c>
      <c r="AA1376" s="64"/>
      <c r="AB1376" s="65"/>
      <c r="AC1376" s="66" t="s">
        <v>45</v>
      </c>
      <c r="AD1376" s="65" t="n">
        <v>44008</v>
      </c>
      <c r="AE1376" s="56"/>
      <c r="AF1376" s="104"/>
    </row>
    <row r="1377" customFormat="false" ht="15.75" hidden="false" customHeight="true" outlineLevel="0" collapsed="false">
      <c r="A1377" s="19" t="n">
        <v>1370</v>
      </c>
      <c r="B1377" s="67"/>
      <c r="C1377" s="58" t="s">
        <v>4159</v>
      </c>
      <c r="D1377" s="37" t="s">
        <v>4160</v>
      </c>
      <c r="E1377" s="58" t="n">
        <v>4571159590132</v>
      </c>
      <c r="F1377" s="38" t="str">
        <f aca="false">IF(D1377="",,"http://mnsearch.com/item?kwd="&amp;D1377)</f>
        <v>http://mnsearch.com/item?kwd=B0001TXR5K</v>
      </c>
      <c r="G1377" s="60" t="n">
        <v>5411</v>
      </c>
      <c r="H1377" s="39"/>
      <c r="I1377" s="40" t="n">
        <v>200</v>
      </c>
      <c r="J1377" s="41"/>
      <c r="K1377" s="41"/>
      <c r="L1377" s="41"/>
      <c r="M1377" s="61" t="s">
        <v>4161</v>
      </c>
      <c r="N1377" s="62" t="n">
        <v>95.49</v>
      </c>
      <c r="O1377" s="77" t="n">
        <f aca="false">N1377-0.5</f>
        <v>94.99</v>
      </c>
      <c r="P1377" s="78" t="n">
        <f aca="false">IF(ISERROR($P$1*O1377),"",($P$1*O1377))</f>
        <v>10057.5412</v>
      </c>
      <c r="Q1377" s="79" t="n">
        <f aca="false">P1377-T1377-X1377-G1377-H1377-Z1377</f>
        <v>1947.5412</v>
      </c>
      <c r="R1377" s="80" t="n">
        <f aca="false">P1377-T1377-Y1377-G1377-H1377-Z1377</f>
        <v>1947.5412</v>
      </c>
      <c r="S1377" s="81" t="n">
        <f aca="false">IF(ISERROR(Q1377/P1377),"",(Q1377/P1377))</f>
        <v>0.193639892819927</v>
      </c>
      <c r="T1377" s="78" t="n">
        <f aca="false">ROUND(IF(ISERROR(P1377*$T$1),"",P1377*$T$1),0)</f>
        <v>1509</v>
      </c>
      <c r="U1377" s="82" t="n">
        <f aca="false">ROUNDUP(I1377*1.2,0)</f>
        <v>240</v>
      </c>
      <c r="V1377" s="83" t="n">
        <f aca="false">ROUNDUP(SUM(J1377:L1377)*1.1,0)</f>
        <v>0</v>
      </c>
      <c r="W1377" s="84" t="s">
        <v>50</v>
      </c>
      <c r="X1377" s="28" t="n">
        <f aca="false">IFERROR(IF($W1377="eパケライト",VLOOKUP($U1377,料金表!$B$3:$H$52,2,1),IF($W1377="eパケ",VLOOKUP($U1377,料金表!$B$3:$H$52,4,1),IF($W1377="EMS",VLOOKUP($U1377,料金表!$B$3:$H$52,6,1),""))),"")</f>
        <v>860</v>
      </c>
      <c r="Y1377" s="28" t="n">
        <f aca="false">IFERROR(IF($W1377="eパケライト",VLOOKUP($U1377,料金表!$B$3:$H$52,3,1),IF($W1377="eパケ",VLOOKUP($U1377,料金表!$B$3:$H$52,5,1),IF($W1377="EMS",VLOOKUP($U1377,料金表!$B$3:$H$52,7,1),""))),"")</f>
        <v>860</v>
      </c>
      <c r="Z1377" s="28" t="n">
        <f aca="false">$Z$1</f>
        <v>330</v>
      </c>
      <c r="AA1377" s="64"/>
      <c r="AB1377" s="65"/>
      <c r="AC1377" s="66" t="s">
        <v>45</v>
      </c>
      <c r="AD1377" s="65" t="n">
        <v>44008</v>
      </c>
      <c r="AE1377" s="56"/>
      <c r="AF1377" s="104"/>
    </row>
    <row r="1378" customFormat="false" ht="15.75" hidden="false" customHeight="true" outlineLevel="0" collapsed="false">
      <c r="A1378" s="19" t="n">
        <v>1371</v>
      </c>
      <c r="B1378" s="67"/>
      <c r="C1378" s="58" t="s">
        <v>4162</v>
      </c>
      <c r="D1378" s="37" t="s">
        <v>110</v>
      </c>
      <c r="E1378" s="20"/>
      <c r="F1378" s="38" t="str">
        <f aca="false">IF(D1378="",,"http://mnsearch.com/item?kwd="&amp;D1378)</f>
        <v>http://mnsearch.com/item?kwd=Hand-on</v>
      </c>
      <c r="G1378" s="60" t="n">
        <v>4000</v>
      </c>
      <c r="H1378" s="39"/>
      <c r="I1378" s="40" t="n">
        <v>300</v>
      </c>
      <c r="J1378" s="41"/>
      <c r="K1378" s="41"/>
      <c r="L1378" s="41"/>
      <c r="M1378" s="41"/>
      <c r="N1378" s="62" t="n">
        <v>70.49</v>
      </c>
      <c r="O1378" s="77" t="n">
        <f aca="false">N1378-0.5</f>
        <v>69.99</v>
      </c>
      <c r="P1378" s="78" t="n">
        <f aca="false">IF(ISERROR($P$1*O1378),"",($P$1*O1378))</f>
        <v>7410.5412</v>
      </c>
      <c r="Q1378" s="79" t="n">
        <f aca="false">P1378-T1378-X1378-G1378-H1378-Z1378</f>
        <v>883.541199999999</v>
      </c>
      <c r="R1378" s="80" t="n">
        <f aca="false">P1378-T1378-Y1378-G1378-H1378-Z1378</f>
        <v>883.541199999999</v>
      </c>
      <c r="S1378" s="81" t="n">
        <f aca="false">IF(ISERROR(Q1378/P1378),"",(Q1378/P1378))</f>
        <v>0.119227621324067</v>
      </c>
      <c r="T1378" s="78" t="n">
        <f aca="false">ROUND(IF(ISERROR(P1378*$T$1),"",P1378*$T$1),0)</f>
        <v>1112</v>
      </c>
      <c r="U1378" s="82" t="n">
        <f aca="false">ROUNDUP(I1378*1.2,0)</f>
        <v>360</v>
      </c>
      <c r="V1378" s="83" t="n">
        <f aca="false">ROUNDUP(SUM(J1378:L1378)*1.1,0)</f>
        <v>0</v>
      </c>
      <c r="W1378" s="84" t="s">
        <v>50</v>
      </c>
      <c r="X1378" s="28" t="n">
        <f aca="false">IFERROR(IF($W1378="eパケライト",VLOOKUP($U1378,料金表!$B$3:$H$52,2,1),IF($W1378="eパケ",VLOOKUP($U1378,料金表!$B$3:$H$52,4,1),IF($W1378="EMS",VLOOKUP($U1378,料金表!$B$3:$H$52,6,1),""))),"")</f>
        <v>1085</v>
      </c>
      <c r="Y1378" s="28" t="n">
        <f aca="false">IFERROR(IF($W1378="eパケライト",VLOOKUP($U1378,料金表!$B$3:$H$52,3,1),IF($W1378="eパケ",VLOOKUP($U1378,料金表!$B$3:$H$52,5,1),IF($W1378="EMS",VLOOKUP($U1378,料金表!$B$3:$H$52,7,1),""))),"")</f>
        <v>1085</v>
      </c>
      <c r="Z1378" s="28" t="n">
        <f aca="false">$Z$1</f>
        <v>330</v>
      </c>
      <c r="AA1378" s="64"/>
      <c r="AB1378" s="65"/>
      <c r="AC1378" s="66" t="s">
        <v>89</v>
      </c>
      <c r="AD1378" s="65" t="n">
        <v>44009</v>
      </c>
      <c r="AE1378" s="56"/>
      <c r="AF1378" s="106" t="s">
        <v>4163</v>
      </c>
    </row>
    <row r="1379" customFormat="false" ht="15.75" hidden="false" customHeight="true" outlineLevel="0" collapsed="false">
      <c r="A1379" s="19" t="n">
        <v>1372</v>
      </c>
      <c r="B1379" s="67"/>
      <c r="C1379" s="58" t="s">
        <v>4164</v>
      </c>
      <c r="D1379" s="37" t="s">
        <v>4165</v>
      </c>
      <c r="E1379" s="58" t="n">
        <v>4988601003025</v>
      </c>
      <c r="F1379" s="38" t="str">
        <f aca="false">IF(D1379="",,"http://mnsearch.com/item?kwd="&amp;D1379)</f>
        <v>http://mnsearch.com/item?kwd=B000069TW9</v>
      </c>
      <c r="G1379" s="60" t="n">
        <v>2911</v>
      </c>
      <c r="H1379" s="39"/>
      <c r="I1379" s="40" t="n">
        <v>200</v>
      </c>
      <c r="J1379" s="41"/>
      <c r="K1379" s="41"/>
      <c r="L1379" s="41"/>
      <c r="M1379" s="61" t="s">
        <v>4166</v>
      </c>
      <c r="N1379" s="62" t="n">
        <v>50.49</v>
      </c>
      <c r="O1379" s="77" t="n">
        <f aca="false">N1379-0.5</f>
        <v>49.99</v>
      </c>
      <c r="P1379" s="78" t="n">
        <f aca="false">IF(ISERROR($P$1*O1379),"",($P$1*O1379))</f>
        <v>5292.9412</v>
      </c>
      <c r="Q1379" s="79" t="n">
        <f aca="false">P1379-T1379-X1379-G1379-H1379-Z1379</f>
        <v>397.9412</v>
      </c>
      <c r="R1379" s="80" t="n">
        <f aca="false">P1379-T1379-Y1379-G1379-H1379-Z1379</f>
        <v>397.9412</v>
      </c>
      <c r="S1379" s="81" t="n">
        <f aca="false">IF(ISERROR(Q1379/P1379),"",(Q1379/P1379))</f>
        <v>0.0751833781943393</v>
      </c>
      <c r="T1379" s="78" t="n">
        <f aca="false">ROUND(IF(ISERROR(P1379*$T$1),"",P1379*$T$1),0)</f>
        <v>794</v>
      </c>
      <c r="U1379" s="82" t="n">
        <f aca="false">ROUNDUP(I1379*1.2,0)</f>
        <v>240</v>
      </c>
      <c r="V1379" s="83" t="n">
        <f aca="false">ROUNDUP(SUM(J1379:L1379)*1.1,0)</f>
        <v>0</v>
      </c>
      <c r="W1379" s="84" t="s">
        <v>50</v>
      </c>
      <c r="X1379" s="28" t="n">
        <f aca="false">IFERROR(IF($W1379="eパケライト",VLOOKUP($U1379,料金表!$B$3:$H$52,2,1),IF($W1379="eパケ",VLOOKUP($U1379,料金表!$B$3:$H$52,4,1),IF($W1379="EMS",VLOOKUP($U1379,料金表!$B$3:$H$52,6,1),""))),"")</f>
        <v>860</v>
      </c>
      <c r="Y1379" s="28" t="n">
        <f aca="false">IFERROR(IF($W1379="eパケライト",VLOOKUP($U1379,料金表!$B$3:$H$52,3,1),IF($W1379="eパケ",VLOOKUP($U1379,料金表!$B$3:$H$52,5,1),IF($W1379="EMS",VLOOKUP($U1379,料金表!$B$3:$H$52,7,1),""))),"")</f>
        <v>860</v>
      </c>
      <c r="Z1379" s="28" t="n">
        <f aca="false">$Z$1</f>
        <v>330</v>
      </c>
      <c r="AA1379" s="64"/>
      <c r="AB1379" s="65"/>
      <c r="AC1379" s="66" t="s">
        <v>89</v>
      </c>
      <c r="AD1379" s="65" t="n">
        <v>44009</v>
      </c>
      <c r="AE1379" s="56"/>
      <c r="AF1379" s="104"/>
    </row>
    <row r="1380" customFormat="false" ht="15.75" hidden="false" customHeight="true" outlineLevel="0" collapsed="false">
      <c r="A1380" s="19" t="n">
        <v>1373</v>
      </c>
      <c r="B1380" s="67"/>
      <c r="C1380" s="58" t="s">
        <v>4167</v>
      </c>
      <c r="D1380" s="37" t="s">
        <v>4168</v>
      </c>
      <c r="E1380" s="58" t="n">
        <v>4994068800336</v>
      </c>
      <c r="F1380" s="38" t="str">
        <f aca="false">IF(D1380="",,"http://mnsearch.com/item?kwd="&amp;D1380)</f>
        <v>http://mnsearch.com/item?kwd=B000069ULE</v>
      </c>
      <c r="G1380" s="60" t="n">
        <v>5711</v>
      </c>
      <c r="H1380" s="39"/>
      <c r="I1380" s="40" t="n">
        <v>200</v>
      </c>
      <c r="J1380" s="41"/>
      <c r="K1380" s="41"/>
      <c r="L1380" s="41"/>
      <c r="M1380" s="100" t="s">
        <v>4169</v>
      </c>
      <c r="N1380" s="62" t="n">
        <v>85.49</v>
      </c>
      <c r="O1380" s="77" t="n">
        <f aca="false">N1380-0.5</f>
        <v>84.99</v>
      </c>
      <c r="P1380" s="78" t="n">
        <f aca="false">IF(ISERROR($P$1*O1380),"",($P$1*O1380))</f>
        <v>8998.7412</v>
      </c>
      <c r="Q1380" s="79" t="n">
        <f aca="false">P1380-T1380-X1380-G1380-H1380-Z1380</f>
        <v>747.741199999999</v>
      </c>
      <c r="R1380" s="80" t="n">
        <f aca="false">P1380-T1380-Y1380-G1380-H1380-Z1380</f>
        <v>747.741199999999</v>
      </c>
      <c r="S1380" s="81" t="n">
        <f aca="false">IF(ISERROR(Q1380/P1380),"",(Q1380/P1380))</f>
        <v>0.083093977633227</v>
      </c>
      <c r="T1380" s="78" t="n">
        <f aca="false">ROUND(IF(ISERROR(P1380*$T$1),"",P1380*$T$1),0)</f>
        <v>1350</v>
      </c>
      <c r="U1380" s="82" t="n">
        <f aca="false">ROUNDUP(I1380*1.2,0)</f>
        <v>240</v>
      </c>
      <c r="V1380" s="83" t="n">
        <f aca="false">ROUNDUP(SUM(J1380:L1380)*1.1,0)</f>
        <v>0</v>
      </c>
      <c r="W1380" s="84" t="s">
        <v>50</v>
      </c>
      <c r="X1380" s="28" t="n">
        <f aca="false">IFERROR(IF($W1380="eパケライト",VLOOKUP($U1380,料金表!$B$3:$H$52,2,1),IF($W1380="eパケ",VLOOKUP($U1380,料金表!$B$3:$H$52,4,1),IF($W1380="EMS",VLOOKUP($U1380,料金表!$B$3:$H$52,6,1),""))),"")</f>
        <v>860</v>
      </c>
      <c r="Y1380" s="28" t="n">
        <f aca="false">IFERROR(IF($W1380="eパケライト",VLOOKUP($U1380,料金表!$B$3:$H$52,3,1),IF($W1380="eパケ",VLOOKUP($U1380,料金表!$B$3:$H$52,5,1),IF($W1380="EMS",VLOOKUP($U1380,料金表!$B$3:$H$52,7,1),""))),"")</f>
        <v>860</v>
      </c>
      <c r="Z1380" s="28" t="n">
        <f aca="false">$Z$1</f>
        <v>330</v>
      </c>
      <c r="AA1380" s="64"/>
      <c r="AB1380" s="65"/>
      <c r="AC1380" s="66" t="s">
        <v>89</v>
      </c>
      <c r="AD1380" s="65" t="n">
        <v>44009</v>
      </c>
      <c r="AE1380" s="56"/>
      <c r="AF1380" s="104"/>
    </row>
    <row r="1381" customFormat="false" ht="15.75" hidden="false" customHeight="true" outlineLevel="0" collapsed="false">
      <c r="A1381" s="19" t="n">
        <v>1374</v>
      </c>
      <c r="B1381" s="67"/>
      <c r="C1381" s="58" t="s">
        <v>4170</v>
      </c>
      <c r="D1381" s="37" t="s">
        <v>110</v>
      </c>
      <c r="E1381" s="58"/>
      <c r="F1381" s="38" t="str">
        <f aca="false">IF(D1381="",,"http://mnsearch.com/item?kwd="&amp;D1381)</f>
        <v>http://mnsearch.com/item?kwd=Hand-on</v>
      </c>
      <c r="G1381" s="60" t="n">
        <v>4000</v>
      </c>
      <c r="H1381" s="39"/>
      <c r="I1381" s="40" t="n">
        <v>300</v>
      </c>
      <c r="J1381" s="41"/>
      <c r="K1381" s="41"/>
      <c r="L1381" s="41"/>
      <c r="M1381" s="41"/>
      <c r="N1381" s="62" t="n">
        <v>70.49</v>
      </c>
      <c r="O1381" s="77" t="n">
        <f aca="false">N1381-0.5</f>
        <v>69.99</v>
      </c>
      <c r="P1381" s="78" t="n">
        <f aca="false">IF(ISERROR($P$1*O1381),"",($P$1*O1381))</f>
        <v>7410.5412</v>
      </c>
      <c r="Q1381" s="79" t="n">
        <f aca="false">P1381-T1381-X1381-G1381-H1381-Z1381</f>
        <v>883.541199999999</v>
      </c>
      <c r="R1381" s="80" t="n">
        <f aca="false">P1381-T1381-Y1381-G1381-H1381-Z1381</f>
        <v>883.541199999999</v>
      </c>
      <c r="S1381" s="81" t="n">
        <f aca="false">IF(ISERROR(Q1381/P1381),"",(Q1381/P1381))</f>
        <v>0.119227621324067</v>
      </c>
      <c r="T1381" s="78" t="n">
        <f aca="false">ROUND(IF(ISERROR(P1381*$T$1),"",P1381*$T$1),0)</f>
        <v>1112</v>
      </c>
      <c r="U1381" s="82" t="n">
        <f aca="false">ROUNDUP(I1381*1.2,0)</f>
        <v>360</v>
      </c>
      <c r="V1381" s="83" t="n">
        <f aca="false">ROUNDUP(SUM(J1381:L1381)*1.1,0)</f>
        <v>0</v>
      </c>
      <c r="W1381" s="84" t="s">
        <v>50</v>
      </c>
      <c r="X1381" s="28" t="n">
        <f aca="false">IFERROR(IF($W1381="eパケライト",VLOOKUP($U1381,料金表!$B$3:$H$52,2,1),IF($W1381="eパケ",VLOOKUP($U1381,料金表!$B$3:$H$52,4,1),IF($W1381="EMS",VLOOKUP($U1381,料金表!$B$3:$H$52,6,1),""))),"")</f>
        <v>1085</v>
      </c>
      <c r="Y1381" s="28" t="n">
        <f aca="false">IFERROR(IF($W1381="eパケライト",VLOOKUP($U1381,料金表!$B$3:$H$52,3,1),IF($W1381="eパケ",VLOOKUP($U1381,料金表!$B$3:$H$52,5,1),IF($W1381="EMS",VLOOKUP($U1381,料金表!$B$3:$H$52,7,1),""))),"")</f>
        <v>1085</v>
      </c>
      <c r="Z1381" s="28" t="n">
        <f aca="false">$Z$1</f>
        <v>330</v>
      </c>
      <c r="AA1381" s="64"/>
      <c r="AB1381" s="65"/>
      <c r="AC1381" s="66" t="s">
        <v>89</v>
      </c>
      <c r="AD1381" s="65" t="n">
        <v>44009</v>
      </c>
      <c r="AE1381" s="56"/>
      <c r="AF1381" s="105" t="s">
        <v>4171</v>
      </c>
    </row>
    <row r="1382" customFormat="false" ht="15.75" hidden="false" customHeight="true" outlineLevel="0" collapsed="false">
      <c r="A1382" s="19" t="n">
        <v>1375</v>
      </c>
      <c r="B1382" s="67"/>
      <c r="C1382" s="58" t="s">
        <v>4172</v>
      </c>
      <c r="D1382" s="37" t="s">
        <v>4173</v>
      </c>
      <c r="E1382" s="58" t="n">
        <v>4988002324682</v>
      </c>
      <c r="F1382" s="38" t="str">
        <f aca="false">IF(D1382="",,"http://mnsearch.com/item?kwd="&amp;D1382)</f>
        <v>http://mnsearch.com/item?kwd=B000069TLW</v>
      </c>
      <c r="G1382" s="60" t="n">
        <v>17000</v>
      </c>
      <c r="H1382" s="39"/>
      <c r="I1382" s="40" t="n">
        <v>200</v>
      </c>
      <c r="J1382" s="41"/>
      <c r="K1382" s="41"/>
      <c r="L1382" s="41"/>
      <c r="M1382" s="61" t="s">
        <v>4174</v>
      </c>
      <c r="N1382" s="62" t="n">
        <v>213</v>
      </c>
      <c r="O1382" s="77" t="n">
        <f aca="false">N1382-0.5</f>
        <v>212.5</v>
      </c>
      <c r="P1382" s="78" t="n">
        <f aca="false">IF(ISERROR($P$1*O1382),"",($P$1*O1382))</f>
        <v>22499.5</v>
      </c>
      <c r="Q1382" s="79" t="n">
        <f aca="false">P1382-T1382-X1382-G1382-H1382-Z1382</f>
        <v>934.5</v>
      </c>
      <c r="R1382" s="80" t="n">
        <f aca="false">P1382-T1382-Y1382-G1382-H1382-Z1382</f>
        <v>934.5</v>
      </c>
      <c r="S1382" s="81" t="n">
        <f aca="false">IF(ISERROR(Q1382/P1382),"",(Q1382/P1382))</f>
        <v>0.041534256316807</v>
      </c>
      <c r="T1382" s="78" t="n">
        <f aca="false">ROUND(IF(ISERROR(P1382*$T$1),"",P1382*$T$1),0)</f>
        <v>3375</v>
      </c>
      <c r="U1382" s="82" t="n">
        <f aca="false">ROUNDUP(I1382*1.2,0)</f>
        <v>240</v>
      </c>
      <c r="V1382" s="83" t="n">
        <f aca="false">ROUNDUP(SUM(J1382:L1382)*1.1,0)</f>
        <v>0</v>
      </c>
      <c r="W1382" s="84" t="s">
        <v>50</v>
      </c>
      <c r="X1382" s="28" t="n">
        <f aca="false">IFERROR(IF($W1382="eパケライト",VLOOKUP($U1382,料金表!$B$3:$H$52,2,1),IF($W1382="eパケ",VLOOKUP($U1382,料金表!$B$3:$H$52,4,1),IF($W1382="EMS",VLOOKUP($U1382,料金表!$B$3:$H$52,6,1),""))),"")</f>
        <v>860</v>
      </c>
      <c r="Y1382" s="28" t="n">
        <f aca="false">IFERROR(IF($W1382="eパケライト",VLOOKUP($U1382,料金表!$B$3:$H$52,3,1),IF($W1382="eパケ",VLOOKUP($U1382,料金表!$B$3:$H$52,5,1),IF($W1382="EMS",VLOOKUP($U1382,料金表!$B$3:$H$52,7,1),""))),"")</f>
        <v>860</v>
      </c>
      <c r="Z1382" s="28" t="n">
        <f aca="false">$Z$1</f>
        <v>330</v>
      </c>
      <c r="AA1382" s="64"/>
      <c r="AB1382" s="65"/>
      <c r="AC1382" s="66" t="s">
        <v>89</v>
      </c>
      <c r="AD1382" s="65" t="n">
        <v>44009</v>
      </c>
      <c r="AE1382" s="56"/>
      <c r="AF1382" s="104"/>
    </row>
    <row r="1383" customFormat="false" ht="15.75" hidden="false" customHeight="true" outlineLevel="0" collapsed="false">
      <c r="A1383" s="19" t="n">
        <v>1376</v>
      </c>
      <c r="B1383" s="67"/>
      <c r="C1383" s="58" t="s">
        <v>4175</v>
      </c>
      <c r="D1383" s="37" t="s">
        <v>4176</v>
      </c>
      <c r="E1383" s="58" t="n">
        <v>4534373100020</v>
      </c>
      <c r="F1383" s="38" t="str">
        <f aca="false">IF(D1383="",,"http://mnsearch.com/item?kwd="&amp;D1383)</f>
        <v>http://mnsearch.com/item?kwd=B000069RVW</v>
      </c>
      <c r="G1383" s="60" t="n">
        <v>23000</v>
      </c>
      <c r="H1383" s="39"/>
      <c r="I1383" s="40" t="n">
        <v>200</v>
      </c>
      <c r="J1383" s="41"/>
      <c r="K1383" s="41"/>
      <c r="L1383" s="41"/>
      <c r="M1383" s="61" t="s">
        <v>4177</v>
      </c>
      <c r="N1383" s="62" t="n">
        <v>280</v>
      </c>
      <c r="O1383" s="77" t="n">
        <f aca="false">N1383-0.5</f>
        <v>279.5</v>
      </c>
      <c r="P1383" s="78" t="n">
        <f aca="false">IF(ISERROR($P$1*O1383),"",($P$1*O1383))</f>
        <v>29593.46</v>
      </c>
      <c r="Q1383" s="79" t="n">
        <f aca="false">P1383-T1383-X1383-G1383-H1383-Z1383</f>
        <v>964.459999999999</v>
      </c>
      <c r="R1383" s="80" t="n">
        <f aca="false">P1383-T1383-Y1383-G1383-H1383-Z1383</f>
        <v>964.459999999999</v>
      </c>
      <c r="S1383" s="81" t="n">
        <f aca="false">IF(ISERROR(Q1383/P1383),"",(Q1383/P1383))</f>
        <v>0.0325903088047156</v>
      </c>
      <c r="T1383" s="78" t="n">
        <f aca="false">ROUND(IF(ISERROR(P1383*$T$1),"",P1383*$T$1),0)</f>
        <v>4439</v>
      </c>
      <c r="U1383" s="82" t="n">
        <f aca="false">ROUNDUP(I1383*1.2,0)</f>
        <v>240</v>
      </c>
      <c r="V1383" s="83" t="n">
        <f aca="false">ROUNDUP(SUM(J1383:L1383)*1.1,0)</f>
        <v>0</v>
      </c>
      <c r="W1383" s="84" t="s">
        <v>50</v>
      </c>
      <c r="X1383" s="28" t="n">
        <f aca="false">IFERROR(IF($W1383="eパケライト",VLOOKUP($U1383,料金表!$B$3:$H$52,2,1),IF($W1383="eパケ",VLOOKUP($U1383,料金表!$B$3:$H$52,4,1),IF($W1383="EMS",VLOOKUP($U1383,料金表!$B$3:$H$52,6,1),""))),"")</f>
        <v>860</v>
      </c>
      <c r="Y1383" s="28" t="n">
        <f aca="false">IFERROR(IF($W1383="eパケライト",VLOOKUP($U1383,料金表!$B$3:$H$52,3,1),IF($W1383="eパケ",VLOOKUP($U1383,料金表!$B$3:$H$52,5,1),IF($W1383="EMS",VLOOKUP($U1383,料金表!$B$3:$H$52,7,1),""))),"")</f>
        <v>860</v>
      </c>
      <c r="Z1383" s="28" t="n">
        <f aca="false">$Z$1</f>
        <v>330</v>
      </c>
      <c r="AA1383" s="64"/>
      <c r="AB1383" s="65"/>
      <c r="AC1383" s="66" t="s">
        <v>89</v>
      </c>
      <c r="AD1383" s="65" t="n">
        <v>44009</v>
      </c>
      <c r="AE1383" s="56"/>
      <c r="AF1383" s="104"/>
    </row>
    <row r="1384" customFormat="false" ht="15.75" hidden="false" customHeight="true" outlineLevel="0" collapsed="false">
      <c r="A1384" s="19" t="n">
        <v>1377</v>
      </c>
      <c r="B1384" s="67"/>
      <c r="C1384" s="58" t="s">
        <v>4178</v>
      </c>
      <c r="D1384" s="37" t="s">
        <v>4179</v>
      </c>
      <c r="E1384" s="58" t="n">
        <v>4974365134259</v>
      </c>
      <c r="F1384" s="38" t="str">
        <f aca="false">IF(D1384="",,"http://mnsearch.com/item?kwd="&amp;D1384)</f>
        <v>http://mnsearch.com/item?kwd=B00014AWX0</v>
      </c>
      <c r="G1384" s="60" t="n">
        <v>3000</v>
      </c>
      <c r="H1384" s="39"/>
      <c r="I1384" s="40" t="n">
        <v>300</v>
      </c>
      <c r="J1384" s="41"/>
      <c r="K1384" s="41"/>
      <c r="L1384" s="41"/>
      <c r="M1384" s="61" t="s">
        <v>4180</v>
      </c>
      <c r="N1384" s="62" t="n">
        <v>67.49</v>
      </c>
      <c r="O1384" s="77" t="n">
        <f aca="false">N1384-0.5</f>
        <v>66.99</v>
      </c>
      <c r="P1384" s="78" t="n">
        <f aca="false">IF(ISERROR($P$1*O1384),"",($P$1*O1384))</f>
        <v>7092.9012</v>
      </c>
      <c r="Q1384" s="79" t="n">
        <f aca="false">P1384-T1384-X1384-G1384-H1384-Z1384</f>
        <v>1613.9012</v>
      </c>
      <c r="R1384" s="80" t="n">
        <f aca="false">P1384-T1384-Y1384-G1384-H1384-Z1384</f>
        <v>1613.9012</v>
      </c>
      <c r="S1384" s="81" t="n">
        <f aca="false">IF(ISERROR(Q1384/P1384),"",(Q1384/P1384))</f>
        <v>0.227537527239206</v>
      </c>
      <c r="T1384" s="78" t="n">
        <f aca="false">ROUND(IF(ISERROR(P1384*$T$1),"",P1384*$T$1),0)</f>
        <v>1064</v>
      </c>
      <c r="U1384" s="82" t="n">
        <f aca="false">ROUNDUP(I1384*1.2,0)</f>
        <v>360</v>
      </c>
      <c r="V1384" s="83" t="n">
        <f aca="false">ROUNDUP(SUM(J1384:L1384)*1.1,0)</f>
        <v>0</v>
      </c>
      <c r="W1384" s="84" t="s">
        <v>50</v>
      </c>
      <c r="X1384" s="28" t="n">
        <f aca="false">IFERROR(IF($W1384="eパケライト",VLOOKUP($U1384,料金表!$B$3:$H$52,2,1),IF($W1384="eパケ",VLOOKUP($U1384,料金表!$B$3:$H$52,4,1),IF($W1384="EMS",VLOOKUP($U1384,料金表!$B$3:$H$52,6,1),""))),"")</f>
        <v>1085</v>
      </c>
      <c r="Y1384" s="28" t="n">
        <f aca="false">IFERROR(IF($W1384="eパケライト",VLOOKUP($U1384,料金表!$B$3:$H$52,3,1),IF($W1384="eパケ",VLOOKUP($U1384,料金表!$B$3:$H$52,5,1),IF($W1384="EMS",VLOOKUP($U1384,料金表!$B$3:$H$52,7,1),""))),"")</f>
        <v>1085</v>
      </c>
      <c r="Z1384" s="28" t="n">
        <f aca="false">$Z$1</f>
        <v>330</v>
      </c>
      <c r="AA1384" s="64"/>
      <c r="AB1384" s="65"/>
      <c r="AC1384" s="66" t="s">
        <v>89</v>
      </c>
      <c r="AD1384" s="65" t="n">
        <v>44009</v>
      </c>
      <c r="AE1384" s="56"/>
      <c r="AF1384" s="104"/>
    </row>
    <row r="1385" customFormat="false" ht="15.75" hidden="false" customHeight="true" outlineLevel="0" collapsed="false">
      <c r="A1385" s="19" t="n">
        <v>1378</v>
      </c>
      <c r="B1385" s="67"/>
      <c r="C1385" s="58" t="s">
        <v>4181</v>
      </c>
      <c r="D1385" s="37" t="s">
        <v>4182</v>
      </c>
      <c r="E1385" s="58" t="n">
        <v>4974365545345</v>
      </c>
      <c r="F1385" s="38" t="str">
        <f aca="false">IF(D1385="",,"http://mnsearch.com/item?kwd="&amp;D1385)</f>
        <v>http://mnsearch.com/item?kwd=B000148I5Y</v>
      </c>
      <c r="G1385" s="60" t="n">
        <v>5300</v>
      </c>
      <c r="H1385" s="39"/>
      <c r="I1385" s="40" t="n">
        <v>250</v>
      </c>
      <c r="J1385" s="41"/>
      <c r="K1385" s="41"/>
      <c r="L1385" s="41"/>
      <c r="M1385" s="61" t="s">
        <v>4183</v>
      </c>
      <c r="N1385" s="62" t="n">
        <v>86</v>
      </c>
      <c r="O1385" s="77" t="n">
        <f aca="false">N1385-0.5</f>
        <v>85.5</v>
      </c>
      <c r="P1385" s="78" t="n">
        <f aca="false">IF(ISERROR($P$1*O1385),"",($P$1*O1385))</f>
        <v>9052.74</v>
      </c>
      <c r="Q1385" s="79" t="n">
        <f aca="false">P1385-T1385-X1385-G1385-H1385-Z1385</f>
        <v>1129.74</v>
      </c>
      <c r="R1385" s="80" t="n">
        <f aca="false">P1385-T1385-Y1385-G1385-H1385-Z1385</f>
        <v>1129.74</v>
      </c>
      <c r="S1385" s="81" t="n">
        <f aca="false">IF(ISERROR(Q1385/P1385),"",(Q1385/P1385))</f>
        <v>0.124795365822944</v>
      </c>
      <c r="T1385" s="78" t="n">
        <f aca="false">ROUND(IF(ISERROR(P1385*$T$1),"",P1385*$T$1),0)</f>
        <v>1358</v>
      </c>
      <c r="U1385" s="82" t="n">
        <f aca="false">ROUNDUP(I1385*1.2,0)</f>
        <v>300</v>
      </c>
      <c r="V1385" s="83" t="n">
        <f aca="false">ROUNDUP(SUM(J1385:L1385)*1.1,0)</f>
        <v>0</v>
      </c>
      <c r="W1385" s="84" t="s">
        <v>50</v>
      </c>
      <c r="X1385" s="28" t="n">
        <f aca="false">IFERROR(IF($W1385="eパケライト",VLOOKUP($U1385,料金表!$B$3:$H$52,2,1),IF($W1385="eパケ",VLOOKUP($U1385,料金表!$B$3:$H$52,4,1),IF($W1385="EMS",VLOOKUP($U1385,料金表!$B$3:$H$52,6,1),""))),"")</f>
        <v>935</v>
      </c>
      <c r="Y1385" s="28" t="n">
        <f aca="false">IFERROR(IF($W1385="eパケライト",VLOOKUP($U1385,料金表!$B$3:$H$52,3,1),IF($W1385="eパケ",VLOOKUP($U1385,料金表!$B$3:$H$52,5,1),IF($W1385="EMS",VLOOKUP($U1385,料金表!$B$3:$H$52,7,1),""))),"")</f>
        <v>935</v>
      </c>
      <c r="Z1385" s="28" t="n">
        <f aca="false">$Z$1</f>
        <v>330</v>
      </c>
      <c r="AA1385" s="64"/>
      <c r="AB1385" s="65"/>
      <c r="AC1385" s="66" t="s">
        <v>89</v>
      </c>
      <c r="AD1385" s="65" t="n">
        <v>44009</v>
      </c>
      <c r="AE1385" s="56"/>
      <c r="AF1385" s="104"/>
    </row>
    <row r="1386" customFormat="false" ht="15.75" hidden="false" customHeight="true" outlineLevel="0" collapsed="false">
      <c r="A1386" s="19" t="n">
        <v>1379</v>
      </c>
      <c r="B1386" s="67"/>
      <c r="C1386" s="58" t="s">
        <v>4184</v>
      </c>
      <c r="D1386" s="37" t="s">
        <v>4185</v>
      </c>
      <c r="E1386" s="58" t="n">
        <v>4974365134181</v>
      </c>
      <c r="F1386" s="38" t="str">
        <f aca="false">IF(D1386="",,"http://mnsearch.com/item?kwd="&amp;D1386)</f>
        <v>http://mnsearch.com/item?kwd=B00014AVYK</v>
      </c>
      <c r="G1386" s="60" t="n">
        <v>3000</v>
      </c>
      <c r="H1386" s="39"/>
      <c r="I1386" s="40" t="n">
        <v>200</v>
      </c>
      <c r="J1386" s="41"/>
      <c r="K1386" s="41"/>
      <c r="L1386" s="41"/>
      <c r="M1386" s="100" t="s">
        <v>4186</v>
      </c>
      <c r="N1386" s="62" t="n">
        <v>55.49</v>
      </c>
      <c r="O1386" s="77" t="n">
        <f aca="false">N1386-0.5</f>
        <v>54.99</v>
      </c>
      <c r="P1386" s="78" t="n">
        <f aca="false">IF(ISERROR($P$1*O1386),"",($P$1*O1386))</f>
        <v>5822.3412</v>
      </c>
      <c r="Q1386" s="79" t="n">
        <f aca="false">P1386-T1386-X1386-G1386-H1386-Z1386</f>
        <v>759.3412</v>
      </c>
      <c r="R1386" s="80" t="n">
        <f aca="false">P1386-T1386-Y1386-G1386-H1386-Z1386</f>
        <v>759.3412</v>
      </c>
      <c r="S1386" s="81" t="n">
        <f aca="false">IF(ISERROR(Q1386/P1386),"",(Q1386/P1386))</f>
        <v>0.13041853335562</v>
      </c>
      <c r="T1386" s="78" t="n">
        <f aca="false">ROUND(IF(ISERROR(P1386*$T$1),"",P1386*$T$1),0)</f>
        <v>873</v>
      </c>
      <c r="U1386" s="82" t="n">
        <f aca="false">ROUNDUP(I1386*1.2,0)</f>
        <v>240</v>
      </c>
      <c r="V1386" s="83" t="n">
        <f aca="false">ROUNDUP(SUM(J1386:L1386)*1.1,0)</f>
        <v>0</v>
      </c>
      <c r="W1386" s="84" t="s">
        <v>50</v>
      </c>
      <c r="X1386" s="28" t="n">
        <f aca="false">IFERROR(IF($W1386="eパケライト",VLOOKUP($U1386,料金表!$B$3:$H$52,2,1),IF($W1386="eパケ",VLOOKUP($U1386,料金表!$B$3:$H$52,4,1),IF($W1386="EMS",VLOOKUP($U1386,料金表!$B$3:$H$52,6,1),""))),"")</f>
        <v>860</v>
      </c>
      <c r="Y1386" s="28" t="n">
        <f aca="false">IFERROR(IF($W1386="eパケライト",VLOOKUP($U1386,料金表!$B$3:$H$52,3,1),IF($W1386="eパケ",VLOOKUP($U1386,料金表!$B$3:$H$52,5,1),IF($W1386="EMS",VLOOKUP($U1386,料金表!$B$3:$H$52,7,1),""))),"")</f>
        <v>860</v>
      </c>
      <c r="Z1386" s="28" t="n">
        <f aca="false">$Z$1</f>
        <v>330</v>
      </c>
      <c r="AA1386" s="64"/>
      <c r="AB1386" s="65"/>
      <c r="AC1386" s="66" t="s">
        <v>89</v>
      </c>
      <c r="AD1386" s="65" t="n">
        <v>44009</v>
      </c>
      <c r="AE1386" s="56"/>
      <c r="AF1386" s="104"/>
    </row>
    <row r="1387" customFormat="false" ht="15.75" hidden="false" customHeight="true" outlineLevel="0" collapsed="false">
      <c r="A1387" s="19" t="n">
        <v>1380</v>
      </c>
      <c r="B1387" s="67"/>
      <c r="C1387" s="58" t="s">
        <v>4187</v>
      </c>
      <c r="D1387" s="37" t="s">
        <v>4188</v>
      </c>
      <c r="E1387" s="58" t="n">
        <v>4974365133283</v>
      </c>
      <c r="F1387" s="38" t="str">
        <f aca="false">IF(D1387="",,"http://mnsearch.com/item?kwd="&amp;D1387)</f>
        <v>http://mnsearch.com/item?kwd=B00014AVQI</v>
      </c>
      <c r="G1387" s="60" t="n">
        <v>6000</v>
      </c>
      <c r="H1387" s="39"/>
      <c r="I1387" s="40" t="n">
        <v>200</v>
      </c>
      <c r="J1387" s="41"/>
      <c r="K1387" s="41"/>
      <c r="L1387" s="41"/>
      <c r="M1387" s="61" t="s">
        <v>4189</v>
      </c>
      <c r="N1387" s="62" t="n">
        <v>90.49</v>
      </c>
      <c r="O1387" s="77" t="n">
        <f aca="false">N1387-0.5</f>
        <v>89.99</v>
      </c>
      <c r="P1387" s="78" t="n">
        <f aca="false">IF(ISERROR($P$1*O1387),"",($P$1*O1387))</f>
        <v>9528.1412</v>
      </c>
      <c r="Q1387" s="79" t="n">
        <f aca="false">P1387-T1387-X1387-G1387-H1387-Z1387</f>
        <v>909.141199999998</v>
      </c>
      <c r="R1387" s="80" t="n">
        <f aca="false">P1387-T1387-Y1387-G1387-H1387-Z1387</f>
        <v>909.141199999998</v>
      </c>
      <c r="S1387" s="81" t="n">
        <f aca="false">IF(ISERROR(Q1387/P1387),"",(Q1387/P1387))</f>
        <v>0.0954164281276602</v>
      </c>
      <c r="T1387" s="78" t="n">
        <f aca="false">ROUND(IF(ISERROR(P1387*$T$1),"",P1387*$T$1),0)</f>
        <v>1429</v>
      </c>
      <c r="U1387" s="82" t="n">
        <f aca="false">ROUNDUP(I1387*1.2,0)</f>
        <v>240</v>
      </c>
      <c r="V1387" s="83" t="n">
        <f aca="false">ROUNDUP(SUM(J1387:L1387)*1.1,0)</f>
        <v>0</v>
      </c>
      <c r="W1387" s="84" t="s">
        <v>50</v>
      </c>
      <c r="X1387" s="28" t="n">
        <f aca="false">IFERROR(IF($W1387="eパケライト",VLOOKUP($U1387,料金表!$B$3:$H$52,2,1),IF($W1387="eパケ",VLOOKUP($U1387,料金表!$B$3:$H$52,4,1),IF($W1387="EMS",VLOOKUP($U1387,料金表!$B$3:$H$52,6,1),""))),"")</f>
        <v>860</v>
      </c>
      <c r="Y1387" s="28" t="n">
        <f aca="false">IFERROR(IF($W1387="eパケライト",VLOOKUP($U1387,料金表!$B$3:$H$52,3,1),IF($W1387="eパケ",VLOOKUP($U1387,料金表!$B$3:$H$52,5,1),IF($W1387="EMS",VLOOKUP($U1387,料金表!$B$3:$H$52,7,1),""))),"")</f>
        <v>860</v>
      </c>
      <c r="Z1387" s="28" t="n">
        <f aca="false">$Z$1</f>
        <v>330</v>
      </c>
      <c r="AA1387" s="64"/>
      <c r="AB1387" s="65"/>
      <c r="AC1387" s="66" t="s">
        <v>89</v>
      </c>
      <c r="AD1387" s="65" t="n">
        <v>44009</v>
      </c>
      <c r="AE1387" s="56"/>
      <c r="AF1387" s="104"/>
    </row>
    <row r="1388" customFormat="false" ht="15.75" hidden="false" customHeight="true" outlineLevel="0" collapsed="false">
      <c r="A1388" s="19" t="n">
        <v>1381</v>
      </c>
      <c r="B1388" s="67"/>
      <c r="C1388" s="58" t="s">
        <v>4190</v>
      </c>
      <c r="D1388" s="37" t="s">
        <v>4191</v>
      </c>
      <c r="E1388" s="58" t="n">
        <v>4974365831585</v>
      </c>
      <c r="F1388" s="38" t="str">
        <f aca="false">IF(D1388="",,"http://mnsearch.com/item?kwd="&amp;D1388)</f>
        <v>http://mnsearch.com/item?kwd=B000EGL7TI</v>
      </c>
      <c r="G1388" s="60" t="n">
        <v>3611</v>
      </c>
      <c r="H1388" s="39"/>
      <c r="I1388" s="40" t="n">
        <v>200</v>
      </c>
      <c r="J1388" s="41"/>
      <c r="K1388" s="41"/>
      <c r="L1388" s="41"/>
      <c r="M1388" s="61" t="s">
        <v>4192</v>
      </c>
      <c r="N1388" s="62" t="n">
        <v>55</v>
      </c>
      <c r="O1388" s="77" t="n">
        <f aca="false">N1388-0.5</f>
        <v>54.5</v>
      </c>
      <c r="P1388" s="78" t="n">
        <f aca="false">IF(ISERROR($P$1*O1388),"",($P$1*O1388))</f>
        <v>5770.46</v>
      </c>
      <c r="Q1388" s="79" t="n">
        <f aca="false">P1388-T1388-X1388-G1388-H1388-Z1388</f>
        <v>103.46</v>
      </c>
      <c r="R1388" s="80" t="n">
        <f aca="false">P1388-T1388-Y1388-G1388-H1388-Z1388</f>
        <v>103.46</v>
      </c>
      <c r="S1388" s="81" t="n">
        <f aca="false">IF(ISERROR(Q1388/P1388),"",(Q1388/P1388))</f>
        <v>0.0179292465418702</v>
      </c>
      <c r="T1388" s="78" t="n">
        <f aca="false">ROUND(IF(ISERROR(P1388*$T$1),"",P1388*$T$1),0)</f>
        <v>866</v>
      </c>
      <c r="U1388" s="82" t="n">
        <f aca="false">ROUNDUP(I1388*1.2,0)</f>
        <v>240</v>
      </c>
      <c r="V1388" s="83" t="n">
        <f aca="false">ROUNDUP(SUM(J1388:L1388)*1.1,0)</f>
        <v>0</v>
      </c>
      <c r="W1388" s="84" t="s">
        <v>50</v>
      </c>
      <c r="X1388" s="28" t="n">
        <f aca="false">IFERROR(IF($W1388="eパケライト",VLOOKUP($U1388,料金表!$B$3:$H$52,2,1),IF($W1388="eパケ",VLOOKUP($U1388,料金表!$B$3:$H$52,4,1),IF($W1388="EMS",VLOOKUP($U1388,料金表!$B$3:$H$52,6,1),""))),"")</f>
        <v>860</v>
      </c>
      <c r="Y1388" s="28" t="n">
        <f aca="false">IFERROR(IF($W1388="eパケライト",VLOOKUP($U1388,料金表!$B$3:$H$52,3,1),IF($W1388="eパケ",VLOOKUP($U1388,料金表!$B$3:$H$52,5,1),IF($W1388="EMS",VLOOKUP($U1388,料金表!$B$3:$H$52,7,1),""))),"")</f>
        <v>860</v>
      </c>
      <c r="Z1388" s="28" t="n">
        <f aca="false">$Z$1</f>
        <v>330</v>
      </c>
      <c r="AA1388" s="64"/>
      <c r="AB1388" s="65"/>
      <c r="AC1388" s="66" t="s">
        <v>45</v>
      </c>
      <c r="AD1388" s="65" t="n">
        <v>44009</v>
      </c>
      <c r="AE1388" s="56"/>
      <c r="AF1388" s="104"/>
    </row>
    <row r="1389" customFormat="false" ht="15.75" hidden="false" customHeight="true" outlineLevel="0" collapsed="false">
      <c r="A1389" s="19" t="n">
        <v>1382</v>
      </c>
      <c r="B1389" s="67"/>
      <c r="C1389" s="58" t="s">
        <v>4193</v>
      </c>
      <c r="D1389" s="37" t="s">
        <v>4194</v>
      </c>
      <c r="E1389" s="58" t="n">
        <v>4571159590040</v>
      </c>
      <c r="F1389" s="38" t="str">
        <f aca="false">IF(D1389="",,"http://mnsearch.com/item?kwd="&amp;D1389)</f>
        <v>http://mnsearch.com/item?kwd=B00009VGCJ</v>
      </c>
      <c r="G1389" s="60" t="n">
        <v>2000</v>
      </c>
      <c r="H1389" s="39"/>
      <c r="I1389" s="40" t="n">
        <v>200</v>
      </c>
      <c r="J1389" s="41"/>
      <c r="K1389" s="41"/>
      <c r="L1389" s="41"/>
      <c r="M1389" s="61" t="s">
        <v>4195</v>
      </c>
      <c r="N1389" s="62" t="n">
        <v>42.99</v>
      </c>
      <c r="O1389" s="77" t="n">
        <f aca="false">N1389-0.5</f>
        <v>42.49</v>
      </c>
      <c r="P1389" s="78" t="n">
        <f aca="false">IF(ISERROR($P$1*O1389),"",($P$1*O1389))</f>
        <v>4498.8412</v>
      </c>
      <c r="Q1389" s="79" t="n">
        <f aca="false">P1389-T1389-X1389-G1389-H1389-Z1389</f>
        <v>633.8412</v>
      </c>
      <c r="R1389" s="80" t="n">
        <f aca="false">P1389-T1389-Y1389-G1389-H1389-Z1389</f>
        <v>633.8412</v>
      </c>
      <c r="S1389" s="81" t="n">
        <f aca="false">IF(ISERROR(Q1389/P1389),"",(Q1389/P1389))</f>
        <v>0.140889880709726</v>
      </c>
      <c r="T1389" s="78" t="n">
        <f aca="false">ROUND(IF(ISERROR(P1389*$T$1),"",P1389*$T$1),0)</f>
        <v>675</v>
      </c>
      <c r="U1389" s="82" t="n">
        <f aca="false">ROUNDUP(I1389*1.2,0)</f>
        <v>240</v>
      </c>
      <c r="V1389" s="83" t="n">
        <f aca="false">ROUNDUP(SUM(J1389:L1389)*1.1,0)</f>
        <v>0</v>
      </c>
      <c r="W1389" s="84" t="s">
        <v>50</v>
      </c>
      <c r="X1389" s="28" t="n">
        <f aca="false">IFERROR(IF($W1389="eパケライト",VLOOKUP($U1389,料金表!$B$3:$H$52,2,1),IF($W1389="eパケ",VLOOKUP($U1389,料金表!$B$3:$H$52,4,1),IF($W1389="EMS",VLOOKUP($U1389,料金表!$B$3:$H$52,6,1),""))),"")</f>
        <v>860</v>
      </c>
      <c r="Y1389" s="28" t="n">
        <f aca="false">IFERROR(IF($W1389="eパケライト",VLOOKUP($U1389,料金表!$B$3:$H$52,3,1),IF($W1389="eパケ",VLOOKUP($U1389,料金表!$B$3:$H$52,5,1),IF($W1389="EMS",VLOOKUP($U1389,料金表!$B$3:$H$52,7,1),""))),"")</f>
        <v>860</v>
      </c>
      <c r="Z1389" s="28" t="n">
        <f aca="false">$Z$1</f>
        <v>330</v>
      </c>
      <c r="AA1389" s="64"/>
      <c r="AB1389" s="65"/>
      <c r="AC1389" s="66" t="s">
        <v>45</v>
      </c>
      <c r="AD1389" s="65" t="n">
        <v>44009</v>
      </c>
      <c r="AE1389" s="56"/>
      <c r="AF1389" s="104"/>
    </row>
    <row r="1390" customFormat="false" ht="15.75" hidden="false" customHeight="true" outlineLevel="0" collapsed="false">
      <c r="A1390" s="19" t="n">
        <v>1383</v>
      </c>
      <c r="B1390" s="67"/>
      <c r="C1390" s="58" t="s">
        <v>4196</v>
      </c>
      <c r="D1390" s="37" t="s">
        <v>4197</v>
      </c>
      <c r="E1390" s="58" t="n">
        <v>4571159590057</v>
      </c>
      <c r="F1390" s="38" t="str">
        <f aca="false">IF(D1390="",,"http://mnsearch.com/item?kwd="&amp;D1390)</f>
        <v>http://mnsearch.com/item?kwd=B0000AFZH8</v>
      </c>
      <c r="G1390" s="60" t="n">
        <v>3211</v>
      </c>
      <c r="H1390" s="39"/>
      <c r="I1390" s="40" t="n">
        <v>200</v>
      </c>
      <c r="J1390" s="41"/>
      <c r="K1390" s="41"/>
      <c r="L1390" s="41"/>
      <c r="M1390" s="61" t="s">
        <v>4198</v>
      </c>
      <c r="N1390" s="62" t="n">
        <v>55.49</v>
      </c>
      <c r="O1390" s="77" t="n">
        <f aca="false">N1390-0.5</f>
        <v>54.99</v>
      </c>
      <c r="P1390" s="78" t="n">
        <f aca="false">IF(ISERROR($P$1*O1390),"",($P$1*O1390))</f>
        <v>5822.3412</v>
      </c>
      <c r="Q1390" s="79" t="n">
        <f aca="false">P1390-T1390-X1390-G1390-H1390-Z1390</f>
        <v>548.3412</v>
      </c>
      <c r="R1390" s="80" t="n">
        <f aca="false">P1390-T1390-Y1390-G1390-H1390-Z1390</f>
        <v>548.3412</v>
      </c>
      <c r="S1390" s="81" t="n">
        <f aca="false">IF(ISERROR(Q1390/P1390),"",(Q1390/P1390))</f>
        <v>0.0941788159031284</v>
      </c>
      <c r="T1390" s="78" t="n">
        <f aca="false">ROUND(IF(ISERROR(P1390*$T$1),"",P1390*$T$1),0)</f>
        <v>873</v>
      </c>
      <c r="U1390" s="82" t="n">
        <f aca="false">ROUNDUP(I1390*1.2,0)</f>
        <v>240</v>
      </c>
      <c r="V1390" s="83" t="n">
        <f aca="false">ROUNDUP(SUM(J1390:L1390)*1.1,0)</f>
        <v>0</v>
      </c>
      <c r="W1390" s="84" t="s">
        <v>50</v>
      </c>
      <c r="X1390" s="28" t="n">
        <f aca="false">IFERROR(IF($W1390="eパケライト",VLOOKUP($U1390,料金表!$B$3:$H$52,2,1),IF($W1390="eパケ",VLOOKUP($U1390,料金表!$B$3:$H$52,4,1),IF($W1390="EMS",VLOOKUP($U1390,料金表!$B$3:$H$52,6,1),""))),"")</f>
        <v>860</v>
      </c>
      <c r="Y1390" s="28" t="n">
        <f aca="false">IFERROR(IF($W1390="eパケライト",VLOOKUP($U1390,料金表!$B$3:$H$52,3,1),IF($W1390="eパケ",VLOOKUP($U1390,料金表!$B$3:$H$52,5,1),IF($W1390="EMS",VLOOKUP($U1390,料金表!$B$3:$H$52,7,1),""))),"")</f>
        <v>860</v>
      </c>
      <c r="Z1390" s="28" t="n">
        <f aca="false">$Z$1</f>
        <v>330</v>
      </c>
      <c r="AA1390" s="64"/>
      <c r="AB1390" s="65"/>
      <c r="AC1390" s="66" t="s">
        <v>45</v>
      </c>
      <c r="AD1390" s="65" t="n">
        <v>44009</v>
      </c>
      <c r="AE1390" s="56"/>
      <c r="AF1390" s="104"/>
    </row>
    <row r="1391" customFormat="false" ht="15.75" hidden="false" customHeight="true" outlineLevel="0" collapsed="false">
      <c r="A1391" s="19" t="n">
        <v>1384</v>
      </c>
      <c r="B1391" s="67"/>
      <c r="C1391" s="58" t="s">
        <v>4199</v>
      </c>
      <c r="D1391" s="37" t="s">
        <v>4200</v>
      </c>
      <c r="E1391" s="58" t="n">
        <v>4571159590101</v>
      </c>
      <c r="F1391" s="38" t="str">
        <f aca="false">IF(D1391="",,"http://mnsearch.com/item?kwd="&amp;D1391)</f>
        <v>http://mnsearch.com/item?kwd=B0000DZ0V2</v>
      </c>
      <c r="G1391" s="60" t="n">
        <v>1500</v>
      </c>
      <c r="H1391" s="39"/>
      <c r="I1391" s="40" t="n">
        <v>200</v>
      </c>
      <c r="J1391" s="41"/>
      <c r="K1391" s="41"/>
      <c r="L1391" s="41"/>
      <c r="M1391" s="61" t="s">
        <v>4201</v>
      </c>
      <c r="N1391" s="62" t="n">
        <v>35.49</v>
      </c>
      <c r="O1391" s="77" t="n">
        <f aca="false">N1391-0.5</f>
        <v>34.99</v>
      </c>
      <c r="P1391" s="78" t="n">
        <f aca="false">IF(ISERROR($P$1*O1391),"",($P$1*O1391))</f>
        <v>3704.7412</v>
      </c>
      <c r="Q1391" s="79" t="n">
        <f aca="false">P1391-T1391-X1391-G1391-H1391-Z1391</f>
        <v>458.7412</v>
      </c>
      <c r="R1391" s="80" t="n">
        <f aca="false">P1391-T1391-Y1391-G1391-H1391-Z1391</f>
        <v>458.7412</v>
      </c>
      <c r="S1391" s="81" t="n">
        <f aca="false">IF(ISERROR(Q1391/P1391),"",(Q1391/P1391))</f>
        <v>0.123825437523139</v>
      </c>
      <c r="T1391" s="78" t="n">
        <f aca="false">ROUND(IF(ISERROR(P1391*$T$1),"",P1391*$T$1),0)</f>
        <v>556</v>
      </c>
      <c r="U1391" s="82" t="n">
        <f aca="false">ROUNDUP(I1391*1.2,0)</f>
        <v>240</v>
      </c>
      <c r="V1391" s="83" t="n">
        <f aca="false">ROUNDUP(SUM(J1391:L1391)*1.1,0)</f>
        <v>0</v>
      </c>
      <c r="W1391" s="84" t="s">
        <v>50</v>
      </c>
      <c r="X1391" s="28" t="n">
        <f aca="false">IFERROR(IF($W1391="eパケライト",VLOOKUP($U1391,料金表!$B$3:$H$52,2,1),IF($W1391="eパケ",VLOOKUP($U1391,料金表!$B$3:$H$52,4,1),IF($W1391="EMS",VLOOKUP($U1391,料金表!$B$3:$H$52,6,1),""))),"")</f>
        <v>860</v>
      </c>
      <c r="Y1391" s="28" t="n">
        <f aca="false">IFERROR(IF($W1391="eパケライト",VLOOKUP($U1391,料金表!$B$3:$H$52,3,1),IF($W1391="eパケ",VLOOKUP($U1391,料金表!$B$3:$H$52,5,1),IF($W1391="EMS",VLOOKUP($U1391,料金表!$B$3:$H$52,7,1),""))),"")</f>
        <v>860</v>
      </c>
      <c r="Z1391" s="28" t="n">
        <f aca="false">$Z$1</f>
        <v>330</v>
      </c>
      <c r="AA1391" s="64"/>
      <c r="AB1391" s="65"/>
      <c r="AC1391" s="66" t="s">
        <v>45</v>
      </c>
      <c r="AD1391" s="65" t="n">
        <v>44009</v>
      </c>
      <c r="AE1391" s="56"/>
      <c r="AF1391" s="104"/>
    </row>
    <row r="1392" customFormat="false" ht="15.75" hidden="false" customHeight="true" outlineLevel="0" collapsed="false">
      <c r="A1392" s="19" t="n">
        <v>1385</v>
      </c>
      <c r="B1392" s="67"/>
      <c r="C1392" s="58" t="s">
        <v>4202</v>
      </c>
      <c r="D1392" s="37" t="s">
        <v>4203</v>
      </c>
      <c r="E1392" s="58" t="n">
        <v>4571159590149</v>
      </c>
      <c r="F1392" s="38" t="str">
        <f aca="false">IF(D1392="",,"http://mnsearch.com/item?kwd="&amp;D1392)</f>
        <v>http://mnsearch.com/item?kwd=B00014N7PU</v>
      </c>
      <c r="G1392" s="60" t="n">
        <v>2900</v>
      </c>
      <c r="H1392" s="39"/>
      <c r="I1392" s="40" t="n">
        <v>200</v>
      </c>
      <c r="J1392" s="41"/>
      <c r="K1392" s="41"/>
      <c r="L1392" s="41"/>
      <c r="M1392" s="100" t="s">
        <v>4204</v>
      </c>
      <c r="N1392" s="62" t="n">
        <v>50.49</v>
      </c>
      <c r="O1392" s="77" t="n">
        <f aca="false">N1392-0.5</f>
        <v>49.99</v>
      </c>
      <c r="P1392" s="78" t="n">
        <f aca="false">IF(ISERROR($P$1*O1392),"",($P$1*O1392))</f>
        <v>5292.9412</v>
      </c>
      <c r="Q1392" s="79" t="n">
        <f aca="false">P1392-T1392-X1392-G1392-H1392-Z1392</f>
        <v>408.9412</v>
      </c>
      <c r="R1392" s="80" t="n">
        <f aca="false">P1392-T1392-Y1392-G1392-H1392-Z1392</f>
        <v>408.9412</v>
      </c>
      <c r="S1392" s="81" t="n">
        <f aca="false">IF(ISERROR(Q1392/P1392),"",(Q1392/P1392))</f>
        <v>0.0772616177939026</v>
      </c>
      <c r="T1392" s="78" t="n">
        <f aca="false">ROUND(IF(ISERROR(P1392*$T$1),"",P1392*$T$1),0)</f>
        <v>794</v>
      </c>
      <c r="U1392" s="82" t="n">
        <f aca="false">ROUNDUP(I1392*1.2,0)</f>
        <v>240</v>
      </c>
      <c r="V1392" s="83" t="n">
        <f aca="false">ROUNDUP(SUM(J1392:L1392)*1.1,0)</f>
        <v>0</v>
      </c>
      <c r="W1392" s="84" t="s">
        <v>50</v>
      </c>
      <c r="X1392" s="28" t="n">
        <f aca="false">IFERROR(IF($W1392="eパケライト",VLOOKUP($U1392,料金表!$B$3:$H$52,2,1),IF($W1392="eパケ",VLOOKUP($U1392,料金表!$B$3:$H$52,4,1),IF($W1392="EMS",VLOOKUP($U1392,料金表!$B$3:$H$52,6,1),""))),"")</f>
        <v>860</v>
      </c>
      <c r="Y1392" s="28" t="n">
        <f aca="false">IFERROR(IF($W1392="eパケライト",VLOOKUP($U1392,料金表!$B$3:$H$52,3,1),IF($W1392="eパケ",VLOOKUP($U1392,料金表!$B$3:$H$52,5,1),IF($W1392="EMS",VLOOKUP($U1392,料金表!$B$3:$H$52,7,1),""))),"")</f>
        <v>860</v>
      </c>
      <c r="Z1392" s="28" t="n">
        <f aca="false">$Z$1</f>
        <v>330</v>
      </c>
      <c r="AA1392" s="64"/>
      <c r="AB1392" s="65"/>
      <c r="AC1392" s="66" t="s">
        <v>45</v>
      </c>
      <c r="AD1392" s="65" t="n">
        <v>44009</v>
      </c>
      <c r="AE1392" s="56"/>
      <c r="AF1392" s="104"/>
    </row>
    <row r="1393" customFormat="false" ht="15.75" hidden="false" customHeight="true" outlineLevel="0" collapsed="false">
      <c r="A1393" s="19" t="n">
        <v>1386</v>
      </c>
      <c r="B1393" s="67"/>
      <c r="C1393" s="58" t="s">
        <v>4205</v>
      </c>
      <c r="D1393" s="37" t="s">
        <v>4206</v>
      </c>
      <c r="E1393" s="58" t="n">
        <v>4974365831547</v>
      </c>
      <c r="F1393" s="38" t="str">
        <f aca="false">IF(D1393="",,"http://mnsearch.com/item?kwd="&amp;D1393)</f>
        <v>http://mnsearch.com/item?kwd=B000BYZNPM</v>
      </c>
      <c r="G1393" s="60" t="n">
        <v>5500</v>
      </c>
      <c r="H1393" s="39"/>
      <c r="I1393" s="40" t="n">
        <v>200</v>
      </c>
      <c r="J1393" s="41"/>
      <c r="K1393" s="41"/>
      <c r="L1393" s="41"/>
      <c r="M1393" s="61" t="s">
        <v>4207</v>
      </c>
      <c r="N1393" s="62" t="n">
        <v>82.91</v>
      </c>
      <c r="O1393" s="77" t="n">
        <f aca="false">N1393-0.5</f>
        <v>82.41</v>
      </c>
      <c r="P1393" s="78" t="n">
        <f aca="false">IF(ISERROR($P$1*O1393),"",($P$1*O1393))</f>
        <v>8725.5708</v>
      </c>
      <c r="Q1393" s="79" t="n">
        <f aca="false">P1393-T1393-X1393-G1393-H1393-Z1393</f>
        <v>726.5708</v>
      </c>
      <c r="R1393" s="80" t="n">
        <f aca="false">P1393-T1393-Y1393-G1393-H1393-Z1393</f>
        <v>726.5708</v>
      </c>
      <c r="S1393" s="81" t="n">
        <f aca="false">IF(ISERROR(Q1393/P1393),"",(Q1393/P1393))</f>
        <v>0.0832691426903555</v>
      </c>
      <c r="T1393" s="78" t="n">
        <f aca="false">ROUND(IF(ISERROR(P1393*$T$1),"",P1393*$T$1),0)</f>
        <v>1309</v>
      </c>
      <c r="U1393" s="82" t="n">
        <f aca="false">ROUNDUP(I1393*1.2,0)</f>
        <v>240</v>
      </c>
      <c r="V1393" s="83" t="n">
        <f aca="false">ROUNDUP(SUM(J1393:L1393)*1.1,0)</f>
        <v>0</v>
      </c>
      <c r="W1393" s="84" t="s">
        <v>50</v>
      </c>
      <c r="X1393" s="28" t="n">
        <f aca="false">IFERROR(IF($W1393="eパケライト",VLOOKUP($U1393,料金表!$B$3:$H$52,2,1),IF($W1393="eパケ",VLOOKUP($U1393,料金表!$B$3:$H$52,4,1),IF($W1393="EMS",VLOOKUP($U1393,料金表!$B$3:$H$52,6,1),""))),"")</f>
        <v>860</v>
      </c>
      <c r="Y1393" s="28" t="n">
        <f aca="false">IFERROR(IF($W1393="eパケライト",VLOOKUP($U1393,料金表!$B$3:$H$52,3,1),IF($W1393="eパケ",VLOOKUP($U1393,料金表!$B$3:$H$52,5,1),IF($W1393="EMS",VLOOKUP($U1393,料金表!$B$3:$H$52,7,1),""))),"")</f>
        <v>860</v>
      </c>
      <c r="Z1393" s="28" t="n">
        <f aca="false">$Z$1</f>
        <v>330</v>
      </c>
      <c r="AA1393" s="64"/>
      <c r="AB1393" s="65"/>
      <c r="AC1393" s="66" t="s">
        <v>45</v>
      </c>
      <c r="AD1393" s="65" t="n">
        <v>44009</v>
      </c>
      <c r="AE1393" s="56"/>
      <c r="AF1393" s="104"/>
    </row>
    <row r="1394" customFormat="false" ht="15.75" hidden="false" customHeight="true" outlineLevel="0" collapsed="false">
      <c r="A1394" s="19" t="n">
        <v>1387</v>
      </c>
      <c r="B1394" s="67"/>
      <c r="C1394" s="58" t="s">
        <v>4208</v>
      </c>
      <c r="D1394" s="37" t="s">
        <v>4209</v>
      </c>
      <c r="E1394" s="58" t="n">
        <v>4974365831035</v>
      </c>
      <c r="F1394" s="38" t="str">
        <f aca="false">IF(D1394="",,"http://mnsearch.com/item?kwd="&amp;D1394)</f>
        <v>http://mnsearch.com/item?kwd=B0007P51WK</v>
      </c>
      <c r="G1394" s="60" t="n">
        <v>2000</v>
      </c>
      <c r="H1394" s="39"/>
      <c r="I1394" s="40" t="n">
        <v>200</v>
      </c>
      <c r="J1394" s="41"/>
      <c r="K1394" s="41"/>
      <c r="L1394" s="41"/>
      <c r="M1394" s="61" t="s">
        <v>4210</v>
      </c>
      <c r="N1394" s="62" t="n">
        <v>50.49</v>
      </c>
      <c r="O1394" s="77" t="n">
        <f aca="false">N1394-0.5</f>
        <v>49.99</v>
      </c>
      <c r="P1394" s="78" t="n">
        <f aca="false">IF(ISERROR($P$1*O1394),"",($P$1*O1394))</f>
        <v>5292.9412</v>
      </c>
      <c r="Q1394" s="79" t="n">
        <f aca="false">P1394-T1394-X1394-G1394-H1394-Z1394</f>
        <v>1308.9412</v>
      </c>
      <c r="R1394" s="80" t="n">
        <f aca="false">P1394-T1394-Y1394-G1394-H1394-Z1394</f>
        <v>1308.9412</v>
      </c>
      <c r="S1394" s="81" t="n">
        <f aca="false">IF(ISERROR(Q1394/P1394),"",(Q1394/P1394))</f>
        <v>0.247299403212717</v>
      </c>
      <c r="T1394" s="78" t="n">
        <f aca="false">ROUND(IF(ISERROR(P1394*$T$1),"",P1394*$T$1),0)</f>
        <v>794</v>
      </c>
      <c r="U1394" s="82" t="n">
        <f aca="false">ROUNDUP(I1394*1.2,0)</f>
        <v>240</v>
      </c>
      <c r="V1394" s="83" t="n">
        <f aca="false">ROUNDUP(SUM(J1394:L1394)*1.1,0)</f>
        <v>0</v>
      </c>
      <c r="W1394" s="84" t="s">
        <v>50</v>
      </c>
      <c r="X1394" s="28" t="n">
        <f aca="false">IFERROR(IF($W1394="eパケライト",VLOOKUP($U1394,料金表!$B$3:$H$52,2,1),IF($W1394="eパケ",VLOOKUP($U1394,料金表!$B$3:$H$52,4,1),IF($W1394="EMS",VLOOKUP($U1394,料金表!$B$3:$H$52,6,1),""))),"")</f>
        <v>860</v>
      </c>
      <c r="Y1394" s="28" t="n">
        <f aca="false">IFERROR(IF($W1394="eパケライト",VLOOKUP($U1394,料金表!$B$3:$H$52,3,1),IF($W1394="eパケ",VLOOKUP($U1394,料金表!$B$3:$H$52,5,1),IF($W1394="EMS",VLOOKUP($U1394,料金表!$B$3:$H$52,7,1),""))),"")</f>
        <v>860</v>
      </c>
      <c r="Z1394" s="28" t="n">
        <f aca="false">$Z$1</f>
        <v>330</v>
      </c>
      <c r="AA1394" s="64"/>
      <c r="AB1394" s="65"/>
      <c r="AC1394" s="66" t="s">
        <v>45</v>
      </c>
      <c r="AD1394" s="65" t="n">
        <v>44009</v>
      </c>
      <c r="AE1394" s="56"/>
      <c r="AF1394" s="104"/>
    </row>
    <row r="1395" customFormat="false" ht="15.75" hidden="false" customHeight="true" outlineLevel="0" collapsed="false">
      <c r="A1395" s="19" t="n">
        <v>1388</v>
      </c>
      <c r="B1395" s="67"/>
      <c r="C1395" s="58" t="s">
        <v>4211</v>
      </c>
      <c r="D1395" s="37" t="s">
        <v>4212</v>
      </c>
      <c r="E1395" s="58" t="n">
        <v>4974365831028</v>
      </c>
      <c r="F1395" s="38" t="str">
        <f aca="false">IF(D1395="",,"http://mnsearch.com/item?kwd="&amp;D1395)</f>
        <v>http://mnsearch.com/item?kwd=B0007P51WA</v>
      </c>
      <c r="G1395" s="60" t="n">
        <v>2800</v>
      </c>
      <c r="H1395" s="39"/>
      <c r="I1395" s="40" t="n">
        <v>200</v>
      </c>
      <c r="J1395" s="41"/>
      <c r="K1395" s="41"/>
      <c r="L1395" s="41"/>
      <c r="M1395" s="61" t="s">
        <v>4213</v>
      </c>
      <c r="N1395" s="62" t="n">
        <v>48.99</v>
      </c>
      <c r="O1395" s="77" t="n">
        <f aca="false">N1395-0.5</f>
        <v>48.49</v>
      </c>
      <c r="P1395" s="78" t="n">
        <f aca="false">IF(ISERROR($P$1*O1395),"",($P$1*O1395))</f>
        <v>5134.1212</v>
      </c>
      <c r="Q1395" s="79" t="n">
        <f aca="false">P1395-T1395-X1395-G1395-H1395-Z1395</f>
        <v>374.1212</v>
      </c>
      <c r="R1395" s="80" t="n">
        <f aca="false">P1395-T1395-Y1395-G1395-H1395-Z1395</f>
        <v>374.1212</v>
      </c>
      <c r="S1395" s="81" t="n">
        <f aca="false">IF(ISERROR(Q1395/P1395),"",(Q1395/P1395))</f>
        <v>0.07286956918742</v>
      </c>
      <c r="T1395" s="78" t="n">
        <f aca="false">ROUND(IF(ISERROR(P1395*$T$1),"",P1395*$T$1),0)</f>
        <v>770</v>
      </c>
      <c r="U1395" s="82" t="n">
        <f aca="false">ROUNDUP(I1395*1.2,0)</f>
        <v>240</v>
      </c>
      <c r="V1395" s="83" t="n">
        <f aca="false">ROUNDUP(SUM(J1395:L1395)*1.1,0)</f>
        <v>0</v>
      </c>
      <c r="W1395" s="84" t="s">
        <v>50</v>
      </c>
      <c r="X1395" s="28" t="n">
        <f aca="false">IFERROR(IF($W1395="eパケライト",VLOOKUP($U1395,料金表!$B$3:$H$52,2,1),IF($W1395="eパケ",VLOOKUP($U1395,料金表!$B$3:$H$52,4,1),IF($W1395="EMS",VLOOKUP($U1395,料金表!$B$3:$H$52,6,1),""))),"")</f>
        <v>860</v>
      </c>
      <c r="Y1395" s="28" t="n">
        <f aca="false">IFERROR(IF($W1395="eパケライト",VLOOKUP($U1395,料金表!$B$3:$H$52,3,1),IF($W1395="eパケ",VLOOKUP($U1395,料金表!$B$3:$H$52,5,1),IF($W1395="EMS",VLOOKUP($U1395,料金表!$B$3:$H$52,7,1),""))),"")</f>
        <v>860</v>
      </c>
      <c r="Z1395" s="28" t="n">
        <f aca="false">$Z$1</f>
        <v>330</v>
      </c>
      <c r="AA1395" s="64"/>
      <c r="AB1395" s="65"/>
      <c r="AC1395" s="66" t="s">
        <v>45</v>
      </c>
      <c r="AD1395" s="65" t="n">
        <v>44009</v>
      </c>
      <c r="AE1395" s="56"/>
      <c r="AF1395" s="104"/>
    </row>
    <row r="1396" customFormat="false" ht="15.75" hidden="false" customHeight="true" outlineLevel="0" collapsed="false">
      <c r="A1396" s="19" t="n">
        <v>1389</v>
      </c>
      <c r="B1396" s="67"/>
      <c r="C1396" s="58" t="s">
        <v>4214</v>
      </c>
      <c r="D1396" s="37" t="s">
        <v>4215</v>
      </c>
      <c r="E1396" s="58" t="n">
        <v>4974365831325</v>
      </c>
      <c r="F1396" s="38" t="str">
        <f aca="false">IF(D1396="",,"http://mnsearch.com/item?kwd="&amp;D1396)</f>
        <v>http://mnsearch.com/item?kwd=B000A3DB2Q</v>
      </c>
      <c r="G1396" s="60" t="n">
        <v>10000</v>
      </c>
      <c r="H1396" s="39"/>
      <c r="I1396" s="40" t="n">
        <v>200</v>
      </c>
      <c r="J1396" s="41"/>
      <c r="K1396" s="41"/>
      <c r="L1396" s="41"/>
      <c r="M1396" s="61" t="s">
        <v>4216</v>
      </c>
      <c r="N1396" s="62" t="n">
        <v>128.25</v>
      </c>
      <c r="O1396" s="77" t="n">
        <f aca="false">N1396-0.5</f>
        <v>127.75</v>
      </c>
      <c r="P1396" s="78" t="n">
        <f aca="false">IF(ISERROR($P$1*O1396),"",($P$1*O1396))</f>
        <v>13526.17</v>
      </c>
      <c r="Q1396" s="79" t="n">
        <f aca="false">P1396-T1396-X1396-G1396-H1396-Z1396</f>
        <v>307.17</v>
      </c>
      <c r="R1396" s="80" t="n">
        <f aca="false">P1396-T1396-Y1396-G1396-H1396-Z1396</f>
        <v>307.17</v>
      </c>
      <c r="S1396" s="81" t="n">
        <f aca="false">IF(ISERROR(Q1396/P1396),"",(Q1396/P1396))</f>
        <v>0.0227093109135846</v>
      </c>
      <c r="T1396" s="78" t="n">
        <f aca="false">ROUND(IF(ISERROR(P1396*$T$1),"",P1396*$T$1),0)</f>
        <v>2029</v>
      </c>
      <c r="U1396" s="82" t="n">
        <f aca="false">ROUNDUP(I1396*1.2,0)</f>
        <v>240</v>
      </c>
      <c r="V1396" s="83" t="n">
        <f aca="false">ROUNDUP(SUM(J1396:L1396)*1.1,0)</f>
        <v>0</v>
      </c>
      <c r="W1396" s="84" t="s">
        <v>50</v>
      </c>
      <c r="X1396" s="28" t="n">
        <f aca="false">IFERROR(IF($W1396="eパケライト",VLOOKUP($U1396,料金表!$B$3:$H$52,2,1),IF($W1396="eパケ",VLOOKUP($U1396,料金表!$B$3:$H$52,4,1),IF($W1396="EMS",VLOOKUP($U1396,料金表!$B$3:$H$52,6,1),""))),"")</f>
        <v>860</v>
      </c>
      <c r="Y1396" s="28" t="n">
        <f aca="false">IFERROR(IF($W1396="eパケライト",VLOOKUP($U1396,料金表!$B$3:$H$52,3,1),IF($W1396="eパケ",VLOOKUP($U1396,料金表!$B$3:$H$52,5,1),IF($W1396="EMS",VLOOKUP($U1396,料金表!$B$3:$H$52,7,1),""))),"")</f>
        <v>860</v>
      </c>
      <c r="Z1396" s="28" t="n">
        <f aca="false">$Z$1</f>
        <v>330</v>
      </c>
      <c r="AA1396" s="64"/>
      <c r="AB1396" s="65"/>
      <c r="AC1396" s="66" t="s">
        <v>45</v>
      </c>
      <c r="AD1396" s="65" t="n">
        <v>44009</v>
      </c>
      <c r="AE1396" s="56"/>
      <c r="AF1396" s="104"/>
    </row>
    <row r="1397" customFormat="false" ht="15.75" hidden="false" customHeight="true" outlineLevel="0" collapsed="false">
      <c r="A1397" s="19" t="n">
        <v>1390</v>
      </c>
      <c r="B1397" s="67"/>
      <c r="C1397" s="58" t="s">
        <v>4217</v>
      </c>
      <c r="D1397" s="37" t="s">
        <v>4218</v>
      </c>
      <c r="E1397" s="58" t="n">
        <v>4974365832070</v>
      </c>
      <c r="F1397" s="38" t="str">
        <f aca="false">IF(D1397="",,"http://mnsearch.com/item?kwd="&amp;D1397)</f>
        <v>http://mnsearch.com/item?kwd=B001BATFGI</v>
      </c>
      <c r="G1397" s="60" t="n">
        <v>5411</v>
      </c>
      <c r="H1397" s="39"/>
      <c r="I1397" s="40" t="n">
        <v>200</v>
      </c>
      <c r="J1397" s="41"/>
      <c r="K1397" s="41"/>
      <c r="L1397" s="41"/>
      <c r="M1397" s="61" t="s">
        <v>4219</v>
      </c>
      <c r="N1397" s="62" t="n">
        <v>76.75</v>
      </c>
      <c r="O1397" s="77" t="n">
        <f aca="false">N1397-0.5</f>
        <v>76.25</v>
      </c>
      <c r="P1397" s="78" t="n">
        <f aca="false">IF(ISERROR($P$1*O1397),"",($P$1*O1397))</f>
        <v>8073.35</v>
      </c>
      <c r="Q1397" s="79" t="n">
        <f aca="false">P1397-T1397-X1397-G1397-H1397-Z1397</f>
        <v>261.349999999999</v>
      </c>
      <c r="R1397" s="80" t="n">
        <f aca="false">P1397-T1397-Y1397-G1397-H1397-Z1397</f>
        <v>261.349999999999</v>
      </c>
      <c r="S1397" s="81" t="n">
        <f aca="false">IF(ISERROR(Q1397/P1397),"",(Q1397/P1397))</f>
        <v>0.032371939777168</v>
      </c>
      <c r="T1397" s="78" t="n">
        <f aca="false">ROUND(IF(ISERROR(P1397*$T$1),"",P1397*$T$1),0)</f>
        <v>1211</v>
      </c>
      <c r="U1397" s="82" t="n">
        <f aca="false">ROUNDUP(I1397*1.2,0)</f>
        <v>240</v>
      </c>
      <c r="V1397" s="83" t="n">
        <f aca="false">ROUNDUP(SUM(J1397:L1397)*1.1,0)</f>
        <v>0</v>
      </c>
      <c r="W1397" s="84" t="s">
        <v>50</v>
      </c>
      <c r="X1397" s="28" t="n">
        <f aca="false">IFERROR(IF($W1397="eパケライト",VLOOKUP($U1397,料金表!$B$3:$H$52,2,1),IF($W1397="eパケ",VLOOKUP($U1397,料金表!$B$3:$H$52,4,1),IF($W1397="EMS",VLOOKUP($U1397,料金表!$B$3:$H$52,6,1),""))),"")</f>
        <v>860</v>
      </c>
      <c r="Y1397" s="28" t="n">
        <f aca="false">IFERROR(IF($W1397="eパケライト",VLOOKUP($U1397,料金表!$B$3:$H$52,3,1),IF($W1397="eパケ",VLOOKUP($U1397,料金表!$B$3:$H$52,5,1),IF($W1397="EMS",VLOOKUP($U1397,料金表!$B$3:$H$52,7,1),""))),"")</f>
        <v>860</v>
      </c>
      <c r="Z1397" s="28" t="n">
        <f aca="false">$Z$1</f>
        <v>330</v>
      </c>
      <c r="AA1397" s="64"/>
      <c r="AB1397" s="65"/>
      <c r="AC1397" s="66" t="s">
        <v>45</v>
      </c>
      <c r="AD1397" s="65" t="n">
        <v>44009</v>
      </c>
      <c r="AE1397" s="56"/>
      <c r="AF1397" s="104"/>
    </row>
    <row r="1398" customFormat="false" ht="15.75" hidden="false" customHeight="true" outlineLevel="0" collapsed="false">
      <c r="A1398" s="19" t="n">
        <v>1391</v>
      </c>
      <c r="B1398" s="67"/>
      <c r="C1398" s="58" t="s">
        <v>4220</v>
      </c>
      <c r="D1398" s="37" t="s">
        <v>4221</v>
      </c>
      <c r="E1398" s="58" t="n">
        <v>4974365090531</v>
      </c>
      <c r="F1398" s="38" t="str">
        <f aca="false">IF(D1398="",,"http://mnsearch.com/item?kwd="&amp;D1398)</f>
        <v>http://mnsearch.com/item?kwd=B000092PFT</v>
      </c>
      <c r="G1398" s="60" t="n">
        <v>2011</v>
      </c>
      <c r="H1398" s="39"/>
      <c r="I1398" s="40" t="n">
        <v>200</v>
      </c>
      <c r="J1398" s="41"/>
      <c r="K1398" s="41"/>
      <c r="L1398" s="41"/>
      <c r="M1398" s="100" t="s">
        <v>4222</v>
      </c>
      <c r="N1398" s="62" t="n">
        <v>45.49</v>
      </c>
      <c r="O1398" s="77" t="n">
        <f aca="false">N1398-0.5</f>
        <v>44.99</v>
      </c>
      <c r="P1398" s="78" t="n">
        <f aca="false">IF(ISERROR($P$1*O1398),"",($P$1*O1398))</f>
        <v>4763.5412</v>
      </c>
      <c r="Q1398" s="79" t="n">
        <f aca="false">P1398-T1398-X1398-G1398-H1398-Z1398</f>
        <v>847.5412</v>
      </c>
      <c r="R1398" s="80" t="n">
        <f aca="false">P1398-T1398-Y1398-G1398-H1398-Z1398</f>
        <v>847.5412</v>
      </c>
      <c r="S1398" s="81" t="n">
        <f aca="false">IF(ISERROR(Q1398/P1398),"",(Q1398/P1398))</f>
        <v>0.177922508574083</v>
      </c>
      <c r="T1398" s="78" t="n">
        <f aca="false">ROUND(IF(ISERROR(P1398*$T$1),"",P1398*$T$1),0)</f>
        <v>715</v>
      </c>
      <c r="U1398" s="82" t="n">
        <f aca="false">ROUNDUP(I1398*1.2,0)</f>
        <v>240</v>
      </c>
      <c r="V1398" s="83" t="n">
        <f aca="false">ROUNDUP(SUM(J1398:L1398)*1.1,0)</f>
        <v>0</v>
      </c>
      <c r="W1398" s="84" t="s">
        <v>50</v>
      </c>
      <c r="X1398" s="28" t="n">
        <f aca="false">IFERROR(IF($W1398="eパケライト",VLOOKUP($U1398,料金表!$B$3:$H$52,2,1),IF($W1398="eパケ",VLOOKUP($U1398,料金表!$B$3:$H$52,4,1),IF($W1398="EMS",VLOOKUP($U1398,料金表!$B$3:$H$52,6,1),""))),"")</f>
        <v>860</v>
      </c>
      <c r="Y1398" s="28" t="n">
        <f aca="false">IFERROR(IF($W1398="eパケライト",VLOOKUP($U1398,料金表!$B$3:$H$52,3,1),IF($W1398="eパケ",VLOOKUP($U1398,料金表!$B$3:$H$52,5,1),IF($W1398="EMS",VLOOKUP($U1398,料金表!$B$3:$H$52,7,1),""))),"")</f>
        <v>860</v>
      </c>
      <c r="Z1398" s="28" t="n">
        <f aca="false">$Z$1</f>
        <v>330</v>
      </c>
      <c r="AA1398" s="64"/>
      <c r="AB1398" s="65"/>
      <c r="AC1398" s="66" t="s">
        <v>45</v>
      </c>
      <c r="AD1398" s="65" t="n">
        <v>44009</v>
      </c>
      <c r="AE1398" s="56"/>
      <c r="AF1398" s="104"/>
    </row>
    <row r="1399" customFormat="false" ht="15.75" hidden="false" customHeight="true" outlineLevel="0" collapsed="false">
      <c r="A1399" s="19" t="n">
        <v>1392</v>
      </c>
      <c r="B1399" s="67"/>
      <c r="C1399" s="58" t="s">
        <v>4223</v>
      </c>
      <c r="D1399" s="37" t="s">
        <v>4224</v>
      </c>
      <c r="E1399" s="58" t="n">
        <v>4949606771029</v>
      </c>
      <c r="F1399" s="38" t="str">
        <f aca="false">IF(D1399="",,"http://mnsearch.com/item?kwd="&amp;D1399)</f>
        <v>http://mnsearch.com/item?kwd=B000069SRE</v>
      </c>
      <c r="G1399" s="60" t="n">
        <v>7001</v>
      </c>
      <c r="H1399" s="39"/>
      <c r="I1399" s="40" t="n">
        <v>300</v>
      </c>
      <c r="J1399" s="41"/>
      <c r="K1399" s="41"/>
      <c r="L1399" s="41"/>
      <c r="M1399" s="100" t="s">
        <v>4225</v>
      </c>
      <c r="N1399" s="62" t="n">
        <v>102.5</v>
      </c>
      <c r="O1399" s="77" t="n">
        <f aca="false">N1399-0.5</f>
        <v>102</v>
      </c>
      <c r="P1399" s="78" t="n">
        <f aca="false">IF(ISERROR($P$1*O1399),"",($P$1*O1399))</f>
        <v>10799.76</v>
      </c>
      <c r="Q1399" s="79" t="n">
        <f aca="false">P1399-T1399-X1399-G1399-H1399-Z1399</f>
        <v>763.76</v>
      </c>
      <c r="R1399" s="80" t="n">
        <f aca="false">P1399-T1399-Y1399-G1399-H1399-Z1399</f>
        <v>763.76</v>
      </c>
      <c r="S1399" s="81" t="n">
        <f aca="false">IF(ISERROR(Q1399/P1399),"",(Q1399/P1399))</f>
        <v>0.0707200900760758</v>
      </c>
      <c r="T1399" s="78" t="n">
        <f aca="false">ROUND(IF(ISERROR(P1399*$T$1),"",P1399*$T$1),0)</f>
        <v>1620</v>
      </c>
      <c r="U1399" s="82" t="n">
        <f aca="false">ROUNDUP(I1399*1.2,0)</f>
        <v>360</v>
      </c>
      <c r="V1399" s="83" t="n">
        <f aca="false">ROUNDUP(SUM(J1399:L1399)*1.1,0)</f>
        <v>0</v>
      </c>
      <c r="W1399" s="84" t="s">
        <v>50</v>
      </c>
      <c r="X1399" s="28" t="n">
        <f aca="false">IFERROR(IF($W1399="eパケライト",VLOOKUP($U1399,料金表!$B$3:$H$52,2,1),IF($W1399="eパケ",VLOOKUP($U1399,料金表!$B$3:$H$52,4,1),IF($W1399="EMS",VLOOKUP($U1399,料金表!$B$3:$H$52,6,1),""))),"")</f>
        <v>1085</v>
      </c>
      <c r="Y1399" s="28" t="n">
        <f aca="false">IFERROR(IF($W1399="eパケライト",VLOOKUP($U1399,料金表!$B$3:$H$52,3,1),IF($W1399="eパケ",VLOOKUP($U1399,料金表!$B$3:$H$52,5,1),IF($W1399="EMS",VLOOKUP($U1399,料金表!$B$3:$H$52,7,1),""))),"")</f>
        <v>1085</v>
      </c>
      <c r="Z1399" s="28" t="n">
        <f aca="false">$Z$1</f>
        <v>330</v>
      </c>
      <c r="AA1399" s="64"/>
      <c r="AB1399" s="65"/>
      <c r="AC1399" s="66" t="s">
        <v>45</v>
      </c>
      <c r="AD1399" s="65" t="n">
        <v>44009</v>
      </c>
      <c r="AE1399" s="56"/>
      <c r="AF1399" s="104"/>
    </row>
    <row r="1400" customFormat="false" ht="15.75" hidden="false" customHeight="true" outlineLevel="0" collapsed="false">
      <c r="A1400" s="19" t="n">
        <v>1393</v>
      </c>
      <c r="B1400" s="67"/>
      <c r="C1400" s="58" t="s">
        <v>4226</v>
      </c>
      <c r="D1400" s="37" t="s">
        <v>4227</v>
      </c>
      <c r="E1400" s="58" t="n">
        <v>4988602172331</v>
      </c>
      <c r="F1400" s="38" t="str">
        <f aca="false">IF(D1400="",,"http://mnsearch.com/item?kwd="&amp;D1400)</f>
        <v>http://mnsearch.com/item?kwd=B07YDSJ21Q</v>
      </c>
      <c r="G1400" s="60" t="n">
        <v>4600</v>
      </c>
      <c r="H1400" s="39"/>
      <c r="I1400" s="40" t="n">
        <v>300</v>
      </c>
      <c r="J1400" s="41"/>
      <c r="K1400" s="41"/>
      <c r="L1400" s="41"/>
      <c r="M1400" s="61" t="s">
        <v>4228</v>
      </c>
      <c r="N1400" s="62" t="n">
        <v>74.99</v>
      </c>
      <c r="O1400" s="77" t="n">
        <f aca="false">N1400-0.5</f>
        <v>74.49</v>
      </c>
      <c r="P1400" s="78" t="n">
        <f aca="false">IF(ISERROR($P$1*O1400),"",($P$1*O1400))</f>
        <v>7887.0012</v>
      </c>
      <c r="Q1400" s="79" t="n">
        <f aca="false">P1400-T1400-X1400-G1400-H1400-Z1400</f>
        <v>689.001199999999</v>
      </c>
      <c r="R1400" s="80" t="n">
        <f aca="false">P1400-T1400-Y1400-G1400-H1400-Z1400</f>
        <v>689.001199999999</v>
      </c>
      <c r="S1400" s="81" t="n">
        <f aca="false">IF(ISERROR(Q1400/P1400),"",(Q1400/P1400))</f>
        <v>0.0873590839570303</v>
      </c>
      <c r="T1400" s="78" t="n">
        <f aca="false">ROUND(IF(ISERROR(P1400*$T$1),"",P1400*$T$1),0)</f>
        <v>1183</v>
      </c>
      <c r="U1400" s="82" t="n">
        <f aca="false">ROUNDUP(I1400*1.2,0)</f>
        <v>360</v>
      </c>
      <c r="V1400" s="83" t="n">
        <f aca="false">ROUNDUP(SUM(J1400:L1400)*1.1,0)</f>
        <v>0</v>
      </c>
      <c r="W1400" s="84" t="s">
        <v>50</v>
      </c>
      <c r="X1400" s="28" t="n">
        <f aca="false">IFERROR(IF($W1400="eパケライト",VLOOKUP($U1400,料金表!$B$3:$H$52,2,1),IF($W1400="eパケ",VLOOKUP($U1400,料金表!$B$3:$H$52,4,1),IF($W1400="EMS",VLOOKUP($U1400,料金表!$B$3:$H$52,6,1),""))),"")</f>
        <v>1085</v>
      </c>
      <c r="Y1400" s="28" t="n">
        <f aca="false">IFERROR(IF($W1400="eパケライト",VLOOKUP($U1400,料金表!$B$3:$H$52,3,1),IF($W1400="eパケ",VLOOKUP($U1400,料金表!$B$3:$H$52,5,1),IF($W1400="EMS",VLOOKUP($U1400,料金表!$B$3:$H$52,7,1),""))),"")</f>
        <v>1085</v>
      </c>
      <c r="Z1400" s="28" t="n">
        <f aca="false">$Z$1</f>
        <v>330</v>
      </c>
      <c r="AA1400" s="64"/>
      <c r="AB1400" s="65"/>
      <c r="AC1400" s="66" t="s">
        <v>45</v>
      </c>
      <c r="AD1400" s="65" t="n">
        <v>44009</v>
      </c>
      <c r="AE1400" s="56"/>
      <c r="AF1400" s="104"/>
    </row>
    <row r="1401" customFormat="false" ht="15.75" hidden="false" customHeight="true" outlineLevel="0" collapsed="false">
      <c r="A1401" s="19" t="n">
        <v>1394</v>
      </c>
      <c r="B1401" s="67"/>
      <c r="C1401" s="58" t="s">
        <v>4229</v>
      </c>
      <c r="D1401" s="37" t="s">
        <v>4230</v>
      </c>
      <c r="E1401" s="58" t="n">
        <v>4948872110068</v>
      </c>
      <c r="F1401" s="38" t="str">
        <f aca="false">IF(D1401="",,"http://mnsearch.com/item?kwd="&amp;D1401)</f>
        <v>http://mnsearch.com/item?kwd=B00005QBB6</v>
      </c>
      <c r="G1401" s="60" t="n">
        <v>3000</v>
      </c>
      <c r="H1401" s="39"/>
      <c r="I1401" s="40" t="n">
        <v>200</v>
      </c>
      <c r="J1401" s="41"/>
      <c r="K1401" s="41"/>
      <c r="L1401" s="41"/>
      <c r="M1401" s="100" t="s">
        <v>4231</v>
      </c>
      <c r="N1401" s="62" t="n">
        <v>50.49</v>
      </c>
      <c r="O1401" s="77" t="n">
        <f aca="false">N1401-0.5</f>
        <v>49.99</v>
      </c>
      <c r="P1401" s="78" t="n">
        <f aca="false">IF(ISERROR($P$1*O1401),"",($P$1*O1401))</f>
        <v>5292.9412</v>
      </c>
      <c r="Q1401" s="79" t="n">
        <f aca="false">P1401-T1401-X1401-G1401-H1401-Z1401</f>
        <v>308.9412</v>
      </c>
      <c r="R1401" s="80" t="n">
        <f aca="false">P1401-T1401-Y1401-G1401-H1401-Z1401</f>
        <v>308.9412</v>
      </c>
      <c r="S1401" s="81" t="n">
        <f aca="false">IF(ISERROR(Q1401/P1401),"",(Q1401/P1401))</f>
        <v>0.0583685305251455</v>
      </c>
      <c r="T1401" s="78" t="n">
        <f aca="false">ROUND(IF(ISERROR(P1401*$T$1),"",P1401*$T$1),0)</f>
        <v>794</v>
      </c>
      <c r="U1401" s="82" t="n">
        <f aca="false">ROUNDUP(I1401*1.2,0)</f>
        <v>240</v>
      </c>
      <c r="V1401" s="83" t="n">
        <f aca="false">ROUNDUP(SUM(J1401:L1401)*1.1,0)</f>
        <v>0</v>
      </c>
      <c r="W1401" s="84" t="s">
        <v>50</v>
      </c>
      <c r="X1401" s="28" t="n">
        <f aca="false">IFERROR(IF($W1401="eパケライト",VLOOKUP($U1401,料金表!$B$3:$H$52,2,1),IF($W1401="eパケ",VLOOKUP($U1401,料金表!$B$3:$H$52,4,1),IF($W1401="EMS",VLOOKUP($U1401,料金表!$B$3:$H$52,6,1),""))),"")</f>
        <v>860</v>
      </c>
      <c r="Y1401" s="28" t="n">
        <f aca="false">IFERROR(IF($W1401="eパケライト",VLOOKUP($U1401,料金表!$B$3:$H$52,3,1),IF($W1401="eパケ",VLOOKUP($U1401,料金表!$B$3:$H$52,5,1),IF($W1401="EMS",VLOOKUP($U1401,料金表!$B$3:$H$52,7,1),""))),"")</f>
        <v>860</v>
      </c>
      <c r="Z1401" s="28" t="n">
        <f aca="false">$Z$1</f>
        <v>330</v>
      </c>
      <c r="AA1401" s="64"/>
      <c r="AB1401" s="65"/>
      <c r="AC1401" s="66" t="s">
        <v>45</v>
      </c>
      <c r="AD1401" s="65" t="n">
        <v>44009</v>
      </c>
      <c r="AE1401" s="56"/>
      <c r="AF1401" s="104"/>
    </row>
    <row r="1402" customFormat="false" ht="15.75" hidden="false" customHeight="true" outlineLevel="0" collapsed="false">
      <c r="A1402" s="19" t="n">
        <v>1395</v>
      </c>
      <c r="B1402" s="67"/>
      <c r="C1402" s="58" t="s">
        <v>4232</v>
      </c>
      <c r="D1402" s="37" t="s">
        <v>4233</v>
      </c>
      <c r="E1402" s="58" t="n">
        <v>4536592000334</v>
      </c>
      <c r="F1402" s="38" t="str">
        <f aca="false">IF(D1402="",,"http://mnsearch.com/item?kwd="&amp;D1402)</f>
        <v>http://mnsearch.com/item?kwd=B00008VAFS</v>
      </c>
      <c r="G1402" s="60" t="n">
        <v>4111</v>
      </c>
      <c r="H1402" s="39"/>
      <c r="I1402" s="40" t="n">
        <v>200</v>
      </c>
      <c r="J1402" s="41"/>
      <c r="K1402" s="41"/>
      <c r="L1402" s="41"/>
      <c r="M1402" s="61" t="s">
        <v>4234</v>
      </c>
      <c r="N1402" s="62" t="n">
        <v>62.49</v>
      </c>
      <c r="O1402" s="77" t="n">
        <f aca="false">N1402-0.5</f>
        <v>61.99</v>
      </c>
      <c r="P1402" s="78" t="n">
        <f aca="false">IF(ISERROR($P$1*O1402),"",($P$1*O1402))</f>
        <v>6563.5012</v>
      </c>
      <c r="Q1402" s="79" t="n">
        <f aca="false">P1402-T1402-X1402-G1402-H1402-Z1402</f>
        <v>277.5012</v>
      </c>
      <c r="R1402" s="80" t="n">
        <f aca="false">P1402-T1402-Y1402-G1402-H1402-Z1402</f>
        <v>277.5012</v>
      </c>
      <c r="S1402" s="81" t="n">
        <f aca="false">IF(ISERROR(Q1402/P1402),"",(Q1402/P1402))</f>
        <v>0.0422794468293843</v>
      </c>
      <c r="T1402" s="78" t="n">
        <f aca="false">ROUND(IF(ISERROR(P1402*$T$1),"",P1402*$T$1),0)</f>
        <v>985</v>
      </c>
      <c r="U1402" s="82" t="n">
        <f aca="false">ROUNDUP(I1402*1.2,0)</f>
        <v>240</v>
      </c>
      <c r="V1402" s="83" t="n">
        <f aca="false">ROUNDUP(SUM(J1402:L1402)*1.1,0)</f>
        <v>0</v>
      </c>
      <c r="W1402" s="84" t="s">
        <v>50</v>
      </c>
      <c r="X1402" s="28" t="n">
        <f aca="false">IFERROR(IF($W1402="eパケライト",VLOOKUP($U1402,料金表!$B$3:$H$52,2,1),IF($W1402="eパケ",VLOOKUP($U1402,料金表!$B$3:$H$52,4,1),IF($W1402="EMS",VLOOKUP($U1402,料金表!$B$3:$H$52,6,1),""))),"")</f>
        <v>860</v>
      </c>
      <c r="Y1402" s="28" t="n">
        <f aca="false">IFERROR(IF($W1402="eパケライト",VLOOKUP($U1402,料金表!$B$3:$H$52,3,1),IF($W1402="eパケ",VLOOKUP($U1402,料金表!$B$3:$H$52,5,1),IF($W1402="EMS",VLOOKUP($U1402,料金表!$B$3:$H$52,7,1),""))),"")</f>
        <v>860</v>
      </c>
      <c r="Z1402" s="28" t="n">
        <f aca="false">$Z$1</f>
        <v>330</v>
      </c>
      <c r="AA1402" s="64"/>
      <c r="AB1402" s="65"/>
      <c r="AC1402" s="66" t="s">
        <v>45</v>
      </c>
      <c r="AD1402" s="65" t="n">
        <v>44009</v>
      </c>
      <c r="AE1402" s="56"/>
      <c r="AF1402" s="104"/>
    </row>
    <row r="1403" customFormat="false" ht="15.75" hidden="false" customHeight="true" outlineLevel="0" collapsed="false">
      <c r="A1403" s="19" t="n">
        <v>1396</v>
      </c>
      <c r="B1403" s="67"/>
      <c r="C1403" s="58" t="s">
        <v>4235</v>
      </c>
      <c r="D1403" s="37" t="s">
        <v>4236</v>
      </c>
      <c r="E1403" s="58" t="n">
        <v>4959093202067</v>
      </c>
      <c r="F1403" s="38" t="str">
        <f aca="false">IF(D1403="",,"http://mnsearch.com/item?kwd="&amp;D1403)</f>
        <v>http://mnsearch.com/item?kwd=B000069STU</v>
      </c>
      <c r="G1403" s="60" t="n">
        <v>4411</v>
      </c>
      <c r="H1403" s="39"/>
      <c r="I1403" s="40" t="n">
        <v>200</v>
      </c>
      <c r="J1403" s="41"/>
      <c r="K1403" s="41"/>
      <c r="L1403" s="41"/>
      <c r="M1403" s="100" t="s">
        <v>4237</v>
      </c>
      <c r="N1403" s="62" t="n">
        <v>69.49</v>
      </c>
      <c r="O1403" s="77" t="n">
        <f aca="false">N1403-0.5</f>
        <v>68.99</v>
      </c>
      <c r="P1403" s="78" t="n">
        <f aca="false">IF(ISERROR($P$1*O1403),"",($P$1*O1403))</f>
        <v>7304.6612</v>
      </c>
      <c r="Q1403" s="79" t="n">
        <f aca="false">P1403-T1403-X1403-G1403-H1403-Z1403</f>
        <v>607.6612</v>
      </c>
      <c r="R1403" s="80" t="n">
        <f aca="false">P1403-T1403-Y1403-G1403-H1403-Z1403</f>
        <v>607.6612</v>
      </c>
      <c r="S1403" s="81" t="n">
        <f aca="false">IF(ISERROR(Q1403/P1403),"",(Q1403/P1403))</f>
        <v>0.0831881429353629</v>
      </c>
      <c r="T1403" s="78" t="n">
        <f aca="false">ROUND(IF(ISERROR(P1403*$T$1),"",P1403*$T$1),0)</f>
        <v>1096</v>
      </c>
      <c r="U1403" s="82" t="n">
        <f aca="false">ROUNDUP(I1403*1.2,0)</f>
        <v>240</v>
      </c>
      <c r="V1403" s="83" t="n">
        <f aca="false">ROUNDUP(SUM(J1403:L1403)*1.1,0)</f>
        <v>0</v>
      </c>
      <c r="W1403" s="84" t="s">
        <v>50</v>
      </c>
      <c r="X1403" s="28" t="n">
        <f aca="false">IFERROR(IF($W1403="eパケライト",VLOOKUP($U1403,料金表!$B$3:$H$52,2,1),IF($W1403="eパケ",VLOOKUP($U1403,料金表!$B$3:$H$52,4,1),IF($W1403="EMS",VLOOKUP($U1403,料金表!$B$3:$H$52,6,1),""))),"")</f>
        <v>860</v>
      </c>
      <c r="Y1403" s="28" t="n">
        <f aca="false">IFERROR(IF($W1403="eパケライト",VLOOKUP($U1403,料金表!$B$3:$H$52,3,1),IF($W1403="eパケ",VLOOKUP($U1403,料金表!$B$3:$H$52,5,1),IF($W1403="EMS",VLOOKUP($U1403,料金表!$B$3:$H$52,7,1),""))),"")</f>
        <v>860</v>
      </c>
      <c r="Z1403" s="28" t="n">
        <f aca="false">$Z$1</f>
        <v>330</v>
      </c>
      <c r="AA1403" s="64"/>
      <c r="AB1403" s="65"/>
      <c r="AC1403" s="66" t="s">
        <v>89</v>
      </c>
      <c r="AD1403" s="65" t="n">
        <v>44009</v>
      </c>
      <c r="AE1403" s="56"/>
      <c r="AF1403" s="104"/>
    </row>
    <row r="1404" customFormat="false" ht="15.75" hidden="false" customHeight="true" outlineLevel="0" collapsed="false">
      <c r="A1404" s="19" t="n">
        <v>1397</v>
      </c>
      <c r="B1404" s="67"/>
      <c r="C1404" s="58" t="s">
        <v>4238</v>
      </c>
      <c r="D1404" s="37" t="s">
        <v>4239</v>
      </c>
      <c r="E1404" s="58" t="n">
        <v>4976219154789</v>
      </c>
      <c r="F1404" s="38" t="str">
        <f aca="false">IF(D1404="",,"http://mnsearch.com/item?kwd="&amp;D1404)</f>
        <v>http://mnsearch.com/item?kwd=B000069TD1</v>
      </c>
      <c r="G1404" s="60" t="n">
        <v>4111</v>
      </c>
      <c r="H1404" s="39"/>
      <c r="I1404" s="40" t="n">
        <v>650</v>
      </c>
      <c r="J1404" s="41"/>
      <c r="K1404" s="41"/>
      <c r="L1404" s="41"/>
      <c r="M1404" s="100" t="s">
        <v>4240</v>
      </c>
      <c r="N1404" s="62" t="n">
        <v>82.49</v>
      </c>
      <c r="O1404" s="77" t="n">
        <f aca="false">N1404-0.5</f>
        <v>81.99</v>
      </c>
      <c r="P1404" s="78" t="n">
        <f aca="false">IF(ISERROR($P$1*O1404),"",($P$1*O1404))</f>
        <v>8681.1012</v>
      </c>
      <c r="Q1404" s="79" t="n">
        <f aca="false">P1404-T1404-X1404-G1404-H1404-Z1404</f>
        <v>1253.1012</v>
      </c>
      <c r="R1404" s="80" t="n">
        <f aca="false">P1404-T1404-Y1404-G1404-H1404-Z1404</f>
        <v>1253.1012</v>
      </c>
      <c r="S1404" s="81" t="n">
        <f aca="false">IF(ISERROR(Q1404/P1404),"",(Q1404/P1404))</f>
        <v>0.144348184767158</v>
      </c>
      <c r="T1404" s="78" t="n">
        <f aca="false">ROUND(IF(ISERROR(P1404*$T$1),"",P1404*$T$1),0)</f>
        <v>1302</v>
      </c>
      <c r="U1404" s="82" t="n">
        <f aca="false">ROUNDUP(I1404*1.2,0)</f>
        <v>780</v>
      </c>
      <c r="V1404" s="83" t="n">
        <f aca="false">ROUNDUP(SUM(J1404:L1404)*1.1,0)</f>
        <v>0</v>
      </c>
      <c r="W1404" s="84" t="s">
        <v>50</v>
      </c>
      <c r="X1404" s="28" t="n">
        <f aca="false">IFERROR(IF($W1404="eパケライト",VLOOKUP($U1404,料金表!$B$3:$H$52,2,1),IF($W1404="eパケ",VLOOKUP($U1404,料金表!$B$3:$H$52,4,1),IF($W1404="EMS",VLOOKUP($U1404,料金表!$B$3:$H$52,6,1),""))),"")</f>
        <v>1685</v>
      </c>
      <c r="Y1404" s="28" t="n">
        <f aca="false">IFERROR(IF($W1404="eパケライト",VLOOKUP($U1404,料金表!$B$3:$H$52,3,1),IF($W1404="eパケ",VLOOKUP($U1404,料金表!$B$3:$H$52,5,1),IF($W1404="EMS",VLOOKUP($U1404,料金表!$B$3:$H$52,7,1),""))),"")</f>
        <v>1685</v>
      </c>
      <c r="Z1404" s="28" t="n">
        <f aca="false">$Z$1</f>
        <v>330</v>
      </c>
      <c r="AA1404" s="64"/>
      <c r="AB1404" s="65"/>
      <c r="AC1404" s="66" t="s">
        <v>89</v>
      </c>
      <c r="AD1404" s="65" t="n">
        <v>44009</v>
      </c>
      <c r="AE1404" s="56"/>
      <c r="AF1404" s="104"/>
    </row>
    <row r="1405" customFormat="false" ht="15.75" hidden="false" customHeight="true" outlineLevel="0" collapsed="false">
      <c r="A1405" s="19" t="n">
        <v>1398</v>
      </c>
      <c r="B1405" s="67"/>
      <c r="C1405" s="58" t="s">
        <v>4241</v>
      </c>
      <c r="D1405" s="37" t="s">
        <v>4242</v>
      </c>
      <c r="E1405" s="58" t="n">
        <v>4988607200473</v>
      </c>
      <c r="F1405" s="38" t="str">
        <f aca="false">IF(D1405="",,"http://mnsearch.com/item?kwd="&amp;D1405)</f>
        <v>http://mnsearch.com/item?kwd=B0000ZPTIS</v>
      </c>
      <c r="G1405" s="60" t="n">
        <v>3311</v>
      </c>
      <c r="H1405" s="39"/>
      <c r="I1405" s="40" t="n">
        <v>200</v>
      </c>
      <c r="J1405" s="41"/>
      <c r="K1405" s="41"/>
      <c r="L1405" s="41"/>
      <c r="M1405" s="61" t="s">
        <v>4243</v>
      </c>
      <c r="N1405" s="62" t="n">
        <v>55</v>
      </c>
      <c r="O1405" s="77" t="n">
        <f aca="false">N1405-0.5</f>
        <v>54.5</v>
      </c>
      <c r="P1405" s="78" t="n">
        <f aca="false">IF(ISERROR($P$1*O1405),"",($P$1*O1405))</f>
        <v>5770.46</v>
      </c>
      <c r="Q1405" s="79" t="n">
        <f aca="false">P1405-T1405-X1405-G1405-H1405-Z1405</f>
        <v>403.46</v>
      </c>
      <c r="R1405" s="80" t="n">
        <f aca="false">P1405-T1405-Y1405-G1405-H1405-Z1405</f>
        <v>403.46</v>
      </c>
      <c r="S1405" s="81" t="n">
        <f aca="false">IF(ISERROR(Q1405/P1405),"",(Q1405/P1405))</f>
        <v>0.0699181694353656</v>
      </c>
      <c r="T1405" s="78" t="n">
        <f aca="false">ROUND(IF(ISERROR(P1405*$T$1),"",P1405*$T$1),0)</f>
        <v>866</v>
      </c>
      <c r="U1405" s="82" t="n">
        <f aca="false">ROUNDUP(I1405*1.2,0)</f>
        <v>240</v>
      </c>
      <c r="V1405" s="83" t="n">
        <f aca="false">ROUNDUP(SUM(J1405:L1405)*1.1,0)</f>
        <v>0</v>
      </c>
      <c r="W1405" s="84" t="s">
        <v>50</v>
      </c>
      <c r="X1405" s="28" t="n">
        <f aca="false">IFERROR(IF($W1405="eパケライト",VLOOKUP($U1405,料金表!$B$3:$H$52,2,1),IF($W1405="eパケ",VLOOKUP($U1405,料金表!$B$3:$H$52,4,1),IF($W1405="EMS",VLOOKUP($U1405,料金表!$B$3:$H$52,6,1),""))),"")</f>
        <v>860</v>
      </c>
      <c r="Y1405" s="28" t="n">
        <f aca="false">IFERROR(IF($W1405="eパケライト",VLOOKUP($U1405,料金表!$B$3:$H$52,3,1),IF($W1405="eパケ",VLOOKUP($U1405,料金表!$B$3:$H$52,5,1),IF($W1405="EMS",VLOOKUP($U1405,料金表!$B$3:$H$52,7,1),""))),"")</f>
        <v>860</v>
      </c>
      <c r="Z1405" s="28" t="n">
        <f aca="false">$Z$1</f>
        <v>330</v>
      </c>
      <c r="AA1405" s="64"/>
      <c r="AB1405" s="65"/>
      <c r="AC1405" s="66" t="s">
        <v>89</v>
      </c>
      <c r="AD1405" s="65" t="n">
        <v>44009</v>
      </c>
      <c r="AE1405" s="56"/>
      <c r="AF1405" s="104"/>
    </row>
    <row r="1406" customFormat="false" ht="15.75" hidden="false" customHeight="true" outlineLevel="0" collapsed="false">
      <c r="A1406" s="19" t="n">
        <v>1399</v>
      </c>
      <c r="B1406" s="67"/>
      <c r="C1406" s="58" t="s">
        <v>4244</v>
      </c>
      <c r="D1406" s="37" t="s">
        <v>4245</v>
      </c>
      <c r="E1406" s="58" t="n">
        <v>4988607250409</v>
      </c>
      <c r="F1406" s="38" t="str">
        <f aca="false">IF(D1406="",,"http://mnsearch.com/item?kwd="&amp;D1406)</f>
        <v>http://mnsearch.com/item?kwd=B0000ZPTXS</v>
      </c>
      <c r="G1406" s="60" t="n">
        <v>7511</v>
      </c>
      <c r="H1406" s="39"/>
      <c r="I1406" s="40" t="n">
        <v>200</v>
      </c>
      <c r="J1406" s="41"/>
      <c r="K1406" s="41"/>
      <c r="L1406" s="41"/>
      <c r="M1406" s="61" t="s">
        <v>4246</v>
      </c>
      <c r="N1406" s="62" t="n">
        <v>110.49</v>
      </c>
      <c r="O1406" s="77" t="n">
        <f aca="false">N1406-0.5</f>
        <v>109.99</v>
      </c>
      <c r="P1406" s="78" t="n">
        <f aca="false">IF(ISERROR($P$1*O1406),"",($P$1*O1406))</f>
        <v>11645.7412</v>
      </c>
      <c r="Q1406" s="79" t="n">
        <f aca="false">P1406-T1406-X1406-G1406-H1406-Z1406</f>
        <v>1197.7412</v>
      </c>
      <c r="R1406" s="80" t="n">
        <f aca="false">P1406-T1406-Y1406-G1406-H1406-Z1406</f>
        <v>1197.7412</v>
      </c>
      <c r="S1406" s="81" t="n">
        <f aca="false">IF(ISERROR(Q1406/P1406),"",(Q1406/P1406))</f>
        <v>0.102848000778173</v>
      </c>
      <c r="T1406" s="78" t="n">
        <f aca="false">ROUND(IF(ISERROR(P1406*$T$1),"",P1406*$T$1),0)</f>
        <v>1747</v>
      </c>
      <c r="U1406" s="82" t="n">
        <f aca="false">ROUNDUP(I1406*1.2,0)</f>
        <v>240</v>
      </c>
      <c r="V1406" s="83" t="n">
        <f aca="false">ROUNDUP(SUM(J1406:L1406)*1.1,0)</f>
        <v>0</v>
      </c>
      <c r="W1406" s="84" t="s">
        <v>50</v>
      </c>
      <c r="X1406" s="28" t="n">
        <f aca="false">IFERROR(IF($W1406="eパケライト",VLOOKUP($U1406,料金表!$B$3:$H$52,2,1),IF($W1406="eパケ",VLOOKUP($U1406,料金表!$B$3:$H$52,4,1),IF($W1406="EMS",VLOOKUP($U1406,料金表!$B$3:$H$52,6,1),""))),"")</f>
        <v>860</v>
      </c>
      <c r="Y1406" s="28" t="n">
        <f aca="false">IFERROR(IF($W1406="eパケライト",VLOOKUP($U1406,料金表!$B$3:$H$52,3,1),IF($W1406="eパケ",VLOOKUP($U1406,料金表!$B$3:$H$52,5,1),IF($W1406="EMS",VLOOKUP($U1406,料金表!$B$3:$H$52,7,1),""))),"")</f>
        <v>860</v>
      </c>
      <c r="Z1406" s="28" t="n">
        <f aca="false">$Z$1</f>
        <v>330</v>
      </c>
      <c r="AA1406" s="64"/>
      <c r="AB1406" s="65"/>
      <c r="AC1406" s="66" t="s">
        <v>89</v>
      </c>
      <c r="AD1406" s="65" t="n">
        <v>44009</v>
      </c>
      <c r="AE1406" s="56"/>
      <c r="AF1406" s="104"/>
    </row>
    <row r="1407" customFormat="false" ht="15.75" hidden="false" customHeight="true" outlineLevel="0" collapsed="false">
      <c r="A1407" s="19" t="n">
        <v>1400</v>
      </c>
      <c r="B1407" s="67"/>
      <c r="C1407" s="58" t="s">
        <v>4247</v>
      </c>
      <c r="D1407" s="37" t="s">
        <v>4248</v>
      </c>
      <c r="E1407" s="58" t="n">
        <v>4988658921082</v>
      </c>
      <c r="F1407" s="38" t="str">
        <f aca="false">IF(D1407="",,"http://mnsearch.com/item?kwd="&amp;D1407)</f>
        <v>http://mnsearch.com/item?kwd=B0000ZPVU4</v>
      </c>
      <c r="G1407" s="60" t="n">
        <v>6611</v>
      </c>
      <c r="H1407" s="39"/>
      <c r="I1407" s="40" t="n">
        <v>200</v>
      </c>
      <c r="J1407" s="41"/>
      <c r="K1407" s="41"/>
      <c r="L1407" s="41"/>
      <c r="M1407" s="61" t="s">
        <v>4249</v>
      </c>
      <c r="N1407" s="62" t="n">
        <v>105.49</v>
      </c>
      <c r="O1407" s="77" t="n">
        <f aca="false">N1407-0.5</f>
        <v>104.99</v>
      </c>
      <c r="P1407" s="78" t="n">
        <f aca="false">IF(ISERROR($P$1*O1407),"",($P$1*O1407))</f>
        <v>11116.3412</v>
      </c>
      <c r="Q1407" s="79" t="n">
        <f aca="false">P1407-T1407-X1407-G1407-H1407-Z1407</f>
        <v>1648.3412</v>
      </c>
      <c r="R1407" s="80" t="n">
        <f aca="false">P1407-T1407-Y1407-G1407-H1407-Z1407</f>
        <v>1648.3412</v>
      </c>
      <c r="S1407" s="81" t="n">
        <f aca="false">IF(ISERROR(Q1407/P1407),"",(Q1407/P1407))</f>
        <v>0.14828091098895</v>
      </c>
      <c r="T1407" s="78" t="n">
        <f aca="false">ROUND(IF(ISERROR(P1407*$T$1),"",P1407*$T$1),0)</f>
        <v>1667</v>
      </c>
      <c r="U1407" s="82" t="n">
        <f aca="false">ROUNDUP(I1407*1.2,0)</f>
        <v>240</v>
      </c>
      <c r="V1407" s="83" t="n">
        <f aca="false">ROUNDUP(SUM(J1407:L1407)*1.1,0)</f>
        <v>0</v>
      </c>
      <c r="W1407" s="84" t="s">
        <v>50</v>
      </c>
      <c r="X1407" s="28" t="n">
        <f aca="false">IFERROR(IF($W1407="eパケライト",VLOOKUP($U1407,料金表!$B$3:$H$52,2,1),IF($W1407="eパケ",VLOOKUP($U1407,料金表!$B$3:$H$52,4,1),IF($W1407="EMS",VLOOKUP($U1407,料金表!$B$3:$H$52,6,1),""))),"")</f>
        <v>860</v>
      </c>
      <c r="Y1407" s="28" t="n">
        <f aca="false">IFERROR(IF($W1407="eパケライト",VLOOKUP($U1407,料金表!$B$3:$H$52,3,1),IF($W1407="eパケ",VLOOKUP($U1407,料金表!$B$3:$H$52,5,1),IF($W1407="EMS",VLOOKUP($U1407,料金表!$B$3:$H$52,7,1),""))),"")</f>
        <v>860</v>
      </c>
      <c r="Z1407" s="28" t="n">
        <f aca="false">$Z$1</f>
        <v>330</v>
      </c>
      <c r="AA1407" s="64"/>
      <c r="AB1407" s="65"/>
      <c r="AC1407" s="66" t="s">
        <v>89</v>
      </c>
      <c r="AD1407" s="65" t="n">
        <v>44009</v>
      </c>
      <c r="AE1407" s="56"/>
      <c r="AF1407" s="104"/>
    </row>
    <row r="1408" customFormat="false" ht="15.75" hidden="false" customHeight="true" outlineLevel="0" collapsed="false">
      <c r="A1408" s="19" t="n">
        <v>1401</v>
      </c>
      <c r="B1408" s="67"/>
      <c r="C1408" s="58" t="s">
        <v>4250</v>
      </c>
      <c r="D1408" s="37" t="s">
        <v>4251</v>
      </c>
      <c r="E1408" s="58" t="n">
        <v>4988658931210</v>
      </c>
      <c r="F1408" s="38" t="str">
        <f aca="false">IF(D1408="",,"http://mnsearch.com/item?kwd="&amp;D1408)</f>
        <v>http://mnsearch.com/item?kwd=B0000ZPVXQ</v>
      </c>
      <c r="G1408" s="60" t="n">
        <v>10000</v>
      </c>
      <c r="H1408" s="39"/>
      <c r="I1408" s="40" t="n">
        <v>200</v>
      </c>
      <c r="J1408" s="41"/>
      <c r="K1408" s="41"/>
      <c r="L1408" s="41"/>
      <c r="M1408" s="61" t="s">
        <v>4252</v>
      </c>
      <c r="N1408" s="62" t="n">
        <v>138.49</v>
      </c>
      <c r="O1408" s="77" t="n">
        <f aca="false">N1408-0.5</f>
        <v>137.99</v>
      </c>
      <c r="P1408" s="78" t="n">
        <f aca="false">IF(ISERROR($P$1*O1408),"",($P$1*O1408))</f>
        <v>14610.3812</v>
      </c>
      <c r="Q1408" s="79" t="n">
        <f aca="false">P1408-T1408-X1408-G1408-H1408-Z1408</f>
        <v>1228.3812</v>
      </c>
      <c r="R1408" s="80" t="n">
        <f aca="false">P1408-T1408-Y1408-G1408-H1408-Z1408</f>
        <v>1228.3812</v>
      </c>
      <c r="S1408" s="81" t="n">
        <f aca="false">IF(ISERROR(Q1408/P1408),"",(Q1408/P1408))</f>
        <v>0.0840759171978346</v>
      </c>
      <c r="T1408" s="78" t="n">
        <f aca="false">ROUND(IF(ISERROR(P1408*$T$1),"",P1408*$T$1),0)</f>
        <v>2192</v>
      </c>
      <c r="U1408" s="82" t="n">
        <f aca="false">ROUNDUP(I1408*1.2,0)</f>
        <v>240</v>
      </c>
      <c r="V1408" s="83" t="n">
        <f aca="false">ROUNDUP(SUM(J1408:L1408)*1.1,0)</f>
        <v>0</v>
      </c>
      <c r="W1408" s="84" t="s">
        <v>50</v>
      </c>
      <c r="X1408" s="28" t="n">
        <f aca="false">IFERROR(IF($W1408="eパケライト",VLOOKUP($U1408,料金表!$B$3:$H$52,2,1),IF($W1408="eパケ",VLOOKUP($U1408,料金表!$B$3:$H$52,4,1),IF($W1408="EMS",VLOOKUP($U1408,料金表!$B$3:$H$52,6,1),""))),"")</f>
        <v>860</v>
      </c>
      <c r="Y1408" s="28" t="n">
        <f aca="false">IFERROR(IF($W1408="eパケライト",VLOOKUP($U1408,料金表!$B$3:$H$52,3,1),IF($W1408="eパケ",VLOOKUP($U1408,料金表!$B$3:$H$52,5,1),IF($W1408="EMS",VLOOKUP($U1408,料金表!$B$3:$H$52,7,1),""))),"")</f>
        <v>860</v>
      </c>
      <c r="Z1408" s="28" t="n">
        <f aca="false">$Z$1</f>
        <v>330</v>
      </c>
      <c r="AA1408" s="64"/>
      <c r="AB1408" s="65"/>
      <c r="AC1408" s="66" t="s">
        <v>89</v>
      </c>
      <c r="AD1408" s="65" t="n">
        <v>44011</v>
      </c>
      <c r="AE1408" s="56"/>
      <c r="AF1408" s="104"/>
    </row>
    <row r="1409" customFormat="false" ht="15.75" hidden="false" customHeight="true" outlineLevel="0" collapsed="false">
      <c r="A1409" s="19" t="n">
        <v>1402</v>
      </c>
      <c r="B1409" s="67"/>
      <c r="C1409" s="58" t="s">
        <v>4253</v>
      </c>
      <c r="D1409" s="37" t="s">
        <v>4254</v>
      </c>
      <c r="E1409" s="58" t="n">
        <v>4988658900087</v>
      </c>
      <c r="F1409" s="38" t="str">
        <f aca="false">IF(D1409="",,"http://mnsearch.com/item?kwd="&amp;D1409)</f>
        <v>http://mnsearch.com/item?kwd=B0000ZPTF6</v>
      </c>
      <c r="G1409" s="60" t="n">
        <v>11000</v>
      </c>
      <c r="H1409" s="39"/>
      <c r="I1409" s="40" t="n">
        <v>200</v>
      </c>
      <c r="J1409" s="41"/>
      <c r="K1409" s="41"/>
      <c r="L1409" s="41"/>
      <c r="M1409" s="61" t="s">
        <v>4255</v>
      </c>
      <c r="N1409" s="62" t="n">
        <v>145.49</v>
      </c>
      <c r="O1409" s="77" t="n">
        <f aca="false">N1409-0.5</f>
        <v>144.99</v>
      </c>
      <c r="P1409" s="78" t="n">
        <f aca="false">IF(ISERROR($P$1*O1409),"",($P$1*O1409))</f>
        <v>15351.5412</v>
      </c>
      <c r="Q1409" s="79" t="n">
        <f aca="false">P1409-T1409-X1409-G1409-H1409-Z1409</f>
        <v>858.5412</v>
      </c>
      <c r="R1409" s="80" t="n">
        <f aca="false">P1409-T1409-Y1409-G1409-H1409-Z1409</f>
        <v>858.5412</v>
      </c>
      <c r="S1409" s="81" t="n">
        <f aca="false">IF(ISERROR(Q1409/P1409),"",(Q1409/P1409))</f>
        <v>0.0559254076717717</v>
      </c>
      <c r="T1409" s="78" t="n">
        <f aca="false">ROUND(IF(ISERROR(P1409*$T$1),"",P1409*$T$1),0)</f>
        <v>2303</v>
      </c>
      <c r="U1409" s="82" t="n">
        <f aca="false">ROUNDUP(I1409*1.2,0)</f>
        <v>240</v>
      </c>
      <c r="V1409" s="83" t="n">
        <f aca="false">ROUNDUP(SUM(J1409:L1409)*1.1,0)</f>
        <v>0</v>
      </c>
      <c r="W1409" s="84" t="s">
        <v>50</v>
      </c>
      <c r="X1409" s="28" t="n">
        <f aca="false">IFERROR(IF($W1409="eパケライト",VLOOKUP($U1409,料金表!$B$3:$H$52,2,1),IF($W1409="eパケ",VLOOKUP($U1409,料金表!$B$3:$H$52,4,1),IF($W1409="EMS",VLOOKUP($U1409,料金表!$B$3:$H$52,6,1),""))),"")</f>
        <v>860</v>
      </c>
      <c r="Y1409" s="28" t="n">
        <f aca="false">IFERROR(IF($W1409="eパケライト",VLOOKUP($U1409,料金表!$B$3:$H$52,3,1),IF($W1409="eパケ",VLOOKUP($U1409,料金表!$B$3:$H$52,5,1),IF($W1409="EMS",VLOOKUP($U1409,料金表!$B$3:$H$52,7,1),""))),"")</f>
        <v>860</v>
      </c>
      <c r="Z1409" s="28" t="n">
        <f aca="false">$Z$1</f>
        <v>330</v>
      </c>
      <c r="AA1409" s="64"/>
      <c r="AB1409" s="65"/>
      <c r="AC1409" s="66" t="s">
        <v>89</v>
      </c>
      <c r="AD1409" s="65" t="n">
        <v>44011</v>
      </c>
      <c r="AE1409" s="56"/>
      <c r="AF1409" s="104"/>
    </row>
    <row r="1410" customFormat="false" ht="15.75" hidden="false" customHeight="true" outlineLevel="0" collapsed="false">
      <c r="A1410" s="19" t="n">
        <v>1403</v>
      </c>
      <c r="B1410" s="67"/>
      <c r="C1410" s="58" t="s">
        <v>4256</v>
      </c>
      <c r="D1410" s="37" t="s">
        <v>4257</v>
      </c>
      <c r="E1410" s="58" t="n">
        <v>4981255890010</v>
      </c>
      <c r="F1410" s="38" t="str">
        <f aca="false">IF(D1410="",,"http://mnsearch.com/item?kwd="&amp;D1410)</f>
        <v>http://mnsearch.com/item?kwd=B0000ZPPXW</v>
      </c>
      <c r="G1410" s="60" t="n">
        <v>2600</v>
      </c>
      <c r="H1410" s="39"/>
      <c r="I1410" s="40" t="n">
        <v>200</v>
      </c>
      <c r="J1410" s="41"/>
      <c r="K1410" s="41"/>
      <c r="L1410" s="41"/>
      <c r="M1410" s="61" t="s">
        <v>4258</v>
      </c>
      <c r="N1410" s="62" t="n">
        <v>50.49</v>
      </c>
      <c r="O1410" s="77" t="n">
        <f aca="false">N1410-0.5</f>
        <v>49.99</v>
      </c>
      <c r="P1410" s="78" t="n">
        <f aca="false">IF(ISERROR($P$1*O1410),"",($P$1*O1410))</f>
        <v>5292.9412</v>
      </c>
      <c r="Q1410" s="79" t="n">
        <f aca="false">P1410-T1410-X1410-G1410-H1410-Z1410</f>
        <v>708.9412</v>
      </c>
      <c r="R1410" s="80" t="n">
        <f aca="false">P1410-T1410-Y1410-G1410-H1410-Z1410</f>
        <v>708.9412</v>
      </c>
      <c r="S1410" s="81" t="n">
        <f aca="false">IF(ISERROR(Q1410/P1410),"",(Q1410/P1410))</f>
        <v>0.133940879600174</v>
      </c>
      <c r="T1410" s="78" t="n">
        <f aca="false">ROUND(IF(ISERROR(P1410*$T$1),"",P1410*$T$1),0)</f>
        <v>794</v>
      </c>
      <c r="U1410" s="82" t="n">
        <f aca="false">ROUNDUP(I1410*1.2,0)</f>
        <v>240</v>
      </c>
      <c r="V1410" s="83" t="n">
        <f aca="false">ROUNDUP(SUM(J1410:L1410)*1.1,0)</f>
        <v>0</v>
      </c>
      <c r="W1410" s="84" t="s">
        <v>50</v>
      </c>
      <c r="X1410" s="28" t="n">
        <f aca="false">IFERROR(IF($W1410="eパケライト",VLOOKUP($U1410,料金表!$B$3:$H$52,2,1),IF($W1410="eパケ",VLOOKUP($U1410,料金表!$B$3:$H$52,4,1),IF($W1410="EMS",VLOOKUP($U1410,料金表!$B$3:$H$52,6,1),""))),"")</f>
        <v>860</v>
      </c>
      <c r="Y1410" s="28" t="n">
        <f aca="false">IFERROR(IF($W1410="eパケライト",VLOOKUP($U1410,料金表!$B$3:$H$52,3,1),IF($W1410="eパケ",VLOOKUP($U1410,料金表!$B$3:$H$52,5,1),IF($W1410="EMS",VLOOKUP($U1410,料金表!$B$3:$H$52,7,1),""))),"")</f>
        <v>860</v>
      </c>
      <c r="Z1410" s="28" t="n">
        <f aca="false">$Z$1</f>
        <v>330</v>
      </c>
      <c r="AA1410" s="64"/>
      <c r="AB1410" s="65"/>
      <c r="AC1410" s="66" t="s">
        <v>89</v>
      </c>
      <c r="AD1410" s="65" t="n">
        <v>44011</v>
      </c>
      <c r="AE1410" s="56"/>
      <c r="AF1410" s="104"/>
    </row>
    <row r="1411" customFormat="false" ht="15.75" hidden="false" customHeight="true" outlineLevel="0" collapsed="false">
      <c r="A1411" s="19" t="n">
        <v>1404</v>
      </c>
      <c r="B1411" s="67"/>
      <c r="C1411" s="58" t="s">
        <v>4259</v>
      </c>
      <c r="D1411" s="37" t="s">
        <v>4260</v>
      </c>
      <c r="E1411" s="58" t="n">
        <v>4964808300945</v>
      </c>
      <c r="F1411" s="38" t="str">
        <f aca="false">IF(D1411="",,"http://mnsearch.com/item?kwd="&amp;D1411)</f>
        <v>http://mnsearch.com/item?kwd=B000UKZ3L6</v>
      </c>
      <c r="G1411" s="60" t="n">
        <v>5200</v>
      </c>
      <c r="H1411" s="39"/>
      <c r="I1411" s="40" t="n">
        <v>200</v>
      </c>
      <c r="J1411" s="41"/>
      <c r="K1411" s="41"/>
      <c r="L1411" s="41"/>
      <c r="M1411" s="61" t="s">
        <v>4261</v>
      </c>
      <c r="N1411" s="62" t="n">
        <v>97.99</v>
      </c>
      <c r="O1411" s="77" t="n">
        <f aca="false">N1411-0.5</f>
        <v>97.49</v>
      </c>
      <c r="P1411" s="78" t="n">
        <f aca="false">IF(ISERROR($P$1*O1411),"",($P$1*O1411))</f>
        <v>10322.2412</v>
      </c>
      <c r="Q1411" s="79" t="n">
        <f aca="false">P1411-T1411-X1411-G1411-H1411-Z1411</f>
        <v>2384.2412</v>
      </c>
      <c r="R1411" s="80" t="n">
        <f aca="false">P1411-T1411-Y1411-G1411-H1411-Z1411</f>
        <v>2384.2412</v>
      </c>
      <c r="S1411" s="81" t="n">
        <f aca="false">IF(ISERROR(Q1411/P1411),"",(Q1411/P1411))</f>
        <v>0.230980961770201</v>
      </c>
      <c r="T1411" s="78" t="n">
        <f aca="false">ROUND(IF(ISERROR(P1411*$T$1),"",P1411*$T$1),0)</f>
        <v>1548</v>
      </c>
      <c r="U1411" s="82" t="n">
        <f aca="false">ROUNDUP(I1411*1.2,0)</f>
        <v>240</v>
      </c>
      <c r="V1411" s="83" t="n">
        <f aca="false">ROUNDUP(SUM(J1411:L1411)*1.1,0)</f>
        <v>0</v>
      </c>
      <c r="W1411" s="84" t="s">
        <v>50</v>
      </c>
      <c r="X1411" s="28" t="n">
        <f aca="false">IFERROR(IF($W1411="eパケライト",VLOOKUP($U1411,料金表!$B$3:$H$52,2,1),IF($W1411="eパケ",VLOOKUP($U1411,料金表!$B$3:$H$52,4,1),IF($W1411="EMS",VLOOKUP($U1411,料金表!$B$3:$H$52,6,1),""))),"")</f>
        <v>860</v>
      </c>
      <c r="Y1411" s="28" t="n">
        <f aca="false">IFERROR(IF($W1411="eパケライト",VLOOKUP($U1411,料金表!$B$3:$H$52,3,1),IF($W1411="eパケ",VLOOKUP($U1411,料金表!$B$3:$H$52,5,1),IF($W1411="EMS",VLOOKUP($U1411,料金表!$B$3:$H$52,7,1),""))),"")</f>
        <v>860</v>
      </c>
      <c r="Z1411" s="28" t="n">
        <f aca="false">$Z$1</f>
        <v>330</v>
      </c>
      <c r="AA1411" s="64"/>
      <c r="AB1411" s="65"/>
      <c r="AC1411" s="66" t="s">
        <v>89</v>
      </c>
      <c r="AD1411" s="65" t="n">
        <v>44011</v>
      </c>
      <c r="AE1411" s="56"/>
      <c r="AF1411" s="104"/>
    </row>
    <row r="1412" customFormat="false" ht="15.75" hidden="false" customHeight="true" outlineLevel="0" collapsed="false">
      <c r="A1412" s="19" t="n">
        <v>1405</v>
      </c>
      <c r="B1412" s="67"/>
      <c r="C1412" s="58" t="s">
        <v>4262</v>
      </c>
      <c r="D1412" s="37" t="s">
        <v>4263</v>
      </c>
      <c r="E1412" s="58" t="n">
        <v>4960677800227</v>
      </c>
      <c r="F1412" s="38" t="str">
        <f aca="false">IF(D1412="",,"http://mnsearch.com/item?kwd="&amp;D1412)</f>
        <v>http://mnsearch.com/item?kwd=B0003H3IMW</v>
      </c>
      <c r="G1412" s="60" t="n">
        <v>9500</v>
      </c>
      <c r="H1412" s="39"/>
      <c r="I1412" s="40" t="n">
        <v>200</v>
      </c>
      <c r="J1412" s="41"/>
      <c r="K1412" s="41"/>
      <c r="L1412" s="41"/>
      <c r="M1412" s="61" t="s">
        <v>4264</v>
      </c>
      <c r="N1412" s="62" t="n">
        <v>125</v>
      </c>
      <c r="O1412" s="77" t="n">
        <f aca="false">N1412-0.5</f>
        <v>124.5</v>
      </c>
      <c r="P1412" s="78" t="n">
        <f aca="false">IF(ISERROR($P$1*O1412),"",($P$1*O1412))</f>
        <v>13182.06</v>
      </c>
      <c r="Q1412" s="79" t="n">
        <f aca="false">P1412-T1412-X1412-G1412-H1412-Z1412</f>
        <v>515.059999999999</v>
      </c>
      <c r="R1412" s="80" t="n">
        <f aca="false">P1412-T1412-Y1412-G1412-H1412-Z1412</f>
        <v>515.059999999999</v>
      </c>
      <c r="S1412" s="81" t="n">
        <f aca="false">IF(ISERROR(Q1412/P1412),"",(Q1412/P1412))</f>
        <v>0.0390728004575916</v>
      </c>
      <c r="T1412" s="78" t="n">
        <f aca="false">ROUND(IF(ISERROR(P1412*$T$1),"",P1412*$T$1),0)</f>
        <v>1977</v>
      </c>
      <c r="U1412" s="82" t="n">
        <f aca="false">ROUNDUP(I1412*1.2,0)</f>
        <v>240</v>
      </c>
      <c r="V1412" s="83" t="n">
        <f aca="false">ROUNDUP(SUM(J1412:L1412)*1.1,0)</f>
        <v>0</v>
      </c>
      <c r="W1412" s="84" t="s">
        <v>50</v>
      </c>
      <c r="X1412" s="28" t="n">
        <f aca="false">IFERROR(IF($W1412="eパケライト",VLOOKUP($U1412,料金表!$B$3:$H$52,2,1),IF($W1412="eパケ",VLOOKUP($U1412,料金表!$B$3:$H$52,4,1),IF($W1412="EMS",VLOOKUP($U1412,料金表!$B$3:$H$52,6,1),""))),"")</f>
        <v>860</v>
      </c>
      <c r="Y1412" s="28" t="n">
        <f aca="false">IFERROR(IF($W1412="eパケライト",VLOOKUP($U1412,料金表!$B$3:$H$52,3,1),IF($W1412="eパケ",VLOOKUP($U1412,料金表!$B$3:$H$52,5,1),IF($W1412="EMS",VLOOKUP($U1412,料金表!$B$3:$H$52,7,1),""))),"")</f>
        <v>860</v>
      </c>
      <c r="Z1412" s="28" t="n">
        <f aca="false">$Z$1</f>
        <v>330</v>
      </c>
      <c r="AA1412" s="64"/>
      <c r="AB1412" s="65"/>
      <c r="AC1412" s="66" t="s">
        <v>89</v>
      </c>
      <c r="AD1412" s="65" t="n">
        <v>44011</v>
      </c>
      <c r="AE1412" s="56"/>
      <c r="AF1412" s="104"/>
    </row>
    <row r="1413" customFormat="false" ht="15.75" hidden="false" customHeight="true" outlineLevel="0" collapsed="false">
      <c r="A1413" s="19" t="n">
        <v>1406</v>
      </c>
      <c r="B1413" s="67"/>
      <c r="C1413" s="58" t="s">
        <v>4265</v>
      </c>
      <c r="D1413" s="37" t="s">
        <v>4266</v>
      </c>
      <c r="E1413" s="58" t="n">
        <v>4976219654739</v>
      </c>
      <c r="F1413" s="38" t="str">
        <f aca="false">IF(D1413="",,"http://mnsearch.com/item?kwd="&amp;D1413)</f>
        <v>http://mnsearch.com/item?kwd=B000E3YSCY</v>
      </c>
      <c r="G1413" s="60" t="n">
        <v>2711</v>
      </c>
      <c r="H1413" s="39"/>
      <c r="I1413" s="40" t="n">
        <v>200</v>
      </c>
      <c r="J1413" s="41"/>
      <c r="K1413" s="41"/>
      <c r="L1413" s="41"/>
      <c r="M1413" s="61" t="s">
        <v>4267</v>
      </c>
      <c r="N1413" s="62" t="n">
        <v>46.49</v>
      </c>
      <c r="O1413" s="77" t="n">
        <f aca="false">N1413-0.5</f>
        <v>45.99</v>
      </c>
      <c r="P1413" s="78" t="n">
        <f aca="false">IF(ISERROR($P$1*O1413),"",($P$1*O1413))</f>
        <v>4869.4212</v>
      </c>
      <c r="Q1413" s="79" t="n">
        <f aca="false">P1413-T1413-X1413-G1413-H1413-Z1413</f>
        <v>238.4212</v>
      </c>
      <c r="R1413" s="80" t="n">
        <f aca="false">P1413-T1413-Y1413-G1413-H1413-Z1413</f>
        <v>238.4212</v>
      </c>
      <c r="S1413" s="81" t="n">
        <f aca="false">IF(ISERROR(Q1413/P1413),"",(Q1413/P1413))</f>
        <v>0.0489629445076552</v>
      </c>
      <c r="T1413" s="78" t="n">
        <f aca="false">ROUND(IF(ISERROR(P1413*$T$1),"",P1413*$T$1),0)</f>
        <v>730</v>
      </c>
      <c r="U1413" s="82" t="n">
        <f aca="false">ROUNDUP(I1413*1.2,0)</f>
        <v>240</v>
      </c>
      <c r="V1413" s="83" t="n">
        <f aca="false">ROUNDUP(SUM(J1413:L1413)*1.1,0)</f>
        <v>0</v>
      </c>
      <c r="W1413" s="84" t="s">
        <v>50</v>
      </c>
      <c r="X1413" s="28" t="n">
        <f aca="false">IFERROR(IF($W1413="eパケライト",VLOOKUP($U1413,料金表!$B$3:$H$52,2,1),IF($W1413="eパケ",VLOOKUP($U1413,料金表!$B$3:$H$52,4,1),IF($W1413="EMS",VLOOKUP($U1413,料金表!$B$3:$H$52,6,1),""))),"")</f>
        <v>860</v>
      </c>
      <c r="Y1413" s="28" t="n">
        <f aca="false">IFERROR(IF($W1413="eパケライト",VLOOKUP($U1413,料金表!$B$3:$H$52,3,1),IF($W1413="eパケ",VLOOKUP($U1413,料金表!$B$3:$H$52,5,1),IF($W1413="EMS",VLOOKUP($U1413,料金表!$B$3:$H$52,7,1),""))),"")</f>
        <v>860</v>
      </c>
      <c r="Z1413" s="28" t="n">
        <f aca="false">$Z$1</f>
        <v>330</v>
      </c>
      <c r="AA1413" s="64"/>
      <c r="AB1413" s="65"/>
      <c r="AC1413" s="66" t="s">
        <v>89</v>
      </c>
      <c r="AD1413" s="65" t="n">
        <v>44011</v>
      </c>
      <c r="AE1413" s="56"/>
      <c r="AF1413" s="104"/>
    </row>
    <row r="1414" customFormat="false" ht="15.75" hidden="false" customHeight="true" outlineLevel="0" collapsed="false">
      <c r="A1414" s="19" t="n">
        <v>1407</v>
      </c>
      <c r="B1414" s="67"/>
      <c r="C1414" s="58" t="s">
        <v>4268</v>
      </c>
      <c r="D1414" s="37" t="s">
        <v>4269</v>
      </c>
      <c r="E1414" s="58" t="n">
        <v>4964808300778</v>
      </c>
      <c r="F1414" s="38" t="str">
        <f aca="false">IF(D1414="",,"http://mnsearch.com/item?kwd="&amp;D1414)</f>
        <v>http://mnsearch.com/item?kwd=B000EXKNUU</v>
      </c>
      <c r="G1414" s="60" t="n">
        <v>4011</v>
      </c>
      <c r="H1414" s="39"/>
      <c r="I1414" s="40" t="n">
        <v>200</v>
      </c>
      <c r="J1414" s="41"/>
      <c r="K1414" s="41"/>
      <c r="L1414" s="41"/>
      <c r="M1414" s="100" t="s">
        <v>4270</v>
      </c>
      <c r="N1414" s="62" t="n">
        <v>69.99</v>
      </c>
      <c r="O1414" s="77" t="n">
        <f aca="false">N1414-0.5</f>
        <v>69.49</v>
      </c>
      <c r="P1414" s="78" t="n">
        <f aca="false">IF(ISERROR($P$1*O1414),"",($P$1*O1414))</f>
        <v>7357.6012</v>
      </c>
      <c r="Q1414" s="79" t="n">
        <f aca="false">P1414-T1414-X1414-G1414-H1414-Z1414</f>
        <v>1052.6012</v>
      </c>
      <c r="R1414" s="80" t="n">
        <f aca="false">P1414-T1414-Y1414-G1414-H1414-Z1414</f>
        <v>1052.6012</v>
      </c>
      <c r="S1414" s="81" t="n">
        <f aca="false">IF(ISERROR(Q1414/P1414),"",(Q1414/P1414))</f>
        <v>0.143063095075063</v>
      </c>
      <c r="T1414" s="78" t="n">
        <f aca="false">ROUND(IF(ISERROR(P1414*$T$1),"",P1414*$T$1),0)</f>
        <v>1104</v>
      </c>
      <c r="U1414" s="82" t="n">
        <f aca="false">ROUNDUP(I1414*1.2,0)</f>
        <v>240</v>
      </c>
      <c r="V1414" s="83" t="n">
        <f aca="false">ROUNDUP(SUM(J1414:L1414)*1.1,0)</f>
        <v>0</v>
      </c>
      <c r="W1414" s="84" t="s">
        <v>50</v>
      </c>
      <c r="X1414" s="28" t="n">
        <f aca="false">IFERROR(IF($W1414="eパケライト",VLOOKUP($U1414,料金表!$B$3:$H$52,2,1),IF($W1414="eパケ",VLOOKUP($U1414,料金表!$B$3:$H$52,4,1),IF($W1414="EMS",VLOOKUP($U1414,料金表!$B$3:$H$52,6,1),""))),"")</f>
        <v>860</v>
      </c>
      <c r="Y1414" s="28" t="n">
        <f aca="false">IFERROR(IF($W1414="eパケライト",VLOOKUP($U1414,料金表!$B$3:$H$52,3,1),IF($W1414="eパケ",VLOOKUP($U1414,料金表!$B$3:$H$52,5,1),IF($W1414="EMS",VLOOKUP($U1414,料金表!$B$3:$H$52,7,1),""))),"")</f>
        <v>860</v>
      </c>
      <c r="Z1414" s="28" t="n">
        <f aca="false">$Z$1</f>
        <v>330</v>
      </c>
      <c r="AA1414" s="64"/>
      <c r="AB1414" s="65"/>
      <c r="AC1414" s="66" t="s">
        <v>89</v>
      </c>
      <c r="AD1414" s="65" t="n">
        <v>44011</v>
      </c>
      <c r="AE1414" s="56"/>
      <c r="AF1414" s="104"/>
    </row>
    <row r="1415" customFormat="false" ht="15.75" hidden="false" customHeight="true" outlineLevel="0" collapsed="false">
      <c r="A1415" s="19" t="n">
        <v>1408</v>
      </c>
      <c r="B1415" s="67"/>
      <c r="C1415" s="58" t="s">
        <v>4271</v>
      </c>
      <c r="D1415" s="37" t="s">
        <v>4272</v>
      </c>
      <c r="E1415" s="58" t="n">
        <v>4582224492237</v>
      </c>
      <c r="F1415" s="38" t="str">
        <f aca="false">IF(D1415="",,"http://mnsearch.com/item?kwd="&amp;D1415)</f>
        <v>http://mnsearch.com/item?kwd=B001BP3RDA</v>
      </c>
      <c r="G1415" s="60" t="n">
        <v>4131</v>
      </c>
      <c r="H1415" s="39"/>
      <c r="I1415" s="40" t="n">
        <v>200</v>
      </c>
      <c r="J1415" s="41"/>
      <c r="K1415" s="41"/>
      <c r="L1415" s="41"/>
      <c r="M1415" s="61" t="s">
        <v>4273</v>
      </c>
      <c r="N1415" s="62" t="n">
        <v>65.49</v>
      </c>
      <c r="O1415" s="77" t="n">
        <f aca="false">N1415-0.5</f>
        <v>64.99</v>
      </c>
      <c r="P1415" s="78" t="n">
        <f aca="false">IF(ISERROR($P$1*O1415),"",($P$1*O1415))</f>
        <v>6881.1412</v>
      </c>
      <c r="Q1415" s="79" t="n">
        <f aca="false">P1415-T1415-X1415-G1415-H1415-Z1415</f>
        <v>528.141199999999</v>
      </c>
      <c r="R1415" s="80" t="n">
        <f aca="false">P1415-T1415-Y1415-G1415-H1415-Z1415</f>
        <v>528.141199999999</v>
      </c>
      <c r="S1415" s="81" t="n">
        <f aca="false">IF(ISERROR(Q1415/P1415),"",(Q1415/P1415))</f>
        <v>0.0767519782910426</v>
      </c>
      <c r="T1415" s="78" t="n">
        <f aca="false">ROUND(IF(ISERROR(P1415*$T$1),"",P1415*$T$1),0)</f>
        <v>1032</v>
      </c>
      <c r="U1415" s="82" t="n">
        <f aca="false">ROUNDUP(I1415*1.2,0)</f>
        <v>240</v>
      </c>
      <c r="V1415" s="83" t="n">
        <f aca="false">ROUNDUP(SUM(J1415:L1415)*1.1,0)</f>
        <v>0</v>
      </c>
      <c r="W1415" s="84" t="s">
        <v>50</v>
      </c>
      <c r="X1415" s="28" t="n">
        <f aca="false">IFERROR(IF($W1415="eパケライト",VLOOKUP($U1415,料金表!$B$3:$H$52,2,1),IF($W1415="eパケ",VLOOKUP($U1415,料金表!$B$3:$H$52,4,1),IF($W1415="EMS",VLOOKUP($U1415,料金表!$B$3:$H$52,6,1),""))),"")</f>
        <v>860</v>
      </c>
      <c r="Y1415" s="28" t="n">
        <f aca="false">IFERROR(IF($W1415="eパケライト",VLOOKUP($U1415,料金表!$B$3:$H$52,3,1),IF($W1415="eパケ",VLOOKUP($U1415,料金表!$B$3:$H$52,5,1),IF($W1415="EMS",VLOOKUP($U1415,料金表!$B$3:$H$52,7,1),""))),"")</f>
        <v>860</v>
      </c>
      <c r="Z1415" s="28" t="n">
        <f aca="false">$Z$1</f>
        <v>330</v>
      </c>
      <c r="AA1415" s="64"/>
      <c r="AB1415" s="65"/>
      <c r="AC1415" s="66" t="s">
        <v>89</v>
      </c>
      <c r="AD1415" s="65" t="n">
        <v>44011</v>
      </c>
      <c r="AE1415" s="56"/>
      <c r="AF1415" s="104"/>
    </row>
    <row r="1416" customFormat="false" ht="15.75" hidden="false" customHeight="true" outlineLevel="0" collapsed="false">
      <c r="A1416" s="19" t="n">
        <v>1409</v>
      </c>
      <c r="B1416" s="67"/>
      <c r="C1416" s="58" t="s">
        <v>4274</v>
      </c>
      <c r="D1416" s="37" t="s">
        <v>4275</v>
      </c>
      <c r="E1416" s="58" t="n">
        <v>4964808300648</v>
      </c>
      <c r="F1416" s="38" t="str">
        <f aca="false">IF(D1416="",,"http://mnsearch.com/item?kwd="&amp;D1416)</f>
        <v>http://mnsearch.com/item?kwd=B0009NUP8U</v>
      </c>
      <c r="G1416" s="60" t="n">
        <v>4011</v>
      </c>
      <c r="H1416" s="39"/>
      <c r="I1416" s="40" t="n">
        <v>200</v>
      </c>
      <c r="J1416" s="41"/>
      <c r="K1416" s="41"/>
      <c r="L1416" s="41"/>
      <c r="M1416" s="61" t="s">
        <v>4276</v>
      </c>
      <c r="N1416" s="62" t="n">
        <v>65.49</v>
      </c>
      <c r="O1416" s="77" t="n">
        <f aca="false">N1416-0.5</f>
        <v>64.99</v>
      </c>
      <c r="P1416" s="78" t="n">
        <f aca="false">IF(ISERROR($P$1*O1416),"",($P$1*O1416))</f>
        <v>6881.1412</v>
      </c>
      <c r="Q1416" s="79" t="n">
        <f aca="false">P1416-T1416-X1416-G1416-H1416-Z1416</f>
        <v>648.141199999999</v>
      </c>
      <c r="R1416" s="80" t="n">
        <f aca="false">P1416-T1416-Y1416-G1416-H1416-Z1416</f>
        <v>648.141199999999</v>
      </c>
      <c r="S1416" s="81" t="n">
        <f aca="false">IF(ISERROR(Q1416/P1416),"",(Q1416/P1416))</f>
        <v>0.0941909461180653</v>
      </c>
      <c r="T1416" s="78" t="n">
        <f aca="false">ROUND(IF(ISERROR(P1416*$T$1),"",P1416*$T$1),0)</f>
        <v>1032</v>
      </c>
      <c r="U1416" s="82" t="n">
        <f aca="false">ROUNDUP(I1416*1.2,0)</f>
        <v>240</v>
      </c>
      <c r="V1416" s="83" t="n">
        <f aca="false">ROUNDUP(SUM(J1416:L1416)*1.1,0)</f>
        <v>0</v>
      </c>
      <c r="W1416" s="84" t="s">
        <v>50</v>
      </c>
      <c r="X1416" s="28" t="n">
        <f aca="false">IFERROR(IF($W1416="eパケライト",VLOOKUP($U1416,料金表!$B$3:$H$52,2,1),IF($W1416="eパケ",VLOOKUP($U1416,料金表!$B$3:$H$52,4,1),IF($W1416="EMS",VLOOKUP($U1416,料金表!$B$3:$H$52,6,1),""))),"")</f>
        <v>860</v>
      </c>
      <c r="Y1416" s="28" t="n">
        <f aca="false">IFERROR(IF($W1416="eパケライト",VLOOKUP($U1416,料金表!$B$3:$H$52,3,1),IF($W1416="eパケ",VLOOKUP($U1416,料金表!$B$3:$H$52,5,1),IF($W1416="EMS",VLOOKUP($U1416,料金表!$B$3:$H$52,7,1),""))),"")</f>
        <v>860</v>
      </c>
      <c r="Z1416" s="28" t="n">
        <f aca="false">$Z$1</f>
        <v>330</v>
      </c>
      <c r="AA1416" s="64"/>
      <c r="AB1416" s="65"/>
      <c r="AC1416" s="66" t="s">
        <v>89</v>
      </c>
      <c r="AD1416" s="65" t="n">
        <v>44011</v>
      </c>
      <c r="AE1416" s="56"/>
      <c r="AF1416" s="104"/>
    </row>
    <row r="1417" customFormat="false" ht="15.75" hidden="false" customHeight="true" outlineLevel="0" collapsed="false">
      <c r="A1417" s="19" t="n">
        <v>1410</v>
      </c>
      <c r="B1417" s="67"/>
      <c r="C1417" s="58" t="s">
        <v>4277</v>
      </c>
      <c r="D1417" s="37" t="s">
        <v>4278</v>
      </c>
      <c r="E1417" s="58" t="n">
        <v>4536592000396</v>
      </c>
      <c r="F1417" s="38" t="str">
        <f aca="false">IF(D1417="",,"http://mnsearch.com/item?kwd="&amp;D1417)</f>
        <v>http://mnsearch.com/item?kwd=B0007XQ46Y</v>
      </c>
      <c r="G1417" s="60" t="n">
        <v>4411</v>
      </c>
      <c r="H1417" s="39"/>
      <c r="I1417" s="40" t="n">
        <v>200</v>
      </c>
      <c r="J1417" s="41"/>
      <c r="K1417" s="41"/>
      <c r="L1417" s="41"/>
      <c r="M1417" s="61" t="s">
        <v>4279</v>
      </c>
      <c r="N1417" s="62" t="n">
        <v>68.49</v>
      </c>
      <c r="O1417" s="77" t="n">
        <f aca="false">N1417-0.5</f>
        <v>67.99</v>
      </c>
      <c r="P1417" s="78" t="n">
        <f aca="false">IF(ISERROR($P$1*O1417),"",($P$1*O1417))</f>
        <v>7198.7812</v>
      </c>
      <c r="Q1417" s="79" t="n">
        <f aca="false">P1417-T1417-X1417-G1417-H1417-Z1417</f>
        <v>517.781199999999</v>
      </c>
      <c r="R1417" s="80" t="n">
        <f aca="false">P1417-T1417-Y1417-G1417-H1417-Z1417</f>
        <v>517.781199999999</v>
      </c>
      <c r="S1417" s="81" t="n">
        <f aca="false">IF(ISERROR(Q1417/P1417),"",(Q1417/P1417))</f>
        <v>0.0719262310681146</v>
      </c>
      <c r="T1417" s="78" t="n">
        <f aca="false">ROUND(IF(ISERROR(P1417*$T$1),"",P1417*$T$1),0)</f>
        <v>1080</v>
      </c>
      <c r="U1417" s="82" t="n">
        <f aca="false">ROUNDUP(I1417*1.2,0)</f>
        <v>240</v>
      </c>
      <c r="V1417" s="83" t="n">
        <f aca="false">ROUNDUP(SUM(J1417:L1417)*1.1,0)</f>
        <v>0</v>
      </c>
      <c r="W1417" s="84" t="s">
        <v>50</v>
      </c>
      <c r="X1417" s="28" t="n">
        <f aca="false">IFERROR(IF($W1417="eパケライト",VLOOKUP($U1417,料金表!$B$3:$H$52,2,1),IF($W1417="eパケ",VLOOKUP($U1417,料金表!$B$3:$H$52,4,1),IF($W1417="EMS",VLOOKUP($U1417,料金表!$B$3:$H$52,6,1),""))),"")</f>
        <v>860</v>
      </c>
      <c r="Y1417" s="28" t="n">
        <f aca="false">IFERROR(IF($W1417="eパケライト",VLOOKUP($U1417,料金表!$B$3:$H$52,3,1),IF($W1417="eパケ",VLOOKUP($U1417,料金表!$B$3:$H$52,5,1),IF($W1417="EMS",VLOOKUP($U1417,料金表!$B$3:$H$52,7,1),""))),"")</f>
        <v>860</v>
      </c>
      <c r="Z1417" s="28" t="n">
        <f aca="false">$Z$1</f>
        <v>330</v>
      </c>
      <c r="AA1417" s="64"/>
      <c r="AB1417" s="65"/>
      <c r="AC1417" s="66" t="s">
        <v>89</v>
      </c>
      <c r="AD1417" s="65" t="n">
        <v>44011</v>
      </c>
      <c r="AE1417" s="56"/>
      <c r="AF1417" s="104"/>
    </row>
    <row r="1418" customFormat="false" ht="15.75" hidden="false" customHeight="true" outlineLevel="0" collapsed="false">
      <c r="A1418" s="19" t="n">
        <v>1411</v>
      </c>
      <c r="B1418" s="67"/>
      <c r="C1418" s="58" t="s">
        <v>4280</v>
      </c>
      <c r="D1418" s="37" t="s">
        <v>4281</v>
      </c>
      <c r="E1418" s="58" t="n">
        <v>4571197190042</v>
      </c>
      <c r="F1418" s="38" t="str">
        <f aca="false">IF(D1418="",,"http://mnsearch.com/item?kwd="&amp;D1418)</f>
        <v>http://mnsearch.com/item?kwd=B000P5VYY6</v>
      </c>
      <c r="G1418" s="60" t="n">
        <v>4231</v>
      </c>
      <c r="H1418" s="39"/>
      <c r="I1418" s="40" t="n">
        <v>200</v>
      </c>
      <c r="J1418" s="41"/>
      <c r="K1418" s="41"/>
      <c r="L1418" s="41"/>
      <c r="M1418" s="100" t="s">
        <v>4282</v>
      </c>
      <c r="N1418" s="62" t="n">
        <v>70.49</v>
      </c>
      <c r="O1418" s="77" t="n">
        <f aca="false">N1418-0.5</f>
        <v>69.99</v>
      </c>
      <c r="P1418" s="78" t="n">
        <f aca="false">IF(ISERROR($P$1*O1418),"",($P$1*O1418))</f>
        <v>7410.5412</v>
      </c>
      <c r="Q1418" s="79" t="n">
        <f aca="false">P1418-T1418-X1418-G1418-H1418-Z1418</f>
        <v>877.541199999999</v>
      </c>
      <c r="R1418" s="80" t="n">
        <f aca="false">P1418-T1418-Y1418-G1418-H1418-Z1418</f>
        <v>877.541199999999</v>
      </c>
      <c r="S1418" s="81" t="n">
        <f aca="false">IF(ISERROR(Q1418/P1418),"",(Q1418/P1418))</f>
        <v>0.118417963859374</v>
      </c>
      <c r="T1418" s="78" t="n">
        <f aca="false">ROUND(IF(ISERROR(P1418*$T$1),"",P1418*$T$1),0)</f>
        <v>1112</v>
      </c>
      <c r="U1418" s="82" t="n">
        <f aca="false">ROUNDUP(I1418*1.2,0)</f>
        <v>240</v>
      </c>
      <c r="V1418" s="83" t="n">
        <f aca="false">ROUNDUP(SUM(J1418:L1418)*1.1,0)</f>
        <v>0</v>
      </c>
      <c r="W1418" s="84" t="s">
        <v>50</v>
      </c>
      <c r="X1418" s="28" t="n">
        <f aca="false">IFERROR(IF($W1418="eパケライト",VLOOKUP($U1418,料金表!$B$3:$H$52,2,1),IF($W1418="eパケ",VLOOKUP($U1418,料金表!$B$3:$H$52,4,1),IF($W1418="EMS",VLOOKUP($U1418,料金表!$B$3:$H$52,6,1),""))),"")</f>
        <v>860</v>
      </c>
      <c r="Y1418" s="28" t="n">
        <f aca="false">IFERROR(IF($W1418="eパケライト",VLOOKUP($U1418,料金表!$B$3:$H$52,3,1),IF($W1418="eパケ",VLOOKUP($U1418,料金表!$B$3:$H$52,5,1),IF($W1418="EMS",VLOOKUP($U1418,料金表!$B$3:$H$52,7,1),""))),"")</f>
        <v>860</v>
      </c>
      <c r="Z1418" s="28" t="n">
        <f aca="false">$Z$1</f>
        <v>330</v>
      </c>
      <c r="AA1418" s="64"/>
      <c r="AB1418" s="65"/>
      <c r="AC1418" s="66" t="s">
        <v>45</v>
      </c>
      <c r="AD1418" s="65" t="n">
        <v>44011</v>
      </c>
      <c r="AE1418" s="56"/>
      <c r="AF1418" s="104"/>
    </row>
    <row r="1419" customFormat="false" ht="15.75" hidden="false" customHeight="true" outlineLevel="0" collapsed="false">
      <c r="A1419" s="19" t="n">
        <v>1412</v>
      </c>
      <c r="B1419" s="67"/>
      <c r="C1419" s="58" t="s">
        <v>4283</v>
      </c>
      <c r="D1419" s="37" t="s">
        <v>110</v>
      </c>
      <c r="E1419" s="20"/>
      <c r="F1419" s="38" t="str">
        <f aca="false">IF(D1419="",,"http://mnsearch.com/item?kwd="&amp;D1419)</f>
        <v>http://mnsearch.com/item?kwd=Hand-on</v>
      </c>
      <c r="G1419" s="60" t="n">
        <v>6200</v>
      </c>
      <c r="H1419" s="39"/>
      <c r="I1419" s="40" t="n">
        <v>400</v>
      </c>
      <c r="J1419" s="41"/>
      <c r="K1419" s="41"/>
      <c r="L1419" s="41"/>
      <c r="M1419" s="41"/>
      <c r="N1419" s="62" t="n">
        <v>110.49</v>
      </c>
      <c r="O1419" s="77" t="n">
        <f aca="false">N1419-0.5</f>
        <v>109.99</v>
      </c>
      <c r="P1419" s="78" t="n">
        <f aca="false">IF(ISERROR($P$1*O1419),"",($P$1*O1419))</f>
        <v>11645.7412</v>
      </c>
      <c r="Q1419" s="79" t="n">
        <f aca="false">P1419-T1419-X1419-G1419-H1419-Z1419</f>
        <v>2133.7412</v>
      </c>
      <c r="R1419" s="80" t="n">
        <f aca="false">P1419-T1419-Y1419-G1419-H1419-Z1419</f>
        <v>2133.7412</v>
      </c>
      <c r="S1419" s="81" t="n">
        <f aca="false">IF(ISERROR(Q1419/P1419),"",(Q1419/P1419))</f>
        <v>0.183220729651797</v>
      </c>
      <c r="T1419" s="78" t="n">
        <f aca="false">ROUND(IF(ISERROR(P1419*$T$1),"",P1419*$T$1),0)</f>
        <v>1747</v>
      </c>
      <c r="U1419" s="82" t="n">
        <f aca="false">ROUNDUP(I1419*1.2,0)</f>
        <v>480</v>
      </c>
      <c r="V1419" s="83" t="n">
        <f aca="false">ROUNDUP(SUM(J1419:L1419)*1.1,0)</f>
        <v>0</v>
      </c>
      <c r="W1419" s="84" t="s">
        <v>50</v>
      </c>
      <c r="X1419" s="28" t="n">
        <f aca="false">IFERROR(IF($W1419="eパケライト",VLOOKUP($U1419,料金表!$B$3:$H$52,2,1),IF($W1419="eパケ",VLOOKUP($U1419,料金表!$B$3:$H$52,4,1),IF($W1419="EMS",VLOOKUP($U1419,料金表!$B$3:$H$52,6,1),""))),"")</f>
        <v>1235</v>
      </c>
      <c r="Y1419" s="28" t="n">
        <f aca="false">IFERROR(IF($W1419="eパケライト",VLOOKUP($U1419,料金表!$B$3:$H$52,3,1),IF($W1419="eパケ",VLOOKUP($U1419,料金表!$B$3:$H$52,5,1),IF($W1419="EMS",VLOOKUP($U1419,料金表!$B$3:$H$52,7,1),""))),"")</f>
        <v>1235</v>
      </c>
      <c r="Z1419" s="28" t="n">
        <f aca="false">$Z$1</f>
        <v>330</v>
      </c>
      <c r="AA1419" s="64"/>
      <c r="AB1419" s="65"/>
      <c r="AC1419" s="66" t="s">
        <v>45</v>
      </c>
      <c r="AD1419" s="65" t="n">
        <v>44011</v>
      </c>
      <c r="AE1419" s="56"/>
      <c r="AF1419" s="105" t="s">
        <v>4284</v>
      </c>
    </row>
    <row r="1420" customFormat="false" ht="15.75" hidden="false" customHeight="true" outlineLevel="0" collapsed="false">
      <c r="A1420" s="19" t="n">
        <v>1413</v>
      </c>
      <c r="B1420" s="67"/>
      <c r="C1420" s="58" t="s">
        <v>4285</v>
      </c>
      <c r="D1420" s="37" t="s">
        <v>4286</v>
      </c>
      <c r="E1420" s="58" t="n">
        <v>4562181700064</v>
      </c>
      <c r="F1420" s="38" t="str">
        <f aca="false">IF(D1420="",,"http://mnsearch.com/item?kwd="&amp;D1420)</f>
        <v>http://mnsearch.com/item?kwd=B0006ZL2AQ</v>
      </c>
      <c r="G1420" s="60" t="n">
        <v>4111</v>
      </c>
      <c r="H1420" s="39"/>
      <c r="I1420" s="40" t="n">
        <v>200</v>
      </c>
      <c r="J1420" s="41"/>
      <c r="K1420" s="41"/>
      <c r="L1420" s="41"/>
      <c r="M1420" s="100" t="s">
        <v>4287</v>
      </c>
      <c r="N1420" s="62" t="n">
        <v>65.49</v>
      </c>
      <c r="O1420" s="77" t="n">
        <f aca="false">N1420-0.5</f>
        <v>64.99</v>
      </c>
      <c r="P1420" s="78" t="n">
        <f aca="false">IF(ISERROR($P$1*O1420),"",($P$1*O1420))</f>
        <v>6881.1412</v>
      </c>
      <c r="Q1420" s="79" t="n">
        <f aca="false">P1420-T1420-X1420-G1420-H1420-Z1420</f>
        <v>548.141199999999</v>
      </c>
      <c r="R1420" s="80" t="n">
        <f aca="false">P1420-T1420-Y1420-G1420-H1420-Z1420</f>
        <v>548.141199999999</v>
      </c>
      <c r="S1420" s="81" t="n">
        <f aca="false">IF(ISERROR(Q1420/P1420),"",(Q1420/P1420))</f>
        <v>0.0796584729288798</v>
      </c>
      <c r="T1420" s="78" t="n">
        <f aca="false">ROUND(IF(ISERROR(P1420*$T$1),"",P1420*$T$1),0)</f>
        <v>1032</v>
      </c>
      <c r="U1420" s="82" t="n">
        <f aca="false">ROUNDUP(I1420*1.2,0)</f>
        <v>240</v>
      </c>
      <c r="V1420" s="83" t="n">
        <f aca="false">ROUNDUP(SUM(J1420:L1420)*1.1,0)</f>
        <v>0</v>
      </c>
      <c r="W1420" s="84" t="s">
        <v>50</v>
      </c>
      <c r="X1420" s="28" t="n">
        <f aca="false">IFERROR(IF($W1420="eパケライト",VLOOKUP($U1420,料金表!$B$3:$H$52,2,1),IF($W1420="eパケ",VLOOKUP($U1420,料金表!$B$3:$H$52,4,1),IF($W1420="EMS",VLOOKUP($U1420,料金表!$B$3:$H$52,6,1),""))),"")</f>
        <v>860</v>
      </c>
      <c r="Y1420" s="28" t="n">
        <f aca="false">IFERROR(IF($W1420="eパケライト",VLOOKUP($U1420,料金表!$B$3:$H$52,3,1),IF($W1420="eパケ",VLOOKUP($U1420,料金表!$B$3:$H$52,5,1),IF($W1420="EMS",VLOOKUP($U1420,料金表!$B$3:$H$52,7,1),""))),"")</f>
        <v>860</v>
      </c>
      <c r="Z1420" s="28" t="n">
        <f aca="false">$Z$1</f>
        <v>330</v>
      </c>
      <c r="AA1420" s="64"/>
      <c r="AB1420" s="65"/>
      <c r="AC1420" s="66" t="s">
        <v>45</v>
      </c>
      <c r="AD1420" s="65" t="n">
        <v>44011</v>
      </c>
      <c r="AE1420" s="56"/>
      <c r="AF1420" s="104"/>
    </row>
    <row r="1421" customFormat="false" ht="15.75" hidden="false" customHeight="true" outlineLevel="0" collapsed="false">
      <c r="A1421" s="19" t="n">
        <v>1414</v>
      </c>
      <c r="B1421" s="67"/>
      <c r="C1421" s="58" t="s">
        <v>4288</v>
      </c>
      <c r="D1421" s="37" t="s">
        <v>4289</v>
      </c>
      <c r="E1421" s="58" t="n">
        <v>4562227660017</v>
      </c>
      <c r="F1421" s="38" t="str">
        <f aca="false">IF(D1421="",,"http://mnsearch.com/item?kwd="&amp;D1421)</f>
        <v>http://mnsearch.com/item?kwd=B001DLSQ3I</v>
      </c>
      <c r="G1421" s="60" t="n">
        <v>8800</v>
      </c>
      <c r="H1421" s="39"/>
      <c r="I1421" s="40" t="n">
        <v>200</v>
      </c>
      <c r="J1421" s="41"/>
      <c r="K1421" s="41"/>
      <c r="L1421" s="41"/>
      <c r="M1421" s="61" t="s">
        <v>4290</v>
      </c>
      <c r="N1421" s="62" t="n">
        <v>130.49</v>
      </c>
      <c r="O1421" s="77" t="n">
        <f aca="false">N1421-0.5</f>
        <v>129.99</v>
      </c>
      <c r="P1421" s="78" t="n">
        <f aca="false">IF(ISERROR($P$1*O1421),"",($P$1*O1421))</f>
        <v>13763.3412</v>
      </c>
      <c r="Q1421" s="79" t="n">
        <f aca="false">P1421-T1421-X1421-G1421-H1421-Z1421</f>
        <v>1708.3412</v>
      </c>
      <c r="R1421" s="80" t="n">
        <f aca="false">P1421-T1421-Y1421-G1421-H1421-Z1421</f>
        <v>1708.3412</v>
      </c>
      <c r="S1421" s="81" t="n">
        <f aca="false">IF(ISERROR(Q1421/P1421),"",(Q1421/P1421))</f>
        <v>0.124122564076229</v>
      </c>
      <c r="T1421" s="78" t="n">
        <f aca="false">ROUND(IF(ISERROR(P1421*$T$1),"",P1421*$T$1),0)</f>
        <v>2065</v>
      </c>
      <c r="U1421" s="82" t="n">
        <f aca="false">ROUNDUP(I1421*1.2,0)</f>
        <v>240</v>
      </c>
      <c r="V1421" s="83" t="n">
        <f aca="false">ROUNDUP(SUM(J1421:L1421)*1.1,0)</f>
        <v>0</v>
      </c>
      <c r="W1421" s="84" t="s">
        <v>50</v>
      </c>
      <c r="X1421" s="28" t="n">
        <f aca="false">IFERROR(IF($W1421="eパケライト",VLOOKUP($U1421,料金表!$B$3:$H$52,2,1),IF($W1421="eパケ",VLOOKUP($U1421,料金表!$B$3:$H$52,4,1),IF($W1421="EMS",VLOOKUP($U1421,料金表!$B$3:$H$52,6,1),""))),"")</f>
        <v>860</v>
      </c>
      <c r="Y1421" s="28" t="n">
        <f aca="false">IFERROR(IF($W1421="eパケライト",VLOOKUP($U1421,料金表!$B$3:$H$52,3,1),IF($W1421="eパケ",VLOOKUP($U1421,料金表!$B$3:$H$52,5,1),IF($W1421="EMS",VLOOKUP($U1421,料金表!$B$3:$H$52,7,1),""))),"")</f>
        <v>860</v>
      </c>
      <c r="Z1421" s="28" t="n">
        <f aca="false">$Z$1</f>
        <v>330</v>
      </c>
      <c r="AA1421" s="64"/>
      <c r="AB1421" s="65"/>
      <c r="AC1421" s="66" t="s">
        <v>45</v>
      </c>
      <c r="AD1421" s="65" t="n">
        <v>44011</v>
      </c>
      <c r="AE1421" s="56"/>
      <c r="AF1421" s="104"/>
    </row>
    <row r="1422" customFormat="false" ht="15.75" hidden="false" customHeight="true" outlineLevel="0" collapsed="false">
      <c r="A1422" s="19" t="n">
        <v>1415</v>
      </c>
      <c r="B1422" s="67"/>
      <c r="C1422" s="58" t="s">
        <v>4291</v>
      </c>
      <c r="D1422" s="37" t="s">
        <v>4292</v>
      </c>
      <c r="E1422" s="58" t="n">
        <v>4961082900083</v>
      </c>
      <c r="F1422" s="38" t="str">
        <f aca="false">IF(D1422="",,"http://mnsearch.com/item?kwd="&amp;D1422)</f>
        <v>http://mnsearch.com/item?kwd=B00014B15I</v>
      </c>
      <c r="G1422" s="60" t="n">
        <v>10000</v>
      </c>
      <c r="H1422" s="39"/>
      <c r="I1422" s="40" t="n">
        <v>200</v>
      </c>
      <c r="J1422" s="41"/>
      <c r="K1422" s="41"/>
      <c r="L1422" s="41"/>
      <c r="M1422" s="61" t="s">
        <v>4293</v>
      </c>
      <c r="N1422" s="62" t="n">
        <v>139.99</v>
      </c>
      <c r="O1422" s="77" t="n">
        <f aca="false">N1422-0.5</f>
        <v>139.49</v>
      </c>
      <c r="P1422" s="78" t="n">
        <f aca="false">IF(ISERROR($P$1*O1422),"",($P$1*O1422))</f>
        <v>14769.2012</v>
      </c>
      <c r="Q1422" s="79" t="n">
        <f aca="false">P1422-T1422-X1422-G1422-H1422-Z1422</f>
        <v>1364.2012</v>
      </c>
      <c r="R1422" s="80" t="n">
        <f aca="false">P1422-T1422-Y1422-G1422-H1422-Z1422</f>
        <v>1364.2012</v>
      </c>
      <c r="S1422" s="81" t="n">
        <f aca="false">IF(ISERROR(Q1422/P1422),"",(Q1422/P1422))</f>
        <v>0.0923679745117156</v>
      </c>
      <c r="T1422" s="78" t="n">
        <f aca="false">ROUND(IF(ISERROR(P1422*$T$1),"",P1422*$T$1),0)</f>
        <v>2215</v>
      </c>
      <c r="U1422" s="82" t="n">
        <f aca="false">ROUNDUP(I1422*1.2,0)</f>
        <v>240</v>
      </c>
      <c r="V1422" s="83" t="n">
        <f aca="false">ROUNDUP(SUM(J1422:L1422)*1.1,0)</f>
        <v>0</v>
      </c>
      <c r="W1422" s="84" t="s">
        <v>50</v>
      </c>
      <c r="X1422" s="28" t="n">
        <f aca="false">IFERROR(IF($W1422="eパケライト",VLOOKUP($U1422,料金表!$B$3:$H$52,2,1),IF($W1422="eパケ",VLOOKUP($U1422,料金表!$B$3:$H$52,4,1),IF($W1422="EMS",VLOOKUP($U1422,料金表!$B$3:$H$52,6,1),""))),"")</f>
        <v>860</v>
      </c>
      <c r="Y1422" s="28" t="n">
        <f aca="false">IFERROR(IF($W1422="eパケライト",VLOOKUP($U1422,料金表!$B$3:$H$52,3,1),IF($W1422="eパケ",VLOOKUP($U1422,料金表!$B$3:$H$52,5,1),IF($W1422="EMS",VLOOKUP($U1422,料金表!$B$3:$H$52,7,1),""))),"")</f>
        <v>860</v>
      </c>
      <c r="Z1422" s="28" t="n">
        <f aca="false">$Z$1</f>
        <v>330</v>
      </c>
      <c r="AA1422" s="64"/>
      <c r="AB1422" s="65"/>
      <c r="AC1422" s="66" t="s">
        <v>45</v>
      </c>
      <c r="AD1422" s="65" t="n">
        <v>44011</v>
      </c>
      <c r="AE1422" s="56"/>
      <c r="AF1422" s="104"/>
    </row>
    <row r="1423" customFormat="false" ht="15.75" hidden="false" customHeight="true" outlineLevel="0" collapsed="false">
      <c r="A1423" s="19" t="n">
        <v>1416</v>
      </c>
      <c r="B1423" s="67"/>
      <c r="C1423" s="58" t="s">
        <v>4294</v>
      </c>
      <c r="D1423" s="37" t="s">
        <v>4295</v>
      </c>
      <c r="E1423" s="58" t="n">
        <v>4988679100039</v>
      </c>
      <c r="F1423" s="38" t="str">
        <f aca="false">IF(D1423="",,"http://mnsearch.com/item?kwd="&amp;D1423)</f>
        <v>http://mnsearch.com/item?kwd=B000069UFG</v>
      </c>
      <c r="G1423" s="60" t="n">
        <v>3260</v>
      </c>
      <c r="H1423" s="39"/>
      <c r="I1423" s="40" t="n">
        <v>200</v>
      </c>
      <c r="J1423" s="41"/>
      <c r="K1423" s="41"/>
      <c r="L1423" s="41"/>
      <c r="M1423" s="61" t="s">
        <v>4296</v>
      </c>
      <c r="N1423" s="62" t="n">
        <v>54.25</v>
      </c>
      <c r="O1423" s="77" t="n">
        <f aca="false">N1423-0.5</f>
        <v>53.75</v>
      </c>
      <c r="P1423" s="78" t="n">
        <f aca="false">IF(ISERROR($P$1*O1423),"",($P$1*O1423))</f>
        <v>5691.05</v>
      </c>
      <c r="Q1423" s="79" t="n">
        <f aca="false">P1423-T1423-X1423-G1423-H1423-Z1423</f>
        <v>387.05</v>
      </c>
      <c r="R1423" s="80" t="n">
        <f aca="false">P1423-T1423-Y1423-G1423-H1423-Z1423</f>
        <v>387.05</v>
      </c>
      <c r="S1423" s="81" t="n">
        <f aca="false">IF(ISERROR(Q1423/P1423),"",(Q1423/P1423))</f>
        <v>0.0680102968696462</v>
      </c>
      <c r="T1423" s="78" t="n">
        <f aca="false">ROUND(IF(ISERROR(P1423*$T$1),"",P1423*$T$1),0)</f>
        <v>854</v>
      </c>
      <c r="U1423" s="82" t="n">
        <f aca="false">ROUNDUP(I1423*1.2,0)</f>
        <v>240</v>
      </c>
      <c r="V1423" s="83" t="n">
        <f aca="false">ROUNDUP(SUM(J1423:L1423)*1.1,0)</f>
        <v>0</v>
      </c>
      <c r="W1423" s="84" t="s">
        <v>50</v>
      </c>
      <c r="X1423" s="28" t="n">
        <f aca="false">IFERROR(IF($W1423="eパケライト",VLOOKUP($U1423,料金表!$B$3:$H$52,2,1),IF($W1423="eパケ",VLOOKUP($U1423,料金表!$B$3:$H$52,4,1),IF($W1423="EMS",VLOOKUP($U1423,料金表!$B$3:$H$52,6,1),""))),"")</f>
        <v>860</v>
      </c>
      <c r="Y1423" s="28" t="n">
        <f aca="false">IFERROR(IF($W1423="eパケライト",VLOOKUP($U1423,料金表!$B$3:$H$52,3,1),IF($W1423="eパケ",VLOOKUP($U1423,料金表!$B$3:$H$52,5,1),IF($W1423="EMS",VLOOKUP($U1423,料金表!$B$3:$H$52,7,1),""))),"")</f>
        <v>860</v>
      </c>
      <c r="Z1423" s="28" t="n">
        <f aca="false">$Z$1</f>
        <v>330</v>
      </c>
      <c r="AA1423" s="64"/>
      <c r="AB1423" s="65"/>
      <c r="AC1423" s="66" t="s">
        <v>45</v>
      </c>
      <c r="AD1423" s="65" t="n">
        <v>44011</v>
      </c>
      <c r="AE1423" s="56"/>
      <c r="AF1423" s="104"/>
    </row>
    <row r="1424" customFormat="false" ht="15.75" hidden="false" customHeight="true" outlineLevel="0" collapsed="false">
      <c r="A1424" s="19" t="n">
        <v>1417</v>
      </c>
      <c r="B1424" s="67"/>
      <c r="C1424" s="58" t="s">
        <v>4297</v>
      </c>
      <c r="D1424" s="37" t="s">
        <v>4298</v>
      </c>
      <c r="E1424" s="58" t="n">
        <v>4540129000018</v>
      </c>
      <c r="F1424" s="38" t="str">
        <f aca="false">IF(D1424="",,"http://mnsearch.com/item?kwd="&amp;D1424)</f>
        <v>http://mnsearch.com/item?kwd=B00006LJIH</v>
      </c>
      <c r="G1424" s="60" t="n">
        <v>3100</v>
      </c>
      <c r="H1424" s="39"/>
      <c r="I1424" s="40" t="n">
        <v>200</v>
      </c>
      <c r="J1424" s="41"/>
      <c r="K1424" s="41"/>
      <c r="L1424" s="41"/>
      <c r="M1424" s="61" t="s">
        <v>4299</v>
      </c>
      <c r="N1424" s="62" t="n">
        <v>65.49</v>
      </c>
      <c r="O1424" s="77" t="n">
        <f aca="false">N1424-0.5</f>
        <v>64.99</v>
      </c>
      <c r="P1424" s="78" t="n">
        <f aca="false">IF(ISERROR($P$1*O1424),"",($P$1*O1424))</f>
        <v>6881.1412</v>
      </c>
      <c r="Q1424" s="79" t="n">
        <f aca="false">P1424-T1424-X1424-G1424-H1424-Z1424</f>
        <v>1559.1412</v>
      </c>
      <c r="R1424" s="80" t="n">
        <f aca="false">P1424-T1424-Y1424-G1424-H1424-Z1424</f>
        <v>1559.1412</v>
      </c>
      <c r="S1424" s="81" t="n">
        <f aca="false">IF(ISERROR(Q1424/P1424),"",(Q1424/P1424))</f>
        <v>0.226581776871546</v>
      </c>
      <c r="T1424" s="78" t="n">
        <f aca="false">ROUND(IF(ISERROR(P1424*$T$1),"",P1424*$T$1),0)</f>
        <v>1032</v>
      </c>
      <c r="U1424" s="82" t="n">
        <f aca="false">ROUNDUP(I1424*1.2,0)</f>
        <v>240</v>
      </c>
      <c r="V1424" s="83" t="n">
        <f aca="false">ROUNDUP(SUM(J1424:L1424)*1.1,0)</f>
        <v>0</v>
      </c>
      <c r="W1424" s="84" t="s">
        <v>50</v>
      </c>
      <c r="X1424" s="28" t="n">
        <f aca="false">IFERROR(IF($W1424="eパケライト",VLOOKUP($U1424,料金表!$B$3:$H$52,2,1),IF($W1424="eパケ",VLOOKUP($U1424,料金表!$B$3:$H$52,4,1),IF($W1424="EMS",VLOOKUP($U1424,料金表!$B$3:$H$52,6,1),""))),"")</f>
        <v>860</v>
      </c>
      <c r="Y1424" s="28" t="n">
        <f aca="false">IFERROR(IF($W1424="eパケライト",VLOOKUP($U1424,料金表!$B$3:$H$52,3,1),IF($W1424="eパケ",VLOOKUP($U1424,料金表!$B$3:$H$52,5,1),IF($W1424="EMS",VLOOKUP($U1424,料金表!$B$3:$H$52,7,1),""))),"")</f>
        <v>860</v>
      </c>
      <c r="Z1424" s="28" t="n">
        <f aca="false">$Z$1</f>
        <v>330</v>
      </c>
      <c r="AA1424" s="64"/>
      <c r="AB1424" s="65"/>
      <c r="AC1424" s="66" t="s">
        <v>45</v>
      </c>
      <c r="AD1424" s="65" t="n">
        <v>44011</v>
      </c>
      <c r="AE1424" s="56"/>
      <c r="AF1424" s="104"/>
    </row>
    <row r="1425" customFormat="false" ht="15.75" hidden="false" customHeight="true" outlineLevel="0" collapsed="false">
      <c r="A1425" s="19" t="n">
        <v>1418</v>
      </c>
      <c r="B1425" s="67"/>
      <c r="C1425" s="58" t="s">
        <v>4300</v>
      </c>
      <c r="D1425" s="37" t="s">
        <v>4301</v>
      </c>
      <c r="E1425" s="58" t="n">
        <v>4974365502089</v>
      </c>
      <c r="F1425" s="38" t="str">
        <f aca="false">IF(D1425="",,"http://mnsearch.com/item?kwd="&amp;D1425)</f>
        <v>http://mnsearch.com/item?kwd=B000067UEB</v>
      </c>
      <c r="G1425" s="60" t="n">
        <v>2000</v>
      </c>
      <c r="H1425" s="39"/>
      <c r="I1425" s="40" t="n">
        <v>200</v>
      </c>
      <c r="J1425" s="41"/>
      <c r="K1425" s="41"/>
      <c r="L1425" s="41"/>
      <c r="M1425" s="100" t="s">
        <v>4302</v>
      </c>
      <c r="N1425" s="62" t="n">
        <v>49.99</v>
      </c>
      <c r="O1425" s="77" t="n">
        <f aca="false">N1425-0.5</f>
        <v>49.49</v>
      </c>
      <c r="P1425" s="78" t="n">
        <f aca="false">IF(ISERROR($P$1*O1425),"",($P$1*O1425))</f>
        <v>5240.0012</v>
      </c>
      <c r="Q1425" s="79" t="n">
        <f aca="false">P1425-T1425-X1425-G1425-H1425-Z1425</f>
        <v>1264.0012</v>
      </c>
      <c r="R1425" s="80" t="n">
        <f aca="false">P1425-T1425-Y1425-G1425-H1425-Z1425</f>
        <v>1264.0012</v>
      </c>
      <c r="S1425" s="81" t="n">
        <f aca="false">IF(ISERROR(Q1425/P1425),"",(Q1425/P1425))</f>
        <v>0.241221547811859</v>
      </c>
      <c r="T1425" s="78" t="n">
        <f aca="false">ROUND(IF(ISERROR(P1425*$T$1),"",P1425*$T$1),0)</f>
        <v>786</v>
      </c>
      <c r="U1425" s="82" t="n">
        <f aca="false">ROUNDUP(I1425*1.2,0)</f>
        <v>240</v>
      </c>
      <c r="V1425" s="83" t="n">
        <f aca="false">ROUNDUP(SUM(J1425:L1425)*1.1,0)</f>
        <v>0</v>
      </c>
      <c r="W1425" s="84" t="s">
        <v>50</v>
      </c>
      <c r="X1425" s="28" t="n">
        <f aca="false">IFERROR(IF($W1425="eパケライト",VLOOKUP($U1425,料金表!$B$3:$H$52,2,1),IF($W1425="eパケ",VLOOKUP($U1425,料金表!$B$3:$H$52,4,1),IF($W1425="EMS",VLOOKUP($U1425,料金表!$B$3:$H$52,6,1),""))),"")</f>
        <v>860</v>
      </c>
      <c r="Y1425" s="28" t="n">
        <f aca="false">IFERROR(IF($W1425="eパケライト",VLOOKUP($U1425,料金表!$B$3:$H$52,3,1),IF($W1425="eパケ",VLOOKUP($U1425,料金表!$B$3:$H$52,5,1),IF($W1425="EMS",VLOOKUP($U1425,料金表!$B$3:$H$52,7,1),""))),"")</f>
        <v>860</v>
      </c>
      <c r="Z1425" s="28" t="n">
        <f aca="false">$Z$1</f>
        <v>330</v>
      </c>
      <c r="AA1425" s="64"/>
      <c r="AB1425" s="65"/>
      <c r="AC1425" s="66" t="s">
        <v>45</v>
      </c>
      <c r="AD1425" s="65" t="n">
        <v>44011</v>
      </c>
      <c r="AE1425" s="56"/>
      <c r="AF1425" s="104"/>
    </row>
    <row r="1426" customFormat="false" ht="15.75" hidden="false" customHeight="true" outlineLevel="0" collapsed="false">
      <c r="A1426" s="19" t="n">
        <v>1419</v>
      </c>
      <c r="B1426" s="67"/>
      <c r="C1426" s="58" t="s">
        <v>4303</v>
      </c>
      <c r="D1426" s="37" t="s">
        <v>4304</v>
      </c>
      <c r="E1426" s="58" t="s">
        <v>4304</v>
      </c>
      <c r="F1426" s="38" t="str">
        <f aca="false">IF(D1426="",,"http://mnsearch.com/item?kwd="&amp;D1426)</f>
        <v>http://mnsearch.com/item?kwd=B000068HKC</v>
      </c>
      <c r="G1426" s="60" t="n">
        <v>3111</v>
      </c>
      <c r="H1426" s="39"/>
      <c r="I1426" s="40" t="n">
        <v>200</v>
      </c>
      <c r="J1426" s="41"/>
      <c r="K1426" s="41"/>
      <c r="L1426" s="41"/>
      <c r="M1426" s="61" t="s">
        <v>4305</v>
      </c>
      <c r="N1426" s="62" t="n">
        <v>49.99</v>
      </c>
      <c r="O1426" s="77" t="n">
        <f aca="false">N1426-0.5</f>
        <v>49.49</v>
      </c>
      <c r="P1426" s="78" t="n">
        <f aca="false">IF(ISERROR($P$1*O1426),"",($P$1*O1426))</f>
        <v>5240.0012</v>
      </c>
      <c r="Q1426" s="79" t="n">
        <f aca="false">P1426-T1426-X1426-G1426-H1426-Z1426</f>
        <v>153.0012</v>
      </c>
      <c r="R1426" s="80" t="n">
        <f aca="false">P1426-T1426-Y1426-G1426-H1426-Z1426</f>
        <v>153.0012</v>
      </c>
      <c r="S1426" s="81" t="n">
        <f aca="false">IF(ISERROR(Q1426/P1426),"",(Q1426/P1426))</f>
        <v>0.0291986956033521</v>
      </c>
      <c r="T1426" s="78" t="n">
        <f aca="false">ROUND(IF(ISERROR(P1426*$T$1),"",P1426*$T$1),0)</f>
        <v>786</v>
      </c>
      <c r="U1426" s="82" t="n">
        <f aca="false">ROUNDUP(I1426*1.2,0)</f>
        <v>240</v>
      </c>
      <c r="V1426" s="83" t="n">
        <f aca="false">ROUNDUP(SUM(J1426:L1426)*1.1,0)</f>
        <v>0</v>
      </c>
      <c r="W1426" s="84" t="s">
        <v>50</v>
      </c>
      <c r="X1426" s="28" t="n">
        <f aca="false">IFERROR(IF($W1426="eパケライト",VLOOKUP($U1426,料金表!$B$3:$H$52,2,1),IF($W1426="eパケ",VLOOKUP($U1426,料金表!$B$3:$H$52,4,1),IF($W1426="EMS",VLOOKUP($U1426,料金表!$B$3:$H$52,6,1),""))),"")</f>
        <v>860</v>
      </c>
      <c r="Y1426" s="28" t="n">
        <f aca="false">IFERROR(IF($W1426="eパケライト",VLOOKUP($U1426,料金表!$B$3:$H$52,3,1),IF($W1426="eパケ",VLOOKUP($U1426,料金表!$B$3:$H$52,5,1),IF($W1426="EMS",VLOOKUP($U1426,料金表!$B$3:$H$52,7,1),""))),"")</f>
        <v>860</v>
      </c>
      <c r="Z1426" s="28" t="n">
        <f aca="false">$Z$1</f>
        <v>330</v>
      </c>
      <c r="AA1426" s="64"/>
      <c r="AB1426" s="65"/>
      <c r="AC1426" s="66" t="s">
        <v>45</v>
      </c>
      <c r="AD1426" s="65" t="n">
        <v>44011</v>
      </c>
      <c r="AE1426" s="56"/>
      <c r="AF1426" s="104"/>
    </row>
    <row r="1427" customFormat="false" ht="15.75" hidden="false" customHeight="true" outlineLevel="0" collapsed="false">
      <c r="A1427" s="19" t="n">
        <v>1420</v>
      </c>
      <c r="B1427" s="67"/>
      <c r="C1427" s="58" t="s">
        <v>4306</v>
      </c>
      <c r="D1427" s="37" t="s">
        <v>4307</v>
      </c>
      <c r="E1427" s="58" t="n">
        <v>4907892000674</v>
      </c>
      <c r="F1427" s="38" t="str">
        <f aca="false">IF(D1427="",,"http://mnsearch.com/item?kwd="&amp;D1427)</f>
        <v>http://mnsearch.com/item?kwd=B000068H3U</v>
      </c>
      <c r="G1427" s="60" t="n">
        <v>3111</v>
      </c>
      <c r="H1427" s="39"/>
      <c r="I1427" s="40" t="n">
        <v>200</v>
      </c>
      <c r="J1427" s="41"/>
      <c r="K1427" s="41"/>
      <c r="L1427" s="41"/>
      <c r="M1427" s="61" t="s">
        <v>4308</v>
      </c>
      <c r="N1427" s="62" t="n">
        <v>60.49</v>
      </c>
      <c r="O1427" s="77" t="n">
        <f aca="false">N1427-0.5</f>
        <v>59.99</v>
      </c>
      <c r="P1427" s="78" t="n">
        <f aca="false">IF(ISERROR($P$1*O1427),"",($P$1*O1427))</f>
        <v>6351.7412</v>
      </c>
      <c r="Q1427" s="79" t="n">
        <f aca="false">P1427-T1427-X1427-G1427-H1427-Z1427</f>
        <v>1097.7412</v>
      </c>
      <c r="R1427" s="80" t="n">
        <f aca="false">P1427-T1427-Y1427-G1427-H1427-Z1427</f>
        <v>1097.7412</v>
      </c>
      <c r="S1427" s="81" t="n">
        <f aca="false">IF(ISERROR(Q1427/P1427),"",(Q1427/P1427))</f>
        <v>0.172825240423838</v>
      </c>
      <c r="T1427" s="78" t="n">
        <f aca="false">ROUND(IF(ISERROR(P1427*$T$1),"",P1427*$T$1),0)</f>
        <v>953</v>
      </c>
      <c r="U1427" s="82" t="n">
        <f aca="false">ROUNDUP(I1427*1.2,0)</f>
        <v>240</v>
      </c>
      <c r="V1427" s="83" t="n">
        <f aca="false">ROUNDUP(SUM(J1427:L1427)*1.1,0)</f>
        <v>0</v>
      </c>
      <c r="W1427" s="84" t="s">
        <v>50</v>
      </c>
      <c r="X1427" s="28" t="n">
        <f aca="false">IFERROR(IF($W1427="eパケライト",VLOOKUP($U1427,料金表!$B$3:$H$52,2,1),IF($W1427="eパケ",VLOOKUP($U1427,料金表!$B$3:$H$52,4,1),IF($W1427="EMS",VLOOKUP($U1427,料金表!$B$3:$H$52,6,1),""))),"")</f>
        <v>860</v>
      </c>
      <c r="Y1427" s="28" t="n">
        <f aca="false">IFERROR(IF($W1427="eパケライト",VLOOKUP($U1427,料金表!$B$3:$H$52,3,1),IF($W1427="eパケ",VLOOKUP($U1427,料金表!$B$3:$H$52,5,1),IF($W1427="EMS",VLOOKUP($U1427,料金表!$B$3:$H$52,7,1),""))),"")</f>
        <v>860</v>
      </c>
      <c r="Z1427" s="28" t="n">
        <f aca="false">$Z$1</f>
        <v>330</v>
      </c>
      <c r="AA1427" s="64"/>
      <c r="AB1427" s="65"/>
      <c r="AC1427" s="66" t="s">
        <v>45</v>
      </c>
      <c r="AD1427" s="65" t="n">
        <v>44011</v>
      </c>
      <c r="AE1427" s="56"/>
      <c r="AF1427" s="104"/>
    </row>
    <row r="1428" customFormat="false" ht="15.75" hidden="false" customHeight="true" outlineLevel="0" collapsed="false">
      <c r="A1428" s="19" t="n">
        <v>1421</v>
      </c>
      <c r="B1428" s="67"/>
      <c r="C1428" s="58" t="s">
        <v>4309</v>
      </c>
      <c r="D1428" s="37" t="s">
        <v>4310</v>
      </c>
      <c r="E1428" s="58" t="n">
        <v>4988602150896</v>
      </c>
      <c r="F1428" s="38" t="str">
        <f aca="false">IF(D1428="",,"http://mnsearch.com/item?kwd="&amp;D1428)</f>
        <v>http://mnsearch.com/item?kwd=B004IPQV38</v>
      </c>
      <c r="G1428" s="60" t="n">
        <v>4300</v>
      </c>
      <c r="H1428" s="39"/>
      <c r="I1428" s="40" t="n">
        <v>200</v>
      </c>
      <c r="J1428" s="41"/>
      <c r="K1428" s="41"/>
      <c r="L1428" s="41"/>
      <c r="M1428" s="61" t="s">
        <v>4311</v>
      </c>
      <c r="N1428" s="62" t="n">
        <v>68.49</v>
      </c>
      <c r="O1428" s="77" t="n">
        <f aca="false">N1428-0.5</f>
        <v>67.99</v>
      </c>
      <c r="P1428" s="78" t="n">
        <f aca="false">IF(ISERROR($P$1*O1428),"",($P$1*O1428))</f>
        <v>7198.7812</v>
      </c>
      <c r="Q1428" s="79" t="n">
        <f aca="false">P1428-T1428-X1428-G1428-H1428-Z1428</f>
        <v>628.781199999999</v>
      </c>
      <c r="R1428" s="80" t="n">
        <f aca="false">P1428-T1428-Y1428-G1428-H1428-Z1428</f>
        <v>628.781199999999</v>
      </c>
      <c r="S1428" s="81" t="n">
        <f aca="false">IF(ISERROR(Q1428/P1428),"",(Q1428/P1428))</f>
        <v>0.0873455078756942</v>
      </c>
      <c r="T1428" s="78" t="n">
        <f aca="false">ROUND(IF(ISERROR(P1428*$T$1),"",P1428*$T$1),0)</f>
        <v>1080</v>
      </c>
      <c r="U1428" s="82" t="n">
        <f aca="false">ROUNDUP(I1428*1.2,0)</f>
        <v>240</v>
      </c>
      <c r="V1428" s="83" t="n">
        <f aca="false">ROUNDUP(SUM(J1428:L1428)*1.1,0)</f>
        <v>0</v>
      </c>
      <c r="W1428" s="84" t="s">
        <v>50</v>
      </c>
      <c r="X1428" s="28" t="n">
        <f aca="false">IFERROR(IF($W1428="eパケライト",VLOOKUP($U1428,料金表!$B$3:$H$52,2,1),IF($W1428="eパケ",VLOOKUP($U1428,料金表!$B$3:$H$52,4,1),IF($W1428="EMS",VLOOKUP($U1428,料金表!$B$3:$H$52,6,1),""))),"")</f>
        <v>860</v>
      </c>
      <c r="Y1428" s="28" t="n">
        <f aca="false">IFERROR(IF($W1428="eパケライト",VLOOKUP($U1428,料金表!$B$3:$H$52,3,1),IF($W1428="eパケ",VLOOKUP($U1428,料金表!$B$3:$H$52,5,1),IF($W1428="EMS",VLOOKUP($U1428,料金表!$B$3:$H$52,7,1),""))),"")</f>
        <v>860</v>
      </c>
      <c r="Z1428" s="28" t="n">
        <f aca="false">$Z$1</f>
        <v>330</v>
      </c>
      <c r="AA1428" s="64"/>
      <c r="AB1428" s="65"/>
      <c r="AC1428" s="66" t="s">
        <v>45</v>
      </c>
      <c r="AD1428" s="65" t="n">
        <v>44012</v>
      </c>
      <c r="AE1428" s="56"/>
      <c r="AF1428" s="104"/>
    </row>
    <row r="1429" customFormat="false" ht="15.75" hidden="false" customHeight="true" outlineLevel="0" collapsed="false">
      <c r="A1429" s="19" t="n">
        <v>1422</v>
      </c>
      <c r="B1429" s="67"/>
      <c r="C1429" s="58" t="s">
        <v>4312</v>
      </c>
      <c r="D1429" s="37" t="s">
        <v>4313</v>
      </c>
      <c r="E1429" s="58" t="n">
        <v>4521923280073</v>
      </c>
      <c r="F1429" s="38" t="str">
        <f aca="false">IF(D1429="",,"http://mnsearch.com/item?kwd="&amp;D1429)</f>
        <v>http://mnsearch.com/item?kwd=B003GXFU08</v>
      </c>
      <c r="G1429" s="60" t="n">
        <v>2500</v>
      </c>
      <c r="H1429" s="39"/>
      <c r="I1429" s="40" t="n">
        <v>200</v>
      </c>
      <c r="J1429" s="41"/>
      <c r="K1429" s="41"/>
      <c r="L1429" s="41"/>
      <c r="M1429" s="61" t="s">
        <v>4314</v>
      </c>
      <c r="N1429" s="62" t="n">
        <v>50.49</v>
      </c>
      <c r="O1429" s="77" t="n">
        <f aca="false">N1429-0.5</f>
        <v>49.99</v>
      </c>
      <c r="P1429" s="78" t="n">
        <f aca="false">IF(ISERROR($P$1*O1429),"",($P$1*O1429))</f>
        <v>5292.9412</v>
      </c>
      <c r="Q1429" s="79" t="n">
        <f aca="false">P1429-T1429-X1429-G1429-H1429-Z1429</f>
        <v>808.9412</v>
      </c>
      <c r="R1429" s="80" t="n">
        <f aca="false">P1429-T1429-Y1429-G1429-H1429-Z1429</f>
        <v>808.9412</v>
      </c>
      <c r="S1429" s="81" t="n">
        <f aca="false">IF(ISERROR(Q1429/P1429),"",(Q1429/P1429))</f>
        <v>0.152833966868931</v>
      </c>
      <c r="T1429" s="78" t="n">
        <f aca="false">ROUND(IF(ISERROR(P1429*$T$1),"",P1429*$T$1),0)</f>
        <v>794</v>
      </c>
      <c r="U1429" s="82" t="n">
        <f aca="false">ROUNDUP(I1429*1.2,0)</f>
        <v>240</v>
      </c>
      <c r="V1429" s="83" t="n">
        <f aca="false">ROUNDUP(SUM(J1429:L1429)*1.1,0)</f>
        <v>0</v>
      </c>
      <c r="W1429" s="84" t="s">
        <v>50</v>
      </c>
      <c r="X1429" s="28" t="n">
        <f aca="false">IFERROR(IF($W1429="eパケライト",VLOOKUP($U1429,料金表!$B$3:$H$52,2,1),IF($W1429="eパケ",VLOOKUP($U1429,料金表!$B$3:$H$52,4,1),IF($W1429="EMS",VLOOKUP($U1429,料金表!$B$3:$H$52,6,1),""))),"")</f>
        <v>860</v>
      </c>
      <c r="Y1429" s="28" t="n">
        <f aca="false">IFERROR(IF($W1429="eパケライト",VLOOKUP($U1429,料金表!$B$3:$H$52,3,1),IF($W1429="eパケ",VLOOKUP($U1429,料金表!$B$3:$H$52,5,1),IF($W1429="EMS",VLOOKUP($U1429,料金表!$B$3:$H$52,7,1),""))),"")</f>
        <v>860</v>
      </c>
      <c r="Z1429" s="28" t="n">
        <f aca="false">$Z$1</f>
        <v>330</v>
      </c>
      <c r="AA1429" s="64"/>
      <c r="AB1429" s="65"/>
      <c r="AC1429" s="66" t="s">
        <v>45</v>
      </c>
      <c r="AD1429" s="65" t="n">
        <v>44012</v>
      </c>
      <c r="AE1429" s="56"/>
      <c r="AF1429" s="104"/>
    </row>
    <row r="1430" customFormat="false" ht="15.75" hidden="false" customHeight="true" outlineLevel="0" collapsed="false">
      <c r="A1430" s="19" t="n">
        <v>1423</v>
      </c>
      <c r="B1430" s="67"/>
      <c r="C1430" s="58" t="s">
        <v>4315</v>
      </c>
      <c r="D1430" s="37" t="s">
        <v>4316</v>
      </c>
      <c r="E1430" s="58" t="n">
        <v>4988601004879</v>
      </c>
      <c r="F1430" s="38" t="str">
        <f aca="false">IF(D1430="",,"http://mnsearch.com/item?kwd="&amp;D1430)</f>
        <v>http://mnsearch.com/item?kwd=B000HCCSAG</v>
      </c>
      <c r="G1430" s="60" t="n">
        <v>2100</v>
      </c>
      <c r="H1430" s="39"/>
      <c r="I1430" s="40" t="n">
        <v>200</v>
      </c>
      <c r="J1430" s="41"/>
      <c r="K1430" s="41"/>
      <c r="L1430" s="41"/>
      <c r="M1430" s="61" t="s">
        <v>4317</v>
      </c>
      <c r="N1430" s="62" t="n">
        <v>45.49</v>
      </c>
      <c r="O1430" s="77" t="n">
        <f aca="false">N1430-0.5</f>
        <v>44.99</v>
      </c>
      <c r="P1430" s="78" t="n">
        <f aca="false">IF(ISERROR($P$1*O1430),"",($P$1*O1430))</f>
        <v>4763.5412</v>
      </c>
      <c r="Q1430" s="79" t="n">
        <f aca="false">P1430-T1430-X1430-G1430-H1430-Z1430</f>
        <v>758.5412</v>
      </c>
      <c r="R1430" s="80" t="n">
        <f aca="false">P1430-T1430-Y1430-G1430-H1430-Z1430</f>
        <v>758.5412</v>
      </c>
      <c r="S1430" s="81" t="n">
        <f aca="false">IF(ISERROR(Q1430/P1430),"",(Q1430/P1430))</f>
        <v>0.159238929223494</v>
      </c>
      <c r="T1430" s="78" t="n">
        <f aca="false">ROUND(IF(ISERROR(P1430*$T$1),"",P1430*$T$1),0)</f>
        <v>715</v>
      </c>
      <c r="U1430" s="82" t="n">
        <f aca="false">ROUNDUP(I1430*1.2,0)</f>
        <v>240</v>
      </c>
      <c r="V1430" s="83" t="n">
        <f aca="false">ROUNDUP(SUM(J1430:L1430)*1.1,0)</f>
        <v>0</v>
      </c>
      <c r="W1430" s="84" t="s">
        <v>50</v>
      </c>
      <c r="X1430" s="28" t="n">
        <f aca="false">IFERROR(IF($W1430="eパケライト",VLOOKUP($U1430,料金表!$B$3:$H$52,2,1),IF($W1430="eパケ",VLOOKUP($U1430,料金表!$B$3:$H$52,4,1),IF($W1430="EMS",VLOOKUP($U1430,料金表!$B$3:$H$52,6,1),""))),"")</f>
        <v>860</v>
      </c>
      <c r="Y1430" s="28" t="n">
        <f aca="false">IFERROR(IF($W1430="eパケライト",VLOOKUP($U1430,料金表!$B$3:$H$52,3,1),IF($W1430="eパケ",VLOOKUP($U1430,料金表!$B$3:$H$52,5,1),IF($W1430="EMS",VLOOKUP($U1430,料金表!$B$3:$H$52,7,1),""))),"")</f>
        <v>860</v>
      </c>
      <c r="Z1430" s="28" t="n">
        <f aca="false">$Z$1</f>
        <v>330</v>
      </c>
      <c r="AA1430" s="64"/>
      <c r="AB1430" s="65"/>
      <c r="AC1430" s="66" t="s">
        <v>45</v>
      </c>
      <c r="AD1430" s="65" t="n">
        <v>44012</v>
      </c>
      <c r="AE1430" s="56"/>
      <c r="AF1430" s="104"/>
    </row>
    <row r="1431" customFormat="false" ht="15.75" hidden="false" customHeight="true" outlineLevel="0" collapsed="false">
      <c r="A1431" s="19" t="n">
        <v>1424</v>
      </c>
      <c r="B1431" s="67"/>
      <c r="C1431" s="58" t="s">
        <v>4318</v>
      </c>
      <c r="D1431" s="37" t="s">
        <v>4319</v>
      </c>
      <c r="E1431" s="58" t="n">
        <v>4510772070096</v>
      </c>
      <c r="F1431" s="38" t="str">
        <f aca="false">IF(D1431="",,"http://mnsearch.com/item?kwd="&amp;D1431)</f>
        <v>http://mnsearch.com/item?kwd=B000VK4LT0</v>
      </c>
      <c r="G1431" s="60" t="n">
        <v>6000</v>
      </c>
      <c r="H1431" s="39"/>
      <c r="I1431" s="40" t="n">
        <v>200</v>
      </c>
      <c r="J1431" s="41"/>
      <c r="K1431" s="41"/>
      <c r="L1431" s="41"/>
      <c r="M1431" s="61" t="s">
        <v>4320</v>
      </c>
      <c r="N1431" s="62" t="n">
        <v>81.99</v>
      </c>
      <c r="O1431" s="77" t="n">
        <f aca="false">N1431-0.5</f>
        <v>81.49</v>
      </c>
      <c r="P1431" s="78" t="n">
        <f aca="false">IF(ISERROR($P$1*O1431),"",($P$1*O1431))</f>
        <v>8628.1612</v>
      </c>
      <c r="Q1431" s="79" t="n">
        <f aca="false">P1431-T1431-X1431-G1431-H1431-Z1431</f>
        <v>144.161199999999</v>
      </c>
      <c r="R1431" s="80" t="n">
        <f aca="false">P1431-T1431-Y1431-G1431-H1431-Z1431</f>
        <v>144.161199999999</v>
      </c>
      <c r="S1431" s="81" t="n">
        <f aca="false">IF(ISERROR(Q1431/P1431),"",(Q1431/P1431))</f>
        <v>0.0167082182006519</v>
      </c>
      <c r="T1431" s="78" t="n">
        <f aca="false">ROUND(IF(ISERROR(P1431*$T$1),"",P1431*$T$1),0)</f>
        <v>1294</v>
      </c>
      <c r="U1431" s="82" t="n">
        <f aca="false">ROUNDUP(I1431*1.2,0)</f>
        <v>240</v>
      </c>
      <c r="V1431" s="83" t="n">
        <f aca="false">ROUNDUP(SUM(J1431:L1431)*1.1,0)</f>
        <v>0</v>
      </c>
      <c r="W1431" s="84" t="s">
        <v>50</v>
      </c>
      <c r="X1431" s="28" t="n">
        <f aca="false">IFERROR(IF($W1431="eパケライト",VLOOKUP($U1431,料金表!$B$3:$H$52,2,1),IF($W1431="eパケ",VLOOKUP($U1431,料金表!$B$3:$H$52,4,1),IF($W1431="EMS",VLOOKUP($U1431,料金表!$B$3:$H$52,6,1),""))),"")</f>
        <v>860</v>
      </c>
      <c r="Y1431" s="28" t="n">
        <f aca="false">IFERROR(IF($W1431="eパケライト",VLOOKUP($U1431,料金表!$B$3:$H$52,3,1),IF($W1431="eパケ",VLOOKUP($U1431,料金表!$B$3:$H$52,5,1),IF($W1431="EMS",VLOOKUP($U1431,料金表!$B$3:$H$52,7,1),""))),"")</f>
        <v>860</v>
      </c>
      <c r="Z1431" s="28" t="n">
        <f aca="false">$Z$1</f>
        <v>330</v>
      </c>
      <c r="AA1431" s="64"/>
      <c r="AB1431" s="65"/>
      <c r="AC1431" s="66" t="s">
        <v>45</v>
      </c>
      <c r="AD1431" s="65" t="n">
        <v>44012</v>
      </c>
      <c r="AE1431" s="56"/>
      <c r="AF1431" s="104"/>
    </row>
    <row r="1432" customFormat="false" ht="15.75" hidden="false" customHeight="true" outlineLevel="0" collapsed="false">
      <c r="A1432" s="19" t="n">
        <v>1425</v>
      </c>
      <c r="B1432" s="67"/>
      <c r="C1432" s="58" t="s">
        <v>4321</v>
      </c>
      <c r="D1432" s="37" t="s">
        <v>4322</v>
      </c>
      <c r="E1432" s="58" t="n">
        <v>4988648791213</v>
      </c>
      <c r="F1432" s="38" t="str">
        <f aca="false">IF(D1432="",,"http://mnsearch.com/item?kwd="&amp;D1432)</f>
        <v>http://mnsearch.com/item?kwd=B004IEBC9W</v>
      </c>
      <c r="G1432" s="60" t="n">
        <v>8211</v>
      </c>
      <c r="H1432" s="39"/>
      <c r="I1432" s="40" t="n">
        <v>200</v>
      </c>
      <c r="J1432" s="41"/>
      <c r="K1432" s="41"/>
      <c r="L1432" s="41"/>
      <c r="M1432" s="61" t="s">
        <v>4323</v>
      </c>
      <c r="N1432" s="62" t="n">
        <v>120.49</v>
      </c>
      <c r="O1432" s="77" t="n">
        <f aca="false">N1432-0.5</f>
        <v>119.99</v>
      </c>
      <c r="P1432" s="78" t="n">
        <f aca="false">IF(ISERROR($P$1*O1432),"",($P$1*O1432))</f>
        <v>12704.5412</v>
      </c>
      <c r="Q1432" s="79" t="n">
        <f aca="false">P1432-T1432-X1432-G1432-H1432-Z1432</f>
        <v>1397.5412</v>
      </c>
      <c r="R1432" s="80" t="n">
        <f aca="false">P1432-T1432-Y1432-G1432-H1432-Z1432</f>
        <v>1397.5412</v>
      </c>
      <c r="S1432" s="81" t="n">
        <f aca="false">IF(ISERROR(Q1432/P1432),"",(Q1432/P1432))</f>
        <v>0.110003279772118</v>
      </c>
      <c r="T1432" s="78" t="n">
        <f aca="false">ROUND(IF(ISERROR(P1432*$T$1),"",P1432*$T$1),0)</f>
        <v>1906</v>
      </c>
      <c r="U1432" s="82" t="n">
        <f aca="false">ROUNDUP(I1432*1.2,0)</f>
        <v>240</v>
      </c>
      <c r="V1432" s="83" t="n">
        <f aca="false">ROUNDUP(SUM(J1432:L1432)*1.1,0)</f>
        <v>0</v>
      </c>
      <c r="W1432" s="84" t="s">
        <v>50</v>
      </c>
      <c r="X1432" s="28" t="n">
        <f aca="false">IFERROR(IF($W1432="eパケライト",VLOOKUP($U1432,料金表!$B$3:$H$52,2,1),IF($W1432="eパケ",VLOOKUP($U1432,料金表!$B$3:$H$52,4,1),IF($W1432="EMS",VLOOKUP($U1432,料金表!$B$3:$H$52,6,1),""))),"")</f>
        <v>860</v>
      </c>
      <c r="Y1432" s="28" t="n">
        <f aca="false">IFERROR(IF($W1432="eパケライト",VLOOKUP($U1432,料金表!$B$3:$H$52,3,1),IF($W1432="eパケ",VLOOKUP($U1432,料金表!$B$3:$H$52,5,1),IF($W1432="EMS",VLOOKUP($U1432,料金表!$B$3:$H$52,7,1),""))),"")</f>
        <v>860</v>
      </c>
      <c r="Z1432" s="28" t="n">
        <f aca="false">$Z$1</f>
        <v>330</v>
      </c>
      <c r="AA1432" s="64"/>
      <c r="AB1432" s="65"/>
      <c r="AC1432" s="66" t="s">
        <v>45</v>
      </c>
      <c r="AD1432" s="65" t="n">
        <v>44012</v>
      </c>
      <c r="AE1432" s="56"/>
      <c r="AF1432" s="104"/>
    </row>
    <row r="1433" customFormat="false" ht="15.75" hidden="false" customHeight="true" outlineLevel="0" collapsed="false">
      <c r="A1433" s="19" t="n">
        <v>1426</v>
      </c>
      <c r="B1433" s="67"/>
      <c r="C1433" s="58" t="s">
        <v>4324</v>
      </c>
      <c r="D1433" s="37" t="s">
        <v>4325</v>
      </c>
      <c r="E1433" s="58" t="n">
        <v>4562252050012</v>
      </c>
      <c r="F1433" s="38" t="str">
        <f aca="false">IF(D1433="",,"http://mnsearch.com/item?kwd="&amp;D1433)</f>
        <v>http://mnsearch.com/item?kwd=B001BAQFUW</v>
      </c>
      <c r="G1433" s="60" t="n">
        <v>5311</v>
      </c>
      <c r="H1433" s="39"/>
      <c r="I1433" s="40" t="n">
        <v>200</v>
      </c>
      <c r="J1433" s="41"/>
      <c r="K1433" s="41"/>
      <c r="L1433" s="41"/>
      <c r="M1433" s="100" t="s">
        <v>4326</v>
      </c>
      <c r="N1433" s="62" t="n">
        <v>95</v>
      </c>
      <c r="O1433" s="77" t="n">
        <f aca="false">N1433-0.5</f>
        <v>94.5</v>
      </c>
      <c r="P1433" s="78" t="n">
        <f aca="false">IF(ISERROR($P$1*O1433),"",($P$1*O1433))</f>
        <v>10005.66</v>
      </c>
      <c r="Q1433" s="79" t="n">
        <f aca="false">P1433-T1433-X1433-G1433-H1433-Z1433</f>
        <v>2003.66</v>
      </c>
      <c r="R1433" s="80" t="n">
        <f aca="false">P1433-T1433-Y1433-G1433-H1433-Z1433</f>
        <v>2003.66</v>
      </c>
      <c r="S1433" s="81" t="n">
        <f aca="false">IF(ISERROR(Q1433/P1433),"",(Q1433/P1433))</f>
        <v>0.20025265699614</v>
      </c>
      <c r="T1433" s="78" t="n">
        <f aca="false">ROUND(IF(ISERROR(P1433*$T$1),"",P1433*$T$1),0)</f>
        <v>1501</v>
      </c>
      <c r="U1433" s="82" t="n">
        <f aca="false">ROUNDUP(I1433*1.2,0)</f>
        <v>240</v>
      </c>
      <c r="V1433" s="83" t="n">
        <f aca="false">ROUNDUP(SUM(J1433:L1433)*1.1,0)</f>
        <v>0</v>
      </c>
      <c r="W1433" s="84" t="s">
        <v>50</v>
      </c>
      <c r="X1433" s="28" t="n">
        <f aca="false">IFERROR(IF($W1433="eパケライト",VLOOKUP($U1433,料金表!$B$3:$H$52,2,1),IF($W1433="eパケ",VLOOKUP($U1433,料金表!$B$3:$H$52,4,1),IF($W1433="EMS",VLOOKUP($U1433,料金表!$B$3:$H$52,6,1),""))),"")</f>
        <v>860</v>
      </c>
      <c r="Y1433" s="28" t="n">
        <f aca="false">IFERROR(IF($W1433="eパケライト",VLOOKUP($U1433,料金表!$B$3:$H$52,3,1),IF($W1433="eパケ",VLOOKUP($U1433,料金表!$B$3:$H$52,5,1),IF($W1433="EMS",VLOOKUP($U1433,料金表!$B$3:$H$52,7,1),""))),"")</f>
        <v>860</v>
      </c>
      <c r="Z1433" s="28" t="n">
        <f aca="false">$Z$1</f>
        <v>330</v>
      </c>
      <c r="AA1433" s="64"/>
      <c r="AB1433" s="65"/>
      <c r="AC1433" s="66" t="s">
        <v>89</v>
      </c>
      <c r="AD1433" s="65" t="n">
        <v>44013</v>
      </c>
      <c r="AE1433" s="56"/>
      <c r="AF1433" s="104"/>
    </row>
    <row r="1434" customFormat="false" ht="15.75" hidden="false" customHeight="true" outlineLevel="0" collapsed="false">
      <c r="A1434" s="19" t="n">
        <v>1427</v>
      </c>
      <c r="B1434" s="67"/>
      <c r="C1434" s="58" t="s">
        <v>4327</v>
      </c>
      <c r="D1434" s="37" t="s">
        <v>4328</v>
      </c>
      <c r="E1434" s="58" t="n">
        <v>4988602133776</v>
      </c>
      <c r="F1434" s="38" t="str">
        <f aca="false">IF(D1434="",,"http://mnsearch.com/item?kwd="&amp;D1434)</f>
        <v>http://mnsearch.com/item?kwd=B000K72MAO</v>
      </c>
      <c r="G1434" s="60" t="n">
        <v>6311</v>
      </c>
      <c r="H1434" s="39"/>
      <c r="I1434" s="40" t="n">
        <v>200</v>
      </c>
      <c r="J1434" s="41"/>
      <c r="K1434" s="41"/>
      <c r="L1434" s="41"/>
      <c r="M1434" s="100" t="s">
        <v>4329</v>
      </c>
      <c r="N1434" s="62" t="n">
        <v>87.94</v>
      </c>
      <c r="O1434" s="77" t="n">
        <f aca="false">N1434-0.5</f>
        <v>87.44</v>
      </c>
      <c r="P1434" s="78" t="n">
        <f aca="false">IF(ISERROR($P$1*O1434),"",($P$1*O1434))</f>
        <v>9258.1472</v>
      </c>
      <c r="Q1434" s="79" t="n">
        <f aca="false">P1434-T1434-X1434-G1434-H1434-Z1434</f>
        <v>368.147199999999</v>
      </c>
      <c r="R1434" s="80" t="n">
        <f aca="false">P1434-T1434-Y1434-G1434-H1434-Z1434</f>
        <v>368.147199999999</v>
      </c>
      <c r="S1434" s="81" t="n">
        <f aca="false">IF(ISERROR(Q1434/P1434),"",(Q1434/P1434))</f>
        <v>0.0397646734327144</v>
      </c>
      <c r="T1434" s="78" t="n">
        <f aca="false">ROUND(IF(ISERROR(P1434*$T$1),"",P1434*$T$1),0)</f>
        <v>1389</v>
      </c>
      <c r="U1434" s="82" t="n">
        <f aca="false">ROUNDUP(I1434*1.2,0)</f>
        <v>240</v>
      </c>
      <c r="V1434" s="83" t="n">
        <f aca="false">ROUNDUP(SUM(J1434:L1434)*1.1,0)</f>
        <v>0</v>
      </c>
      <c r="W1434" s="84" t="s">
        <v>50</v>
      </c>
      <c r="X1434" s="28" t="n">
        <f aca="false">IFERROR(IF($W1434="eパケライト",VLOOKUP($U1434,料金表!$B$3:$H$52,2,1),IF($W1434="eパケ",VLOOKUP($U1434,料金表!$B$3:$H$52,4,1),IF($W1434="EMS",VLOOKUP($U1434,料金表!$B$3:$H$52,6,1),""))),"")</f>
        <v>860</v>
      </c>
      <c r="Y1434" s="28" t="n">
        <f aca="false">IFERROR(IF($W1434="eパケライト",VLOOKUP($U1434,料金表!$B$3:$H$52,3,1),IF($W1434="eパケ",VLOOKUP($U1434,料金表!$B$3:$H$52,5,1),IF($W1434="EMS",VLOOKUP($U1434,料金表!$B$3:$H$52,7,1),""))),"")</f>
        <v>860</v>
      </c>
      <c r="Z1434" s="28" t="n">
        <f aca="false">$Z$1</f>
        <v>330</v>
      </c>
      <c r="AA1434" s="64"/>
      <c r="AB1434" s="65"/>
      <c r="AC1434" s="66" t="s">
        <v>89</v>
      </c>
      <c r="AD1434" s="65" t="n">
        <v>44013</v>
      </c>
      <c r="AE1434" s="56"/>
      <c r="AF1434" s="104"/>
    </row>
    <row r="1435" customFormat="false" ht="15.75" hidden="false" customHeight="true" outlineLevel="0" collapsed="false">
      <c r="A1435" s="19" t="n">
        <v>1428</v>
      </c>
      <c r="B1435" s="67"/>
      <c r="C1435" s="58" t="s">
        <v>4330</v>
      </c>
      <c r="D1435" s="37" t="s">
        <v>4331</v>
      </c>
      <c r="E1435" s="58" t="n">
        <v>4974365911089</v>
      </c>
      <c r="F1435" s="38" t="str">
        <f aca="false">IF(D1435="",,"http://mnsearch.com/item?kwd="&amp;D1435)</f>
        <v>http://mnsearch.com/item?kwd=B0152Y5T6I</v>
      </c>
      <c r="G1435" s="60" t="n">
        <v>3511</v>
      </c>
      <c r="H1435" s="39"/>
      <c r="I1435" s="40" t="n">
        <v>200</v>
      </c>
      <c r="J1435" s="41"/>
      <c r="K1435" s="41"/>
      <c r="L1435" s="41"/>
      <c r="M1435" s="100" t="s">
        <v>4332</v>
      </c>
      <c r="N1435" s="62" t="n">
        <v>60.49</v>
      </c>
      <c r="O1435" s="77" t="n">
        <f aca="false">N1435-0.5</f>
        <v>59.99</v>
      </c>
      <c r="P1435" s="78" t="n">
        <f aca="false">IF(ISERROR($P$1*O1435),"",($P$1*O1435))</f>
        <v>6351.7412</v>
      </c>
      <c r="Q1435" s="79" t="n">
        <f aca="false">P1435-T1435-X1435-G1435-H1435-Z1435</f>
        <v>697.7412</v>
      </c>
      <c r="R1435" s="80" t="n">
        <f aca="false">P1435-T1435-Y1435-G1435-H1435-Z1435</f>
        <v>697.7412</v>
      </c>
      <c r="S1435" s="81" t="n">
        <f aca="false">IF(ISERROR(Q1435/P1435),"",(Q1435/P1435))</f>
        <v>0.109850382443164</v>
      </c>
      <c r="T1435" s="78" t="n">
        <f aca="false">ROUND(IF(ISERROR(P1435*$T$1),"",P1435*$T$1),0)</f>
        <v>953</v>
      </c>
      <c r="U1435" s="82" t="n">
        <f aca="false">ROUNDUP(I1435*1.2,0)</f>
        <v>240</v>
      </c>
      <c r="V1435" s="83" t="n">
        <f aca="false">ROUNDUP(SUM(J1435:L1435)*1.1,0)</f>
        <v>0</v>
      </c>
      <c r="W1435" s="84" t="s">
        <v>50</v>
      </c>
      <c r="X1435" s="28" t="n">
        <f aca="false">IFERROR(IF($W1435="eパケライト",VLOOKUP($U1435,料金表!$B$3:$H$52,2,1),IF($W1435="eパケ",VLOOKUP($U1435,料金表!$B$3:$H$52,4,1),IF($W1435="EMS",VLOOKUP($U1435,料金表!$B$3:$H$52,6,1),""))),"")</f>
        <v>860</v>
      </c>
      <c r="Y1435" s="28" t="n">
        <f aca="false">IFERROR(IF($W1435="eパケライト",VLOOKUP($U1435,料金表!$B$3:$H$52,3,1),IF($W1435="eパケ",VLOOKUP($U1435,料金表!$B$3:$H$52,5,1),IF($W1435="EMS",VLOOKUP($U1435,料金表!$B$3:$H$52,7,1),""))),"")</f>
        <v>860</v>
      </c>
      <c r="Z1435" s="28" t="n">
        <f aca="false">$Z$1</f>
        <v>330</v>
      </c>
      <c r="AA1435" s="64"/>
      <c r="AB1435" s="65"/>
      <c r="AC1435" s="66" t="s">
        <v>89</v>
      </c>
      <c r="AD1435" s="65" t="n">
        <v>44013</v>
      </c>
      <c r="AE1435" s="56"/>
      <c r="AF1435" s="104"/>
    </row>
    <row r="1436" customFormat="false" ht="15.75" hidden="false" customHeight="true" outlineLevel="0" collapsed="false">
      <c r="A1436" s="19" t="n">
        <v>1429</v>
      </c>
      <c r="B1436" s="67"/>
      <c r="C1436" s="58" t="s">
        <v>4333</v>
      </c>
      <c r="D1436" s="37" t="s">
        <v>4334</v>
      </c>
      <c r="E1436" s="58" t="n">
        <v>4974365911041</v>
      </c>
      <c r="F1436" s="38" t="str">
        <f aca="false">IF(D1436="",,"http://mnsearch.com/item?kwd="&amp;D1436)</f>
        <v>http://mnsearch.com/item?kwd=B00O0XG0TI</v>
      </c>
      <c r="G1436" s="60" t="n">
        <v>3100</v>
      </c>
      <c r="H1436" s="39"/>
      <c r="I1436" s="40" t="n">
        <v>200</v>
      </c>
      <c r="J1436" s="41"/>
      <c r="K1436" s="41"/>
      <c r="L1436" s="41"/>
      <c r="M1436" s="61" t="s">
        <v>4335</v>
      </c>
      <c r="N1436" s="62" t="n">
        <v>54.99</v>
      </c>
      <c r="O1436" s="77" t="n">
        <f aca="false">N1436-0.5</f>
        <v>54.49</v>
      </c>
      <c r="P1436" s="78" t="n">
        <f aca="false">IF(ISERROR($P$1*O1436),"",($P$1*O1436))</f>
        <v>5769.4012</v>
      </c>
      <c r="Q1436" s="79" t="n">
        <f aca="false">P1436-T1436-X1436-G1436-H1436-Z1436</f>
        <v>614.4012</v>
      </c>
      <c r="R1436" s="80" t="n">
        <f aca="false">P1436-T1436-Y1436-G1436-H1436-Z1436</f>
        <v>614.4012</v>
      </c>
      <c r="S1436" s="81" t="n">
        <f aca="false">IF(ISERROR(Q1436/P1436),"",(Q1436/P1436))</f>
        <v>0.106493062052956</v>
      </c>
      <c r="T1436" s="78" t="n">
        <f aca="false">ROUND(IF(ISERROR(P1436*$T$1),"",P1436*$T$1),0)</f>
        <v>865</v>
      </c>
      <c r="U1436" s="82" t="n">
        <f aca="false">ROUNDUP(I1436*1.2,0)</f>
        <v>240</v>
      </c>
      <c r="V1436" s="83" t="n">
        <f aca="false">ROUNDUP(SUM(J1436:L1436)*1.1,0)</f>
        <v>0</v>
      </c>
      <c r="W1436" s="84" t="s">
        <v>50</v>
      </c>
      <c r="X1436" s="28" t="n">
        <f aca="false">IFERROR(IF($W1436="eパケライト",VLOOKUP($U1436,料金表!$B$3:$H$52,2,1),IF($W1436="eパケ",VLOOKUP($U1436,料金表!$B$3:$H$52,4,1),IF($W1436="EMS",VLOOKUP($U1436,料金表!$B$3:$H$52,6,1),""))),"")</f>
        <v>860</v>
      </c>
      <c r="Y1436" s="28" t="n">
        <f aca="false">IFERROR(IF($W1436="eパケライト",VLOOKUP($U1436,料金表!$B$3:$H$52,3,1),IF($W1436="eパケ",VLOOKUP($U1436,料金表!$B$3:$H$52,5,1),IF($W1436="EMS",VLOOKUP($U1436,料金表!$B$3:$H$52,7,1),""))),"")</f>
        <v>860</v>
      </c>
      <c r="Z1436" s="28" t="n">
        <f aca="false">$Z$1</f>
        <v>330</v>
      </c>
      <c r="AA1436" s="64"/>
      <c r="AB1436" s="65"/>
      <c r="AC1436" s="66" t="s">
        <v>89</v>
      </c>
      <c r="AD1436" s="65" t="n">
        <v>44013</v>
      </c>
      <c r="AE1436" s="56"/>
      <c r="AF1436" s="104"/>
    </row>
    <row r="1437" customFormat="false" ht="15.75" hidden="false" customHeight="true" outlineLevel="0" collapsed="false">
      <c r="A1437" s="19" t="n">
        <v>1430</v>
      </c>
      <c r="B1437" s="67"/>
      <c r="C1437" s="58" t="s">
        <v>4336</v>
      </c>
      <c r="D1437" s="37" t="s">
        <v>4337</v>
      </c>
      <c r="E1437" s="58" t="n">
        <v>4988602121827</v>
      </c>
      <c r="F1437" s="38" t="str">
        <f aca="false">IF(D1437="",,"http://mnsearch.com/item?kwd="&amp;D1437)</f>
        <v>http://mnsearch.com/item?kwd=B00097DA1K</v>
      </c>
      <c r="G1437" s="60" t="n">
        <v>2100</v>
      </c>
      <c r="H1437" s="39"/>
      <c r="I1437" s="40" t="n">
        <v>200</v>
      </c>
      <c r="J1437" s="41"/>
      <c r="K1437" s="41"/>
      <c r="L1437" s="41"/>
      <c r="M1437" s="61" t="s">
        <v>4338</v>
      </c>
      <c r="N1437" s="62" t="n">
        <v>50.49</v>
      </c>
      <c r="O1437" s="77" t="n">
        <f aca="false">N1437-0.5</f>
        <v>49.99</v>
      </c>
      <c r="P1437" s="78" t="n">
        <f aca="false">IF(ISERROR($P$1*O1437),"",($P$1*O1437))</f>
        <v>5292.9412</v>
      </c>
      <c r="Q1437" s="79" t="n">
        <f aca="false">P1437-T1437-X1437-G1437-H1437-Z1437</f>
        <v>1208.9412</v>
      </c>
      <c r="R1437" s="80" t="n">
        <f aca="false">P1437-T1437-Y1437-G1437-H1437-Z1437</f>
        <v>1208.9412</v>
      </c>
      <c r="S1437" s="81" t="n">
        <f aca="false">IF(ISERROR(Q1437/P1437),"",(Q1437/P1437))</f>
        <v>0.228406315943959</v>
      </c>
      <c r="T1437" s="78" t="n">
        <f aca="false">ROUND(IF(ISERROR(P1437*$T$1),"",P1437*$T$1),0)</f>
        <v>794</v>
      </c>
      <c r="U1437" s="82" t="n">
        <f aca="false">ROUNDUP(I1437*1.2,0)</f>
        <v>240</v>
      </c>
      <c r="V1437" s="83" t="n">
        <f aca="false">ROUNDUP(SUM(J1437:L1437)*1.1,0)</f>
        <v>0</v>
      </c>
      <c r="W1437" s="84" t="s">
        <v>50</v>
      </c>
      <c r="X1437" s="28" t="n">
        <f aca="false">IFERROR(IF($W1437="eパケライト",VLOOKUP($U1437,料金表!$B$3:$H$52,2,1),IF($W1437="eパケ",VLOOKUP($U1437,料金表!$B$3:$H$52,4,1),IF($W1437="EMS",VLOOKUP($U1437,料金表!$B$3:$H$52,6,1),""))),"")</f>
        <v>860</v>
      </c>
      <c r="Y1437" s="28" t="n">
        <f aca="false">IFERROR(IF($W1437="eパケライト",VLOOKUP($U1437,料金表!$B$3:$H$52,3,1),IF($W1437="eパケ",VLOOKUP($U1437,料金表!$B$3:$H$52,5,1),IF($W1437="EMS",VLOOKUP($U1437,料金表!$B$3:$H$52,7,1),""))),"")</f>
        <v>860</v>
      </c>
      <c r="Z1437" s="28" t="n">
        <f aca="false">$Z$1</f>
        <v>330</v>
      </c>
      <c r="AA1437" s="64"/>
      <c r="AB1437" s="65"/>
      <c r="AC1437" s="66" t="s">
        <v>89</v>
      </c>
      <c r="AD1437" s="65" t="n">
        <v>44013</v>
      </c>
      <c r="AE1437" s="56"/>
      <c r="AF1437" s="104"/>
    </row>
    <row r="1438" customFormat="false" ht="15.75" hidden="false" customHeight="true" outlineLevel="0" collapsed="false">
      <c r="A1438" s="19" t="n">
        <v>1431</v>
      </c>
      <c r="B1438" s="67"/>
      <c r="C1438" s="58" t="s">
        <v>4339</v>
      </c>
      <c r="D1438" s="37" t="s">
        <v>4340</v>
      </c>
      <c r="E1438" s="58" t="n">
        <v>4988615114502</v>
      </c>
      <c r="F1438" s="38" t="str">
        <f aca="false">IF(D1438="",,"http://mnsearch.com/item?kwd="&amp;D1438)</f>
        <v>http://mnsearch.com/item?kwd=B07M5BNM6Q</v>
      </c>
      <c r="G1438" s="60" t="n">
        <v>14000</v>
      </c>
      <c r="H1438" s="39"/>
      <c r="I1438" s="40" t="n">
        <v>300</v>
      </c>
      <c r="J1438" s="41"/>
      <c r="K1438" s="41"/>
      <c r="L1438" s="41"/>
      <c r="M1438" s="61" t="s">
        <v>4341</v>
      </c>
      <c r="N1438" s="62" t="n">
        <v>200.49</v>
      </c>
      <c r="O1438" s="77" t="n">
        <f aca="false">N1438-0.5</f>
        <v>199.99</v>
      </c>
      <c r="P1438" s="78" t="n">
        <f aca="false">IF(ISERROR($P$1*O1438),"",($P$1*O1438))</f>
        <v>21174.9412</v>
      </c>
      <c r="Q1438" s="79" t="n">
        <f aca="false">P1438-T1438-X1438-G1438-H1438-Z1438</f>
        <v>2583.9412</v>
      </c>
      <c r="R1438" s="80" t="n">
        <f aca="false">P1438-T1438-Y1438-G1438-H1438-Z1438</f>
        <v>2583.9412</v>
      </c>
      <c r="S1438" s="81" t="n">
        <f aca="false">IF(ISERROR(Q1438/P1438),"",(Q1438/P1438))</f>
        <v>0.122028258571977</v>
      </c>
      <c r="T1438" s="78" t="n">
        <f aca="false">ROUND(IF(ISERROR(P1438*$T$1),"",P1438*$T$1),0)</f>
        <v>3176</v>
      </c>
      <c r="U1438" s="82" t="n">
        <f aca="false">ROUNDUP(I1438*1.2,0)</f>
        <v>360</v>
      </c>
      <c r="V1438" s="83" t="n">
        <f aca="false">ROUNDUP(SUM(J1438:L1438)*1.1,0)</f>
        <v>0</v>
      </c>
      <c r="W1438" s="84" t="s">
        <v>50</v>
      </c>
      <c r="X1438" s="28" t="n">
        <f aca="false">IFERROR(IF($W1438="eパケライト",VLOOKUP($U1438,料金表!$B$3:$H$52,2,1),IF($W1438="eパケ",VLOOKUP($U1438,料金表!$B$3:$H$52,4,1),IF($W1438="EMS",VLOOKUP($U1438,料金表!$B$3:$H$52,6,1),""))),"")</f>
        <v>1085</v>
      </c>
      <c r="Y1438" s="28" t="n">
        <f aca="false">IFERROR(IF($W1438="eパケライト",VLOOKUP($U1438,料金表!$B$3:$H$52,3,1),IF($W1438="eパケ",VLOOKUP($U1438,料金表!$B$3:$H$52,5,1),IF($W1438="EMS",VLOOKUP($U1438,料金表!$B$3:$H$52,7,1),""))),"")</f>
        <v>1085</v>
      </c>
      <c r="Z1438" s="28" t="n">
        <f aca="false">$Z$1</f>
        <v>330</v>
      </c>
      <c r="AA1438" s="64"/>
      <c r="AB1438" s="65"/>
      <c r="AC1438" s="66" t="s">
        <v>89</v>
      </c>
      <c r="AD1438" s="65" t="n">
        <v>44013</v>
      </c>
      <c r="AE1438" s="56"/>
      <c r="AF1438" s="104"/>
    </row>
    <row r="1439" customFormat="false" ht="15.75" hidden="false" customHeight="true" outlineLevel="0" collapsed="false">
      <c r="A1439" s="19" t="n">
        <v>1432</v>
      </c>
      <c r="B1439" s="67"/>
      <c r="C1439" s="58" t="s">
        <v>4342</v>
      </c>
      <c r="D1439" s="37" t="s">
        <v>4343</v>
      </c>
      <c r="E1439" s="58" t="n">
        <v>4573173322225</v>
      </c>
      <c r="F1439" s="38" t="str">
        <f aca="false">IF(D1439="",,"http://mnsearch.com/item?kwd="&amp;D1439)</f>
        <v>http://mnsearch.com/item?kwd=B074N79KQG</v>
      </c>
      <c r="G1439" s="60" t="n">
        <v>6000</v>
      </c>
      <c r="H1439" s="39"/>
      <c r="I1439" s="40" t="n">
        <v>800</v>
      </c>
      <c r="J1439" s="41"/>
      <c r="K1439" s="41"/>
      <c r="L1439" s="41"/>
      <c r="M1439" s="61" t="s">
        <v>4344</v>
      </c>
      <c r="N1439" s="62" t="n">
        <v>124</v>
      </c>
      <c r="O1439" s="77" t="n">
        <f aca="false">N1439-0.5</f>
        <v>123.5</v>
      </c>
      <c r="P1439" s="78" t="n">
        <f aca="false">IF(ISERROR($P$1*O1439),"",($P$1*O1439))</f>
        <v>13076.18</v>
      </c>
      <c r="Q1439" s="79" t="n">
        <f aca="false">P1439-T1439-X1439-G1439-H1439-Z1439</f>
        <v>2800.18</v>
      </c>
      <c r="R1439" s="80" t="n">
        <f aca="false">P1439-T1439-Y1439-G1439-H1439-Z1439</f>
        <v>2800.18</v>
      </c>
      <c r="S1439" s="81" t="n">
        <f aca="false">IF(ISERROR(Q1439/P1439),"",(Q1439/P1439))</f>
        <v>0.214143580158731</v>
      </c>
      <c r="T1439" s="78" t="n">
        <f aca="false">ROUND(IF(ISERROR(P1439*$T$1),"",P1439*$T$1),0)</f>
        <v>1961</v>
      </c>
      <c r="U1439" s="82" t="n">
        <f aca="false">ROUNDUP(I1439*1.2,0)</f>
        <v>960</v>
      </c>
      <c r="V1439" s="83" t="n">
        <f aca="false">ROUNDUP(SUM(J1439:L1439)*1.1,0)</f>
        <v>0</v>
      </c>
      <c r="W1439" s="84" t="s">
        <v>50</v>
      </c>
      <c r="X1439" s="28" t="n">
        <f aca="false">IFERROR(IF($W1439="eパケライト",VLOOKUP($U1439,料金表!$B$3:$H$52,2,1),IF($W1439="eパケ",VLOOKUP($U1439,料金表!$B$3:$H$52,4,1),IF($W1439="EMS",VLOOKUP($U1439,料金表!$B$3:$H$52,6,1),""))),"")</f>
        <v>1985</v>
      </c>
      <c r="Y1439" s="28" t="n">
        <f aca="false">IFERROR(IF($W1439="eパケライト",VLOOKUP($U1439,料金表!$B$3:$H$52,3,1),IF($W1439="eパケ",VLOOKUP($U1439,料金表!$B$3:$H$52,5,1),IF($W1439="EMS",VLOOKUP($U1439,料金表!$B$3:$H$52,7,1),""))),"")</f>
        <v>1985</v>
      </c>
      <c r="Z1439" s="28" t="n">
        <f aca="false">$Z$1</f>
        <v>330</v>
      </c>
      <c r="AA1439" s="64"/>
      <c r="AB1439" s="65"/>
      <c r="AC1439" s="66" t="s">
        <v>89</v>
      </c>
      <c r="AD1439" s="65" t="n">
        <v>44013</v>
      </c>
      <c r="AE1439" s="56"/>
      <c r="AF1439" s="104"/>
    </row>
    <row r="1440" customFormat="false" ht="15.75" hidden="false" customHeight="true" outlineLevel="0" collapsed="false">
      <c r="A1440" s="19" t="n">
        <v>1433</v>
      </c>
      <c r="B1440" s="67"/>
      <c r="C1440" s="58" t="s">
        <v>4345</v>
      </c>
      <c r="D1440" s="37" t="s">
        <v>4346</v>
      </c>
      <c r="E1440" s="58" t="n">
        <v>4948872760133</v>
      </c>
      <c r="F1440" s="38" t="str">
        <f aca="false">IF(D1440="",,"http://mnsearch.com/item?kwd="&amp;D1440)</f>
        <v>http://mnsearch.com/item?kwd=B00F29F2V6</v>
      </c>
      <c r="G1440" s="60" t="n">
        <v>3000</v>
      </c>
      <c r="H1440" s="39"/>
      <c r="I1440" s="40" t="n">
        <v>500</v>
      </c>
      <c r="J1440" s="41"/>
      <c r="K1440" s="41"/>
      <c r="L1440" s="41"/>
      <c r="M1440" s="61" t="s">
        <v>4347</v>
      </c>
      <c r="N1440" s="62" t="n">
        <v>60.49</v>
      </c>
      <c r="O1440" s="77" t="n">
        <f aca="false">N1440-0.5</f>
        <v>59.99</v>
      </c>
      <c r="P1440" s="78" t="n">
        <f aca="false">IF(ISERROR($P$1*O1440),"",($P$1*O1440))</f>
        <v>6351.7412</v>
      </c>
      <c r="Q1440" s="79" t="n">
        <f aca="false">P1440-T1440-X1440-G1440-H1440-Z1440</f>
        <v>683.7412</v>
      </c>
      <c r="R1440" s="80" t="n">
        <f aca="false">P1440-T1440-Y1440-G1440-H1440-Z1440</f>
        <v>683.7412</v>
      </c>
      <c r="S1440" s="81" t="n">
        <f aca="false">IF(ISERROR(Q1440/P1440),"",(Q1440/P1440))</f>
        <v>0.10764626241384</v>
      </c>
      <c r="T1440" s="78" t="n">
        <f aca="false">ROUND(IF(ISERROR(P1440*$T$1),"",P1440*$T$1),0)</f>
        <v>953</v>
      </c>
      <c r="U1440" s="82" t="n">
        <f aca="false">ROUNDUP(I1440*1.2,0)</f>
        <v>600</v>
      </c>
      <c r="V1440" s="83" t="n">
        <f aca="false">ROUNDUP(SUM(J1440:L1440)*1.1,0)</f>
        <v>0</v>
      </c>
      <c r="W1440" s="84" t="s">
        <v>50</v>
      </c>
      <c r="X1440" s="28" t="n">
        <f aca="false">IFERROR(IF($W1440="eパケライト",VLOOKUP($U1440,料金表!$B$3:$H$52,2,1),IF($W1440="eパケ",VLOOKUP($U1440,料金表!$B$3:$H$52,4,1),IF($W1440="EMS",VLOOKUP($U1440,料金表!$B$3:$H$52,6,1),""))),"")</f>
        <v>1385</v>
      </c>
      <c r="Y1440" s="28" t="n">
        <f aca="false">IFERROR(IF($W1440="eパケライト",VLOOKUP($U1440,料金表!$B$3:$H$52,3,1),IF($W1440="eパケ",VLOOKUP($U1440,料金表!$B$3:$H$52,5,1),IF($W1440="EMS",VLOOKUP($U1440,料金表!$B$3:$H$52,7,1),""))),"")</f>
        <v>1385</v>
      </c>
      <c r="Z1440" s="28" t="n">
        <f aca="false">$Z$1</f>
        <v>330</v>
      </c>
      <c r="AA1440" s="64"/>
      <c r="AB1440" s="65"/>
      <c r="AC1440" s="66" t="s">
        <v>89</v>
      </c>
      <c r="AD1440" s="65" t="n">
        <v>44013</v>
      </c>
      <c r="AE1440" s="56"/>
      <c r="AF1440" s="104"/>
    </row>
    <row r="1441" customFormat="false" ht="15.75" hidden="false" customHeight="true" outlineLevel="0" collapsed="false">
      <c r="A1441" s="19" t="n">
        <v>1434</v>
      </c>
      <c r="B1441" s="67"/>
      <c r="C1441" s="58" t="s">
        <v>4348</v>
      </c>
      <c r="D1441" s="37" t="s">
        <v>4349</v>
      </c>
      <c r="E1441" s="58" t="n">
        <v>4995506002381</v>
      </c>
      <c r="F1441" s="38" t="str">
        <f aca="false">IF(D1441="",,"http://mnsearch.com/item?kwd="&amp;D1441)</f>
        <v>http://mnsearch.com/item?kwd=B01ALG1HPE</v>
      </c>
      <c r="G1441" s="60" t="n">
        <v>4000</v>
      </c>
      <c r="H1441" s="39"/>
      <c r="I1441" s="40" t="n">
        <v>300</v>
      </c>
      <c r="J1441" s="41"/>
      <c r="K1441" s="41"/>
      <c r="L1441" s="41"/>
      <c r="M1441" s="61" t="s">
        <v>4350</v>
      </c>
      <c r="N1441" s="62" t="n">
        <v>69.49</v>
      </c>
      <c r="O1441" s="77" t="n">
        <f aca="false">N1441-0.5</f>
        <v>68.99</v>
      </c>
      <c r="P1441" s="78" t="n">
        <f aca="false">IF(ISERROR($P$1*O1441),"",($P$1*O1441))</f>
        <v>7304.6612</v>
      </c>
      <c r="Q1441" s="79" t="n">
        <f aca="false">P1441-T1441-X1441-G1441-H1441-Z1441</f>
        <v>793.6612</v>
      </c>
      <c r="R1441" s="80" t="n">
        <f aca="false">P1441-T1441-Y1441-G1441-H1441-Z1441</f>
        <v>793.6612</v>
      </c>
      <c r="S1441" s="81" t="n">
        <f aca="false">IF(ISERROR(Q1441/P1441),"",(Q1441/P1441))</f>
        <v>0.10865133621803</v>
      </c>
      <c r="T1441" s="78" t="n">
        <f aca="false">ROUND(IF(ISERROR(P1441*$T$1),"",P1441*$T$1),0)</f>
        <v>1096</v>
      </c>
      <c r="U1441" s="82" t="n">
        <f aca="false">ROUNDUP(I1441*1.2,0)</f>
        <v>360</v>
      </c>
      <c r="V1441" s="83" t="n">
        <f aca="false">ROUNDUP(SUM(J1441:L1441)*1.1,0)</f>
        <v>0</v>
      </c>
      <c r="W1441" s="84" t="s">
        <v>50</v>
      </c>
      <c r="X1441" s="28" t="n">
        <f aca="false">IFERROR(IF($W1441="eパケライト",VLOOKUP($U1441,料金表!$B$3:$H$52,2,1),IF($W1441="eパケ",VLOOKUP($U1441,料金表!$B$3:$H$52,4,1),IF($W1441="EMS",VLOOKUP($U1441,料金表!$B$3:$H$52,6,1),""))),"")</f>
        <v>1085</v>
      </c>
      <c r="Y1441" s="28" t="n">
        <f aca="false">IFERROR(IF($W1441="eパケライト",VLOOKUP($U1441,料金表!$B$3:$H$52,3,1),IF($W1441="eパケ",VLOOKUP($U1441,料金表!$B$3:$H$52,5,1),IF($W1441="EMS",VLOOKUP($U1441,料金表!$B$3:$H$52,7,1),""))),"")</f>
        <v>1085</v>
      </c>
      <c r="Z1441" s="28" t="n">
        <f aca="false">$Z$1</f>
        <v>330</v>
      </c>
      <c r="AA1441" s="64"/>
      <c r="AB1441" s="65"/>
      <c r="AC1441" s="66" t="s">
        <v>89</v>
      </c>
      <c r="AD1441" s="65" t="n">
        <v>44013</v>
      </c>
      <c r="AE1441" s="56"/>
      <c r="AF1441" s="104"/>
    </row>
    <row r="1442" customFormat="false" ht="15.75" hidden="false" customHeight="true" outlineLevel="0" collapsed="false">
      <c r="A1442" s="19" t="n">
        <v>1435</v>
      </c>
      <c r="B1442" s="67"/>
      <c r="C1442" s="58" t="s">
        <v>4351</v>
      </c>
      <c r="D1442" s="37" t="s">
        <v>110</v>
      </c>
      <c r="E1442" s="58"/>
      <c r="F1442" s="38" t="str">
        <f aca="false">IF(D1442="",,"http://mnsearch.com/item?kwd="&amp;D1442)</f>
        <v>http://mnsearch.com/item?kwd=Hand-on</v>
      </c>
      <c r="G1442" s="60" t="n">
        <v>4500</v>
      </c>
      <c r="H1442" s="39"/>
      <c r="I1442" s="40" t="n">
        <v>400</v>
      </c>
      <c r="J1442" s="41"/>
      <c r="K1442" s="41"/>
      <c r="L1442" s="41"/>
      <c r="M1442" s="41"/>
      <c r="N1442" s="62" t="n">
        <v>77.49</v>
      </c>
      <c r="O1442" s="77" t="n">
        <f aca="false">N1442-0.5</f>
        <v>76.99</v>
      </c>
      <c r="P1442" s="78" t="n">
        <f aca="false">IF(ISERROR($P$1*O1442),"",($P$1*O1442))</f>
        <v>8151.7012</v>
      </c>
      <c r="Q1442" s="79" t="n">
        <f aca="false">P1442-T1442-X1442-G1442-H1442-Z1442</f>
        <v>863.7012</v>
      </c>
      <c r="R1442" s="80" t="n">
        <f aca="false">P1442-T1442-Y1442-G1442-H1442-Z1442</f>
        <v>863.7012</v>
      </c>
      <c r="S1442" s="81" t="n">
        <f aca="false">IF(ISERROR(Q1442/P1442),"",(Q1442/P1442))</f>
        <v>0.105953491033258</v>
      </c>
      <c r="T1442" s="78" t="n">
        <f aca="false">ROUND(IF(ISERROR(P1442*$T$1),"",P1442*$T$1),0)</f>
        <v>1223</v>
      </c>
      <c r="U1442" s="82" t="n">
        <f aca="false">ROUNDUP(I1442*1.2,0)</f>
        <v>480</v>
      </c>
      <c r="V1442" s="83" t="n">
        <f aca="false">ROUNDUP(SUM(J1442:L1442)*1.1,0)</f>
        <v>0</v>
      </c>
      <c r="W1442" s="84" t="s">
        <v>50</v>
      </c>
      <c r="X1442" s="28" t="n">
        <f aca="false">IFERROR(IF($W1442="eパケライト",VLOOKUP($U1442,料金表!$B$3:$H$52,2,1),IF($W1442="eパケ",VLOOKUP($U1442,料金表!$B$3:$H$52,4,1),IF($W1442="EMS",VLOOKUP($U1442,料金表!$B$3:$H$52,6,1),""))),"")</f>
        <v>1235</v>
      </c>
      <c r="Y1442" s="28" t="n">
        <f aca="false">IFERROR(IF($W1442="eパケライト",VLOOKUP($U1442,料金表!$B$3:$H$52,3,1),IF($W1442="eパケ",VLOOKUP($U1442,料金表!$B$3:$H$52,5,1),IF($W1442="EMS",VLOOKUP($U1442,料金表!$B$3:$H$52,7,1),""))),"")</f>
        <v>1235</v>
      </c>
      <c r="Z1442" s="28" t="n">
        <f aca="false">$Z$1</f>
        <v>330</v>
      </c>
      <c r="AA1442" s="64"/>
      <c r="AB1442" s="65"/>
      <c r="AC1442" s="66" t="s">
        <v>89</v>
      </c>
      <c r="AD1442" s="65" t="n">
        <v>44013</v>
      </c>
      <c r="AE1442" s="56"/>
      <c r="AF1442" s="105" t="s">
        <v>4352</v>
      </c>
    </row>
    <row r="1443" customFormat="false" ht="15.75" hidden="false" customHeight="true" outlineLevel="0" collapsed="false">
      <c r="A1443" s="19" t="n">
        <v>1436</v>
      </c>
      <c r="B1443" s="67"/>
      <c r="C1443" s="58" t="s">
        <v>4353</v>
      </c>
      <c r="D1443" s="37" t="s">
        <v>4354</v>
      </c>
      <c r="E1443" s="58" t="n">
        <v>4974365823092</v>
      </c>
      <c r="F1443" s="38" t="str">
        <f aca="false">IF(D1443="",,"http://mnsearch.com/item?kwd="&amp;D1443)</f>
        <v>http://mnsearch.com/item?kwd=B012A47RUY</v>
      </c>
      <c r="G1443" s="60" t="n">
        <v>3400</v>
      </c>
      <c r="H1443" s="39"/>
      <c r="I1443" s="40" t="n">
        <v>700</v>
      </c>
      <c r="J1443" s="41"/>
      <c r="K1443" s="41"/>
      <c r="L1443" s="41"/>
      <c r="M1443" s="100" t="s">
        <v>4355</v>
      </c>
      <c r="N1443" s="62" t="n">
        <v>72.49</v>
      </c>
      <c r="O1443" s="77" t="n">
        <f aca="false">N1443-0.5</f>
        <v>71.99</v>
      </c>
      <c r="P1443" s="78" t="n">
        <f aca="false">IF(ISERROR($P$1*O1443),"",($P$1*O1443))</f>
        <v>7622.3012</v>
      </c>
      <c r="Q1443" s="79" t="n">
        <f aca="false">P1443-T1443-X1443-G1443-H1443-Z1443</f>
        <v>914.301199999999</v>
      </c>
      <c r="R1443" s="80" t="n">
        <f aca="false">P1443-T1443-Y1443-G1443-H1443-Z1443</f>
        <v>914.301199999999</v>
      </c>
      <c r="S1443" s="81" t="n">
        <f aca="false">IF(ISERROR(Q1443/P1443),"",(Q1443/P1443))</f>
        <v>0.119950809605897</v>
      </c>
      <c r="T1443" s="78" t="n">
        <f aca="false">ROUND(IF(ISERROR(P1443*$T$1),"",P1443*$T$1),0)</f>
        <v>1143</v>
      </c>
      <c r="U1443" s="82" t="n">
        <f aca="false">ROUNDUP(I1443*1.2,0)</f>
        <v>840</v>
      </c>
      <c r="V1443" s="83" t="n">
        <f aca="false">ROUNDUP(SUM(J1443:L1443)*1.1,0)</f>
        <v>0</v>
      </c>
      <c r="W1443" s="84" t="s">
        <v>50</v>
      </c>
      <c r="X1443" s="28" t="n">
        <f aca="false">IFERROR(IF($W1443="eパケライト",VLOOKUP($U1443,料金表!$B$3:$H$52,2,1),IF($W1443="eパケ",VLOOKUP($U1443,料金表!$B$3:$H$52,4,1),IF($W1443="EMS",VLOOKUP($U1443,料金表!$B$3:$H$52,6,1),""))),"")</f>
        <v>1835</v>
      </c>
      <c r="Y1443" s="28" t="n">
        <f aca="false">IFERROR(IF($W1443="eパケライト",VLOOKUP($U1443,料金表!$B$3:$H$52,3,1),IF($W1443="eパケ",VLOOKUP($U1443,料金表!$B$3:$H$52,5,1),IF($W1443="EMS",VLOOKUP($U1443,料金表!$B$3:$H$52,7,1),""))),"")</f>
        <v>1835</v>
      </c>
      <c r="Z1443" s="28" t="n">
        <f aca="false">$Z$1</f>
        <v>330</v>
      </c>
      <c r="AA1443" s="64"/>
      <c r="AB1443" s="65"/>
      <c r="AC1443" s="66" t="s">
        <v>45</v>
      </c>
      <c r="AD1443" s="65" t="n">
        <v>44012</v>
      </c>
      <c r="AE1443" s="56"/>
      <c r="AF1443" s="104"/>
    </row>
    <row r="1444" customFormat="false" ht="15.75" hidden="false" customHeight="true" outlineLevel="0" collapsed="false">
      <c r="A1444" s="19" t="n">
        <v>1437</v>
      </c>
      <c r="B1444" s="67"/>
      <c r="C1444" s="58" t="s">
        <v>4356</v>
      </c>
      <c r="D1444" s="37" t="s">
        <v>4357</v>
      </c>
      <c r="E1444" s="58" t="n">
        <v>4560269474999</v>
      </c>
      <c r="F1444" s="38" t="str">
        <f aca="false">IF(D1444="",,"http://mnsearch.com/item?kwd="&amp;D1444)</f>
        <v>http://mnsearch.com/item?kwd=B009P0IHK6</v>
      </c>
      <c r="G1444" s="60" t="n">
        <v>3000</v>
      </c>
      <c r="H1444" s="39"/>
      <c r="I1444" s="40" t="n">
        <v>300</v>
      </c>
      <c r="J1444" s="41"/>
      <c r="K1444" s="41"/>
      <c r="L1444" s="41"/>
      <c r="M1444" s="61" t="s">
        <v>4358</v>
      </c>
      <c r="N1444" s="62" t="n">
        <v>55.49</v>
      </c>
      <c r="O1444" s="77" t="n">
        <f aca="false">N1444-0.5</f>
        <v>54.99</v>
      </c>
      <c r="P1444" s="78" t="n">
        <f aca="false">IF(ISERROR($P$1*O1444),"",($P$1*O1444))</f>
        <v>5822.3412</v>
      </c>
      <c r="Q1444" s="79" t="n">
        <f aca="false">P1444-T1444-X1444-G1444-H1444-Z1444</f>
        <v>534.3412</v>
      </c>
      <c r="R1444" s="80" t="n">
        <f aca="false">P1444-T1444-Y1444-G1444-H1444-Z1444</f>
        <v>534.3412</v>
      </c>
      <c r="S1444" s="81" t="n">
        <f aca="false">IF(ISERROR(Q1444/P1444),"",(Q1444/P1444))</f>
        <v>0.0917742848873233</v>
      </c>
      <c r="T1444" s="78" t="n">
        <f aca="false">ROUND(IF(ISERROR(P1444*$T$1),"",P1444*$T$1),0)</f>
        <v>873</v>
      </c>
      <c r="U1444" s="82" t="n">
        <f aca="false">ROUNDUP(I1444*1.2,0)</f>
        <v>360</v>
      </c>
      <c r="V1444" s="83" t="n">
        <f aca="false">ROUNDUP(SUM(J1444:L1444)*1.1,0)</f>
        <v>0</v>
      </c>
      <c r="W1444" s="84" t="s">
        <v>50</v>
      </c>
      <c r="X1444" s="28" t="n">
        <f aca="false">IFERROR(IF($W1444="eパケライト",VLOOKUP($U1444,料金表!$B$3:$H$52,2,1),IF($W1444="eパケ",VLOOKUP($U1444,料金表!$B$3:$H$52,4,1),IF($W1444="EMS",VLOOKUP($U1444,料金表!$B$3:$H$52,6,1),""))),"")</f>
        <v>1085</v>
      </c>
      <c r="Y1444" s="28" t="n">
        <f aca="false">IFERROR(IF($W1444="eパケライト",VLOOKUP($U1444,料金表!$B$3:$H$52,3,1),IF($W1444="eパケ",VLOOKUP($U1444,料金表!$B$3:$H$52,5,1),IF($W1444="EMS",VLOOKUP($U1444,料金表!$B$3:$H$52,7,1),""))),"")</f>
        <v>1085</v>
      </c>
      <c r="Z1444" s="28" t="n">
        <f aca="false">$Z$1</f>
        <v>330</v>
      </c>
      <c r="AA1444" s="64"/>
      <c r="AB1444" s="65"/>
      <c r="AC1444" s="66" t="s">
        <v>45</v>
      </c>
      <c r="AD1444" s="65" t="n">
        <v>44012</v>
      </c>
      <c r="AE1444" s="56"/>
      <c r="AF1444" s="104"/>
    </row>
    <row r="1445" customFormat="false" ht="15.75" hidden="false" customHeight="true" outlineLevel="0" collapsed="false">
      <c r="A1445" s="19" t="n">
        <v>1438</v>
      </c>
      <c r="B1445" s="67"/>
      <c r="C1445" s="58" t="s">
        <v>4359</v>
      </c>
      <c r="D1445" s="37" t="s">
        <v>4360</v>
      </c>
      <c r="E1445" s="58" t="n">
        <v>4988648921597</v>
      </c>
      <c r="F1445" s="38" t="str">
        <f aca="false">IF(D1445="",,"http://mnsearch.com/item?kwd="&amp;D1445)</f>
        <v>http://mnsearch.com/item?kwd=B00C6R5GHM</v>
      </c>
      <c r="G1445" s="60" t="n">
        <v>2100</v>
      </c>
      <c r="H1445" s="39"/>
      <c r="I1445" s="40" t="n">
        <v>200</v>
      </c>
      <c r="J1445" s="41"/>
      <c r="K1445" s="41"/>
      <c r="L1445" s="41"/>
      <c r="M1445" s="61" t="s">
        <v>4361</v>
      </c>
      <c r="N1445" s="62" t="n">
        <v>45.49</v>
      </c>
      <c r="O1445" s="77" t="n">
        <f aca="false">N1445-0.5</f>
        <v>44.99</v>
      </c>
      <c r="P1445" s="78" t="n">
        <f aca="false">IF(ISERROR($P$1*O1445),"",($P$1*O1445))</f>
        <v>4763.5412</v>
      </c>
      <c r="Q1445" s="79" t="n">
        <f aca="false">P1445-T1445-X1445-G1445-H1445-Z1445</f>
        <v>758.5412</v>
      </c>
      <c r="R1445" s="80" t="n">
        <f aca="false">P1445-T1445-Y1445-G1445-H1445-Z1445</f>
        <v>758.5412</v>
      </c>
      <c r="S1445" s="81" t="n">
        <f aca="false">IF(ISERROR(Q1445/P1445),"",(Q1445/P1445))</f>
        <v>0.159238929223494</v>
      </c>
      <c r="T1445" s="78" t="n">
        <f aca="false">ROUND(IF(ISERROR(P1445*$T$1),"",P1445*$T$1),0)</f>
        <v>715</v>
      </c>
      <c r="U1445" s="82" t="n">
        <f aca="false">ROUNDUP(I1445*1.2,0)</f>
        <v>240</v>
      </c>
      <c r="V1445" s="83" t="n">
        <f aca="false">ROUNDUP(SUM(J1445:L1445)*1.1,0)</f>
        <v>0</v>
      </c>
      <c r="W1445" s="84" t="s">
        <v>50</v>
      </c>
      <c r="X1445" s="28" t="n">
        <f aca="false">IFERROR(IF($W1445="eパケライト",VLOOKUP($U1445,料金表!$B$3:$H$52,2,1),IF($W1445="eパケ",VLOOKUP($U1445,料金表!$B$3:$H$52,4,1),IF($W1445="EMS",VLOOKUP($U1445,料金表!$B$3:$H$52,6,1),""))),"")</f>
        <v>860</v>
      </c>
      <c r="Y1445" s="28" t="n">
        <f aca="false">IFERROR(IF($W1445="eパケライト",VLOOKUP($U1445,料金表!$B$3:$H$52,3,1),IF($W1445="eパケ",VLOOKUP($U1445,料金表!$B$3:$H$52,5,1),IF($W1445="EMS",VLOOKUP($U1445,料金表!$B$3:$H$52,7,1),""))),"")</f>
        <v>860</v>
      </c>
      <c r="Z1445" s="28" t="n">
        <f aca="false">$Z$1</f>
        <v>330</v>
      </c>
      <c r="AA1445" s="64"/>
      <c r="AB1445" s="65"/>
      <c r="AC1445" s="66" t="s">
        <v>45</v>
      </c>
      <c r="AD1445" s="65" t="n">
        <v>44012</v>
      </c>
      <c r="AE1445" s="56"/>
      <c r="AF1445" s="104"/>
    </row>
    <row r="1446" customFormat="false" ht="15.75" hidden="false" customHeight="true" outlineLevel="0" collapsed="false">
      <c r="A1446" s="19" t="n">
        <v>1439</v>
      </c>
      <c r="B1446" s="67"/>
      <c r="C1446" s="58" t="s">
        <v>4362</v>
      </c>
      <c r="D1446" s="37" t="s">
        <v>110</v>
      </c>
      <c r="E1446" s="20"/>
      <c r="F1446" s="38" t="str">
        <f aca="false">IF(D1446="",,"http://mnsearch.com/item?kwd="&amp;D1446)</f>
        <v>http://mnsearch.com/item?kwd=Hand-on</v>
      </c>
      <c r="G1446" s="60" t="n">
        <v>2500</v>
      </c>
      <c r="H1446" s="39"/>
      <c r="I1446" s="40" t="n">
        <v>250</v>
      </c>
      <c r="J1446" s="41"/>
      <c r="K1446" s="41"/>
      <c r="L1446" s="41"/>
      <c r="M1446" s="41"/>
      <c r="N1446" s="62" t="n">
        <v>50.49</v>
      </c>
      <c r="O1446" s="77" t="n">
        <f aca="false">N1446-0.5</f>
        <v>49.99</v>
      </c>
      <c r="P1446" s="78" t="n">
        <f aca="false">IF(ISERROR($P$1*O1446),"",($P$1*O1446))</f>
        <v>5292.9412</v>
      </c>
      <c r="Q1446" s="79" t="n">
        <f aca="false">P1446-T1446-X1446-G1446-H1446-Z1446</f>
        <v>733.9412</v>
      </c>
      <c r="R1446" s="80" t="n">
        <f aca="false">P1446-T1446-Y1446-G1446-H1446-Z1446</f>
        <v>733.9412</v>
      </c>
      <c r="S1446" s="81" t="n">
        <f aca="false">IF(ISERROR(Q1446/P1446),"",(Q1446/P1446))</f>
        <v>0.138664151417363</v>
      </c>
      <c r="T1446" s="78" t="n">
        <f aca="false">ROUND(IF(ISERROR(P1446*$T$1),"",P1446*$T$1),0)</f>
        <v>794</v>
      </c>
      <c r="U1446" s="82" t="n">
        <f aca="false">ROUNDUP(I1446*1.2,0)</f>
        <v>300</v>
      </c>
      <c r="V1446" s="83" t="n">
        <f aca="false">ROUNDUP(SUM(J1446:L1446)*1.1,0)</f>
        <v>0</v>
      </c>
      <c r="W1446" s="84" t="s">
        <v>50</v>
      </c>
      <c r="X1446" s="28" t="n">
        <f aca="false">IFERROR(IF($W1446="eパケライト",VLOOKUP($U1446,料金表!$B$3:$H$52,2,1),IF($W1446="eパケ",VLOOKUP($U1446,料金表!$B$3:$H$52,4,1),IF($W1446="EMS",VLOOKUP($U1446,料金表!$B$3:$H$52,6,1),""))),"")</f>
        <v>935</v>
      </c>
      <c r="Y1446" s="28" t="n">
        <f aca="false">IFERROR(IF($W1446="eパケライト",VLOOKUP($U1446,料金表!$B$3:$H$52,3,1),IF($W1446="eパケ",VLOOKUP($U1446,料金表!$B$3:$H$52,5,1),IF($W1446="EMS",VLOOKUP($U1446,料金表!$B$3:$H$52,7,1),""))),"")</f>
        <v>935</v>
      </c>
      <c r="Z1446" s="28" t="n">
        <f aca="false">$Z$1</f>
        <v>330</v>
      </c>
      <c r="AA1446" s="64"/>
      <c r="AB1446" s="65"/>
      <c r="AC1446" s="66" t="s">
        <v>45</v>
      </c>
      <c r="AD1446" s="65" t="n">
        <v>44012</v>
      </c>
      <c r="AE1446" s="56"/>
      <c r="AF1446" s="105" t="s">
        <v>4363</v>
      </c>
    </row>
    <row r="1447" customFormat="false" ht="15.75" hidden="false" customHeight="true" outlineLevel="0" collapsed="false">
      <c r="A1447" s="19" t="n">
        <v>1440</v>
      </c>
      <c r="B1447" s="67"/>
      <c r="C1447" s="58" t="s">
        <v>4364</v>
      </c>
      <c r="D1447" s="37" t="s">
        <v>4365</v>
      </c>
      <c r="E1447" s="58" t="n">
        <v>4571237660429</v>
      </c>
      <c r="F1447" s="38" t="str">
        <f aca="false">IF(D1447="",,"http://mnsearch.com/item?kwd="&amp;D1447)</f>
        <v>http://mnsearch.com/item?kwd=B009URL1ZM</v>
      </c>
      <c r="G1447" s="60" t="n">
        <v>3000</v>
      </c>
      <c r="H1447" s="39"/>
      <c r="I1447" s="40" t="n">
        <v>200</v>
      </c>
      <c r="J1447" s="41"/>
      <c r="K1447" s="41"/>
      <c r="L1447" s="41"/>
      <c r="M1447" s="61" t="s">
        <v>4366</v>
      </c>
      <c r="N1447" s="62" t="n">
        <v>55.49</v>
      </c>
      <c r="O1447" s="77" t="n">
        <f aca="false">N1447-0.5</f>
        <v>54.99</v>
      </c>
      <c r="P1447" s="78" t="n">
        <f aca="false">IF(ISERROR($P$1*O1447),"",($P$1*O1447))</f>
        <v>5822.3412</v>
      </c>
      <c r="Q1447" s="79" t="n">
        <f aca="false">P1447-T1447-X1447-G1447-H1447-Z1447</f>
        <v>759.3412</v>
      </c>
      <c r="R1447" s="80" t="n">
        <f aca="false">P1447-T1447-Y1447-G1447-H1447-Z1447</f>
        <v>759.3412</v>
      </c>
      <c r="S1447" s="81" t="n">
        <f aca="false">IF(ISERROR(Q1447/P1447),"",(Q1447/P1447))</f>
        <v>0.13041853335562</v>
      </c>
      <c r="T1447" s="78" t="n">
        <f aca="false">ROUND(IF(ISERROR(P1447*$T$1),"",P1447*$T$1),0)</f>
        <v>873</v>
      </c>
      <c r="U1447" s="82" t="n">
        <f aca="false">ROUNDUP(I1447*1.2,0)</f>
        <v>240</v>
      </c>
      <c r="V1447" s="83" t="n">
        <f aca="false">ROUNDUP(SUM(J1447:L1447)*1.1,0)</f>
        <v>0</v>
      </c>
      <c r="W1447" s="84" t="s">
        <v>50</v>
      </c>
      <c r="X1447" s="28" t="n">
        <f aca="false">IFERROR(IF($W1447="eパケライト",VLOOKUP($U1447,料金表!$B$3:$H$52,2,1),IF($W1447="eパケ",VLOOKUP($U1447,料金表!$B$3:$H$52,4,1),IF($W1447="EMS",VLOOKUP($U1447,料金表!$B$3:$H$52,6,1),""))),"")</f>
        <v>860</v>
      </c>
      <c r="Y1447" s="28" t="n">
        <f aca="false">IFERROR(IF($W1447="eパケライト",VLOOKUP($U1447,料金表!$B$3:$H$52,3,1),IF($W1447="eパケ",VLOOKUP($U1447,料金表!$B$3:$H$52,5,1),IF($W1447="EMS",VLOOKUP($U1447,料金表!$B$3:$H$52,7,1),""))),"")</f>
        <v>860</v>
      </c>
      <c r="Z1447" s="28" t="n">
        <f aca="false">$Z$1</f>
        <v>330</v>
      </c>
      <c r="AA1447" s="64"/>
      <c r="AB1447" s="65"/>
      <c r="AC1447" s="66" t="s">
        <v>45</v>
      </c>
      <c r="AD1447" s="65" t="n">
        <v>44012</v>
      </c>
      <c r="AE1447" s="56"/>
      <c r="AF1447" s="104"/>
    </row>
    <row r="1448" customFormat="false" ht="15.75" hidden="false" customHeight="true" outlineLevel="0" collapsed="false">
      <c r="A1448" s="19" t="n">
        <v>1441</v>
      </c>
      <c r="B1448" s="67"/>
      <c r="C1448" s="58" t="s">
        <v>4367</v>
      </c>
      <c r="D1448" s="37" t="s">
        <v>4368</v>
      </c>
      <c r="E1448" s="58" t="n">
        <v>4546098086183</v>
      </c>
      <c r="F1448" s="38" t="str">
        <f aca="false">IF(D1448="",,"http://mnsearch.com/item?kwd="&amp;D1448)</f>
        <v>http://mnsearch.com/item?kwd=B07H41QS9Q</v>
      </c>
      <c r="G1448" s="60" t="n">
        <v>6500</v>
      </c>
      <c r="H1448" s="39"/>
      <c r="I1448" s="40" t="n">
        <v>900</v>
      </c>
      <c r="J1448" s="41"/>
      <c r="K1448" s="41"/>
      <c r="L1448" s="41"/>
      <c r="M1448" s="100" t="s">
        <v>4369</v>
      </c>
      <c r="N1448" s="62" t="n">
        <v>110.49</v>
      </c>
      <c r="O1448" s="77" t="n">
        <f aca="false">N1448-0.5</f>
        <v>109.99</v>
      </c>
      <c r="P1448" s="78" t="n">
        <f aca="false">IF(ISERROR($P$1*O1448),"",($P$1*O1448))</f>
        <v>11645.7412</v>
      </c>
      <c r="Q1448" s="79" t="n">
        <f aca="false">P1448-T1448-X1448-G1448-H1448-Z1448</f>
        <v>813.741199999999</v>
      </c>
      <c r="R1448" s="80" t="n">
        <f aca="false">P1448-T1448-Y1448-G1448-H1448-Z1448</f>
        <v>813.741199999999</v>
      </c>
      <c r="S1448" s="81" t="n">
        <f aca="false">IF(ISERROR(Q1448/P1448),"",(Q1448/P1448))</f>
        <v>0.0698745735479678</v>
      </c>
      <c r="T1448" s="78" t="n">
        <f aca="false">ROUND(IF(ISERROR(P1448*$T$1),"",P1448*$T$1),0)</f>
        <v>1747</v>
      </c>
      <c r="U1448" s="82" t="n">
        <f aca="false">ROUNDUP(I1448*1.2,0)</f>
        <v>1080</v>
      </c>
      <c r="V1448" s="83" t="n">
        <f aca="false">ROUNDUP(SUM(J1448:L1448)*1.1,0)</f>
        <v>0</v>
      </c>
      <c r="W1448" s="84" t="s">
        <v>50</v>
      </c>
      <c r="X1448" s="28" t="n">
        <f aca="false">IFERROR(IF($W1448="eパケライト",VLOOKUP($U1448,料金表!$B$3:$H$52,2,1),IF($W1448="eパケ",VLOOKUP($U1448,料金表!$B$3:$H$52,4,1),IF($W1448="EMS",VLOOKUP($U1448,料金表!$B$3:$H$52,6,1),""))),"")</f>
        <v>2255</v>
      </c>
      <c r="Y1448" s="28" t="n">
        <f aca="false">IFERROR(IF($W1448="eパケライト",VLOOKUP($U1448,料金表!$B$3:$H$52,3,1),IF($W1448="eパケ",VLOOKUP($U1448,料金表!$B$3:$H$52,5,1),IF($W1448="EMS",VLOOKUP($U1448,料金表!$B$3:$H$52,7,1),""))),"")</f>
        <v>2255</v>
      </c>
      <c r="Z1448" s="28" t="n">
        <f aca="false">$Z$1</f>
        <v>330</v>
      </c>
      <c r="AA1448" s="64"/>
      <c r="AB1448" s="65"/>
      <c r="AC1448" s="66" t="s">
        <v>89</v>
      </c>
      <c r="AD1448" s="65" t="n">
        <v>44015</v>
      </c>
      <c r="AE1448" s="56"/>
      <c r="AF1448" s="104"/>
    </row>
    <row r="1449" customFormat="false" ht="15.75" hidden="false" customHeight="true" outlineLevel="0" collapsed="false">
      <c r="A1449" s="19" t="n">
        <v>1442</v>
      </c>
      <c r="B1449" s="67"/>
      <c r="C1449" s="58" t="s">
        <v>4370</v>
      </c>
      <c r="D1449" s="37" t="s">
        <v>4371</v>
      </c>
      <c r="E1449" s="58" t="n">
        <v>4948872325127</v>
      </c>
      <c r="F1449" s="38" t="str">
        <f aca="false">IF(D1449="",,"http://mnsearch.com/item?kwd="&amp;D1449)</f>
        <v>http://mnsearch.com/item?kwd=B015DSR5HE</v>
      </c>
      <c r="G1449" s="60" t="n">
        <v>8000</v>
      </c>
      <c r="H1449" s="39"/>
      <c r="I1449" s="40" t="n">
        <v>400</v>
      </c>
      <c r="J1449" s="41"/>
      <c r="K1449" s="41"/>
      <c r="L1449" s="41"/>
      <c r="M1449" s="61" t="s">
        <v>4372</v>
      </c>
      <c r="N1449" s="62" t="n">
        <v>120.99</v>
      </c>
      <c r="O1449" s="77" t="n">
        <f aca="false">N1449-0.5</f>
        <v>120.49</v>
      </c>
      <c r="P1449" s="78" t="n">
        <f aca="false">IF(ISERROR($P$1*O1449),"",($P$1*O1449))</f>
        <v>12757.4812</v>
      </c>
      <c r="Q1449" s="79" t="n">
        <f aca="false">P1449-T1449-X1449-G1449-H1449-Z1449</f>
        <v>1278.4812</v>
      </c>
      <c r="R1449" s="80" t="n">
        <f aca="false">P1449-T1449-Y1449-G1449-H1449-Z1449</f>
        <v>1278.4812</v>
      </c>
      <c r="S1449" s="81" t="n">
        <f aca="false">IF(ISERROR(Q1449/P1449),"",(Q1449/P1449))</f>
        <v>0.100214233511863</v>
      </c>
      <c r="T1449" s="78" t="n">
        <f aca="false">ROUND(IF(ISERROR(P1449*$T$1),"",P1449*$T$1),0)</f>
        <v>1914</v>
      </c>
      <c r="U1449" s="82" t="n">
        <f aca="false">ROUNDUP(I1449*1.2,0)</f>
        <v>480</v>
      </c>
      <c r="V1449" s="83" t="n">
        <f aca="false">ROUNDUP(SUM(J1449:L1449)*1.1,0)</f>
        <v>0</v>
      </c>
      <c r="W1449" s="84" t="s">
        <v>50</v>
      </c>
      <c r="X1449" s="28" t="n">
        <f aca="false">IFERROR(IF($W1449="eパケライト",VLOOKUP($U1449,料金表!$B$3:$H$52,2,1),IF($W1449="eパケ",VLOOKUP($U1449,料金表!$B$3:$H$52,4,1),IF($W1449="EMS",VLOOKUP($U1449,料金表!$B$3:$H$52,6,1),""))),"")</f>
        <v>1235</v>
      </c>
      <c r="Y1449" s="28" t="n">
        <f aca="false">IFERROR(IF($W1449="eパケライト",VLOOKUP($U1449,料金表!$B$3:$H$52,3,1),IF($W1449="eパケ",VLOOKUP($U1449,料金表!$B$3:$H$52,5,1),IF($W1449="EMS",VLOOKUP($U1449,料金表!$B$3:$H$52,7,1),""))),"")</f>
        <v>1235</v>
      </c>
      <c r="Z1449" s="28" t="n">
        <f aca="false">$Z$1</f>
        <v>330</v>
      </c>
      <c r="AA1449" s="64"/>
      <c r="AB1449" s="65"/>
      <c r="AC1449" s="66" t="s">
        <v>89</v>
      </c>
      <c r="AD1449" s="65" t="n">
        <v>44015</v>
      </c>
      <c r="AE1449" s="56"/>
      <c r="AF1449" s="104"/>
    </row>
    <row r="1450" customFormat="false" ht="15.75" hidden="false" customHeight="true" outlineLevel="0" collapsed="false">
      <c r="A1450" s="19" t="n">
        <v>1443</v>
      </c>
      <c r="B1450" s="67"/>
      <c r="C1450" s="58" t="s">
        <v>4373</v>
      </c>
      <c r="D1450" s="37" t="s">
        <v>4374</v>
      </c>
      <c r="E1450" s="58" t="n">
        <v>4995857095117</v>
      </c>
      <c r="F1450" s="38" t="str">
        <f aca="false">IF(D1450="",,"http://mnsearch.com/item?kwd="&amp;D1450)</f>
        <v>http://mnsearch.com/item?kwd=B071WPVLZM</v>
      </c>
      <c r="G1450" s="60" t="n">
        <v>5200</v>
      </c>
      <c r="H1450" s="39"/>
      <c r="I1450" s="40" t="n">
        <v>400</v>
      </c>
      <c r="J1450" s="41"/>
      <c r="K1450" s="41"/>
      <c r="L1450" s="41"/>
      <c r="M1450" s="61" t="s">
        <v>4375</v>
      </c>
      <c r="N1450" s="62" t="n">
        <v>90.49</v>
      </c>
      <c r="O1450" s="77" t="n">
        <f aca="false">N1450-0.5</f>
        <v>89.99</v>
      </c>
      <c r="P1450" s="78" t="n">
        <f aca="false">IF(ISERROR($P$1*O1450),"",($P$1*O1450))</f>
        <v>9528.1412</v>
      </c>
      <c r="Q1450" s="79" t="n">
        <f aca="false">P1450-T1450-X1450-G1450-H1450-Z1450</f>
        <v>1334.1412</v>
      </c>
      <c r="R1450" s="80" t="n">
        <f aca="false">P1450-T1450-Y1450-G1450-H1450-Z1450</f>
        <v>1334.1412</v>
      </c>
      <c r="S1450" s="81" t="n">
        <f aca="false">IF(ISERROR(Q1450/P1450),"",(Q1450/P1450))</f>
        <v>0.14002114074464</v>
      </c>
      <c r="T1450" s="78" t="n">
        <f aca="false">ROUND(IF(ISERROR(P1450*$T$1),"",P1450*$T$1),0)</f>
        <v>1429</v>
      </c>
      <c r="U1450" s="82" t="n">
        <f aca="false">ROUNDUP(I1450*1.2,0)</f>
        <v>480</v>
      </c>
      <c r="V1450" s="83" t="n">
        <f aca="false">ROUNDUP(SUM(J1450:L1450)*1.1,0)</f>
        <v>0</v>
      </c>
      <c r="W1450" s="84" t="s">
        <v>50</v>
      </c>
      <c r="X1450" s="28" t="n">
        <f aca="false">IFERROR(IF($W1450="eパケライト",VLOOKUP($U1450,料金表!$B$3:$H$52,2,1),IF($W1450="eパケ",VLOOKUP($U1450,料金表!$B$3:$H$52,4,1),IF($W1450="EMS",VLOOKUP($U1450,料金表!$B$3:$H$52,6,1),""))),"")</f>
        <v>1235</v>
      </c>
      <c r="Y1450" s="28" t="n">
        <f aca="false">IFERROR(IF($W1450="eパケライト",VLOOKUP($U1450,料金表!$B$3:$H$52,3,1),IF($W1450="eパケ",VLOOKUP($U1450,料金表!$B$3:$H$52,5,1),IF($W1450="EMS",VLOOKUP($U1450,料金表!$B$3:$H$52,7,1),""))),"")</f>
        <v>1235</v>
      </c>
      <c r="Z1450" s="28" t="n">
        <f aca="false">$Z$1</f>
        <v>330</v>
      </c>
      <c r="AA1450" s="64"/>
      <c r="AB1450" s="65"/>
      <c r="AC1450" s="66" t="s">
        <v>89</v>
      </c>
      <c r="AD1450" s="65" t="n">
        <v>44015</v>
      </c>
      <c r="AE1450" s="56"/>
      <c r="AF1450" s="104"/>
    </row>
    <row r="1451" customFormat="false" ht="15.75" hidden="false" customHeight="true" outlineLevel="0" collapsed="false">
      <c r="A1451" s="19" t="n">
        <v>1444</v>
      </c>
      <c r="B1451" s="67"/>
      <c r="C1451" s="58" t="s">
        <v>4376</v>
      </c>
      <c r="D1451" s="37" t="s">
        <v>4377</v>
      </c>
      <c r="E1451" s="58" t="n">
        <v>4562412130042</v>
      </c>
      <c r="F1451" s="38" t="str">
        <f aca="false">IF(D1451="",,"http://mnsearch.com/item?kwd="&amp;D1451)</f>
        <v>http://mnsearch.com/item?kwd=B01MTXHRHV</v>
      </c>
      <c r="G1451" s="60" t="n">
        <v>3000</v>
      </c>
      <c r="H1451" s="39"/>
      <c r="I1451" s="40" t="n">
        <v>500</v>
      </c>
      <c r="J1451" s="41"/>
      <c r="K1451" s="41"/>
      <c r="L1451" s="41"/>
      <c r="M1451" s="61" t="s">
        <v>4378</v>
      </c>
      <c r="N1451" s="62" t="n">
        <v>65.49</v>
      </c>
      <c r="O1451" s="77" t="n">
        <f aca="false">N1451-0.5</f>
        <v>64.99</v>
      </c>
      <c r="P1451" s="78" t="n">
        <f aca="false">IF(ISERROR($P$1*O1451),"",($P$1*O1451))</f>
        <v>6881.1412</v>
      </c>
      <c r="Q1451" s="79" t="n">
        <f aca="false">P1451-T1451-X1451-G1451-H1451-Z1451</f>
        <v>1134.1412</v>
      </c>
      <c r="R1451" s="80" t="n">
        <f aca="false">P1451-T1451-Y1451-G1451-H1451-Z1451</f>
        <v>1134.1412</v>
      </c>
      <c r="S1451" s="81" t="n">
        <f aca="false">IF(ISERROR(Q1451/P1451),"",(Q1451/P1451))</f>
        <v>0.164818765817507</v>
      </c>
      <c r="T1451" s="78" t="n">
        <f aca="false">ROUND(IF(ISERROR(P1451*$T$1),"",P1451*$T$1),0)</f>
        <v>1032</v>
      </c>
      <c r="U1451" s="82" t="n">
        <f aca="false">ROUNDUP(I1451*1.2,0)</f>
        <v>600</v>
      </c>
      <c r="V1451" s="83" t="n">
        <f aca="false">ROUNDUP(SUM(J1451:L1451)*1.1,0)</f>
        <v>0</v>
      </c>
      <c r="W1451" s="84" t="s">
        <v>50</v>
      </c>
      <c r="X1451" s="28" t="n">
        <f aca="false">IFERROR(IF($W1451="eパケライト",VLOOKUP($U1451,料金表!$B$3:$H$52,2,1),IF($W1451="eパケ",VLOOKUP($U1451,料金表!$B$3:$H$52,4,1),IF($W1451="EMS",VLOOKUP($U1451,料金表!$B$3:$H$52,6,1),""))),"")</f>
        <v>1385</v>
      </c>
      <c r="Y1451" s="28" t="n">
        <f aca="false">IFERROR(IF($W1451="eパケライト",VLOOKUP($U1451,料金表!$B$3:$H$52,3,1),IF($W1451="eパケ",VLOOKUP($U1451,料金表!$B$3:$H$52,5,1),IF($W1451="EMS",VLOOKUP($U1451,料金表!$B$3:$H$52,7,1),""))),"")</f>
        <v>1385</v>
      </c>
      <c r="Z1451" s="28" t="n">
        <f aca="false">$Z$1</f>
        <v>330</v>
      </c>
      <c r="AA1451" s="64"/>
      <c r="AB1451" s="65"/>
      <c r="AC1451" s="66" t="s">
        <v>89</v>
      </c>
      <c r="AD1451" s="65" t="n">
        <v>44015</v>
      </c>
      <c r="AE1451" s="56"/>
      <c r="AF1451" s="104"/>
    </row>
    <row r="1452" customFormat="false" ht="15.75" hidden="false" customHeight="true" outlineLevel="0" collapsed="false">
      <c r="A1452" s="19" t="n">
        <v>1445</v>
      </c>
      <c r="B1452" s="67"/>
      <c r="C1452" s="58" t="s">
        <v>4379</v>
      </c>
      <c r="D1452" s="37" t="s">
        <v>4380</v>
      </c>
      <c r="E1452" s="58" t="n">
        <v>4902370542714</v>
      </c>
      <c r="F1452" s="38" t="str">
        <f aca="false">IF(D1452="",,"http://mnsearch.com/item?kwd="&amp;D1452)</f>
        <v>http://mnsearch.com/item?kwd=B07NQGGBL7</v>
      </c>
      <c r="G1452" s="60" t="n">
        <v>7511</v>
      </c>
      <c r="H1452" s="39"/>
      <c r="I1452" s="40" t="n">
        <v>1000</v>
      </c>
      <c r="J1452" s="41"/>
      <c r="K1452" s="41"/>
      <c r="L1452" s="41"/>
      <c r="M1452" s="61" t="s">
        <v>4381</v>
      </c>
      <c r="N1452" s="62" t="n">
        <v>115.49</v>
      </c>
      <c r="O1452" s="77" t="n">
        <f aca="false">N1452-0.5</f>
        <v>114.99</v>
      </c>
      <c r="P1452" s="78" t="n">
        <f aca="false">IF(ISERROR($P$1*O1452),"",($P$1*O1452))</f>
        <v>12175.1412</v>
      </c>
      <c r="Q1452" s="79" t="n">
        <f aca="false">P1452-T1452-X1452-G1452-H1452-Z1452</f>
        <v>253.141199999998</v>
      </c>
      <c r="R1452" s="80" t="n">
        <f aca="false">P1452-T1452-Y1452-G1452-H1452-Z1452</f>
        <v>253.141199999998</v>
      </c>
      <c r="S1452" s="81" t="n">
        <f aca="false">IF(ISERROR(Q1452/P1452),"",(Q1452/P1452))</f>
        <v>0.0207916438784298</v>
      </c>
      <c r="T1452" s="78" t="n">
        <f aca="false">ROUND(IF(ISERROR(P1452*$T$1),"",P1452*$T$1),0)</f>
        <v>1826</v>
      </c>
      <c r="U1452" s="82" t="n">
        <f aca="false">ROUNDUP(I1452*1.2,0)</f>
        <v>1200</v>
      </c>
      <c r="V1452" s="83" t="n">
        <f aca="false">ROUNDUP(SUM(J1452:L1452)*1.1,0)</f>
        <v>0</v>
      </c>
      <c r="W1452" s="84" t="s">
        <v>50</v>
      </c>
      <c r="X1452" s="28" t="n">
        <f aca="false">IFERROR(IF($W1452="eパケライト",VLOOKUP($U1452,料金表!$B$3:$H$52,2,1),IF($W1452="eパケ",VLOOKUP($U1452,料金表!$B$3:$H$52,4,1),IF($W1452="EMS",VLOOKUP($U1452,料金表!$B$3:$H$52,6,1),""))),"")</f>
        <v>2255</v>
      </c>
      <c r="Y1452" s="28" t="n">
        <f aca="false">IFERROR(IF($W1452="eパケライト",VLOOKUP($U1452,料金表!$B$3:$H$52,3,1),IF($W1452="eパケ",VLOOKUP($U1452,料金表!$B$3:$H$52,5,1),IF($W1452="EMS",VLOOKUP($U1452,料金表!$B$3:$H$52,7,1),""))),"")</f>
        <v>2255</v>
      </c>
      <c r="Z1452" s="28" t="n">
        <f aca="false">$Z$1</f>
        <v>330</v>
      </c>
      <c r="AA1452" s="64"/>
      <c r="AB1452" s="65"/>
      <c r="AC1452" s="66" t="s">
        <v>89</v>
      </c>
      <c r="AD1452" s="65" t="n">
        <v>44015</v>
      </c>
      <c r="AE1452" s="56"/>
      <c r="AF1452" s="104"/>
    </row>
    <row r="1453" customFormat="false" ht="15.75" hidden="false" customHeight="true" outlineLevel="0" collapsed="false">
      <c r="A1453" s="19" t="n">
        <v>1446</v>
      </c>
      <c r="B1453" s="67"/>
      <c r="C1453" s="58" t="s">
        <v>4382</v>
      </c>
      <c r="D1453" s="37" t="s">
        <v>4383</v>
      </c>
      <c r="E1453" s="58" t="n">
        <v>4582350665055</v>
      </c>
      <c r="F1453" s="38" t="str">
        <f aca="false">IF(D1453="",,"http://mnsearch.com/item?kwd="&amp;D1453)</f>
        <v>http://mnsearch.com/item?kwd=B00VSV6A4U</v>
      </c>
      <c r="G1453" s="60" t="n">
        <v>5000</v>
      </c>
      <c r="H1453" s="39"/>
      <c r="I1453" s="40" t="n">
        <v>800</v>
      </c>
      <c r="J1453" s="41"/>
      <c r="K1453" s="41"/>
      <c r="L1453" s="41"/>
      <c r="M1453" s="61" t="s">
        <v>4384</v>
      </c>
      <c r="N1453" s="62" t="n">
        <v>87.99</v>
      </c>
      <c r="O1453" s="77" t="n">
        <f aca="false">N1453-0.5</f>
        <v>87.49</v>
      </c>
      <c r="P1453" s="78" t="n">
        <f aca="false">IF(ISERROR($P$1*O1453),"",($P$1*O1453))</f>
        <v>9263.4412</v>
      </c>
      <c r="Q1453" s="79" t="n">
        <f aca="false">P1453-T1453-X1453-G1453-H1453-Z1453</f>
        <v>558.441199999999</v>
      </c>
      <c r="R1453" s="80" t="n">
        <f aca="false">P1453-T1453-Y1453-G1453-H1453-Z1453</f>
        <v>558.441199999999</v>
      </c>
      <c r="S1453" s="81" t="n">
        <f aca="false">IF(ISERROR(Q1453/P1453),"",(Q1453/P1453))</f>
        <v>0.0602844221648429</v>
      </c>
      <c r="T1453" s="78" t="n">
        <f aca="false">ROUND(IF(ISERROR(P1453*$T$1),"",P1453*$T$1),0)</f>
        <v>1390</v>
      </c>
      <c r="U1453" s="82" t="n">
        <f aca="false">ROUNDUP(I1453*1.2,0)</f>
        <v>960</v>
      </c>
      <c r="V1453" s="83" t="n">
        <f aca="false">ROUNDUP(SUM(J1453:L1453)*1.1,0)</f>
        <v>0</v>
      </c>
      <c r="W1453" s="84" t="s">
        <v>50</v>
      </c>
      <c r="X1453" s="28" t="n">
        <f aca="false">IFERROR(IF($W1453="eパケライト",VLOOKUP($U1453,料金表!$B$3:$H$52,2,1),IF($W1453="eパケ",VLOOKUP($U1453,料金表!$B$3:$H$52,4,1),IF($W1453="EMS",VLOOKUP($U1453,料金表!$B$3:$H$52,6,1),""))),"")</f>
        <v>1985</v>
      </c>
      <c r="Y1453" s="28" t="n">
        <f aca="false">IFERROR(IF($W1453="eパケライト",VLOOKUP($U1453,料金表!$B$3:$H$52,3,1),IF($W1453="eパケ",VLOOKUP($U1453,料金表!$B$3:$H$52,5,1),IF($W1453="EMS",VLOOKUP($U1453,料金表!$B$3:$H$52,7,1),""))),"")</f>
        <v>1985</v>
      </c>
      <c r="Z1453" s="28" t="n">
        <f aca="false">$Z$1</f>
        <v>330</v>
      </c>
      <c r="AA1453" s="64"/>
      <c r="AB1453" s="65"/>
      <c r="AC1453" s="66" t="s">
        <v>45</v>
      </c>
      <c r="AD1453" s="65" t="n">
        <v>44014</v>
      </c>
      <c r="AE1453" s="56"/>
      <c r="AF1453" s="104"/>
    </row>
    <row r="1454" customFormat="false" ht="15.75" hidden="false" customHeight="true" outlineLevel="0" collapsed="false">
      <c r="A1454" s="19" t="n">
        <v>1447</v>
      </c>
      <c r="B1454" s="67"/>
      <c r="C1454" s="58" t="s">
        <v>4385</v>
      </c>
      <c r="D1454" s="37" t="s">
        <v>4386</v>
      </c>
      <c r="E1454" s="58" t="n">
        <v>4580320630034</v>
      </c>
      <c r="F1454" s="38" t="str">
        <f aca="false">IF(D1454="",,"http://mnsearch.com/item?kwd="&amp;D1454)</f>
        <v>http://mnsearch.com/item?kwd=B004DZPJE0</v>
      </c>
      <c r="G1454" s="60" t="n">
        <v>4100</v>
      </c>
      <c r="H1454" s="39"/>
      <c r="I1454" s="40" t="n">
        <v>700</v>
      </c>
      <c r="J1454" s="41"/>
      <c r="K1454" s="41"/>
      <c r="L1454" s="41"/>
      <c r="M1454" s="61" t="s">
        <v>4387</v>
      </c>
      <c r="N1454" s="62" t="n">
        <v>85.99</v>
      </c>
      <c r="O1454" s="77" t="n">
        <f aca="false">N1454-0.5</f>
        <v>85.49</v>
      </c>
      <c r="P1454" s="78" t="n">
        <f aca="false">IF(ISERROR($P$1*O1454),"",($P$1*O1454))</f>
        <v>9051.6812</v>
      </c>
      <c r="Q1454" s="79" t="n">
        <f aca="false">P1454-T1454-X1454-G1454-H1454-Z1454</f>
        <v>1428.6812</v>
      </c>
      <c r="R1454" s="80" t="n">
        <f aca="false">P1454-T1454-Y1454-G1454-H1454-Z1454</f>
        <v>1428.6812</v>
      </c>
      <c r="S1454" s="81" t="n">
        <f aca="false">IF(ISERROR(Q1454/P1454),"",(Q1454/P1454))</f>
        <v>0.157836005094832</v>
      </c>
      <c r="T1454" s="78" t="n">
        <f aca="false">ROUND(IF(ISERROR(P1454*$T$1),"",P1454*$T$1),0)</f>
        <v>1358</v>
      </c>
      <c r="U1454" s="82" t="n">
        <f aca="false">ROUNDUP(I1454*1.2,0)</f>
        <v>840</v>
      </c>
      <c r="V1454" s="83" t="n">
        <f aca="false">ROUNDUP(SUM(J1454:L1454)*1.1,0)</f>
        <v>0</v>
      </c>
      <c r="W1454" s="84" t="s">
        <v>50</v>
      </c>
      <c r="X1454" s="28" t="n">
        <f aca="false">IFERROR(IF($W1454="eパケライト",VLOOKUP($U1454,料金表!$B$3:$H$52,2,1),IF($W1454="eパケ",VLOOKUP($U1454,料金表!$B$3:$H$52,4,1),IF($W1454="EMS",VLOOKUP($U1454,料金表!$B$3:$H$52,6,1),""))),"")</f>
        <v>1835</v>
      </c>
      <c r="Y1454" s="28" t="n">
        <f aca="false">IFERROR(IF($W1454="eパケライト",VLOOKUP($U1454,料金表!$B$3:$H$52,3,1),IF($W1454="eパケ",VLOOKUP($U1454,料金表!$B$3:$H$52,5,1),IF($W1454="EMS",VLOOKUP($U1454,料金表!$B$3:$H$52,7,1),""))),"")</f>
        <v>1835</v>
      </c>
      <c r="Z1454" s="28" t="n">
        <f aca="false">$Z$1</f>
        <v>330</v>
      </c>
      <c r="AA1454" s="64"/>
      <c r="AB1454" s="65"/>
      <c r="AC1454" s="66" t="s">
        <v>45</v>
      </c>
      <c r="AD1454" s="65" t="n">
        <v>44014</v>
      </c>
      <c r="AE1454" s="56"/>
      <c r="AF1454" s="104"/>
    </row>
    <row r="1455" customFormat="false" ht="15.75" hidden="false" customHeight="true" outlineLevel="0" collapsed="false">
      <c r="A1455" s="19" t="n">
        <v>1448</v>
      </c>
      <c r="B1455" s="67"/>
      <c r="C1455" s="58" t="s">
        <v>4388</v>
      </c>
      <c r="D1455" s="37" t="s">
        <v>4389</v>
      </c>
      <c r="E1455" s="58" t="n">
        <v>4582173560407</v>
      </c>
      <c r="F1455" s="38" t="str">
        <f aca="false">IF(D1455="",,"http://mnsearch.com/item?kwd="&amp;D1455)</f>
        <v>http://mnsearch.com/item?kwd=B077NDYJ5N</v>
      </c>
      <c r="G1455" s="60" t="n">
        <v>5200</v>
      </c>
      <c r="H1455" s="39"/>
      <c r="I1455" s="40" t="n">
        <v>400</v>
      </c>
      <c r="J1455" s="41"/>
      <c r="K1455" s="41"/>
      <c r="L1455" s="41"/>
      <c r="M1455" s="61" t="s">
        <v>4390</v>
      </c>
      <c r="N1455" s="62" t="n">
        <v>84.49</v>
      </c>
      <c r="O1455" s="77" t="n">
        <f aca="false">N1455-0.5</f>
        <v>83.99</v>
      </c>
      <c r="P1455" s="78" t="n">
        <f aca="false">IF(ISERROR($P$1*O1455),"",($P$1*O1455))</f>
        <v>8892.8612</v>
      </c>
      <c r="Q1455" s="79" t="n">
        <f aca="false">P1455-T1455-X1455-G1455-H1455-Z1455</f>
        <v>793.861199999999</v>
      </c>
      <c r="R1455" s="80" t="n">
        <f aca="false">P1455-T1455-Y1455-G1455-H1455-Z1455</f>
        <v>793.861199999999</v>
      </c>
      <c r="S1455" s="81" t="n">
        <f aca="false">IF(ISERROR(Q1455/P1455),"",(Q1455/P1455))</f>
        <v>0.0892694918031555</v>
      </c>
      <c r="T1455" s="78" t="n">
        <f aca="false">ROUND(IF(ISERROR(P1455*$T$1),"",P1455*$T$1),0)</f>
        <v>1334</v>
      </c>
      <c r="U1455" s="82" t="n">
        <f aca="false">ROUNDUP(I1455*1.2,0)</f>
        <v>480</v>
      </c>
      <c r="V1455" s="83" t="n">
        <f aca="false">ROUNDUP(SUM(J1455:L1455)*1.1,0)</f>
        <v>0</v>
      </c>
      <c r="W1455" s="84" t="s">
        <v>50</v>
      </c>
      <c r="X1455" s="28" t="n">
        <f aca="false">IFERROR(IF($W1455="eパケライト",VLOOKUP($U1455,料金表!$B$3:$H$52,2,1),IF($W1455="eパケ",VLOOKUP($U1455,料金表!$B$3:$H$52,4,1),IF($W1455="EMS",VLOOKUP($U1455,料金表!$B$3:$H$52,6,1),""))),"")</f>
        <v>1235</v>
      </c>
      <c r="Y1455" s="28" t="n">
        <f aca="false">IFERROR(IF($W1455="eパケライト",VLOOKUP($U1455,料金表!$B$3:$H$52,3,1),IF($W1455="eパケ",VLOOKUP($U1455,料金表!$B$3:$H$52,5,1),IF($W1455="EMS",VLOOKUP($U1455,料金表!$B$3:$H$52,7,1),""))),"")</f>
        <v>1235</v>
      </c>
      <c r="Z1455" s="28" t="n">
        <f aca="false">$Z$1</f>
        <v>330</v>
      </c>
      <c r="AA1455" s="64"/>
      <c r="AB1455" s="65"/>
      <c r="AC1455" s="66" t="s">
        <v>45</v>
      </c>
      <c r="AD1455" s="65" t="n">
        <v>44014</v>
      </c>
      <c r="AE1455" s="56"/>
      <c r="AF1455" s="104"/>
    </row>
    <row r="1456" customFormat="false" ht="15.75" hidden="false" customHeight="true" outlineLevel="0" collapsed="false">
      <c r="A1456" s="19" t="n">
        <v>1449</v>
      </c>
      <c r="B1456" s="67"/>
      <c r="C1456" s="58" t="s">
        <v>4391</v>
      </c>
      <c r="D1456" s="37" t="s">
        <v>4392</v>
      </c>
      <c r="E1456" s="58" t="n">
        <v>4976219021647</v>
      </c>
      <c r="F1456" s="38" t="str">
        <f aca="false">IF(D1456="",,"http://mnsearch.com/item?kwd="&amp;D1456)</f>
        <v>http://mnsearch.com/item?kwd=B000N5F8X6</v>
      </c>
      <c r="G1456" s="60" t="n">
        <v>4000</v>
      </c>
      <c r="H1456" s="39"/>
      <c r="I1456" s="40" t="n">
        <v>600</v>
      </c>
      <c r="J1456" s="41"/>
      <c r="K1456" s="41"/>
      <c r="L1456" s="41"/>
      <c r="M1456" s="61" t="s">
        <v>4393</v>
      </c>
      <c r="N1456" s="62" t="n">
        <v>75.49</v>
      </c>
      <c r="O1456" s="77" t="n">
        <f aca="false">N1456-0.5</f>
        <v>74.99</v>
      </c>
      <c r="P1456" s="78" t="n">
        <f aca="false">IF(ISERROR($P$1*O1456),"",($P$1*O1456))</f>
        <v>7939.9412</v>
      </c>
      <c r="Q1456" s="79" t="n">
        <f aca="false">P1456-T1456-X1456-G1456-H1456-Z1456</f>
        <v>733.941199999999</v>
      </c>
      <c r="R1456" s="80" t="n">
        <f aca="false">P1456-T1456-Y1456-G1456-H1456-Z1456</f>
        <v>733.941199999999</v>
      </c>
      <c r="S1456" s="81" t="n">
        <f aca="false">IF(ISERROR(Q1456/P1456),"",(Q1456/P1456))</f>
        <v>0.0924366039385782</v>
      </c>
      <c r="T1456" s="78" t="n">
        <f aca="false">ROUND(IF(ISERROR(P1456*$T$1),"",P1456*$T$1),0)</f>
        <v>1191</v>
      </c>
      <c r="U1456" s="82" t="n">
        <f aca="false">ROUNDUP(I1456*1.2,0)</f>
        <v>720</v>
      </c>
      <c r="V1456" s="83" t="n">
        <f aca="false">ROUNDUP(SUM(J1456:L1456)*1.1,0)</f>
        <v>0</v>
      </c>
      <c r="W1456" s="84" t="s">
        <v>50</v>
      </c>
      <c r="X1456" s="28" t="n">
        <f aca="false">IFERROR(IF($W1456="eパケライト",VLOOKUP($U1456,料金表!$B$3:$H$52,2,1),IF($W1456="eパケ",VLOOKUP($U1456,料金表!$B$3:$H$52,4,1),IF($W1456="EMS",VLOOKUP($U1456,料金表!$B$3:$H$52,6,1),""))),"")</f>
        <v>1685</v>
      </c>
      <c r="Y1456" s="28" t="n">
        <f aca="false">IFERROR(IF($W1456="eパケライト",VLOOKUP($U1456,料金表!$B$3:$H$52,3,1),IF($W1456="eパケ",VLOOKUP($U1456,料金表!$B$3:$H$52,5,1),IF($W1456="EMS",VLOOKUP($U1456,料金表!$B$3:$H$52,7,1),""))),"")</f>
        <v>1685</v>
      </c>
      <c r="Z1456" s="28" t="n">
        <f aca="false">$Z$1</f>
        <v>330</v>
      </c>
      <c r="AA1456" s="64"/>
      <c r="AB1456" s="65"/>
      <c r="AC1456" s="66" t="s">
        <v>45</v>
      </c>
      <c r="AD1456" s="65" t="n">
        <v>44014</v>
      </c>
      <c r="AE1456" s="56"/>
      <c r="AF1456" s="104"/>
    </row>
    <row r="1457" customFormat="false" ht="15.75" hidden="false" customHeight="true" outlineLevel="0" collapsed="false">
      <c r="A1457" s="19" t="n">
        <v>1450</v>
      </c>
      <c r="B1457" s="67"/>
      <c r="C1457" s="58" t="s">
        <v>4394</v>
      </c>
      <c r="D1457" s="37" t="s">
        <v>4395</v>
      </c>
      <c r="E1457" s="58" t="n">
        <v>4949776341084</v>
      </c>
      <c r="F1457" s="38" t="str">
        <f aca="false">IF(D1457="",,"http://mnsearch.com/item?kwd="&amp;D1457)</f>
        <v>http://mnsearch.com/item?kwd=B00F9VJRTA</v>
      </c>
      <c r="G1457" s="60" t="n">
        <v>3500</v>
      </c>
      <c r="H1457" s="39"/>
      <c r="I1457" s="40" t="n">
        <v>3300</v>
      </c>
      <c r="J1457" s="41"/>
      <c r="K1457" s="41"/>
      <c r="L1457" s="41"/>
      <c r="M1457" s="61" t="s">
        <v>4396</v>
      </c>
      <c r="N1457" s="62" t="n">
        <v>150</v>
      </c>
      <c r="O1457" s="77" t="n">
        <f aca="false">N1457-0.5</f>
        <v>149.5</v>
      </c>
      <c r="P1457" s="78" t="n">
        <f aca="false">IF(ISERROR($P$1*O1457),"",($P$1*O1457))</f>
        <v>15829.06</v>
      </c>
      <c r="Q1457" s="79" t="n">
        <f aca="false">P1457-T1457-X1457-G1457-H1457-Z1457</f>
        <v>2325.06</v>
      </c>
      <c r="R1457" s="80" t="n">
        <f aca="false">P1457-T1457-Y1457-G1457-H1457-Z1457</f>
        <v>1425.06</v>
      </c>
      <c r="S1457" s="81" t="n">
        <f aca="false">IF(ISERROR(Q1457/P1457),"",(Q1457/P1457))</f>
        <v>0.146885538370567</v>
      </c>
      <c r="T1457" s="78" t="n">
        <f aca="false">ROUND(IF(ISERROR(P1457*$T$1),"",P1457*$T$1),0)</f>
        <v>2374</v>
      </c>
      <c r="U1457" s="82" t="n">
        <f aca="false">ROUNDUP(I1457*1.2,0)</f>
        <v>3960</v>
      </c>
      <c r="V1457" s="83" t="n">
        <f aca="false">ROUNDUP(SUM(J1457:L1457)*1.1,0)</f>
        <v>0</v>
      </c>
      <c r="W1457" s="84" t="s">
        <v>178</v>
      </c>
      <c r="X1457" s="28" t="n">
        <f aca="false">IFERROR(IF($W1457="eパケライト",VLOOKUP($U1457,料金表!$B$3:$H$52,2,1),IF($W1457="eパケ",VLOOKUP($U1457,料金表!$B$3:$H$52,4,1),IF($W1457="EMS",VLOOKUP($U1457,料金表!$B$3:$H$52,6,1),""))),"")</f>
        <v>7300</v>
      </c>
      <c r="Y1457" s="28" t="n">
        <f aca="false">IFERROR(IF($W1457="eパケライト",VLOOKUP($U1457,料金表!$B$3:$H$52,3,1),IF($W1457="eパケ",VLOOKUP($U1457,料金表!$B$3:$H$52,5,1),IF($W1457="EMS",VLOOKUP($U1457,料金表!$B$3:$H$52,7,1),""))),"")</f>
        <v>8200</v>
      </c>
      <c r="Z1457" s="28" t="n">
        <f aca="false">$Z$1</f>
        <v>330</v>
      </c>
      <c r="AA1457" s="64"/>
      <c r="AB1457" s="65"/>
      <c r="AC1457" s="66" t="s">
        <v>45</v>
      </c>
      <c r="AD1457" s="65" t="n">
        <v>44014</v>
      </c>
      <c r="AE1457" s="56"/>
      <c r="AF1457" s="104"/>
    </row>
    <row r="1458" customFormat="false" ht="15.75" hidden="false" customHeight="true" outlineLevel="0" collapsed="false">
      <c r="A1458" s="19" t="n">
        <v>1451</v>
      </c>
      <c r="B1458" s="67"/>
      <c r="C1458" s="58" t="s">
        <v>4397</v>
      </c>
      <c r="D1458" s="37" t="s">
        <v>4398</v>
      </c>
      <c r="E1458" s="58" t="n">
        <v>4988611990193</v>
      </c>
      <c r="F1458" s="38" t="str">
        <f aca="false">IF(D1458="",,"http://mnsearch.com/item?kwd="&amp;D1458)</f>
        <v>http://mnsearch.com/item?kwd=B000069U7F</v>
      </c>
      <c r="G1458" s="60" t="n">
        <v>2000</v>
      </c>
      <c r="H1458" s="39"/>
      <c r="I1458" s="40" t="n">
        <v>200</v>
      </c>
      <c r="J1458" s="41"/>
      <c r="K1458" s="41"/>
      <c r="L1458" s="41"/>
      <c r="M1458" s="61" t="s">
        <v>4399</v>
      </c>
      <c r="N1458" s="62" t="n">
        <v>45.49</v>
      </c>
      <c r="O1458" s="77" t="n">
        <f aca="false">N1458-0.5</f>
        <v>44.99</v>
      </c>
      <c r="P1458" s="78" t="n">
        <f aca="false">IF(ISERROR($P$1*O1458),"",($P$1*O1458))</f>
        <v>4763.5412</v>
      </c>
      <c r="Q1458" s="79" t="n">
        <f aca="false">P1458-T1458-X1458-G1458-H1458-Z1458</f>
        <v>858.5412</v>
      </c>
      <c r="R1458" s="80" t="n">
        <f aca="false">P1458-T1458-Y1458-G1458-H1458-Z1458</f>
        <v>858.5412</v>
      </c>
      <c r="S1458" s="81" t="n">
        <f aca="false">IF(ISERROR(Q1458/P1458),"",(Q1458/P1458))</f>
        <v>0.180231715010673</v>
      </c>
      <c r="T1458" s="78" t="n">
        <f aca="false">ROUND(IF(ISERROR(P1458*$T$1),"",P1458*$T$1),0)</f>
        <v>715</v>
      </c>
      <c r="U1458" s="82" t="n">
        <f aca="false">ROUNDUP(I1458*1.2,0)</f>
        <v>240</v>
      </c>
      <c r="V1458" s="83" t="n">
        <f aca="false">ROUNDUP(SUM(J1458:L1458)*1.1,0)</f>
        <v>0</v>
      </c>
      <c r="W1458" s="84" t="s">
        <v>50</v>
      </c>
      <c r="X1458" s="28" t="n">
        <f aca="false">IFERROR(IF($W1458="eパケライト",VLOOKUP($U1458,料金表!$B$3:$H$52,2,1),IF($W1458="eパケ",VLOOKUP($U1458,料金表!$B$3:$H$52,4,1),IF($W1458="EMS",VLOOKUP($U1458,料金表!$B$3:$H$52,6,1),""))),"")</f>
        <v>860</v>
      </c>
      <c r="Y1458" s="28" t="n">
        <f aca="false">IFERROR(IF($W1458="eパケライト",VLOOKUP($U1458,料金表!$B$3:$H$52,3,1),IF($W1458="eパケ",VLOOKUP($U1458,料金表!$B$3:$H$52,5,1),IF($W1458="EMS",VLOOKUP($U1458,料金表!$B$3:$H$52,7,1),""))),"")</f>
        <v>860</v>
      </c>
      <c r="Z1458" s="28" t="n">
        <f aca="false">$Z$1</f>
        <v>330</v>
      </c>
      <c r="AA1458" s="64"/>
      <c r="AB1458" s="65"/>
      <c r="AC1458" s="66" t="s">
        <v>89</v>
      </c>
      <c r="AD1458" s="65" t="n">
        <v>44015</v>
      </c>
      <c r="AE1458" s="56"/>
      <c r="AF1458" s="104"/>
    </row>
    <row r="1459" customFormat="false" ht="15.75" hidden="false" customHeight="true" outlineLevel="0" collapsed="false">
      <c r="A1459" s="19" t="n">
        <v>1452</v>
      </c>
      <c r="B1459" s="67"/>
      <c r="C1459" s="58" t="s">
        <v>4400</v>
      </c>
      <c r="D1459" s="37" t="s">
        <v>4401</v>
      </c>
      <c r="E1459" s="58" t="n">
        <v>4948872100816</v>
      </c>
      <c r="F1459" s="38" t="str">
        <f aca="false">IF(D1459="",,"http://mnsearch.com/item?kwd="&amp;D1459)</f>
        <v>http://mnsearch.com/item?kwd=B00005OVMW</v>
      </c>
      <c r="G1459" s="60" t="n">
        <v>2800</v>
      </c>
      <c r="H1459" s="39"/>
      <c r="I1459" s="40" t="n">
        <v>200</v>
      </c>
      <c r="J1459" s="41"/>
      <c r="K1459" s="41"/>
      <c r="L1459" s="41"/>
      <c r="M1459" s="61" t="s">
        <v>4402</v>
      </c>
      <c r="N1459" s="62" t="n">
        <v>48.49</v>
      </c>
      <c r="O1459" s="77" t="n">
        <f aca="false">N1459-0.5</f>
        <v>47.99</v>
      </c>
      <c r="P1459" s="78" t="n">
        <f aca="false">IF(ISERROR($P$1*O1459),"",($P$1*O1459))</f>
        <v>5081.1812</v>
      </c>
      <c r="Q1459" s="79" t="n">
        <f aca="false">P1459-T1459-X1459-G1459-H1459-Z1459</f>
        <v>329.1812</v>
      </c>
      <c r="R1459" s="80" t="n">
        <f aca="false">P1459-T1459-Y1459-G1459-H1459-Z1459</f>
        <v>329.1812</v>
      </c>
      <c r="S1459" s="81" t="n">
        <f aca="false">IF(ISERROR(Q1459/P1459),"",(Q1459/P1459))</f>
        <v>0.0647843851740615</v>
      </c>
      <c r="T1459" s="78" t="n">
        <f aca="false">ROUND(IF(ISERROR(P1459*$T$1),"",P1459*$T$1),0)</f>
        <v>762</v>
      </c>
      <c r="U1459" s="82" t="n">
        <f aca="false">ROUNDUP(I1459*1.2,0)</f>
        <v>240</v>
      </c>
      <c r="V1459" s="83" t="n">
        <f aca="false">ROUNDUP(SUM(J1459:L1459)*1.1,0)</f>
        <v>0</v>
      </c>
      <c r="W1459" s="84" t="s">
        <v>50</v>
      </c>
      <c r="X1459" s="28" t="n">
        <f aca="false">IFERROR(IF($W1459="eパケライト",VLOOKUP($U1459,料金表!$B$3:$H$52,2,1),IF($W1459="eパケ",VLOOKUP($U1459,料金表!$B$3:$H$52,4,1),IF($W1459="EMS",VLOOKUP($U1459,料金表!$B$3:$H$52,6,1),""))),"")</f>
        <v>860</v>
      </c>
      <c r="Y1459" s="28" t="n">
        <f aca="false">IFERROR(IF($W1459="eパケライト",VLOOKUP($U1459,料金表!$B$3:$H$52,3,1),IF($W1459="eパケ",VLOOKUP($U1459,料金表!$B$3:$H$52,5,1),IF($W1459="EMS",VLOOKUP($U1459,料金表!$B$3:$H$52,7,1),""))),"")</f>
        <v>860</v>
      </c>
      <c r="Z1459" s="28" t="n">
        <f aca="false">$Z$1</f>
        <v>330</v>
      </c>
      <c r="AA1459" s="64"/>
      <c r="AB1459" s="65"/>
      <c r="AC1459" s="66" t="s">
        <v>89</v>
      </c>
      <c r="AD1459" s="65" t="n">
        <v>44015</v>
      </c>
      <c r="AE1459" s="56"/>
      <c r="AF1459" s="104"/>
    </row>
    <row r="1460" customFormat="false" ht="15.75" hidden="false" customHeight="true" outlineLevel="0" collapsed="false">
      <c r="A1460" s="19" t="n">
        <v>1453</v>
      </c>
      <c r="B1460" s="67"/>
      <c r="C1460" s="58" t="s">
        <v>4403</v>
      </c>
      <c r="D1460" s="37" t="s">
        <v>4404</v>
      </c>
      <c r="E1460" s="58" t="n">
        <v>4582118810048</v>
      </c>
      <c r="F1460" s="38" t="str">
        <f aca="false">IF(D1460="",,"http://mnsearch.com/item?kwd="&amp;D1460)</f>
        <v>http://mnsearch.com/item?kwd=B000E3WPX8</v>
      </c>
      <c r="G1460" s="60" t="n">
        <v>9500</v>
      </c>
      <c r="H1460" s="39"/>
      <c r="I1460" s="40" t="n">
        <v>200</v>
      </c>
      <c r="J1460" s="41"/>
      <c r="K1460" s="41"/>
      <c r="L1460" s="41"/>
      <c r="M1460" s="61" t="s">
        <v>4405</v>
      </c>
      <c r="N1460" s="62" t="n">
        <v>135.49</v>
      </c>
      <c r="O1460" s="77" t="n">
        <f aca="false">N1460-0.5</f>
        <v>134.99</v>
      </c>
      <c r="P1460" s="78" t="n">
        <f aca="false">IF(ISERROR($P$1*O1460),"",($P$1*O1460))</f>
        <v>14292.7412</v>
      </c>
      <c r="Q1460" s="79" t="n">
        <f aca="false">P1460-T1460-X1460-G1460-H1460-Z1460</f>
        <v>1458.7412</v>
      </c>
      <c r="R1460" s="80" t="n">
        <f aca="false">P1460-T1460-Y1460-G1460-H1460-Z1460</f>
        <v>1458.7412</v>
      </c>
      <c r="S1460" s="81" t="n">
        <f aca="false">IF(ISERROR(Q1460/P1460),"",(Q1460/P1460))</f>
        <v>0.102061681491861</v>
      </c>
      <c r="T1460" s="78" t="n">
        <f aca="false">ROUND(IF(ISERROR(P1460*$T$1),"",P1460*$T$1),0)</f>
        <v>2144</v>
      </c>
      <c r="U1460" s="82" t="n">
        <f aca="false">ROUNDUP(I1460*1.2,0)</f>
        <v>240</v>
      </c>
      <c r="V1460" s="83" t="n">
        <f aca="false">ROUNDUP(SUM(J1460:L1460)*1.1,0)</f>
        <v>0</v>
      </c>
      <c r="W1460" s="84" t="s">
        <v>50</v>
      </c>
      <c r="X1460" s="28" t="n">
        <f aca="false">IFERROR(IF($W1460="eパケライト",VLOOKUP($U1460,料金表!$B$3:$H$52,2,1),IF($W1460="eパケ",VLOOKUP($U1460,料金表!$B$3:$H$52,4,1),IF($W1460="EMS",VLOOKUP($U1460,料金表!$B$3:$H$52,6,1),""))),"")</f>
        <v>860</v>
      </c>
      <c r="Y1460" s="28" t="n">
        <f aca="false">IFERROR(IF($W1460="eパケライト",VLOOKUP($U1460,料金表!$B$3:$H$52,3,1),IF($W1460="eパケ",VLOOKUP($U1460,料金表!$B$3:$H$52,5,1),IF($W1460="EMS",VLOOKUP($U1460,料金表!$B$3:$H$52,7,1),""))),"")</f>
        <v>860</v>
      </c>
      <c r="Z1460" s="28" t="n">
        <f aca="false">$Z$1</f>
        <v>330</v>
      </c>
      <c r="AA1460" s="64"/>
      <c r="AB1460" s="65"/>
      <c r="AC1460" s="66" t="s">
        <v>89</v>
      </c>
      <c r="AD1460" s="65" t="n">
        <v>44015</v>
      </c>
      <c r="AE1460" s="56"/>
      <c r="AF1460" s="104"/>
    </row>
    <row r="1461" customFormat="false" ht="15.75" hidden="false" customHeight="true" outlineLevel="0" collapsed="false">
      <c r="A1461" s="19" t="n">
        <v>1454</v>
      </c>
      <c r="B1461" s="67"/>
      <c r="C1461" s="58" t="s">
        <v>4406</v>
      </c>
      <c r="D1461" s="37" t="s">
        <v>4407</v>
      </c>
      <c r="E1461" s="58" t="n">
        <v>4988762080101</v>
      </c>
      <c r="F1461" s="38" t="str">
        <f aca="false">IF(D1461="",,"http://mnsearch.com/item?kwd="&amp;D1461)</f>
        <v>http://mnsearch.com/item?kwd=B000069UGZ</v>
      </c>
      <c r="G1461" s="60" t="n">
        <v>2200</v>
      </c>
      <c r="H1461" s="39"/>
      <c r="I1461" s="40" t="n">
        <v>200</v>
      </c>
      <c r="J1461" s="41"/>
      <c r="K1461" s="41"/>
      <c r="L1461" s="41"/>
      <c r="M1461" s="61" t="s">
        <v>4408</v>
      </c>
      <c r="N1461" s="62" t="n">
        <v>65.49</v>
      </c>
      <c r="O1461" s="77" t="n">
        <f aca="false">N1461-0.5</f>
        <v>64.99</v>
      </c>
      <c r="P1461" s="78" t="n">
        <f aca="false">IF(ISERROR($P$1*O1461),"",($P$1*O1461))</f>
        <v>6881.1412</v>
      </c>
      <c r="Q1461" s="79" t="n">
        <f aca="false">P1461-T1461-X1461-G1461-H1461-Z1461</f>
        <v>2459.1412</v>
      </c>
      <c r="R1461" s="80" t="n">
        <f aca="false">P1461-T1461-Y1461-G1461-H1461-Z1461</f>
        <v>2459.1412</v>
      </c>
      <c r="S1461" s="81" t="n">
        <f aca="false">IF(ISERROR(Q1461/P1461),"",(Q1461/P1461))</f>
        <v>0.357374035574215</v>
      </c>
      <c r="T1461" s="78" t="n">
        <f aca="false">ROUND(IF(ISERROR(P1461*$T$1),"",P1461*$T$1),0)</f>
        <v>1032</v>
      </c>
      <c r="U1461" s="82" t="n">
        <f aca="false">ROUNDUP(I1461*1.2,0)</f>
        <v>240</v>
      </c>
      <c r="V1461" s="83" t="n">
        <f aca="false">ROUNDUP(SUM(J1461:L1461)*1.1,0)</f>
        <v>0</v>
      </c>
      <c r="W1461" s="84" t="s">
        <v>50</v>
      </c>
      <c r="X1461" s="28" t="n">
        <f aca="false">IFERROR(IF($W1461="eパケライト",VLOOKUP($U1461,料金表!$B$3:$H$52,2,1),IF($W1461="eパケ",VLOOKUP($U1461,料金表!$B$3:$H$52,4,1),IF($W1461="EMS",VLOOKUP($U1461,料金表!$B$3:$H$52,6,1),""))),"")</f>
        <v>860</v>
      </c>
      <c r="Y1461" s="28" t="n">
        <f aca="false">IFERROR(IF($W1461="eパケライト",VLOOKUP($U1461,料金表!$B$3:$H$52,3,1),IF($W1461="eパケ",VLOOKUP($U1461,料金表!$B$3:$H$52,5,1),IF($W1461="EMS",VLOOKUP($U1461,料金表!$B$3:$H$52,7,1),""))),"")</f>
        <v>860</v>
      </c>
      <c r="Z1461" s="28" t="n">
        <f aca="false">$Z$1</f>
        <v>330</v>
      </c>
      <c r="AA1461" s="64"/>
      <c r="AB1461" s="65"/>
      <c r="AC1461" s="66" t="s">
        <v>89</v>
      </c>
      <c r="AD1461" s="65" t="n">
        <v>44015</v>
      </c>
      <c r="AE1461" s="56"/>
      <c r="AF1461" s="104"/>
    </row>
    <row r="1462" customFormat="false" ht="15.75" hidden="false" customHeight="true" outlineLevel="0" collapsed="false">
      <c r="A1462" s="19" t="n">
        <v>1455</v>
      </c>
      <c r="B1462" s="67"/>
      <c r="C1462" s="58" t="s">
        <v>4409</v>
      </c>
      <c r="D1462" s="37" t="s">
        <v>4410</v>
      </c>
      <c r="E1462" s="58" t="n">
        <v>4571137330941</v>
      </c>
      <c r="F1462" s="38" t="str">
        <f aca="false">IF(D1462="",,"http://mnsearch.com/item?kwd="&amp;D1462)</f>
        <v>http://mnsearch.com/item?kwd=B0007IGVNA</v>
      </c>
      <c r="G1462" s="60" t="n">
        <v>2100</v>
      </c>
      <c r="H1462" s="39"/>
      <c r="I1462" s="40" t="n">
        <v>200</v>
      </c>
      <c r="J1462" s="41"/>
      <c r="K1462" s="41"/>
      <c r="L1462" s="41"/>
      <c r="M1462" s="100" t="s">
        <v>4411</v>
      </c>
      <c r="N1462" s="62" t="n">
        <v>45.49</v>
      </c>
      <c r="O1462" s="77" t="n">
        <f aca="false">N1462-0.5</f>
        <v>44.99</v>
      </c>
      <c r="P1462" s="78" t="n">
        <f aca="false">IF(ISERROR($P$1*O1462),"",($P$1*O1462))</f>
        <v>4763.5412</v>
      </c>
      <c r="Q1462" s="79" t="n">
        <f aca="false">P1462-T1462-X1462-G1462-H1462-Z1462</f>
        <v>758.5412</v>
      </c>
      <c r="R1462" s="80" t="n">
        <f aca="false">P1462-T1462-Y1462-G1462-H1462-Z1462</f>
        <v>758.5412</v>
      </c>
      <c r="S1462" s="81" t="n">
        <f aca="false">IF(ISERROR(Q1462/P1462),"",(Q1462/P1462))</f>
        <v>0.159238929223494</v>
      </c>
      <c r="T1462" s="78" t="n">
        <f aca="false">ROUND(IF(ISERROR(P1462*$T$1),"",P1462*$T$1),0)</f>
        <v>715</v>
      </c>
      <c r="U1462" s="82" t="n">
        <f aca="false">ROUNDUP(I1462*1.2,0)</f>
        <v>240</v>
      </c>
      <c r="V1462" s="83" t="n">
        <f aca="false">ROUNDUP(SUM(J1462:L1462)*1.1,0)</f>
        <v>0</v>
      </c>
      <c r="W1462" s="84" t="s">
        <v>50</v>
      </c>
      <c r="X1462" s="28" t="n">
        <f aca="false">IFERROR(IF($W1462="eパケライト",VLOOKUP($U1462,料金表!$B$3:$H$52,2,1),IF($W1462="eパケ",VLOOKUP($U1462,料金表!$B$3:$H$52,4,1),IF($W1462="EMS",VLOOKUP($U1462,料金表!$B$3:$H$52,6,1),""))),"")</f>
        <v>860</v>
      </c>
      <c r="Y1462" s="28" t="n">
        <f aca="false">IFERROR(IF($W1462="eパケライト",VLOOKUP($U1462,料金表!$B$3:$H$52,3,1),IF($W1462="eパケ",VLOOKUP($U1462,料金表!$B$3:$H$52,5,1),IF($W1462="EMS",VLOOKUP($U1462,料金表!$B$3:$H$52,7,1),""))),"")</f>
        <v>860</v>
      </c>
      <c r="Z1462" s="28" t="n">
        <f aca="false">$Z$1</f>
        <v>330</v>
      </c>
      <c r="AA1462" s="64"/>
      <c r="AB1462" s="65"/>
      <c r="AC1462" s="66" t="s">
        <v>89</v>
      </c>
      <c r="AD1462" s="65" t="n">
        <v>44015</v>
      </c>
      <c r="AE1462" s="56"/>
      <c r="AF1462" s="104"/>
    </row>
    <row r="1463" customFormat="false" ht="15.75" hidden="false" customHeight="true" outlineLevel="0" collapsed="false">
      <c r="A1463" s="19" t="n">
        <v>1456</v>
      </c>
      <c r="B1463" s="67"/>
      <c r="C1463" s="58" t="s">
        <v>4412</v>
      </c>
      <c r="D1463" s="37" t="s">
        <v>4413</v>
      </c>
      <c r="E1463" s="58" t="n">
        <v>4907892011021</v>
      </c>
      <c r="F1463" s="38" t="str">
        <f aca="false">IF(D1463="",,"http://mnsearch.com/item?kwd="&amp;D1463)</f>
        <v>http://mnsearch.com/item?kwd=B0000634MH</v>
      </c>
      <c r="G1463" s="60" t="n">
        <v>2200</v>
      </c>
      <c r="H1463" s="39"/>
      <c r="I1463" s="40" t="n">
        <v>200</v>
      </c>
      <c r="J1463" s="41"/>
      <c r="K1463" s="41"/>
      <c r="L1463" s="41"/>
      <c r="M1463" s="100" t="s">
        <v>4414</v>
      </c>
      <c r="N1463" s="62" t="n">
        <v>55.49</v>
      </c>
      <c r="O1463" s="77" t="n">
        <f aca="false">N1463-0.5</f>
        <v>54.99</v>
      </c>
      <c r="P1463" s="78" t="n">
        <f aca="false">IF(ISERROR($P$1*O1463),"",($P$1*O1463))</f>
        <v>5822.3412</v>
      </c>
      <c r="Q1463" s="79" t="n">
        <f aca="false">P1463-T1463-X1463-G1463-H1463-Z1463</f>
        <v>1559.3412</v>
      </c>
      <c r="R1463" s="80" t="n">
        <f aca="false">P1463-T1463-Y1463-G1463-H1463-Z1463</f>
        <v>1559.3412</v>
      </c>
      <c r="S1463" s="81" t="n">
        <f aca="false">IF(ISERROR(Q1463/P1463),"",(Q1463/P1463))</f>
        <v>0.267820305687341</v>
      </c>
      <c r="T1463" s="78" t="n">
        <f aca="false">ROUND(IF(ISERROR(P1463*$T$1),"",P1463*$T$1),0)</f>
        <v>873</v>
      </c>
      <c r="U1463" s="82" t="n">
        <f aca="false">ROUNDUP(I1463*1.2,0)</f>
        <v>240</v>
      </c>
      <c r="V1463" s="83" t="n">
        <f aca="false">ROUNDUP(SUM(J1463:L1463)*1.1,0)</f>
        <v>0</v>
      </c>
      <c r="W1463" s="84" t="s">
        <v>50</v>
      </c>
      <c r="X1463" s="28" t="n">
        <f aca="false">IFERROR(IF($W1463="eパケライト",VLOOKUP($U1463,料金表!$B$3:$H$52,2,1),IF($W1463="eパケ",VLOOKUP($U1463,料金表!$B$3:$H$52,4,1),IF($W1463="EMS",VLOOKUP($U1463,料金表!$B$3:$H$52,6,1),""))),"")</f>
        <v>860</v>
      </c>
      <c r="Y1463" s="28" t="n">
        <f aca="false">IFERROR(IF($W1463="eパケライト",VLOOKUP($U1463,料金表!$B$3:$H$52,3,1),IF($W1463="eパケ",VLOOKUP($U1463,料金表!$B$3:$H$52,5,1),IF($W1463="EMS",VLOOKUP($U1463,料金表!$B$3:$H$52,7,1),""))),"")</f>
        <v>860</v>
      </c>
      <c r="Z1463" s="28" t="n">
        <f aca="false">$Z$1</f>
        <v>330</v>
      </c>
      <c r="AA1463" s="64"/>
      <c r="AB1463" s="65"/>
      <c r="AC1463" s="66" t="s">
        <v>45</v>
      </c>
      <c r="AD1463" s="65" t="n">
        <v>44014</v>
      </c>
      <c r="AE1463" s="56"/>
      <c r="AF1463" s="104"/>
    </row>
    <row r="1464" customFormat="false" ht="15.75" hidden="false" customHeight="true" outlineLevel="0" collapsed="false">
      <c r="A1464" s="19" t="n">
        <v>1457</v>
      </c>
      <c r="B1464" s="67"/>
      <c r="C1464" s="58" t="s">
        <v>4415</v>
      </c>
      <c r="D1464" s="37" t="s">
        <v>4416</v>
      </c>
      <c r="E1464" s="58" t="n">
        <v>4940062800179</v>
      </c>
      <c r="F1464" s="38" t="str">
        <f aca="false">IF(D1464="",,"http://mnsearch.com/item?kwd="&amp;D1464)</f>
        <v>http://mnsearch.com/item?kwd=B000069SJK</v>
      </c>
      <c r="G1464" s="60" t="n">
        <v>2000</v>
      </c>
      <c r="H1464" s="39"/>
      <c r="I1464" s="40" t="n">
        <v>200</v>
      </c>
      <c r="J1464" s="41"/>
      <c r="K1464" s="41"/>
      <c r="L1464" s="41"/>
      <c r="M1464" s="61" t="s">
        <v>4417</v>
      </c>
      <c r="N1464" s="62" t="n">
        <v>50.49</v>
      </c>
      <c r="O1464" s="77" t="n">
        <f aca="false">N1464-0.5</f>
        <v>49.99</v>
      </c>
      <c r="P1464" s="78" t="n">
        <f aca="false">IF(ISERROR($P$1*O1464),"",($P$1*O1464))</f>
        <v>5292.9412</v>
      </c>
      <c r="Q1464" s="79" t="n">
        <f aca="false">P1464-T1464-X1464-G1464-H1464-Z1464</f>
        <v>1308.9412</v>
      </c>
      <c r="R1464" s="80" t="n">
        <f aca="false">P1464-T1464-Y1464-G1464-H1464-Z1464</f>
        <v>1308.9412</v>
      </c>
      <c r="S1464" s="81" t="n">
        <f aca="false">IF(ISERROR(Q1464/P1464),"",(Q1464/P1464))</f>
        <v>0.247299403212717</v>
      </c>
      <c r="T1464" s="78" t="n">
        <f aca="false">ROUND(IF(ISERROR(P1464*$T$1),"",P1464*$T$1),0)</f>
        <v>794</v>
      </c>
      <c r="U1464" s="82" t="n">
        <f aca="false">ROUNDUP(I1464*1.2,0)</f>
        <v>240</v>
      </c>
      <c r="V1464" s="83" t="n">
        <f aca="false">ROUNDUP(SUM(J1464:L1464)*1.1,0)</f>
        <v>0</v>
      </c>
      <c r="W1464" s="84" t="s">
        <v>50</v>
      </c>
      <c r="X1464" s="28" t="n">
        <f aca="false">IFERROR(IF($W1464="eパケライト",VLOOKUP($U1464,料金表!$B$3:$H$52,2,1),IF($W1464="eパケ",VLOOKUP($U1464,料金表!$B$3:$H$52,4,1),IF($W1464="EMS",VLOOKUP($U1464,料金表!$B$3:$H$52,6,1),""))),"")</f>
        <v>860</v>
      </c>
      <c r="Y1464" s="28" t="n">
        <f aca="false">IFERROR(IF($W1464="eパケライト",VLOOKUP($U1464,料金表!$B$3:$H$52,3,1),IF($W1464="eパケ",VLOOKUP($U1464,料金表!$B$3:$H$52,5,1),IF($W1464="EMS",VLOOKUP($U1464,料金表!$B$3:$H$52,7,1),""))),"")</f>
        <v>860</v>
      </c>
      <c r="Z1464" s="28" t="n">
        <f aca="false">$Z$1</f>
        <v>330</v>
      </c>
      <c r="AA1464" s="64"/>
      <c r="AB1464" s="65"/>
      <c r="AC1464" s="66" t="s">
        <v>45</v>
      </c>
      <c r="AD1464" s="65" t="n">
        <v>44014</v>
      </c>
      <c r="AE1464" s="56"/>
      <c r="AF1464" s="104"/>
    </row>
    <row r="1465" customFormat="false" ht="15.75" hidden="false" customHeight="true" outlineLevel="0" collapsed="false">
      <c r="A1465" s="19" t="n">
        <v>1458</v>
      </c>
      <c r="B1465" s="67"/>
      <c r="C1465" s="58" t="s">
        <v>4418</v>
      </c>
      <c r="D1465" s="37" t="s">
        <v>4419</v>
      </c>
      <c r="E1465" s="58" t="n">
        <v>4907940500743</v>
      </c>
      <c r="F1465" s="38" t="str">
        <f aca="false">IF(D1465="",,"http://mnsearch.com/item?kwd="&amp;D1465)</f>
        <v>http://mnsearch.com/item?kwd=B0000ZPNES</v>
      </c>
      <c r="G1465" s="60" t="n">
        <v>3000</v>
      </c>
      <c r="H1465" s="39"/>
      <c r="I1465" s="40" t="n">
        <v>200</v>
      </c>
      <c r="J1465" s="41"/>
      <c r="K1465" s="41"/>
      <c r="L1465" s="41"/>
      <c r="M1465" s="100" t="s">
        <v>4420</v>
      </c>
      <c r="N1465" s="62" t="n">
        <v>55.49</v>
      </c>
      <c r="O1465" s="77" t="n">
        <f aca="false">N1465-0.5</f>
        <v>54.99</v>
      </c>
      <c r="P1465" s="78" t="n">
        <f aca="false">IF(ISERROR($P$1*O1465),"",($P$1*O1465))</f>
        <v>5822.3412</v>
      </c>
      <c r="Q1465" s="79" t="n">
        <f aca="false">P1465-T1465-X1465-G1465-H1465-Z1465</f>
        <v>759.3412</v>
      </c>
      <c r="R1465" s="80" t="n">
        <f aca="false">P1465-T1465-Y1465-G1465-H1465-Z1465</f>
        <v>759.3412</v>
      </c>
      <c r="S1465" s="81" t="n">
        <f aca="false">IF(ISERROR(Q1465/P1465),"",(Q1465/P1465))</f>
        <v>0.13041853335562</v>
      </c>
      <c r="T1465" s="78" t="n">
        <f aca="false">ROUND(IF(ISERROR(P1465*$T$1),"",P1465*$T$1),0)</f>
        <v>873</v>
      </c>
      <c r="U1465" s="82" t="n">
        <f aca="false">ROUNDUP(I1465*1.2,0)</f>
        <v>240</v>
      </c>
      <c r="V1465" s="83" t="n">
        <f aca="false">ROUNDUP(SUM(J1465:L1465)*1.1,0)</f>
        <v>0</v>
      </c>
      <c r="W1465" s="84" t="s">
        <v>50</v>
      </c>
      <c r="X1465" s="28" t="n">
        <f aca="false">IFERROR(IF($W1465="eパケライト",VLOOKUP($U1465,料金表!$B$3:$H$52,2,1),IF($W1465="eパケ",VLOOKUP($U1465,料金表!$B$3:$H$52,4,1),IF($W1465="EMS",VLOOKUP($U1465,料金表!$B$3:$H$52,6,1),""))),"")</f>
        <v>860</v>
      </c>
      <c r="Y1465" s="28" t="n">
        <f aca="false">IFERROR(IF($W1465="eパケライト",VLOOKUP($U1465,料金表!$B$3:$H$52,3,1),IF($W1465="eパケ",VLOOKUP($U1465,料金表!$B$3:$H$52,5,1),IF($W1465="EMS",VLOOKUP($U1465,料金表!$B$3:$H$52,7,1),""))),"")</f>
        <v>860</v>
      </c>
      <c r="Z1465" s="28" t="n">
        <f aca="false">$Z$1</f>
        <v>330</v>
      </c>
      <c r="AA1465" s="64"/>
      <c r="AB1465" s="65"/>
      <c r="AC1465" s="66" t="s">
        <v>45</v>
      </c>
      <c r="AD1465" s="65" t="n">
        <v>44014</v>
      </c>
      <c r="AE1465" s="56"/>
      <c r="AF1465" s="104"/>
    </row>
    <row r="1466" customFormat="false" ht="15.75" hidden="false" customHeight="true" outlineLevel="0" collapsed="false">
      <c r="A1466" s="19" t="n">
        <v>1459</v>
      </c>
      <c r="B1466" s="67"/>
      <c r="C1466" s="58" t="s">
        <v>4421</v>
      </c>
      <c r="D1466" s="37" t="s">
        <v>4422</v>
      </c>
      <c r="E1466" s="58" t="n">
        <v>4988008007398</v>
      </c>
      <c r="F1466" s="38" t="str">
        <f aca="false">IF(D1466="",,"http://mnsearch.com/item?kwd="&amp;D1466)</f>
        <v>http://mnsearch.com/item?kwd=B0000ZPQSQ</v>
      </c>
      <c r="G1466" s="60" t="n">
        <v>3300</v>
      </c>
      <c r="H1466" s="39"/>
      <c r="I1466" s="40" t="n">
        <v>200</v>
      </c>
      <c r="J1466" s="41"/>
      <c r="K1466" s="41"/>
      <c r="L1466" s="41"/>
      <c r="M1466" s="61" t="s">
        <v>4423</v>
      </c>
      <c r="N1466" s="62" t="n">
        <v>60.49</v>
      </c>
      <c r="O1466" s="77" t="n">
        <f aca="false">N1466-0.5</f>
        <v>59.99</v>
      </c>
      <c r="P1466" s="78" t="n">
        <f aca="false">IF(ISERROR($P$1*O1466),"",($P$1*O1466))</f>
        <v>6351.7412</v>
      </c>
      <c r="Q1466" s="79" t="n">
        <f aca="false">P1466-T1466-X1466-G1466-H1466-Z1466</f>
        <v>908.7412</v>
      </c>
      <c r="R1466" s="80" t="n">
        <f aca="false">P1466-T1466-Y1466-G1466-H1466-Z1466</f>
        <v>908.7412</v>
      </c>
      <c r="S1466" s="81" t="n">
        <f aca="false">IF(ISERROR(Q1466/P1466),"",(Q1466/P1466))</f>
        <v>0.14306962002797</v>
      </c>
      <c r="T1466" s="78" t="n">
        <f aca="false">ROUND(IF(ISERROR(P1466*$T$1),"",P1466*$T$1),0)</f>
        <v>953</v>
      </c>
      <c r="U1466" s="82" t="n">
        <f aca="false">ROUNDUP(I1466*1.2,0)</f>
        <v>240</v>
      </c>
      <c r="V1466" s="83" t="n">
        <f aca="false">ROUNDUP(SUM(J1466:L1466)*1.1,0)</f>
        <v>0</v>
      </c>
      <c r="W1466" s="84" t="s">
        <v>50</v>
      </c>
      <c r="X1466" s="28" t="n">
        <f aca="false">IFERROR(IF($W1466="eパケライト",VLOOKUP($U1466,料金表!$B$3:$H$52,2,1),IF($W1466="eパケ",VLOOKUP($U1466,料金表!$B$3:$H$52,4,1),IF($W1466="EMS",VLOOKUP($U1466,料金表!$B$3:$H$52,6,1),""))),"")</f>
        <v>860</v>
      </c>
      <c r="Y1466" s="28" t="n">
        <f aca="false">IFERROR(IF($W1466="eパケライト",VLOOKUP($U1466,料金表!$B$3:$H$52,3,1),IF($W1466="eパケ",VLOOKUP($U1466,料金表!$B$3:$H$52,5,1),IF($W1466="EMS",VLOOKUP($U1466,料金表!$B$3:$H$52,7,1),""))),"")</f>
        <v>860</v>
      </c>
      <c r="Z1466" s="28" t="n">
        <f aca="false">$Z$1</f>
        <v>330</v>
      </c>
      <c r="AA1466" s="64"/>
      <c r="AB1466" s="65"/>
      <c r="AC1466" s="66" t="s">
        <v>45</v>
      </c>
      <c r="AD1466" s="65" t="n">
        <v>44014</v>
      </c>
      <c r="AE1466" s="56"/>
      <c r="AF1466" s="104"/>
    </row>
    <row r="1467" customFormat="false" ht="15.75" hidden="false" customHeight="true" outlineLevel="0" collapsed="false">
      <c r="A1467" s="19" t="n">
        <v>1460</v>
      </c>
      <c r="B1467" s="67"/>
      <c r="C1467" s="58" t="s">
        <v>4424</v>
      </c>
      <c r="D1467" s="37" t="s">
        <v>4425</v>
      </c>
      <c r="E1467" s="58" t="n">
        <v>4988624990326</v>
      </c>
      <c r="F1467" s="38" t="str">
        <f aca="false">IF(D1467="",,"http://mnsearch.com/item?kwd="&amp;D1467)</f>
        <v>http://mnsearch.com/item?kwd=B000147QO8</v>
      </c>
      <c r="G1467" s="60" t="n">
        <v>4711</v>
      </c>
      <c r="H1467" s="39"/>
      <c r="I1467" s="40" t="n">
        <v>300</v>
      </c>
      <c r="J1467" s="41"/>
      <c r="K1467" s="41"/>
      <c r="L1467" s="41"/>
      <c r="M1467" s="100" t="s">
        <v>4426</v>
      </c>
      <c r="N1467" s="62" t="n">
        <v>79</v>
      </c>
      <c r="O1467" s="77" t="n">
        <f aca="false">N1467-0.5</f>
        <v>78.5</v>
      </c>
      <c r="P1467" s="78" t="n">
        <f aca="false">IF(ISERROR($P$1*O1467),"",($P$1*O1467))</f>
        <v>8311.58</v>
      </c>
      <c r="Q1467" s="79" t="n">
        <f aca="false">P1467-T1467-X1467-G1467-H1467-Z1467</f>
        <v>938.58</v>
      </c>
      <c r="R1467" s="80" t="n">
        <f aca="false">P1467-T1467-Y1467-G1467-H1467-Z1467</f>
        <v>938.58</v>
      </c>
      <c r="S1467" s="81" t="n">
        <f aca="false">IF(ISERROR(Q1467/P1467),"",(Q1467/P1467))</f>
        <v>0.112924377795798</v>
      </c>
      <c r="T1467" s="78" t="n">
        <f aca="false">ROUND(IF(ISERROR(P1467*$T$1),"",P1467*$T$1),0)</f>
        <v>1247</v>
      </c>
      <c r="U1467" s="82" t="n">
        <f aca="false">ROUNDUP(I1467*1.2,0)</f>
        <v>360</v>
      </c>
      <c r="V1467" s="83" t="n">
        <f aca="false">ROUNDUP(SUM(J1467:L1467)*1.1,0)</f>
        <v>0</v>
      </c>
      <c r="W1467" s="84" t="s">
        <v>50</v>
      </c>
      <c r="X1467" s="28" t="n">
        <f aca="false">IFERROR(IF($W1467="eパケライト",VLOOKUP($U1467,料金表!$B$3:$H$52,2,1),IF($W1467="eパケ",VLOOKUP($U1467,料金表!$B$3:$H$52,4,1),IF($W1467="EMS",VLOOKUP($U1467,料金表!$B$3:$H$52,6,1),""))),"")</f>
        <v>1085</v>
      </c>
      <c r="Y1467" s="28" t="n">
        <f aca="false">IFERROR(IF($W1467="eパケライト",VLOOKUP($U1467,料金表!$B$3:$H$52,3,1),IF($W1467="eパケ",VLOOKUP($U1467,料金表!$B$3:$H$52,5,1),IF($W1467="EMS",VLOOKUP($U1467,料金表!$B$3:$H$52,7,1),""))),"")</f>
        <v>1085</v>
      </c>
      <c r="Z1467" s="28" t="n">
        <f aca="false">$Z$1</f>
        <v>330</v>
      </c>
      <c r="AA1467" s="64"/>
      <c r="AB1467" s="65"/>
      <c r="AC1467" s="66" t="s">
        <v>45</v>
      </c>
      <c r="AD1467" s="65" t="n">
        <v>44014</v>
      </c>
      <c r="AE1467" s="56"/>
      <c r="AF1467" s="104"/>
    </row>
    <row r="1468" customFormat="false" ht="15.75" hidden="false" customHeight="true" outlineLevel="0" collapsed="false">
      <c r="A1468" s="19" t="n">
        <v>1461</v>
      </c>
      <c r="B1468" s="67"/>
      <c r="C1468" s="58" t="s">
        <v>4427</v>
      </c>
      <c r="D1468" s="37" t="s">
        <v>4428</v>
      </c>
      <c r="E1468" s="58" t="n">
        <v>4960677280074</v>
      </c>
      <c r="F1468" s="38" t="str">
        <f aca="false">IF(D1468="",,"http://mnsearch.com/item?kwd="&amp;D1468)</f>
        <v>http://mnsearch.com/item?kwd=B00019P7TO</v>
      </c>
      <c r="G1468" s="60" t="n">
        <v>1500</v>
      </c>
      <c r="H1468" s="39"/>
      <c r="I1468" s="40" t="n">
        <v>200</v>
      </c>
      <c r="J1468" s="41"/>
      <c r="K1468" s="41"/>
      <c r="L1468" s="41"/>
      <c r="M1468" s="100" t="s">
        <v>4429</v>
      </c>
      <c r="N1468" s="62" t="n">
        <v>40.49</v>
      </c>
      <c r="O1468" s="77" t="n">
        <f aca="false">N1468-0.5</f>
        <v>39.99</v>
      </c>
      <c r="P1468" s="78" t="n">
        <f aca="false">IF(ISERROR($P$1*O1468),"",($P$1*O1468))</f>
        <v>4234.1412</v>
      </c>
      <c r="Q1468" s="79" t="n">
        <f aca="false">P1468-T1468-X1468-G1468-H1468-Z1468</f>
        <v>909.1412</v>
      </c>
      <c r="R1468" s="80" t="n">
        <f aca="false">P1468-T1468-Y1468-G1468-H1468-Z1468</f>
        <v>909.1412</v>
      </c>
      <c r="S1468" s="81" t="n">
        <f aca="false">IF(ISERROR(Q1468/P1468),"",(Q1468/P1468))</f>
        <v>0.214716788377298</v>
      </c>
      <c r="T1468" s="78" t="n">
        <f aca="false">ROUND(IF(ISERROR(P1468*$T$1),"",P1468*$T$1),0)</f>
        <v>635</v>
      </c>
      <c r="U1468" s="82" t="n">
        <f aca="false">ROUNDUP(I1468*1.2,0)</f>
        <v>240</v>
      </c>
      <c r="V1468" s="83" t="n">
        <f aca="false">ROUNDUP(SUM(J1468:L1468)*1.1,0)</f>
        <v>0</v>
      </c>
      <c r="W1468" s="84" t="s">
        <v>50</v>
      </c>
      <c r="X1468" s="28" t="n">
        <f aca="false">IFERROR(IF($W1468="eパケライト",VLOOKUP($U1468,料金表!$B$3:$H$52,2,1),IF($W1468="eパケ",VLOOKUP($U1468,料金表!$B$3:$H$52,4,1),IF($W1468="EMS",VLOOKUP($U1468,料金表!$B$3:$H$52,6,1),""))),"")</f>
        <v>860</v>
      </c>
      <c r="Y1468" s="28" t="n">
        <f aca="false">IFERROR(IF($W1468="eパケライト",VLOOKUP($U1468,料金表!$B$3:$H$52,3,1),IF($W1468="eパケ",VLOOKUP($U1468,料金表!$B$3:$H$52,5,1),IF($W1468="EMS",VLOOKUP($U1468,料金表!$B$3:$H$52,7,1),""))),"")</f>
        <v>860</v>
      </c>
      <c r="Z1468" s="28" t="n">
        <f aca="false">$Z$1</f>
        <v>330</v>
      </c>
      <c r="AA1468" s="64"/>
      <c r="AB1468" s="65"/>
      <c r="AC1468" s="66" t="s">
        <v>89</v>
      </c>
      <c r="AD1468" s="65" t="n">
        <v>44016</v>
      </c>
      <c r="AE1468" s="56"/>
      <c r="AF1468" s="104"/>
    </row>
    <row r="1469" customFormat="false" ht="15.75" hidden="false" customHeight="true" outlineLevel="0" collapsed="false">
      <c r="A1469" s="19" t="n">
        <v>1462</v>
      </c>
      <c r="B1469" s="67"/>
      <c r="C1469" s="58" t="s">
        <v>4430</v>
      </c>
      <c r="D1469" s="37" t="s">
        <v>4431</v>
      </c>
      <c r="E1469" s="58" t="n">
        <v>4988611910269</v>
      </c>
      <c r="F1469" s="38" t="str">
        <f aca="false">IF(D1469="",,"http://mnsearch.com/item?kwd="&amp;D1469)</f>
        <v>http://mnsearch.com/item?kwd=B0000ZPUOQ</v>
      </c>
      <c r="G1469" s="60" t="n">
        <v>6311</v>
      </c>
      <c r="H1469" s="39"/>
      <c r="I1469" s="40" t="n">
        <v>200</v>
      </c>
      <c r="J1469" s="41"/>
      <c r="K1469" s="41"/>
      <c r="L1469" s="41"/>
      <c r="M1469" s="61" t="s">
        <v>4432</v>
      </c>
      <c r="N1469" s="62" t="n">
        <v>85.49</v>
      </c>
      <c r="O1469" s="77" t="n">
        <f aca="false">N1469-0.5</f>
        <v>84.99</v>
      </c>
      <c r="P1469" s="78" t="n">
        <f aca="false">IF(ISERROR($P$1*O1469),"",($P$1*O1469))</f>
        <v>8998.7412</v>
      </c>
      <c r="Q1469" s="79" t="n">
        <f aca="false">P1469-T1469-X1469-G1469-H1469-Z1469</f>
        <v>147.741199999999</v>
      </c>
      <c r="R1469" s="80" t="n">
        <f aca="false">P1469-T1469-Y1469-G1469-H1469-Z1469</f>
        <v>147.741199999999</v>
      </c>
      <c r="S1469" s="81" t="n">
        <f aca="false">IF(ISERROR(Q1469/P1469),"",(Q1469/P1469))</f>
        <v>0.0164179852177545</v>
      </c>
      <c r="T1469" s="78" t="n">
        <f aca="false">ROUND(IF(ISERROR(P1469*$T$1),"",P1469*$T$1),0)</f>
        <v>1350</v>
      </c>
      <c r="U1469" s="82" t="n">
        <f aca="false">ROUNDUP(I1469*1.2,0)</f>
        <v>240</v>
      </c>
      <c r="V1469" s="83" t="n">
        <f aca="false">ROUNDUP(SUM(J1469:L1469)*1.1,0)</f>
        <v>0</v>
      </c>
      <c r="W1469" s="84" t="s">
        <v>50</v>
      </c>
      <c r="X1469" s="28" t="n">
        <f aca="false">IFERROR(IF($W1469="eパケライト",VLOOKUP($U1469,料金表!$B$3:$H$52,2,1),IF($W1469="eパケ",VLOOKUP($U1469,料金表!$B$3:$H$52,4,1),IF($W1469="EMS",VLOOKUP($U1469,料金表!$B$3:$H$52,6,1),""))),"")</f>
        <v>860</v>
      </c>
      <c r="Y1469" s="28" t="n">
        <f aca="false">IFERROR(IF($W1469="eパケライト",VLOOKUP($U1469,料金表!$B$3:$H$52,3,1),IF($W1469="eパケ",VLOOKUP($U1469,料金表!$B$3:$H$52,5,1),IF($W1469="EMS",VLOOKUP($U1469,料金表!$B$3:$H$52,7,1),""))),"")</f>
        <v>860</v>
      </c>
      <c r="Z1469" s="28" t="n">
        <f aca="false">$Z$1</f>
        <v>330</v>
      </c>
      <c r="AA1469" s="64"/>
      <c r="AB1469" s="65"/>
      <c r="AC1469" s="66" t="s">
        <v>89</v>
      </c>
      <c r="AD1469" s="65" t="n">
        <v>44016</v>
      </c>
      <c r="AE1469" s="56"/>
      <c r="AF1469" s="104"/>
    </row>
    <row r="1470" customFormat="false" ht="15.75" hidden="false" customHeight="true" outlineLevel="0" collapsed="false">
      <c r="A1470" s="19" t="n">
        <v>1463</v>
      </c>
      <c r="B1470" s="67"/>
      <c r="C1470" s="58" t="s">
        <v>4433</v>
      </c>
      <c r="D1470" s="37" t="s">
        <v>4434</v>
      </c>
      <c r="E1470" s="58" t="n">
        <v>4902425529646</v>
      </c>
      <c r="F1470" s="38" t="str">
        <f aca="false">IF(D1470="",,"http://mnsearch.com/item?kwd="&amp;D1470)</f>
        <v>http://mnsearch.com/item?kwd=B071LSZJB8</v>
      </c>
      <c r="G1470" s="60" t="n">
        <v>3740</v>
      </c>
      <c r="H1470" s="39"/>
      <c r="I1470" s="40" t="n">
        <v>200</v>
      </c>
      <c r="J1470" s="41"/>
      <c r="K1470" s="41"/>
      <c r="L1470" s="41"/>
      <c r="M1470" s="61" t="s">
        <v>4435</v>
      </c>
      <c r="N1470" s="62" t="n">
        <v>63</v>
      </c>
      <c r="O1470" s="77" t="n">
        <f aca="false">N1470-0.5</f>
        <v>62.5</v>
      </c>
      <c r="P1470" s="78" t="n">
        <f aca="false">IF(ISERROR($P$1*O1470),"",($P$1*O1470))</f>
        <v>6617.5</v>
      </c>
      <c r="Q1470" s="79" t="n">
        <f aca="false">P1470-T1470-X1470-G1470-H1470-Z1470</f>
        <v>694.5</v>
      </c>
      <c r="R1470" s="80" t="n">
        <f aca="false">P1470-T1470-Y1470-G1470-H1470-Z1470</f>
        <v>694.5</v>
      </c>
      <c r="S1470" s="81" t="n">
        <f aca="false">IF(ISERROR(Q1470/P1470),"",(Q1470/P1470))</f>
        <v>0.104948998866641</v>
      </c>
      <c r="T1470" s="78" t="n">
        <f aca="false">ROUND(IF(ISERROR(P1470*$T$1),"",P1470*$T$1),0)</f>
        <v>993</v>
      </c>
      <c r="U1470" s="82" t="n">
        <f aca="false">ROUNDUP(I1470*1.2,0)</f>
        <v>240</v>
      </c>
      <c r="V1470" s="83" t="n">
        <f aca="false">ROUNDUP(SUM(J1470:L1470)*1.1,0)</f>
        <v>0</v>
      </c>
      <c r="W1470" s="84" t="s">
        <v>50</v>
      </c>
      <c r="X1470" s="28" t="n">
        <f aca="false">IFERROR(IF($W1470="eパケライト",VLOOKUP($U1470,料金表!$B$3:$H$52,2,1),IF($W1470="eパケ",VLOOKUP($U1470,料金表!$B$3:$H$52,4,1),IF($W1470="EMS",VLOOKUP($U1470,料金表!$B$3:$H$52,6,1),""))),"")</f>
        <v>860</v>
      </c>
      <c r="Y1470" s="28" t="n">
        <f aca="false">IFERROR(IF($W1470="eパケライト",VLOOKUP($U1470,料金表!$B$3:$H$52,3,1),IF($W1470="eパケ",VLOOKUP($U1470,料金表!$B$3:$H$52,5,1),IF($W1470="EMS",VLOOKUP($U1470,料金表!$B$3:$H$52,7,1),""))),"")</f>
        <v>860</v>
      </c>
      <c r="Z1470" s="28" t="n">
        <f aca="false">$Z$1</f>
        <v>330</v>
      </c>
      <c r="AA1470" s="64"/>
      <c r="AB1470" s="65"/>
      <c r="AC1470" s="66" t="s">
        <v>89</v>
      </c>
      <c r="AD1470" s="65" t="n">
        <v>44016</v>
      </c>
      <c r="AE1470" s="56"/>
      <c r="AF1470" s="104"/>
    </row>
    <row r="1471" customFormat="false" ht="15.75" hidden="false" customHeight="true" outlineLevel="0" collapsed="false">
      <c r="A1471" s="19" t="n">
        <v>1464</v>
      </c>
      <c r="B1471" s="67"/>
      <c r="C1471" s="58" t="s">
        <v>4436</v>
      </c>
      <c r="D1471" s="37" t="s">
        <v>4437</v>
      </c>
      <c r="E1471" s="58" t="n">
        <v>4962891100213</v>
      </c>
      <c r="F1471" s="38" t="str">
        <f aca="false">IF(D1471="",,"http://mnsearch.com/item?kwd="&amp;D1471)</f>
        <v>http://mnsearch.com/item?kwd=B000068HG3</v>
      </c>
      <c r="G1471" s="60" t="n">
        <v>35200</v>
      </c>
      <c r="H1471" s="39"/>
      <c r="I1471" s="40" t="n">
        <v>200</v>
      </c>
      <c r="J1471" s="41"/>
      <c r="K1471" s="41"/>
      <c r="L1471" s="41"/>
      <c r="M1471" s="61" t="s">
        <v>4438</v>
      </c>
      <c r="N1471" s="62" t="n">
        <v>520.49</v>
      </c>
      <c r="O1471" s="77" t="n">
        <f aca="false">N1471-0.5</f>
        <v>519.99</v>
      </c>
      <c r="P1471" s="78" t="n">
        <f aca="false">IF(ISERROR($P$1*O1471),"",($P$1*O1471))</f>
        <v>55056.5412</v>
      </c>
      <c r="Q1471" s="79" t="n">
        <f aca="false">P1471-T1471-X1471-G1471-H1471-Z1471</f>
        <v>10408.5412</v>
      </c>
      <c r="R1471" s="80" t="n">
        <f aca="false">P1471-T1471-Y1471-G1471-H1471-Z1471</f>
        <v>10408.5412</v>
      </c>
      <c r="S1471" s="81" t="n">
        <f aca="false">IF(ISERROR(Q1471/P1471),"",(Q1471/P1471))</f>
        <v>0.189051854205473</v>
      </c>
      <c r="T1471" s="78" t="n">
        <f aca="false">ROUND(IF(ISERROR(P1471*$T$1),"",P1471*$T$1),0)</f>
        <v>8258</v>
      </c>
      <c r="U1471" s="82" t="n">
        <f aca="false">ROUNDUP(I1471*1.2,0)</f>
        <v>240</v>
      </c>
      <c r="V1471" s="83" t="n">
        <f aca="false">ROUNDUP(SUM(J1471:L1471)*1.1,0)</f>
        <v>0</v>
      </c>
      <c r="W1471" s="84" t="s">
        <v>50</v>
      </c>
      <c r="X1471" s="28" t="n">
        <f aca="false">IFERROR(IF($W1471="eパケライト",VLOOKUP($U1471,料金表!$B$3:$H$52,2,1),IF($W1471="eパケ",VLOOKUP($U1471,料金表!$B$3:$H$52,4,1),IF($W1471="EMS",VLOOKUP($U1471,料金表!$B$3:$H$52,6,1),""))),"")</f>
        <v>860</v>
      </c>
      <c r="Y1471" s="28" t="n">
        <f aca="false">IFERROR(IF($W1471="eパケライト",VLOOKUP($U1471,料金表!$B$3:$H$52,3,1),IF($W1471="eパケ",VLOOKUP($U1471,料金表!$B$3:$H$52,5,1),IF($W1471="EMS",VLOOKUP($U1471,料金表!$B$3:$H$52,7,1),""))),"")</f>
        <v>860</v>
      </c>
      <c r="Z1471" s="28" t="n">
        <f aca="false">$Z$1</f>
        <v>330</v>
      </c>
      <c r="AA1471" s="64"/>
      <c r="AB1471" s="65"/>
      <c r="AC1471" s="66" t="s">
        <v>89</v>
      </c>
      <c r="AD1471" s="65" t="n">
        <v>44016</v>
      </c>
      <c r="AE1471" s="56"/>
      <c r="AF1471" s="104"/>
    </row>
    <row r="1472" customFormat="false" ht="15.75" hidden="false" customHeight="true" outlineLevel="0" collapsed="false">
      <c r="A1472" s="19" t="n">
        <v>1465</v>
      </c>
      <c r="B1472" s="67"/>
      <c r="C1472" s="58" t="s">
        <v>4439</v>
      </c>
      <c r="D1472" s="37" t="s">
        <v>4440</v>
      </c>
      <c r="E1472" s="58" t="n">
        <v>4988611910054</v>
      </c>
      <c r="F1472" s="38" t="str">
        <f aca="false">IF(D1472="",,"http://mnsearch.com/item?kwd="&amp;D1472)</f>
        <v>http://mnsearch.com/item?kwd=B000068I3L</v>
      </c>
      <c r="G1472" s="60" t="n">
        <v>10500</v>
      </c>
      <c r="H1472" s="39"/>
      <c r="I1472" s="40" t="n">
        <v>200</v>
      </c>
      <c r="J1472" s="41"/>
      <c r="K1472" s="41"/>
      <c r="L1472" s="41"/>
      <c r="M1472" s="61" t="s">
        <v>4441</v>
      </c>
      <c r="N1472" s="62" t="n">
        <v>140.49</v>
      </c>
      <c r="O1472" s="77" t="n">
        <f aca="false">N1472-0.5</f>
        <v>139.99</v>
      </c>
      <c r="P1472" s="78" t="n">
        <f aca="false">IF(ISERROR($P$1*O1472),"",($P$1*O1472))</f>
        <v>14822.1412</v>
      </c>
      <c r="Q1472" s="79" t="n">
        <f aca="false">P1472-T1472-X1472-G1472-H1472-Z1472</f>
        <v>909.1412</v>
      </c>
      <c r="R1472" s="80" t="n">
        <f aca="false">P1472-T1472-Y1472-G1472-H1472-Z1472</f>
        <v>909.1412</v>
      </c>
      <c r="S1472" s="81" t="n">
        <f aca="false">IF(ISERROR(Q1472/P1472),"",(Q1472/P1472))</f>
        <v>0.0613366981013512</v>
      </c>
      <c r="T1472" s="78" t="n">
        <f aca="false">ROUND(IF(ISERROR(P1472*$T$1),"",P1472*$T$1),0)</f>
        <v>2223</v>
      </c>
      <c r="U1472" s="82" t="n">
        <f aca="false">ROUNDUP(I1472*1.2,0)</f>
        <v>240</v>
      </c>
      <c r="V1472" s="83" t="n">
        <f aca="false">ROUNDUP(SUM(J1472:L1472)*1.1,0)</f>
        <v>0</v>
      </c>
      <c r="W1472" s="84" t="s">
        <v>50</v>
      </c>
      <c r="X1472" s="28" t="n">
        <f aca="false">IFERROR(IF($W1472="eパケライト",VLOOKUP($U1472,料金表!$B$3:$H$52,2,1),IF($W1472="eパケ",VLOOKUP($U1472,料金表!$B$3:$H$52,4,1),IF($W1472="EMS",VLOOKUP($U1472,料金表!$B$3:$H$52,6,1),""))),"")</f>
        <v>860</v>
      </c>
      <c r="Y1472" s="28" t="n">
        <f aca="false">IFERROR(IF($W1472="eパケライト",VLOOKUP($U1472,料金表!$B$3:$H$52,3,1),IF($W1472="eパケ",VLOOKUP($U1472,料金表!$B$3:$H$52,5,1),IF($W1472="EMS",VLOOKUP($U1472,料金表!$B$3:$H$52,7,1),""))),"")</f>
        <v>860</v>
      </c>
      <c r="Z1472" s="28" t="n">
        <f aca="false">$Z$1</f>
        <v>330</v>
      </c>
      <c r="AA1472" s="64"/>
      <c r="AB1472" s="65"/>
      <c r="AC1472" s="66" t="s">
        <v>89</v>
      </c>
      <c r="AD1472" s="65" t="n">
        <v>44016</v>
      </c>
      <c r="AE1472" s="56"/>
      <c r="AF1472" s="104"/>
    </row>
    <row r="1473" customFormat="false" ht="15.75" hidden="false" customHeight="true" outlineLevel="0" collapsed="false">
      <c r="A1473" s="19" t="n">
        <v>1466</v>
      </c>
      <c r="B1473" s="67"/>
      <c r="C1473" s="58" t="s">
        <v>4442</v>
      </c>
      <c r="D1473" s="37" t="s">
        <v>4443</v>
      </c>
      <c r="E1473" s="58" t="n">
        <v>4959143600218</v>
      </c>
      <c r="F1473" s="38" t="str">
        <f aca="false">IF(D1473="",,"http://mnsearch.com/item?kwd="&amp;D1473)</f>
        <v>http://mnsearch.com/item?kwd=B000068HAO</v>
      </c>
      <c r="G1473" s="60" t="n">
        <v>4180</v>
      </c>
      <c r="H1473" s="39"/>
      <c r="I1473" s="40" t="n">
        <v>200</v>
      </c>
      <c r="J1473" s="41"/>
      <c r="K1473" s="41"/>
      <c r="L1473" s="41"/>
      <c r="M1473" s="61" t="s">
        <v>4444</v>
      </c>
      <c r="N1473" s="62" t="n">
        <v>79.14</v>
      </c>
      <c r="O1473" s="77" t="n">
        <f aca="false">N1473-0.5</f>
        <v>78.64</v>
      </c>
      <c r="P1473" s="78" t="n">
        <f aca="false">IF(ISERROR($P$1*O1473),"",($P$1*O1473))</f>
        <v>8326.4032</v>
      </c>
      <c r="Q1473" s="79" t="n">
        <f aca="false">P1473-T1473-X1473-G1473-H1473-Z1473</f>
        <v>1707.4032</v>
      </c>
      <c r="R1473" s="80" t="n">
        <f aca="false">P1473-T1473-Y1473-G1473-H1473-Z1473</f>
        <v>1707.4032</v>
      </c>
      <c r="S1473" s="81" t="n">
        <f aca="false">IF(ISERROR(Q1473/P1473),"",(Q1473/P1473))</f>
        <v>0.205058914274053</v>
      </c>
      <c r="T1473" s="78" t="n">
        <f aca="false">ROUND(IF(ISERROR(P1473*$T$1),"",P1473*$T$1),0)</f>
        <v>1249</v>
      </c>
      <c r="U1473" s="82" t="n">
        <f aca="false">ROUNDUP(I1473*1.2,0)</f>
        <v>240</v>
      </c>
      <c r="V1473" s="83" t="n">
        <f aca="false">ROUNDUP(SUM(J1473:L1473)*1.1,0)</f>
        <v>0</v>
      </c>
      <c r="W1473" s="84" t="s">
        <v>50</v>
      </c>
      <c r="X1473" s="28" t="n">
        <f aca="false">IFERROR(IF($W1473="eパケライト",VLOOKUP($U1473,料金表!$B$3:$H$52,2,1),IF($W1473="eパケ",VLOOKUP($U1473,料金表!$B$3:$H$52,4,1),IF($W1473="EMS",VLOOKUP($U1473,料金表!$B$3:$H$52,6,1),""))),"")</f>
        <v>860</v>
      </c>
      <c r="Y1473" s="28" t="n">
        <f aca="false">IFERROR(IF($W1473="eパケライト",VLOOKUP($U1473,料金表!$B$3:$H$52,3,1),IF($W1473="eパケ",VLOOKUP($U1473,料金表!$B$3:$H$52,5,1),IF($W1473="EMS",VLOOKUP($U1473,料金表!$B$3:$H$52,7,1),""))),"")</f>
        <v>860</v>
      </c>
      <c r="Z1473" s="28" t="n">
        <f aca="false">$Z$1</f>
        <v>330</v>
      </c>
      <c r="AA1473" s="64"/>
      <c r="AB1473" s="65"/>
      <c r="AC1473" s="66" t="s">
        <v>45</v>
      </c>
      <c r="AD1473" s="65" t="n">
        <v>44016</v>
      </c>
      <c r="AE1473" s="56"/>
      <c r="AF1473" s="104"/>
    </row>
    <row r="1474" customFormat="false" ht="15.75" hidden="false" customHeight="true" outlineLevel="0" collapsed="false">
      <c r="A1474" s="19" t="n">
        <v>1467</v>
      </c>
      <c r="B1474" s="67"/>
      <c r="C1474" s="58" t="s">
        <v>4445</v>
      </c>
      <c r="D1474" s="37" t="s">
        <v>4446</v>
      </c>
      <c r="E1474" s="58" t="n">
        <v>4974365132132</v>
      </c>
      <c r="F1474" s="38" t="str">
        <f aca="false">IF(D1474="",,"http://mnsearch.com/item?kwd="&amp;D1474)</f>
        <v>http://mnsearch.com/item?kwd=B00014AW0I</v>
      </c>
      <c r="G1474" s="60" t="n">
        <v>3911</v>
      </c>
      <c r="H1474" s="39"/>
      <c r="I1474" s="40" t="n">
        <v>200</v>
      </c>
      <c r="J1474" s="41"/>
      <c r="K1474" s="41"/>
      <c r="L1474" s="41"/>
      <c r="M1474" s="61" t="s">
        <v>4447</v>
      </c>
      <c r="N1474" s="62" t="n">
        <v>75.49</v>
      </c>
      <c r="O1474" s="77" t="n">
        <f aca="false">N1474-0.5</f>
        <v>74.99</v>
      </c>
      <c r="P1474" s="78" t="n">
        <f aca="false">IF(ISERROR($P$1*O1474),"",($P$1*O1474))</f>
        <v>7939.9412</v>
      </c>
      <c r="Q1474" s="79" t="n">
        <f aca="false">P1474-T1474-X1474-G1474-H1474-Z1474</f>
        <v>1647.9412</v>
      </c>
      <c r="R1474" s="80" t="n">
        <f aca="false">P1474-T1474-Y1474-G1474-H1474-Z1474</f>
        <v>1647.9412</v>
      </c>
      <c r="S1474" s="81" t="n">
        <f aca="false">IF(ISERROR(Q1474/P1474),"",(Q1474/P1474))</f>
        <v>0.207550806547535</v>
      </c>
      <c r="T1474" s="78" t="n">
        <f aca="false">ROUND(IF(ISERROR(P1474*$T$1),"",P1474*$T$1),0)</f>
        <v>1191</v>
      </c>
      <c r="U1474" s="82" t="n">
        <f aca="false">ROUNDUP(I1474*1.2,0)</f>
        <v>240</v>
      </c>
      <c r="V1474" s="83" t="n">
        <f aca="false">ROUNDUP(SUM(J1474:L1474)*1.1,0)</f>
        <v>0</v>
      </c>
      <c r="W1474" s="84" t="s">
        <v>50</v>
      </c>
      <c r="X1474" s="28" t="n">
        <f aca="false">IFERROR(IF($W1474="eパケライト",VLOOKUP($U1474,料金表!$B$3:$H$52,2,1),IF($W1474="eパケ",VLOOKUP($U1474,料金表!$B$3:$H$52,4,1),IF($W1474="EMS",VLOOKUP($U1474,料金表!$B$3:$H$52,6,1),""))),"")</f>
        <v>860</v>
      </c>
      <c r="Y1474" s="28" t="n">
        <f aca="false">IFERROR(IF($W1474="eパケライト",VLOOKUP($U1474,料金表!$B$3:$H$52,3,1),IF($W1474="eパケ",VLOOKUP($U1474,料金表!$B$3:$H$52,5,1),IF($W1474="EMS",VLOOKUP($U1474,料金表!$B$3:$H$52,7,1),""))),"")</f>
        <v>860</v>
      </c>
      <c r="Z1474" s="28" t="n">
        <f aca="false">$Z$1</f>
        <v>330</v>
      </c>
      <c r="AA1474" s="64"/>
      <c r="AB1474" s="65"/>
      <c r="AC1474" s="66" t="s">
        <v>45</v>
      </c>
      <c r="AD1474" s="65" t="n">
        <v>44016</v>
      </c>
      <c r="AE1474" s="56"/>
      <c r="AF1474" s="104"/>
    </row>
    <row r="1475" customFormat="false" ht="15.75" hidden="false" customHeight="true" outlineLevel="0" collapsed="false">
      <c r="A1475" s="19" t="n">
        <v>1468</v>
      </c>
      <c r="B1475" s="67"/>
      <c r="C1475" s="58" t="s">
        <v>4448</v>
      </c>
      <c r="D1475" s="37" t="s">
        <v>4449</v>
      </c>
      <c r="E1475" s="58" t="n">
        <v>4953507880810</v>
      </c>
      <c r="F1475" s="38" t="str">
        <f aca="false">IF(D1475="",,"http://mnsearch.com/item?kwd="&amp;D1475)</f>
        <v>http://mnsearch.com/item?kwd=B003NZYULE</v>
      </c>
      <c r="G1475" s="60" t="n">
        <v>2500</v>
      </c>
      <c r="H1475" s="39"/>
      <c r="I1475" s="40" t="n">
        <v>200</v>
      </c>
      <c r="J1475" s="41"/>
      <c r="K1475" s="41"/>
      <c r="L1475" s="41"/>
      <c r="M1475" s="61" t="s">
        <v>4450</v>
      </c>
      <c r="N1475" s="62" t="n">
        <v>50.49</v>
      </c>
      <c r="O1475" s="77" t="n">
        <f aca="false">N1475-0.5</f>
        <v>49.99</v>
      </c>
      <c r="P1475" s="78" t="n">
        <f aca="false">IF(ISERROR($P$1*O1475),"",($P$1*O1475))</f>
        <v>5292.9412</v>
      </c>
      <c r="Q1475" s="79" t="n">
        <f aca="false">P1475-T1475-X1475-G1475-H1475-Z1475</f>
        <v>808.9412</v>
      </c>
      <c r="R1475" s="80" t="n">
        <f aca="false">P1475-T1475-Y1475-G1475-H1475-Z1475</f>
        <v>808.9412</v>
      </c>
      <c r="S1475" s="81" t="n">
        <f aca="false">IF(ISERROR(Q1475/P1475),"",(Q1475/P1475))</f>
        <v>0.152833966868931</v>
      </c>
      <c r="T1475" s="78" t="n">
        <f aca="false">ROUND(IF(ISERROR(P1475*$T$1),"",P1475*$T$1),0)</f>
        <v>794</v>
      </c>
      <c r="U1475" s="82" t="n">
        <f aca="false">ROUNDUP(I1475*1.2,0)</f>
        <v>240</v>
      </c>
      <c r="V1475" s="83" t="n">
        <f aca="false">ROUNDUP(SUM(J1475:L1475)*1.1,0)</f>
        <v>0</v>
      </c>
      <c r="W1475" s="84" t="s">
        <v>50</v>
      </c>
      <c r="X1475" s="28" t="n">
        <f aca="false">IFERROR(IF($W1475="eパケライト",VLOOKUP($U1475,料金表!$B$3:$H$52,2,1),IF($W1475="eパケ",VLOOKUP($U1475,料金表!$B$3:$H$52,4,1),IF($W1475="EMS",VLOOKUP($U1475,料金表!$B$3:$H$52,6,1),""))),"")</f>
        <v>860</v>
      </c>
      <c r="Y1475" s="28" t="n">
        <f aca="false">IFERROR(IF($W1475="eパケライト",VLOOKUP($U1475,料金表!$B$3:$H$52,3,1),IF($W1475="eパケ",VLOOKUP($U1475,料金表!$B$3:$H$52,5,1),IF($W1475="EMS",VLOOKUP($U1475,料金表!$B$3:$H$52,7,1),""))),"")</f>
        <v>860</v>
      </c>
      <c r="Z1475" s="28" t="n">
        <f aca="false">$Z$1</f>
        <v>330</v>
      </c>
      <c r="AA1475" s="64"/>
      <c r="AB1475" s="65"/>
      <c r="AC1475" s="66" t="s">
        <v>45</v>
      </c>
      <c r="AD1475" s="65" t="n">
        <v>44016</v>
      </c>
      <c r="AE1475" s="56"/>
      <c r="AF1475" s="104"/>
    </row>
    <row r="1476" customFormat="false" ht="15.75" hidden="false" customHeight="true" outlineLevel="0" collapsed="false">
      <c r="A1476" s="19" t="n">
        <v>1469</v>
      </c>
      <c r="B1476" s="67"/>
      <c r="C1476" s="58" t="s">
        <v>4451</v>
      </c>
      <c r="D1476" s="37" t="s">
        <v>4452</v>
      </c>
      <c r="E1476" s="58" t="n">
        <v>4907892000216</v>
      </c>
      <c r="F1476" s="38" t="str">
        <f aca="false">IF(D1476="",,"http://mnsearch.com/item?kwd="&amp;D1476)</f>
        <v>http://mnsearch.com/item?kwd=B000068H2P</v>
      </c>
      <c r="G1476" s="60" t="n">
        <v>2111</v>
      </c>
      <c r="H1476" s="39"/>
      <c r="I1476" s="40" t="n">
        <v>200</v>
      </c>
      <c r="J1476" s="41"/>
      <c r="K1476" s="41"/>
      <c r="L1476" s="41"/>
      <c r="M1476" s="100" t="s">
        <v>4453</v>
      </c>
      <c r="N1476" s="62" t="n">
        <v>48.49</v>
      </c>
      <c r="O1476" s="77" t="n">
        <f aca="false">N1476-0.5</f>
        <v>47.99</v>
      </c>
      <c r="P1476" s="78" t="n">
        <f aca="false">IF(ISERROR($P$1*O1476),"",($P$1*O1476))</f>
        <v>5081.1812</v>
      </c>
      <c r="Q1476" s="79" t="n">
        <f aca="false">P1476-T1476-X1476-G1476-H1476-Z1476</f>
        <v>1018.1812</v>
      </c>
      <c r="R1476" s="80" t="n">
        <f aca="false">P1476-T1476-Y1476-G1476-H1476-Z1476</f>
        <v>1018.1812</v>
      </c>
      <c r="S1476" s="81" t="n">
        <f aca="false">IF(ISERROR(Q1476/P1476),"",(Q1476/P1476))</f>
        <v>0.200382777138513</v>
      </c>
      <c r="T1476" s="78" t="n">
        <f aca="false">ROUND(IF(ISERROR(P1476*$T$1),"",P1476*$T$1),0)</f>
        <v>762</v>
      </c>
      <c r="U1476" s="82" t="n">
        <f aca="false">ROUNDUP(I1476*1.2,0)</f>
        <v>240</v>
      </c>
      <c r="V1476" s="83" t="n">
        <f aca="false">ROUNDUP(SUM(J1476:L1476)*1.1,0)</f>
        <v>0</v>
      </c>
      <c r="W1476" s="84" t="s">
        <v>50</v>
      </c>
      <c r="X1476" s="28" t="n">
        <f aca="false">IFERROR(IF($W1476="eパケライト",VLOOKUP($U1476,料金表!$B$3:$H$52,2,1),IF($W1476="eパケ",VLOOKUP($U1476,料金表!$B$3:$H$52,4,1),IF($W1476="EMS",VLOOKUP($U1476,料金表!$B$3:$H$52,6,1),""))),"")</f>
        <v>860</v>
      </c>
      <c r="Y1476" s="28" t="n">
        <f aca="false">IFERROR(IF($W1476="eパケライト",VLOOKUP($U1476,料金表!$B$3:$H$52,3,1),IF($W1476="eパケ",VLOOKUP($U1476,料金表!$B$3:$H$52,5,1),IF($W1476="EMS",VLOOKUP($U1476,料金表!$B$3:$H$52,7,1),""))),"")</f>
        <v>860</v>
      </c>
      <c r="Z1476" s="28" t="n">
        <f aca="false">$Z$1</f>
        <v>330</v>
      </c>
      <c r="AA1476" s="64"/>
      <c r="AB1476" s="65"/>
      <c r="AC1476" s="66" t="s">
        <v>45</v>
      </c>
      <c r="AD1476" s="65" t="n">
        <v>44016</v>
      </c>
      <c r="AE1476" s="56"/>
      <c r="AF1476" s="104"/>
    </row>
    <row r="1477" customFormat="false" ht="15.75" hidden="false" customHeight="true" outlineLevel="0" collapsed="false">
      <c r="A1477" s="19" t="n">
        <v>1470</v>
      </c>
      <c r="B1477" s="67"/>
      <c r="C1477" s="58" t="s">
        <v>4454</v>
      </c>
      <c r="D1477" s="37" t="s">
        <v>4455</v>
      </c>
      <c r="E1477" s="58" t="n">
        <v>4983164730104</v>
      </c>
      <c r="F1477" s="38" t="str">
        <f aca="false">IF(D1477="",,"http://mnsearch.com/item?kwd="&amp;D1477)</f>
        <v>http://mnsearch.com/item?kwd=B000069TH3</v>
      </c>
      <c r="G1477" s="60" t="n">
        <v>2211</v>
      </c>
      <c r="H1477" s="39"/>
      <c r="I1477" s="40" t="n">
        <v>200</v>
      </c>
      <c r="J1477" s="41"/>
      <c r="K1477" s="41"/>
      <c r="L1477" s="41"/>
      <c r="M1477" s="100" t="s">
        <v>4456</v>
      </c>
      <c r="N1477" s="62" t="n">
        <v>45.49</v>
      </c>
      <c r="O1477" s="77" t="n">
        <f aca="false">N1477-0.5</f>
        <v>44.99</v>
      </c>
      <c r="P1477" s="78" t="n">
        <f aca="false">IF(ISERROR($P$1*O1477),"",($P$1*O1477))</f>
        <v>4763.5412</v>
      </c>
      <c r="Q1477" s="79" t="n">
        <f aca="false">P1477-T1477-X1477-G1477-H1477-Z1477</f>
        <v>647.5412</v>
      </c>
      <c r="R1477" s="80" t="n">
        <f aca="false">P1477-T1477-Y1477-G1477-H1477-Z1477</f>
        <v>647.5412</v>
      </c>
      <c r="S1477" s="81" t="n">
        <f aca="false">IF(ISERROR(Q1477/P1477),"",(Q1477/P1477))</f>
        <v>0.135936936999726</v>
      </c>
      <c r="T1477" s="78" t="n">
        <f aca="false">ROUND(IF(ISERROR(P1477*$T$1),"",P1477*$T$1),0)</f>
        <v>715</v>
      </c>
      <c r="U1477" s="82" t="n">
        <f aca="false">ROUNDUP(I1477*1.2,0)</f>
        <v>240</v>
      </c>
      <c r="V1477" s="83" t="n">
        <f aca="false">ROUNDUP(SUM(J1477:L1477)*1.1,0)</f>
        <v>0</v>
      </c>
      <c r="W1477" s="84" t="s">
        <v>50</v>
      </c>
      <c r="X1477" s="28" t="n">
        <f aca="false">IFERROR(IF($W1477="eパケライト",VLOOKUP($U1477,料金表!$B$3:$H$52,2,1),IF($W1477="eパケ",VLOOKUP($U1477,料金表!$B$3:$H$52,4,1),IF($W1477="EMS",VLOOKUP($U1477,料金表!$B$3:$H$52,6,1),""))),"")</f>
        <v>860</v>
      </c>
      <c r="Y1477" s="28" t="n">
        <f aca="false">IFERROR(IF($W1477="eパケライト",VLOOKUP($U1477,料金表!$B$3:$H$52,3,1),IF($W1477="eパケ",VLOOKUP($U1477,料金表!$B$3:$H$52,5,1),IF($W1477="EMS",VLOOKUP($U1477,料金表!$B$3:$H$52,7,1),""))),"")</f>
        <v>860</v>
      </c>
      <c r="Z1477" s="28" t="n">
        <f aca="false">$Z$1</f>
        <v>330</v>
      </c>
      <c r="AA1477" s="64"/>
      <c r="AB1477" s="65"/>
      <c r="AC1477" s="66" t="s">
        <v>45</v>
      </c>
      <c r="AD1477" s="65" t="n">
        <v>44016</v>
      </c>
      <c r="AE1477" s="56"/>
      <c r="AF1477" s="104"/>
    </row>
    <row r="1478" customFormat="false" ht="15.75" hidden="false" customHeight="true" outlineLevel="0" collapsed="false">
      <c r="A1478" s="19" t="n">
        <v>1471</v>
      </c>
      <c r="B1478" s="67"/>
      <c r="C1478" s="58" t="s">
        <v>4457</v>
      </c>
      <c r="D1478" s="37" t="s">
        <v>110</v>
      </c>
      <c r="E1478" s="20"/>
      <c r="F1478" s="38" t="str">
        <f aca="false">IF(D1478="",,"http://mnsearch.com/item?kwd="&amp;D1478)</f>
        <v>http://mnsearch.com/item?kwd=Hand-on</v>
      </c>
      <c r="G1478" s="60" t="n">
        <v>8000</v>
      </c>
      <c r="H1478" s="39"/>
      <c r="I1478" s="40" t="n">
        <v>500</v>
      </c>
      <c r="J1478" s="41"/>
      <c r="K1478" s="41"/>
      <c r="L1478" s="41"/>
      <c r="M1478" s="41"/>
      <c r="N1478" s="62" t="n">
        <v>125.49</v>
      </c>
      <c r="O1478" s="77" t="n">
        <f aca="false">N1478-0.5</f>
        <v>124.99</v>
      </c>
      <c r="P1478" s="78" t="n">
        <f aca="false">IF(ISERROR($P$1*O1478),"",($P$1*O1478))</f>
        <v>13233.9412</v>
      </c>
      <c r="Q1478" s="79" t="n">
        <f aca="false">P1478-T1478-X1478-G1478-H1478-Z1478</f>
        <v>1533.9412</v>
      </c>
      <c r="R1478" s="80" t="n">
        <f aca="false">P1478-T1478-Y1478-G1478-H1478-Z1478</f>
        <v>1533.9412</v>
      </c>
      <c r="S1478" s="81" t="n">
        <f aca="false">IF(ISERROR(Q1478/P1478),"",(Q1478/P1478))</f>
        <v>0.115909627889234</v>
      </c>
      <c r="T1478" s="78" t="n">
        <f aca="false">ROUND(IF(ISERROR(P1478*$T$1),"",P1478*$T$1),0)</f>
        <v>1985</v>
      </c>
      <c r="U1478" s="82" t="n">
        <f aca="false">ROUNDUP(I1478*1.2,0)</f>
        <v>600</v>
      </c>
      <c r="V1478" s="83" t="n">
        <f aca="false">ROUNDUP(SUM(J1478:L1478)*1.1,0)</f>
        <v>0</v>
      </c>
      <c r="W1478" s="84" t="s">
        <v>50</v>
      </c>
      <c r="X1478" s="28" t="n">
        <f aca="false">IFERROR(IF($W1478="eパケライト",VLOOKUP($U1478,料金表!$B$3:$H$52,2,1),IF($W1478="eパケ",VLOOKUP($U1478,料金表!$B$3:$H$52,4,1),IF($W1478="EMS",VLOOKUP($U1478,料金表!$B$3:$H$52,6,1),""))),"")</f>
        <v>1385</v>
      </c>
      <c r="Y1478" s="28" t="n">
        <f aca="false">IFERROR(IF($W1478="eパケライト",VLOOKUP($U1478,料金表!$B$3:$H$52,3,1),IF($W1478="eパケ",VLOOKUP($U1478,料金表!$B$3:$H$52,5,1),IF($W1478="EMS",VLOOKUP($U1478,料金表!$B$3:$H$52,7,1),""))),"")</f>
        <v>1385</v>
      </c>
      <c r="Z1478" s="28" t="n">
        <f aca="false">$Z$1</f>
        <v>330</v>
      </c>
      <c r="AA1478" s="64"/>
      <c r="AB1478" s="65"/>
      <c r="AC1478" s="66" t="s">
        <v>89</v>
      </c>
      <c r="AD1478" s="65" t="n">
        <v>44016</v>
      </c>
      <c r="AE1478" s="56"/>
      <c r="AF1478" s="105" t="s">
        <v>4458</v>
      </c>
    </row>
    <row r="1479" customFormat="false" ht="15.75" hidden="false" customHeight="true" outlineLevel="0" collapsed="false">
      <c r="A1479" s="19" t="n">
        <v>1472</v>
      </c>
      <c r="B1479" s="67"/>
      <c r="C1479" s="58" t="s">
        <v>4459</v>
      </c>
      <c r="D1479" s="37" t="s">
        <v>4460</v>
      </c>
      <c r="E1479" s="58" t="n">
        <v>4988003254087</v>
      </c>
      <c r="F1479" s="38" t="str">
        <f aca="false">IF(D1479="",,"http://mnsearch.com/item?kwd="&amp;D1479)</f>
        <v>http://mnsearch.com/item?kwd=B000069TQ2</v>
      </c>
      <c r="G1479" s="60" t="n">
        <v>3500</v>
      </c>
      <c r="H1479" s="39"/>
      <c r="I1479" s="40" t="n">
        <v>200</v>
      </c>
      <c r="J1479" s="41"/>
      <c r="K1479" s="41"/>
      <c r="L1479" s="41"/>
      <c r="M1479" s="100" t="s">
        <v>4461</v>
      </c>
      <c r="N1479" s="62" t="n">
        <v>65.49</v>
      </c>
      <c r="O1479" s="77" t="n">
        <f aca="false">N1479-0.5</f>
        <v>64.99</v>
      </c>
      <c r="P1479" s="78" t="n">
        <f aca="false">IF(ISERROR($P$1*O1479),"",($P$1*O1479))</f>
        <v>6881.1412</v>
      </c>
      <c r="Q1479" s="79" t="n">
        <f aca="false">P1479-T1479-X1479-G1479-H1479-Z1479</f>
        <v>1159.1412</v>
      </c>
      <c r="R1479" s="80" t="n">
        <f aca="false">P1479-T1479-Y1479-G1479-H1479-Z1479</f>
        <v>1159.1412</v>
      </c>
      <c r="S1479" s="81" t="n">
        <f aca="false">IF(ISERROR(Q1479/P1479),"",(Q1479/P1479))</f>
        <v>0.168451884114803</v>
      </c>
      <c r="T1479" s="78" t="n">
        <f aca="false">ROUND(IF(ISERROR(P1479*$T$1),"",P1479*$T$1),0)</f>
        <v>1032</v>
      </c>
      <c r="U1479" s="82" t="n">
        <f aca="false">ROUNDUP(I1479*1.2,0)</f>
        <v>240</v>
      </c>
      <c r="V1479" s="83" t="n">
        <f aca="false">ROUNDUP(SUM(J1479:L1479)*1.1,0)</f>
        <v>0</v>
      </c>
      <c r="W1479" s="84" t="s">
        <v>50</v>
      </c>
      <c r="X1479" s="28" t="n">
        <f aca="false">IFERROR(IF($W1479="eパケライト",VLOOKUP($U1479,料金表!$B$3:$H$52,2,1),IF($W1479="eパケ",VLOOKUP($U1479,料金表!$B$3:$H$52,4,1),IF($W1479="EMS",VLOOKUP($U1479,料金表!$B$3:$H$52,6,1),""))),"")</f>
        <v>860</v>
      </c>
      <c r="Y1479" s="28" t="n">
        <f aca="false">IFERROR(IF($W1479="eパケライト",VLOOKUP($U1479,料金表!$B$3:$H$52,3,1),IF($W1479="eパケ",VLOOKUP($U1479,料金表!$B$3:$H$52,5,1),IF($W1479="EMS",VLOOKUP($U1479,料金表!$B$3:$H$52,7,1),""))),"")</f>
        <v>860</v>
      </c>
      <c r="Z1479" s="28" t="n">
        <f aca="false">$Z$1</f>
        <v>330</v>
      </c>
      <c r="AA1479" s="64"/>
      <c r="AB1479" s="65"/>
      <c r="AC1479" s="66" t="s">
        <v>89</v>
      </c>
      <c r="AD1479" s="65" t="n">
        <v>44016</v>
      </c>
      <c r="AE1479" s="56"/>
      <c r="AF1479" s="104"/>
    </row>
    <row r="1480" customFormat="false" ht="15.75" hidden="false" customHeight="true" outlineLevel="0" collapsed="false">
      <c r="A1480" s="19" t="n">
        <v>1473</v>
      </c>
      <c r="B1480" s="67"/>
      <c r="C1480" s="58" t="s">
        <v>4462</v>
      </c>
      <c r="D1480" s="37" t="s">
        <v>4463</v>
      </c>
      <c r="E1480" s="58" t="n">
        <v>4988013012394</v>
      </c>
      <c r="F1480" s="38" t="str">
        <f aca="false">IF(D1480="",,"http://mnsearch.com/item?kwd="&amp;D1480)</f>
        <v>http://mnsearch.com/item?kwd=B000068HSO</v>
      </c>
      <c r="G1480" s="60" t="n">
        <v>2000</v>
      </c>
      <c r="H1480" s="39"/>
      <c r="I1480" s="40" t="n">
        <v>200</v>
      </c>
      <c r="J1480" s="41"/>
      <c r="K1480" s="41"/>
      <c r="L1480" s="41"/>
      <c r="M1480" s="61" t="s">
        <v>4464</v>
      </c>
      <c r="N1480" s="62" t="n">
        <v>45</v>
      </c>
      <c r="O1480" s="77" t="n">
        <f aca="false">N1480-0.5</f>
        <v>44.5</v>
      </c>
      <c r="P1480" s="78" t="n">
        <f aca="false">IF(ISERROR($P$1*O1480),"",($P$1*O1480))</f>
        <v>4711.66</v>
      </c>
      <c r="Q1480" s="79" t="n">
        <f aca="false">P1480-T1480-X1480-G1480-H1480-Z1480</f>
        <v>814.66</v>
      </c>
      <c r="R1480" s="80" t="n">
        <f aca="false">P1480-T1480-Y1480-G1480-H1480-Z1480</f>
        <v>814.66</v>
      </c>
      <c r="S1480" s="81" t="n">
        <f aca="false">IF(ISERROR(Q1480/P1480),"",(Q1480/P1480))</f>
        <v>0.172902968380571</v>
      </c>
      <c r="T1480" s="78" t="n">
        <f aca="false">ROUND(IF(ISERROR(P1480*$T$1),"",P1480*$T$1),0)</f>
        <v>707</v>
      </c>
      <c r="U1480" s="82" t="n">
        <f aca="false">ROUNDUP(I1480*1.2,0)</f>
        <v>240</v>
      </c>
      <c r="V1480" s="83" t="n">
        <f aca="false">ROUNDUP(SUM(J1480:L1480)*1.1,0)</f>
        <v>0</v>
      </c>
      <c r="W1480" s="84" t="s">
        <v>50</v>
      </c>
      <c r="X1480" s="28" t="n">
        <f aca="false">IFERROR(IF($W1480="eパケライト",VLOOKUP($U1480,料金表!$B$3:$H$52,2,1),IF($W1480="eパケ",VLOOKUP($U1480,料金表!$B$3:$H$52,4,1),IF($W1480="EMS",VLOOKUP($U1480,料金表!$B$3:$H$52,6,1),""))),"")</f>
        <v>860</v>
      </c>
      <c r="Y1480" s="28" t="n">
        <f aca="false">IFERROR(IF($W1480="eパケライト",VLOOKUP($U1480,料金表!$B$3:$H$52,3,1),IF($W1480="eパケ",VLOOKUP($U1480,料金表!$B$3:$H$52,5,1),IF($W1480="EMS",VLOOKUP($U1480,料金表!$B$3:$H$52,7,1),""))),"")</f>
        <v>860</v>
      </c>
      <c r="Z1480" s="28" t="n">
        <f aca="false">$Z$1</f>
        <v>330</v>
      </c>
      <c r="AA1480" s="64"/>
      <c r="AB1480" s="65"/>
      <c r="AC1480" s="66" t="s">
        <v>89</v>
      </c>
      <c r="AD1480" s="65" t="n">
        <v>44016</v>
      </c>
      <c r="AE1480" s="56"/>
      <c r="AF1480" s="104"/>
    </row>
    <row r="1481" customFormat="false" ht="15.75" hidden="false" customHeight="true" outlineLevel="0" collapsed="false">
      <c r="A1481" s="19" t="n">
        <v>1474</v>
      </c>
      <c r="B1481" s="67"/>
      <c r="C1481" s="58" t="s">
        <v>4465</v>
      </c>
      <c r="D1481" s="37" t="s">
        <v>4466</v>
      </c>
      <c r="E1481" s="58" t="n">
        <v>4988611201138</v>
      </c>
      <c r="F1481" s="38" t="str">
        <f aca="false">IF(D1481="",,"http://mnsearch.com/item?kwd="&amp;D1481)</f>
        <v>http://mnsearch.com/item?kwd=B00005QF66</v>
      </c>
      <c r="G1481" s="60" t="n">
        <v>2500</v>
      </c>
      <c r="H1481" s="39"/>
      <c r="I1481" s="40" t="n">
        <v>200</v>
      </c>
      <c r="J1481" s="41"/>
      <c r="K1481" s="41"/>
      <c r="L1481" s="41"/>
      <c r="M1481" s="61" t="s">
        <v>4467</v>
      </c>
      <c r="N1481" s="62" t="n">
        <v>50.49</v>
      </c>
      <c r="O1481" s="77" t="n">
        <f aca="false">N1481-0.5</f>
        <v>49.99</v>
      </c>
      <c r="P1481" s="78" t="n">
        <f aca="false">IF(ISERROR($P$1*O1481),"",($P$1*O1481))</f>
        <v>5292.9412</v>
      </c>
      <c r="Q1481" s="79" t="n">
        <f aca="false">P1481-T1481-X1481-G1481-H1481-Z1481</f>
        <v>808.9412</v>
      </c>
      <c r="R1481" s="80" t="n">
        <f aca="false">P1481-T1481-Y1481-G1481-H1481-Z1481</f>
        <v>808.9412</v>
      </c>
      <c r="S1481" s="81" t="n">
        <f aca="false">IF(ISERROR(Q1481/P1481),"",(Q1481/P1481))</f>
        <v>0.152833966868931</v>
      </c>
      <c r="T1481" s="78" t="n">
        <f aca="false">ROUND(IF(ISERROR(P1481*$T$1),"",P1481*$T$1),0)</f>
        <v>794</v>
      </c>
      <c r="U1481" s="82" t="n">
        <f aca="false">ROUNDUP(I1481*1.2,0)</f>
        <v>240</v>
      </c>
      <c r="V1481" s="83" t="n">
        <f aca="false">ROUNDUP(SUM(J1481:L1481)*1.1,0)</f>
        <v>0</v>
      </c>
      <c r="W1481" s="84" t="s">
        <v>50</v>
      </c>
      <c r="X1481" s="28" t="n">
        <f aca="false">IFERROR(IF($W1481="eパケライト",VLOOKUP($U1481,料金表!$B$3:$H$52,2,1),IF($W1481="eパケ",VLOOKUP($U1481,料金表!$B$3:$H$52,4,1),IF($W1481="EMS",VLOOKUP($U1481,料金表!$B$3:$H$52,6,1),""))),"")</f>
        <v>860</v>
      </c>
      <c r="Y1481" s="28" t="n">
        <f aca="false">IFERROR(IF($W1481="eパケライト",VLOOKUP($U1481,料金表!$B$3:$H$52,3,1),IF($W1481="eパケ",VLOOKUP($U1481,料金表!$B$3:$H$52,5,1),IF($W1481="EMS",VLOOKUP($U1481,料金表!$B$3:$H$52,7,1),""))),"")</f>
        <v>860</v>
      </c>
      <c r="Z1481" s="28" t="n">
        <f aca="false">$Z$1</f>
        <v>330</v>
      </c>
      <c r="AA1481" s="64"/>
      <c r="AB1481" s="65"/>
      <c r="AC1481" s="66" t="s">
        <v>89</v>
      </c>
      <c r="AD1481" s="65" t="n">
        <v>44016</v>
      </c>
      <c r="AE1481" s="56"/>
      <c r="AF1481" s="104"/>
    </row>
    <row r="1482" customFormat="false" ht="15.75" hidden="false" customHeight="true" outlineLevel="0" collapsed="false">
      <c r="A1482" s="19" t="n">
        <v>1475</v>
      </c>
      <c r="B1482" s="67"/>
      <c r="C1482" s="58" t="s">
        <v>4468</v>
      </c>
      <c r="D1482" s="37" t="s">
        <v>4469</v>
      </c>
      <c r="E1482" s="58" t="n">
        <v>4983078956027</v>
      </c>
      <c r="F1482" s="38" t="str">
        <f aca="false">IF(D1482="",,"http://mnsearch.com/item?kwd="&amp;D1482)</f>
        <v>http://mnsearch.com/item?kwd=B00014AS1Q</v>
      </c>
      <c r="G1482" s="60" t="n">
        <v>2711</v>
      </c>
      <c r="H1482" s="39"/>
      <c r="I1482" s="40" t="n">
        <v>200</v>
      </c>
      <c r="J1482" s="41"/>
      <c r="K1482" s="41"/>
      <c r="L1482" s="41"/>
      <c r="M1482" s="61" t="s">
        <v>4470</v>
      </c>
      <c r="N1482" s="62" t="n">
        <v>45.49</v>
      </c>
      <c r="O1482" s="77" t="n">
        <f aca="false">N1482-0.5</f>
        <v>44.99</v>
      </c>
      <c r="P1482" s="78" t="n">
        <f aca="false">IF(ISERROR($P$1*O1482),"",($P$1*O1482))</f>
        <v>4763.5412</v>
      </c>
      <c r="Q1482" s="79" t="n">
        <f aca="false">P1482-T1482-X1482-G1482-H1482-Z1482</f>
        <v>147.5412</v>
      </c>
      <c r="R1482" s="80" t="n">
        <f aca="false">P1482-T1482-Y1482-G1482-H1482-Z1482</f>
        <v>147.5412</v>
      </c>
      <c r="S1482" s="81" t="n">
        <f aca="false">IF(ISERROR(Q1482/P1482),"",(Q1482/P1482))</f>
        <v>0.0309730080638328</v>
      </c>
      <c r="T1482" s="78" t="n">
        <f aca="false">ROUND(IF(ISERROR(P1482*$T$1),"",P1482*$T$1),0)</f>
        <v>715</v>
      </c>
      <c r="U1482" s="82" t="n">
        <f aca="false">ROUNDUP(I1482*1.2,0)</f>
        <v>240</v>
      </c>
      <c r="V1482" s="83" t="n">
        <f aca="false">ROUNDUP(SUM(J1482:L1482)*1.1,0)</f>
        <v>0</v>
      </c>
      <c r="W1482" s="84" t="s">
        <v>50</v>
      </c>
      <c r="X1482" s="28" t="n">
        <f aca="false">IFERROR(IF($W1482="eパケライト",VLOOKUP($U1482,料金表!$B$3:$H$52,2,1),IF($W1482="eパケ",VLOOKUP($U1482,料金表!$B$3:$H$52,4,1),IF($W1482="EMS",VLOOKUP($U1482,料金表!$B$3:$H$52,6,1),""))),"")</f>
        <v>860</v>
      </c>
      <c r="Y1482" s="28" t="n">
        <f aca="false">IFERROR(IF($W1482="eパケライト",VLOOKUP($U1482,料金表!$B$3:$H$52,3,1),IF($W1482="eパケ",VLOOKUP($U1482,料金表!$B$3:$H$52,5,1),IF($W1482="EMS",VLOOKUP($U1482,料金表!$B$3:$H$52,7,1),""))),"")</f>
        <v>860</v>
      </c>
      <c r="Z1482" s="28" t="n">
        <f aca="false">$Z$1</f>
        <v>330</v>
      </c>
      <c r="AA1482" s="64"/>
      <c r="AB1482" s="65"/>
      <c r="AC1482" s="66" t="s">
        <v>89</v>
      </c>
      <c r="AD1482" s="65" t="n">
        <v>44016</v>
      </c>
      <c r="AE1482" s="56"/>
      <c r="AF1482" s="104"/>
    </row>
    <row r="1483" customFormat="false" ht="15.75" hidden="false" customHeight="true" outlineLevel="0" collapsed="false">
      <c r="A1483" s="19" t="n">
        <v>1476</v>
      </c>
      <c r="B1483" s="67"/>
      <c r="C1483" s="58" t="s">
        <v>4471</v>
      </c>
      <c r="D1483" s="37" t="s">
        <v>4472</v>
      </c>
      <c r="E1483" s="58" t="n">
        <v>4964808500611</v>
      </c>
      <c r="F1483" s="38" t="str">
        <f aca="false">IF(D1483="",,"http://mnsearch.com/item?kwd="&amp;D1483)</f>
        <v>http://mnsearch.com/item?kwd=B00014B11M</v>
      </c>
      <c r="G1483" s="60" t="n">
        <v>1611</v>
      </c>
      <c r="H1483" s="39"/>
      <c r="I1483" s="40" t="n">
        <v>200</v>
      </c>
      <c r="J1483" s="41"/>
      <c r="K1483" s="41"/>
      <c r="L1483" s="41"/>
      <c r="M1483" s="61" t="s">
        <v>4473</v>
      </c>
      <c r="N1483" s="62" t="n">
        <v>35.49</v>
      </c>
      <c r="O1483" s="77" t="n">
        <f aca="false">N1483-0.5</f>
        <v>34.99</v>
      </c>
      <c r="P1483" s="78" t="n">
        <f aca="false">IF(ISERROR($P$1*O1483),"",($P$1*O1483))</f>
        <v>3704.7412</v>
      </c>
      <c r="Q1483" s="79" t="n">
        <f aca="false">P1483-T1483-X1483-G1483-H1483-Z1483</f>
        <v>347.7412</v>
      </c>
      <c r="R1483" s="80" t="n">
        <f aca="false">P1483-T1483-Y1483-G1483-H1483-Z1483</f>
        <v>347.7412</v>
      </c>
      <c r="S1483" s="81" t="n">
        <f aca="false">IF(ISERROR(Q1483/P1483),"",(Q1483/P1483))</f>
        <v>0.0938638304883483</v>
      </c>
      <c r="T1483" s="78" t="n">
        <f aca="false">ROUND(IF(ISERROR(P1483*$T$1),"",P1483*$T$1),0)</f>
        <v>556</v>
      </c>
      <c r="U1483" s="82" t="n">
        <f aca="false">ROUNDUP(I1483*1.2,0)</f>
        <v>240</v>
      </c>
      <c r="V1483" s="83" t="n">
        <f aca="false">ROUNDUP(SUM(J1483:L1483)*1.1,0)</f>
        <v>0</v>
      </c>
      <c r="W1483" s="84" t="s">
        <v>50</v>
      </c>
      <c r="X1483" s="28" t="n">
        <f aca="false">IFERROR(IF($W1483="eパケライト",VLOOKUP($U1483,料金表!$B$3:$H$52,2,1),IF($W1483="eパケ",VLOOKUP($U1483,料金表!$B$3:$H$52,4,1),IF($W1483="EMS",VLOOKUP($U1483,料金表!$B$3:$H$52,6,1),""))),"")</f>
        <v>860</v>
      </c>
      <c r="Y1483" s="28" t="n">
        <f aca="false">IFERROR(IF($W1483="eパケライト",VLOOKUP($U1483,料金表!$B$3:$H$52,3,1),IF($W1483="eパケ",VLOOKUP($U1483,料金表!$B$3:$H$52,5,1),IF($W1483="EMS",VLOOKUP($U1483,料金表!$B$3:$H$52,7,1),""))),"")</f>
        <v>860</v>
      </c>
      <c r="Z1483" s="28" t="n">
        <f aca="false">$Z$1</f>
        <v>330</v>
      </c>
      <c r="AA1483" s="64"/>
      <c r="AB1483" s="65"/>
      <c r="AC1483" s="66" t="s">
        <v>45</v>
      </c>
      <c r="AD1483" s="65" t="n">
        <v>44016</v>
      </c>
      <c r="AE1483" s="56"/>
      <c r="AF1483" s="104"/>
    </row>
    <row r="1484" customFormat="false" ht="15.75" hidden="false" customHeight="true" outlineLevel="0" collapsed="false">
      <c r="A1484" s="19" t="n">
        <v>1477</v>
      </c>
      <c r="B1484" s="67"/>
      <c r="C1484" s="58" t="s">
        <v>4474</v>
      </c>
      <c r="D1484" s="37" t="s">
        <v>4475</v>
      </c>
      <c r="E1484" s="58" t="n">
        <v>4961012987078</v>
      </c>
      <c r="F1484" s="38" t="str">
        <f aca="false">IF(D1484="",,"http://mnsearch.com/item?kwd="&amp;D1484)</f>
        <v>http://mnsearch.com/item?kwd=B00005OVOQ</v>
      </c>
      <c r="G1484" s="60" t="n">
        <v>1700</v>
      </c>
      <c r="H1484" s="39"/>
      <c r="I1484" s="40" t="n">
        <v>250</v>
      </c>
      <c r="J1484" s="41"/>
      <c r="K1484" s="41"/>
      <c r="L1484" s="41"/>
      <c r="M1484" s="61" t="s">
        <v>4476</v>
      </c>
      <c r="N1484" s="62" t="n">
        <v>37.99</v>
      </c>
      <c r="O1484" s="77" t="n">
        <f aca="false">N1484-0.5</f>
        <v>37.49</v>
      </c>
      <c r="P1484" s="78" t="n">
        <f aca="false">IF(ISERROR($P$1*O1484),"",($P$1*O1484))</f>
        <v>3969.4412</v>
      </c>
      <c r="Q1484" s="79" t="n">
        <f aca="false">P1484-T1484-X1484-G1484-H1484-Z1484</f>
        <v>409.4412</v>
      </c>
      <c r="R1484" s="80" t="n">
        <f aca="false">P1484-T1484-Y1484-G1484-H1484-Z1484</f>
        <v>409.4412</v>
      </c>
      <c r="S1484" s="81" t="n">
        <f aca="false">IF(ISERROR(Q1484/P1484),"",(Q1484/P1484))</f>
        <v>0.103148322237397</v>
      </c>
      <c r="T1484" s="78" t="n">
        <f aca="false">ROUND(IF(ISERROR(P1484*$T$1),"",P1484*$T$1),0)</f>
        <v>595</v>
      </c>
      <c r="U1484" s="82" t="n">
        <f aca="false">ROUNDUP(I1484*1.2,0)</f>
        <v>300</v>
      </c>
      <c r="V1484" s="83" t="n">
        <f aca="false">ROUNDUP(SUM(J1484:L1484)*1.1,0)</f>
        <v>0</v>
      </c>
      <c r="W1484" s="84" t="s">
        <v>50</v>
      </c>
      <c r="X1484" s="28" t="n">
        <f aca="false">IFERROR(IF($W1484="eパケライト",VLOOKUP($U1484,料金表!$B$3:$H$52,2,1),IF($W1484="eパケ",VLOOKUP($U1484,料金表!$B$3:$H$52,4,1),IF($W1484="EMS",VLOOKUP($U1484,料金表!$B$3:$H$52,6,1),""))),"")</f>
        <v>935</v>
      </c>
      <c r="Y1484" s="28" t="n">
        <f aca="false">IFERROR(IF($W1484="eパケライト",VLOOKUP($U1484,料金表!$B$3:$H$52,3,1),IF($W1484="eパケ",VLOOKUP($U1484,料金表!$B$3:$H$52,5,1),IF($W1484="EMS",VLOOKUP($U1484,料金表!$B$3:$H$52,7,1),""))),"")</f>
        <v>935</v>
      </c>
      <c r="Z1484" s="28" t="n">
        <f aca="false">$Z$1</f>
        <v>330</v>
      </c>
      <c r="AA1484" s="64"/>
      <c r="AB1484" s="65"/>
      <c r="AC1484" s="66" t="s">
        <v>45</v>
      </c>
      <c r="AD1484" s="65" t="n">
        <v>44016</v>
      </c>
      <c r="AE1484" s="56"/>
      <c r="AF1484" s="104"/>
    </row>
    <row r="1485" customFormat="false" ht="15.75" hidden="false" customHeight="true" outlineLevel="0" collapsed="false">
      <c r="A1485" s="19" t="n">
        <v>1478</v>
      </c>
      <c r="B1485" s="67"/>
      <c r="C1485" s="58" t="s">
        <v>4477</v>
      </c>
      <c r="D1485" s="37" t="s">
        <v>4478</v>
      </c>
      <c r="E1485" s="58" t="n">
        <v>4994964116180</v>
      </c>
      <c r="F1485" s="38" t="str">
        <f aca="false">IF(D1485="",,"http://mnsearch.com/item?kwd="&amp;D1485)</f>
        <v>http://mnsearch.com/item?kwd=B00005OUV4</v>
      </c>
      <c r="G1485" s="60" t="n">
        <v>1100</v>
      </c>
      <c r="H1485" s="39"/>
      <c r="I1485" s="40" t="n">
        <v>200</v>
      </c>
      <c r="J1485" s="41"/>
      <c r="K1485" s="41"/>
      <c r="L1485" s="41"/>
      <c r="M1485" s="61" t="s">
        <v>4479</v>
      </c>
      <c r="N1485" s="62" t="n">
        <v>30.49</v>
      </c>
      <c r="O1485" s="77" t="n">
        <f aca="false">N1485-0.5</f>
        <v>29.99</v>
      </c>
      <c r="P1485" s="78" t="n">
        <f aca="false">IF(ISERROR($P$1*O1485),"",($P$1*O1485))</f>
        <v>3175.3412</v>
      </c>
      <c r="Q1485" s="79" t="n">
        <f aca="false">P1485-T1485-X1485-G1485-H1485-Z1485</f>
        <v>409.3412</v>
      </c>
      <c r="R1485" s="80" t="n">
        <f aca="false">P1485-T1485-Y1485-G1485-H1485-Z1485</f>
        <v>409.3412</v>
      </c>
      <c r="S1485" s="81" t="n">
        <f aca="false">IF(ISERROR(Q1485/P1485),"",(Q1485/P1485))</f>
        <v>0.128912508677808</v>
      </c>
      <c r="T1485" s="78" t="n">
        <f aca="false">ROUND(IF(ISERROR(P1485*$T$1),"",P1485*$T$1),0)</f>
        <v>476</v>
      </c>
      <c r="U1485" s="82" t="n">
        <f aca="false">ROUNDUP(I1485*1.2,0)</f>
        <v>240</v>
      </c>
      <c r="V1485" s="83" t="n">
        <f aca="false">ROUNDUP(SUM(J1485:L1485)*1.1,0)</f>
        <v>0</v>
      </c>
      <c r="W1485" s="84" t="s">
        <v>50</v>
      </c>
      <c r="X1485" s="28" t="n">
        <f aca="false">IFERROR(IF($W1485="eパケライト",VLOOKUP($U1485,料金表!$B$3:$H$52,2,1),IF($W1485="eパケ",VLOOKUP($U1485,料金表!$B$3:$H$52,4,1),IF($W1485="EMS",VLOOKUP($U1485,料金表!$B$3:$H$52,6,1),""))),"")</f>
        <v>860</v>
      </c>
      <c r="Y1485" s="28" t="n">
        <f aca="false">IFERROR(IF($W1485="eパケライト",VLOOKUP($U1485,料金表!$B$3:$H$52,3,1),IF($W1485="eパケ",VLOOKUP($U1485,料金表!$B$3:$H$52,5,1),IF($W1485="EMS",VLOOKUP($U1485,料金表!$B$3:$H$52,7,1),""))),"")</f>
        <v>860</v>
      </c>
      <c r="Z1485" s="28" t="n">
        <f aca="false">$Z$1</f>
        <v>330</v>
      </c>
      <c r="AA1485" s="64"/>
      <c r="AB1485" s="65"/>
      <c r="AC1485" s="66" t="s">
        <v>45</v>
      </c>
      <c r="AD1485" s="65" t="n">
        <v>44016</v>
      </c>
      <c r="AE1485" s="56"/>
      <c r="AF1485" s="104"/>
    </row>
    <row r="1486" customFormat="false" ht="15.75" hidden="false" customHeight="true" outlineLevel="0" collapsed="false">
      <c r="A1486" s="19" t="n">
        <v>1479</v>
      </c>
      <c r="B1486" s="67"/>
      <c r="C1486" s="58" t="s">
        <v>4480</v>
      </c>
      <c r="D1486" s="37" t="s">
        <v>4481</v>
      </c>
      <c r="E1486" s="58" t="n">
        <v>4964808500956</v>
      </c>
      <c r="F1486" s="38" t="str">
        <f aca="false">IF(D1486="",,"http://mnsearch.com/item?kwd="&amp;D1486)</f>
        <v>http://mnsearch.com/item?kwd=B00014B1JY</v>
      </c>
      <c r="G1486" s="60" t="n">
        <v>2611</v>
      </c>
      <c r="H1486" s="39"/>
      <c r="I1486" s="40" t="n">
        <v>500</v>
      </c>
      <c r="J1486" s="41"/>
      <c r="K1486" s="41"/>
      <c r="L1486" s="41"/>
      <c r="M1486" s="61" t="s">
        <v>4482</v>
      </c>
      <c r="N1486" s="62" t="n">
        <v>50.49</v>
      </c>
      <c r="O1486" s="77" t="n">
        <f aca="false">N1486-0.5</f>
        <v>49.99</v>
      </c>
      <c r="P1486" s="78" t="n">
        <f aca="false">IF(ISERROR($P$1*O1486),"",($P$1*O1486))</f>
        <v>5292.9412</v>
      </c>
      <c r="Q1486" s="79" t="n">
        <f aca="false">P1486-T1486-X1486-G1486-H1486-Z1486</f>
        <v>172.9412</v>
      </c>
      <c r="R1486" s="80" t="n">
        <f aca="false">P1486-T1486-Y1486-G1486-H1486-Z1486</f>
        <v>172.9412</v>
      </c>
      <c r="S1486" s="81" t="n">
        <f aca="false">IF(ISERROR(Q1486/P1486),"",(Q1486/P1486))</f>
        <v>0.0326739318396358</v>
      </c>
      <c r="T1486" s="78" t="n">
        <f aca="false">ROUND(IF(ISERROR(P1486*$T$1),"",P1486*$T$1),0)</f>
        <v>794</v>
      </c>
      <c r="U1486" s="82" t="n">
        <f aca="false">ROUNDUP(I1486*1.2,0)</f>
        <v>600</v>
      </c>
      <c r="V1486" s="83" t="n">
        <f aca="false">ROUNDUP(SUM(J1486:L1486)*1.1,0)</f>
        <v>0</v>
      </c>
      <c r="W1486" s="84" t="s">
        <v>50</v>
      </c>
      <c r="X1486" s="28" t="n">
        <f aca="false">IFERROR(IF($W1486="eパケライト",VLOOKUP($U1486,料金表!$B$3:$H$52,2,1),IF($W1486="eパケ",VLOOKUP($U1486,料金表!$B$3:$H$52,4,1),IF($W1486="EMS",VLOOKUP($U1486,料金表!$B$3:$H$52,6,1),""))),"")</f>
        <v>1385</v>
      </c>
      <c r="Y1486" s="28" t="n">
        <f aca="false">IFERROR(IF($W1486="eパケライト",VLOOKUP($U1486,料金表!$B$3:$H$52,3,1),IF($W1486="eパケ",VLOOKUP($U1486,料金表!$B$3:$H$52,5,1),IF($W1486="EMS",VLOOKUP($U1486,料金表!$B$3:$H$52,7,1),""))),"")</f>
        <v>1385</v>
      </c>
      <c r="Z1486" s="28" t="n">
        <f aca="false">$Z$1</f>
        <v>330</v>
      </c>
      <c r="AA1486" s="64"/>
      <c r="AB1486" s="65"/>
      <c r="AC1486" s="66" t="s">
        <v>45</v>
      </c>
      <c r="AD1486" s="65" t="n">
        <v>44016</v>
      </c>
      <c r="AE1486" s="56"/>
      <c r="AF1486" s="104"/>
    </row>
    <row r="1487" customFormat="false" ht="15.75" hidden="false" customHeight="true" outlineLevel="0" collapsed="false">
      <c r="A1487" s="19" t="n">
        <v>1480</v>
      </c>
      <c r="B1487" s="67"/>
      <c r="C1487" s="58" t="s">
        <v>4483</v>
      </c>
      <c r="D1487" s="37" t="s">
        <v>110</v>
      </c>
      <c r="E1487" s="58"/>
      <c r="F1487" s="38" t="str">
        <f aca="false">IF(D1487="",,"http://mnsearch.com/item?kwd="&amp;D1487)</f>
        <v>http://mnsearch.com/item?kwd=Hand-on</v>
      </c>
      <c r="G1487" s="60" t="n">
        <v>4000</v>
      </c>
      <c r="H1487" s="39"/>
      <c r="I1487" s="40" t="n">
        <v>400</v>
      </c>
      <c r="J1487" s="41"/>
      <c r="K1487" s="41"/>
      <c r="L1487" s="41"/>
      <c r="M1487" s="41"/>
      <c r="N1487" s="62" t="n">
        <v>70.49</v>
      </c>
      <c r="O1487" s="77" t="n">
        <f aca="false">N1487-0.5</f>
        <v>69.99</v>
      </c>
      <c r="P1487" s="78" t="n">
        <f aca="false">IF(ISERROR($P$1*O1487),"",($P$1*O1487))</f>
        <v>7410.5412</v>
      </c>
      <c r="Q1487" s="79" t="n">
        <f aca="false">P1487-T1487-X1487-G1487-H1487-Z1487</f>
        <v>733.541199999999</v>
      </c>
      <c r="R1487" s="80" t="n">
        <f aca="false">P1487-T1487-Y1487-G1487-H1487-Z1487</f>
        <v>733.541199999999</v>
      </c>
      <c r="S1487" s="81" t="n">
        <f aca="false">IF(ISERROR(Q1487/P1487),"",(Q1487/P1487))</f>
        <v>0.0989861847067255</v>
      </c>
      <c r="T1487" s="78" t="n">
        <f aca="false">ROUND(IF(ISERROR(P1487*$T$1),"",P1487*$T$1),0)</f>
        <v>1112</v>
      </c>
      <c r="U1487" s="82" t="n">
        <f aca="false">ROUNDUP(I1487*1.2,0)</f>
        <v>480</v>
      </c>
      <c r="V1487" s="83" t="n">
        <f aca="false">ROUNDUP(SUM(J1487:L1487)*1.1,0)</f>
        <v>0</v>
      </c>
      <c r="W1487" s="84" t="s">
        <v>50</v>
      </c>
      <c r="X1487" s="28" t="n">
        <f aca="false">IFERROR(IF($W1487="eパケライト",VLOOKUP($U1487,料金表!$B$3:$H$52,2,1),IF($W1487="eパケ",VLOOKUP($U1487,料金表!$B$3:$H$52,4,1),IF($W1487="EMS",VLOOKUP($U1487,料金表!$B$3:$H$52,6,1),""))),"")</f>
        <v>1235</v>
      </c>
      <c r="Y1487" s="28" t="n">
        <f aca="false">IFERROR(IF($W1487="eパケライト",VLOOKUP($U1487,料金表!$B$3:$H$52,3,1),IF($W1487="eパケ",VLOOKUP($U1487,料金表!$B$3:$H$52,5,1),IF($W1487="EMS",VLOOKUP($U1487,料金表!$B$3:$H$52,7,1),""))),"")</f>
        <v>1235</v>
      </c>
      <c r="Z1487" s="28" t="n">
        <f aca="false">$Z$1</f>
        <v>330</v>
      </c>
      <c r="AA1487" s="64"/>
      <c r="AB1487" s="65"/>
      <c r="AC1487" s="66" t="s">
        <v>45</v>
      </c>
      <c r="AD1487" s="65" t="n">
        <v>44016</v>
      </c>
      <c r="AE1487" s="56"/>
      <c r="AF1487" s="106" t="s">
        <v>4484</v>
      </c>
    </row>
    <row r="1488" customFormat="false" ht="15.75" hidden="false" customHeight="true" outlineLevel="0" collapsed="false">
      <c r="A1488" s="19" t="n">
        <v>1481</v>
      </c>
      <c r="B1488" s="67"/>
      <c r="C1488" s="58" t="s">
        <v>4485</v>
      </c>
      <c r="D1488" s="37" t="s">
        <v>4486</v>
      </c>
      <c r="E1488" s="58" t="n">
        <v>4560467049913</v>
      </c>
      <c r="F1488" s="38" t="str">
        <f aca="false">IF(D1488="",,"http://mnsearch.com/item?kwd="&amp;D1488)</f>
        <v>http://mnsearch.com/item?kwd=B010L15TJY</v>
      </c>
      <c r="G1488" s="60" t="n">
        <v>1300</v>
      </c>
      <c r="H1488" s="39"/>
      <c r="I1488" s="40" t="n">
        <v>200</v>
      </c>
      <c r="J1488" s="41"/>
      <c r="K1488" s="41"/>
      <c r="L1488" s="41"/>
      <c r="M1488" s="61" t="s">
        <v>4487</v>
      </c>
      <c r="N1488" s="62" t="n">
        <v>34.49</v>
      </c>
      <c r="O1488" s="77" t="n">
        <f aca="false">N1488-0.5</f>
        <v>33.99</v>
      </c>
      <c r="P1488" s="78" t="n">
        <f aca="false">IF(ISERROR($P$1*O1488),"",($P$1*O1488))</f>
        <v>3598.8612</v>
      </c>
      <c r="Q1488" s="79" t="n">
        <f aca="false">P1488-T1488-X1488-G1488-H1488-Z1488</f>
        <v>568.8612</v>
      </c>
      <c r="R1488" s="80" t="n">
        <f aca="false">P1488-T1488-Y1488-G1488-H1488-Z1488</f>
        <v>568.8612</v>
      </c>
      <c r="S1488" s="81" t="n">
        <f aca="false">IF(ISERROR(Q1488/P1488),"",(Q1488/P1488))</f>
        <v>0.158067001861589</v>
      </c>
      <c r="T1488" s="78" t="n">
        <f aca="false">ROUND(IF(ISERROR(P1488*$T$1),"",P1488*$T$1),0)</f>
        <v>540</v>
      </c>
      <c r="U1488" s="82" t="n">
        <f aca="false">ROUNDUP(I1488*1.2,0)</f>
        <v>240</v>
      </c>
      <c r="V1488" s="83" t="n">
        <f aca="false">ROUNDUP(SUM(J1488:L1488)*1.1,0)</f>
        <v>0</v>
      </c>
      <c r="W1488" s="84" t="s">
        <v>50</v>
      </c>
      <c r="X1488" s="28" t="n">
        <f aca="false">IFERROR(IF($W1488="eパケライト",VLOOKUP($U1488,料金表!$B$3:$H$52,2,1),IF($W1488="eパケ",VLOOKUP($U1488,料金表!$B$3:$H$52,4,1),IF($W1488="EMS",VLOOKUP($U1488,料金表!$B$3:$H$52,6,1),""))),"")</f>
        <v>860</v>
      </c>
      <c r="Y1488" s="28" t="n">
        <f aca="false">IFERROR(IF($W1488="eパケライト",VLOOKUP($U1488,料金表!$B$3:$H$52,3,1),IF($W1488="eパケ",VLOOKUP($U1488,料金表!$B$3:$H$52,5,1),IF($W1488="EMS",VLOOKUP($U1488,料金表!$B$3:$H$52,7,1),""))),"")</f>
        <v>860</v>
      </c>
      <c r="Z1488" s="28" t="n">
        <f aca="false">$Z$1</f>
        <v>330</v>
      </c>
      <c r="AA1488" s="64"/>
      <c r="AB1488" s="65"/>
      <c r="AC1488" s="66" t="s">
        <v>45</v>
      </c>
      <c r="AD1488" s="65" t="n">
        <v>44017</v>
      </c>
      <c r="AE1488" s="56"/>
      <c r="AF1488" s="104"/>
    </row>
    <row r="1489" customFormat="false" ht="15.75" hidden="false" customHeight="true" outlineLevel="0" collapsed="false">
      <c r="A1489" s="19" t="n">
        <v>1482</v>
      </c>
      <c r="B1489" s="67"/>
      <c r="C1489" s="58" t="s">
        <v>4488</v>
      </c>
      <c r="D1489" s="37" t="s">
        <v>4489</v>
      </c>
      <c r="E1489" s="58" t="n">
        <v>4988611920084</v>
      </c>
      <c r="F1489" s="38" t="str">
        <f aca="false">IF(D1489="",,"http://mnsearch.com/item?kwd="&amp;D1489)</f>
        <v>http://mnsearch.com/item?kwd=B000068I3V</v>
      </c>
      <c r="G1489" s="60" t="n">
        <v>10000</v>
      </c>
      <c r="H1489" s="39"/>
      <c r="I1489" s="40" t="n">
        <v>200</v>
      </c>
      <c r="J1489" s="41"/>
      <c r="K1489" s="41"/>
      <c r="L1489" s="41"/>
      <c r="M1489" s="100" t="s">
        <v>4490</v>
      </c>
      <c r="N1489" s="62" t="n">
        <v>140</v>
      </c>
      <c r="O1489" s="77" t="n">
        <f aca="false">N1489-0.5</f>
        <v>139.5</v>
      </c>
      <c r="P1489" s="78" t="n">
        <f aca="false">IF(ISERROR($P$1*O1489),"",($P$1*O1489))</f>
        <v>14770.26</v>
      </c>
      <c r="Q1489" s="79" t="n">
        <f aca="false">P1489-T1489-X1489-G1489-H1489-Z1489</f>
        <v>1364.26</v>
      </c>
      <c r="R1489" s="80" t="n">
        <f aca="false">P1489-T1489-Y1489-G1489-H1489-Z1489</f>
        <v>1364.26</v>
      </c>
      <c r="S1489" s="81" t="n">
        <f aca="false">IF(ISERROR(Q1489/P1489),"",(Q1489/P1489))</f>
        <v>0.0923653341241116</v>
      </c>
      <c r="T1489" s="78" t="n">
        <f aca="false">ROUND(IF(ISERROR(P1489*$T$1),"",P1489*$T$1),0)</f>
        <v>2216</v>
      </c>
      <c r="U1489" s="82" t="n">
        <f aca="false">ROUNDUP(I1489*1.2,0)</f>
        <v>240</v>
      </c>
      <c r="V1489" s="83" t="n">
        <f aca="false">ROUNDUP(SUM(J1489:L1489)*1.1,0)</f>
        <v>0</v>
      </c>
      <c r="W1489" s="84" t="s">
        <v>50</v>
      </c>
      <c r="X1489" s="28" t="n">
        <f aca="false">IFERROR(IF($W1489="eパケライト",VLOOKUP($U1489,料金表!$B$3:$H$52,2,1),IF($W1489="eパケ",VLOOKUP($U1489,料金表!$B$3:$H$52,4,1),IF($W1489="EMS",VLOOKUP($U1489,料金表!$B$3:$H$52,6,1),""))),"")</f>
        <v>860</v>
      </c>
      <c r="Y1489" s="28" t="n">
        <f aca="false">IFERROR(IF($W1489="eパケライト",VLOOKUP($U1489,料金表!$B$3:$H$52,3,1),IF($W1489="eパケ",VLOOKUP($U1489,料金表!$B$3:$H$52,5,1),IF($W1489="EMS",VLOOKUP($U1489,料金表!$B$3:$H$52,7,1),""))),"")</f>
        <v>860</v>
      </c>
      <c r="Z1489" s="28" t="n">
        <f aca="false">$Z$1</f>
        <v>330</v>
      </c>
      <c r="AA1489" s="64"/>
      <c r="AB1489" s="65"/>
      <c r="AC1489" s="66" t="s">
        <v>45</v>
      </c>
      <c r="AD1489" s="65" t="n">
        <v>44017</v>
      </c>
      <c r="AE1489" s="56"/>
      <c r="AF1489" s="104"/>
    </row>
    <row r="1490" customFormat="false" ht="15.75" hidden="false" customHeight="true" outlineLevel="0" collapsed="false">
      <c r="A1490" s="19" t="n">
        <v>1483</v>
      </c>
      <c r="B1490" s="67"/>
      <c r="C1490" s="58" t="s">
        <v>4491</v>
      </c>
      <c r="D1490" s="37" t="s">
        <v>4492</v>
      </c>
      <c r="E1490" s="58" t="n">
        <v>4974365560065</v>
      </c>
      <c r="F1490" s="38" t="str">
        <f aca="false">IF(D1490="",,"http://mnsearch.com/item?kwd="&amp;D1490)</f>
        <v>http://mnsearch.com/item?kwd=B000148KQQ</v>
      </c>
      <c r="G1490" s="60" t="n">
        <v>2011</v>
      </c>
      <c r="H1490" s="39"/>
      <c r="I1490" s="40" t="n">
        <v>200</v>
      </c>
      <c r="J1490" s="41"/>
      <c r="K1490" s="41"/>
      <c r="L1490" s="41"/>
      <c r="M1490" s="100" t="s">
        <v>4493</v>
      </c>
      <c r="N1490" s="62" t="n">
        <v>40.49</v>
      </c>
      <c r="O1490" s="77" t="n">
        <f aca="false">N1490-0.5</f>
        <v>39.99</v>
      </c>
      <c r="P1490" s="78" t="n">
        <f aca="false">IF(ISERROR($P$1*O1490),"",($P$1*O1490))</f>
        <v>4234.1412</v>
      </c>
      <c r="Q1490" s="79" t="n">
        <f aca="false">P1490-T1490-X1490-G1490-H1490-Z1490</f>
        <v>398.1412</v>
      </c>
      <c r="R1490" s="80" t="n">
        <f aca="false">P1490-T1490-Y1490-G1490-H1490-Z1490</f>
        <v>398.1412</v>
      </c>
      <c r="S1490" s="81" t="n">
        <f aca="false">IF(ISERROR(Q1490/P1490),"",(Q1490/P1490))</f>
        <v>0.0940311579594937</v>
      </c>
      <c r="T1490" s="78" t="n">
        <f aca="false">ROUND(IF(ISERROR(P1490*$T$1),"",P1490*$T$1),0)</f>
        <v>635</v>
      </c>
      <c r="U1490" s="82" t="n">
        <f aca="false">ROUNDUP(I1490*1.2,0)</f>
        <v>240</v>
      </c>
      <c r="V1490" s="83" t="n">
        <f aca="false">ROUNDUP(SUM(J1490:L1490)*1.1,0)</f>
        <v>0</v>
      </c>
      <c r="W1490" s="84" t="s">
        <v>50</v>
      </c>
      <c r="X1490" s="28" t="n">
        <f aca="false">IFERROR(IF($W1490="eパケライト",VLOOKUP($U1490,料金表!$B$3:$H$52,2,1),IF($W1490="eパケ",VLOOKUP($U1490,料金表!$B$3:$H$52,4,1),IF($W1490="EMS",VLOOKUP($U1490,料金表!$B$3:$H$52,6,1),""))),"")</f>
        <v>860</v>
      </c>
      <c r="Y1490" s="28" t="n">
        <f aca="false">IFERROR(IF($W1490="eパケライト",VLOOKUP($U1490,料金表!$B$3:$H$52,3,1),IF($W1490="eパケ",VLOOKUP($U1490,料金表!$B$3:$H$52,5,1),IF($W1490="EMS",VLOOKUP($U1490,料金表!$B$3:$H$52,7,1),""))),"")</f>
        <v>860</v>
      </c>
      <c r="Z1490" s="28" t="n">
        <f aca="false">$Z$1</f>
        <v>330</v>
      </c>
      <c r="AA1490" s="64"/>
      <c r="AB1490" s="65"/>
      <c r="AC1490" s="66" t="s">
        <v>45</v>
      </c>
      <c r="AD1490" s="65" t="n">
        <v>44017</v>
      </c>
      <c r="AE1490" s="56"/>
      <c r="AF1490" s="104"/>
    </row>
    <row r="1491" customFormat="false" ht="15.75" hidden="false" customHeight="true" outlineLevel="0" collapsed="false">
      <c r="A1491" s="19" t="n">
        <v>1484</v>
      </c>
      <c r="B1491" s="67"/>
      <c r="C1491" s="58" t="s">
        <v>4494</v>
      </c>
      <c r="D1491" s="37" t="s">
        <v>4495</v>
      </c>
      <c r="E1491" s="58" t="n">
        <v>4976219534635</v>
      </c>
      <c r="F1491" s="38" t="str">
        <f aca="false">IF(D1491="",,"http://mnsearch.com/item?kwd="&amp;D1491)</f>
        <v>http://mnsearch.com/item?kwd=B000069TF6</v>
      </c>
      <c r="G1491" s="60" t="n">
        <v>5011</v>
      </c>
      <c r="H1491" s="39"/>
      <c r="I1491" s="40" t="n">
        <v>200</v>
      </c>
      <c r="J1491" s="41"/>
      <c r="K1491" s="41"/>
      <c r="L1491" s="41"/>
      <c r="M1491" s="100" t="s">
        <v>4496</v>
      </c>
      <c r="N1491" s="62" t="n">
        <v>75.49</v>
      </c>
      <c r="O1491" s="77" t="n">
        <f aca="false">N1491-0.5</f>
        <v>74.99</v>
      </c>
      <c r="P1491" s="78" t="n">
        <f aca="false">IF(ISERROR($P$1*O1491),"",($P$1*O1491))</f>
        <v>7939.9412</v>
      </c>
      <c r="Q1491" s="79" t="n">
        <f aca="false">P1491-T1491-X1491-G1491-H1491-Z1491</f>
        <v>547.941199999999</v>
      </c>
      <c r="R1491" s="80" t="n">
        <f aca="false">P1491-T1491-Y1491-G1491-H1491-Z1491</f>
        <v>547.941199999999</v>
      </c>
      <c r="S1491" s="81" t="n">
        <f aca="false">IF(ISERROR(Q1491/P1491),"",(Q1491/P1491))</f>
        <v>0.0690107377621385</v>
      </c>
      <c r="T1491" s="78" t="n">
        <f aca="false">ROUND(IF(ISERROR(P1491*$T$1),"",P1491*$T$1),0)</f>
        <v>1191</v>
      </c>
      <c r="U1491" s="82" t="n">
        <f aca="false">ROUNDUP(I1491*1.2,0)</f>
        <v>240</v>
      </c>
      <c r="V1491" s="83" t="n">
        <f aca="false">ROUNDUP(SUM(J1491:L1491)*1.1,0)</f>
        <v>0</v>
      </c>
      <c r="W1491" s="84" t="s">
        <v>50</v>
      </c>
      <c r="X1491" s="28" t="n">
        <f aca="false">IFERROR(IF($W1491="eパケライト",VLOOKUP($U1491,料金表!$B$3:$H$52,2,1),IF($W1491="eパケ",VLOOKUP($U1491,料金表!$B$3:$H$52,4,1),IF($W1491="EMS",VLOOKUP($U1491,料金表!$B$3:$H$52,6,1),""))),"")</f>
        <v>860</v>
      </c>
      <c r="Y1491" s="28" t="n">
        <f aca="false">IFERROR(IF($W1491="eパケライト",VLOOKUP($U1491,料金表!$B$3:$H$52,3,1),IF($W1491="eパケ",VLOOKUP($U1491,料金表!$B$3:$H$52,5,1),IF($W1491="EMS",VLOOKUP($U1491,料金表!$B$3:$H$52,7,1),""))),"")</f>
        <v>860</v>
      </c>
      <c r="Z1491" s="28" t="n">
        <f aca="false">$Z$1</f>
        <v>330</v>
      </c>
      <c r="AA1491" s="64"/>
      <c r="AB1491" s="65"/>
      <c r="AC1491" s="66" t="s">
        <v>45</v>
      </c>
      <c r="AD1491" s="65" t="n">
        <v>44017</v>
      </c>
      <c r="AE1491" s="56"/>
      <c r="AF1491" s="104"/>
    </row>
    <row r="1492" customFormat="false" ht="15.75" hidden="false" customHeight="true" outlineLevel="0" collapsed="false">
      <c r="A1492" s="19" t="n">
        <v>1485</v>
      </c>
      <c r="B1492" s="67"/>
      <c r="C1492" s="58" t="s">
        <v>4497</v>
      </c>
      <c r="D1492" s="37" t="s">
        <v>4498</v>
      </c>
      <c r="E1492" s="58" t="n">
        <v>4964808500390</v>
      </c>
      <c r="F1492" s="38" t="str">
        <f aca="false">IF(D1492="",,"http://mnsearch.com/item?kwd="&amp;D1492)</f>
        <v>http://mnsearch.com/item?kwd=B00014B06S</v>
      </c>
      <c r="G1492" s="60" t="n">
        <v>8900</v>
      </c>
      <c r="H1492" s="39"/>
      <c r="I1492" s="40" t="n">
        <v>200</v>
      </c>
      <c r="J1492" s="41"/>
      <c r="K1492" s="41"/>
      <c r="L1492" s="41"/>
      <c r="M1492" s="61" t="s">
        <v>4499</v>
      </c>
      <c r="N1492" s="62" t="n">
        <v>127.49</v>
      </c>
      <c r="O1492" s="77" t="n">
        <f aca="false">N1492-0.5</f>
        <v>126.99</v>
      </c>
      <c r="P1492" s="78" t="n">
        <f aca="false">IF(ISERROR($P$1*O1492),"",($P$1*O1492))</f>
        <v>13445.7012</v>
      </c>
      <c r="Q1492" s="79" t="n">
        <f aca="false">P1492-T1492-X1492-G1492-H1492-Z1492</f>
        <v>1338.7012</v>
      </c>
      <c r="R1492" s="80" t="n">
        <f aca="false">P1492-T1492-Y1492-G1492-H1492-Z1492</f>
        <v>1338.7012</v>
      </c>
      <c r="S1492" s="81" t="n">
        <f aca="false">IF(ISERROR(Q1492/P1492),"",(Q1492/P1492))</f>
        <v>0.0995635095624466</v>
      </c>
      <c r="T1492" s="78" t="n">
        <f aca="false">ROUND(IF(ISERROR(P1492*$T$1),"",P1492*$T$1),0)</f>
        <v>2017</v>
      </c>
      <c r="U1492" s="82" t="n">
        <f aca="false">ROUNDUP(I1492*1.2,0)</f>
        <v>240</v>
      </c>
      <c r="V1492" s="83" t="n">
        <f aca="false">ROUNDUP(SUM(J1492:L1492)*1.1,0)</f>
        <v>0</v>
      </c>
      <c r="W1492" s="84" t="s">
        <v>50</v>
      </c>
      <c r="X1492" s="28" t="n">
        <f aca="false">IFERROR(IF($W1492="eパケライト",VLOOKUP($U1492,料金表!$B$3:$H$52,2,1),IF($W1492="eパケ",VLOOKUP($U1492,料金表!$B$3:$H$52,4,1),IF($W1492="EMS",VLOOKUP($U1492,料金表!$B$3:$H$52,6,1),""))),"")</f>
        <v>860</v>
      </c>
      <c r="Y1492" s="28" t="n">
        <f aca="false">IFERROR(IF($W1492="eパケライト",VLOOKUP($U1492,料金表!$B$3:$H$52,3,1),IF($W1492="eパケ",VLOOKUP($U1492,料金表!$B$3:$H$52,5,1),IF($W1492="EMS",VLOOKUP($U1492,料金表!$B$3:$H$52,7,1),""))),"")</f>
        <v>860</v>
      </c>
      <c r="Z1492" s="28" t="n">
        <f aca="false">$Z$1</f>
        <v>330</v>
      </c>
      <c r="AA1492" s="64"/>
      <c r="AB1492" s="65"/>
      <c r="AC1492" s="66" t="s">
        <v>45</v>
      </c>
      <c r="AD1492" s="65" t="n">
        <v>44017</v>
      </c>
      <c r="AE1492" s="56"/>
      <c r="AF1492" s="104"/>
    </row>
    <row r="1493" customFormat="false" ht="15.75" hidden="false" customHeight="true" outlineLevel="0" collapsed="false">
      <c r="A1493" s="19" t="n">
        <v>1486</v>
      </c>
      <c r="B1493" s="67"/>
      <c r="C1493" s="58" t="s">
        <v>4029</v>
      </c>
      <c r="D1493" s="37" t="s">
        <v>110</v>
      </c>
      <c r="E1493" s="58"/>
      <c r="F1493" s="38" t="str">
        <f aca="false">IF(D1493="",,"http://mnsearch.com/item?kwd="&amp;D1493)</f>
        <v>http://mnsearch.com/item?kwd=Hand-on</v>
      </c>
      <c r="G1493" s="60" t="n">
        <v>3000</v>
      </c>
      <c r="H1493" s="39"/>
      <c r="I1493" s="40" t="n">
        <v>400</v>
      </c>
      <c r="J1493" s="41"/>
      <c r="K1493" s="41"/>
      <c r="L1493" s="41"/>
      <c r="M1493" s="41"/>
      <c r="N1493" s="62" t="n">
        <v>54.99</v>
      </c>
      <c r="O1493" s="77" t="n">
        <f aca="false">N1493-0.5</f>
        <v>54.49</v>
      </c>
      <c r="P1493" s="78" t="n">
        <f aca="false">IF(ISERROR($P$1*O1493),"",($P$1*O1493))</f>
        <v>5769.4012</v>
      </c>
      <c r="Q1493" s="79" t="n">
        <f aca="false">P1493-T1493-X1493-G1493-H1493-Z1493</f>
        <v>339.4012</v>
      </c>
      <c r="R1493" s="80" t="n">
        <f aca="false">P1493-T1493-Y1493-G1493-H1493-Z1493</f>
        <v>339.4012</v>
      </c>
      <c r="S1493" s="81" t="n">
        <f aca="false">IF(ISERROR(Q1493/P1493),"",(Q1493/P1493))</f>
        <v>0.0588278034815815</v>
      </c>
      <c r="T1493" s="78" t="n">
        <f aca="false">ROUND(IF(ISERROR(P1493*$T$1),"",P1493*$T$1),0)</f>
        <v>865</v>
      </c>
      <c r="U1493" s="82" t="n">
        <f aca="false">ROUNDUP(I1493*1.2,0)</f>
        <v>480</v>
      </c>
      <c r="V1493" s="83" t="n">
        <f aca="false">ROUNDUP(SUM(J1493:L1493)*1.1,0)</f>
        <v>0</v>
      </c>
      <c r="W1493" s="84" t="s">
        <v>50</v>
      </c>
      <c r="X1493" s="28" t="n">
        <f aca="false">IFERROR(IF($W1493="eパケライト",VLOOKUP($U1493,料金表!$B$3:$H$52,2,1),IF($W1493="eパケ",VLOOKUP($U1493,料金表!$B$3:$H$52,4,1),IF($W1493="EMS",VLOOKUP($U1493,料金表!$B$3:$H$52,6,1),""))),"")</f>
        <v>1235</v>
      </c>
      <c r="Y1493" s="28" t="n">
        <f aca="false">IFERROR(IF($W1493="eパケライト",VLOOKUP($U1493,料金表!$B$3:$H$52,3,1),IF($W1493="eパケ",VLOOKUP($U1493,料金表!$B$3:$H$52,5,1),IF($W1493="EMS",VLOOKUP($U1493,料金表!$B$3:$H$52,7,1),""))),"")</f>
        <v>1235</v>
      </c>
      <c r="Z1493" s="28" t="n">
        <f aca="false">$Z$1</f>
        <v>330</v>
      </c>
      <c r="AA1493" s="64"/>
      <c r="AB1493" s="65"/>
      <c r="AC1493" s="66" t="s">
        <v>89</v>
      </c>
      <c r="AD1493" s="65" t="n">
        <v>44017</v>
      </c>
      <c r="AE1493" s="56"/>
      <c r="AF1493" s="105" t="s">
        <v>4500</v>
      </c>
    </row>
    <row r="1494" customFormat="false" ht="15.75" hidden="false" customHeight="true" outlineLevel="0" collapsed="false">
      <c r="A1494" s="19" t="n">
        <v>1487</v>
      </c>
      <c r="B1494" s="67"/>
      <c r="C1494" s="58" t="s">
        <v>4501</v>
      </c>
      <c r="D1494" s="37" t="s">
        <v>4502</v>
      </c>
      <c r="E1494" s="58" t="n">
        <v>4512557600313</v>
      </c>
      <c r="F1494" s="38" t="str">
        <f aca="false">IF(D1494="",,"http://mnsearch.com/item?kwd="&amp;D1494)</f>
        <v>http://mnsearch.com/item?kwd=B000069RQD</v>
      </c>
      <c r="G1494" s="60" t="n">
        <v>4711</v>
      </c>
      <c r="H1494" s="39"/>
      <c r="I1494" s="40" t="n">
        <v>300</v>
      </c>
      <c r="J1494" s="41"/>
      <c r="K1494" s="41"/>
      <c r="L1494" s="41"/>
      <c r="M1494" s="100" t="s">
        <v>4503</v>
      </c>
      <c r="N1494" s="62" t="n">
        <v>70.49</v>
      </c>
      <c r="O1494" s="77" t="n">
        <f aca="false">N1494-0.5</f>
        <v>69.99</v>
      </c>
      <c r="P1494" s="78" t="n">
        <f aca="false">IF(ISERROR($P$1*O1494),"",($P$1*O1494))</f>
        <v>7410.5412</v>
      </c>
      <c r="Q1494" s="79" t="n">
        <f aca="false">P1494-T1494-X1494-G1494-H1494-Z1494</f>
        <v>172.541199999999</v>
      </c>
      <c r="R1494" s="80" t="n">
        <f aca="false">P1494-T1494-Y1494-G1494-H1494-Z1494</f>
        <v>172.541199999999</v>
      </c>
      <c r="S1494" s="81" t="n">
        <f aca="false">IF(ISERROR(Q1494/P1494),"",(Q1494/P1494))</f>
        <v>0.0232832117578671</v>
      </c>
      <c r="T1494" s="78" t="n">
        <f aca="false">ROUND(IF(ISERROR(P1494*$T$1),"",P1494*$T$1),0)</f>
        <v>1112</v>
      </c>
      <c r="U1494" s="82" t="n">
        <f aca="false">ROUNDUP(I1494*1.2,0)</f>
        <v>360</v>
      </c>
      <c r="V1494" s="83" t="n">
        <f aca="false">ROUNDUP(SUM(J1494:L1494)*1.1,0)</f>
        <v>0</v>
      </c>
      <c r="W1494" s="84" t="s">
        <v>50</v>
      </c>
      <c r="X1494" s="28" t="n">
        <f aca="false">IFERROR(IF($W1494="eパケライト",VLOOKUP($U1494,料金表!$B$3:$H$52,2,1),IF($W1494="eパケ",VLOOKUP($U1494,料金表!$B$3:$H$52,4,1),IF($W1494="EMS",VLOOKUP($U1494,料金表!$B$3:$H$52,6,1),""))),"")</f>
        <v>1085</v>
      </c>
      <c r="Y1494" s="28" t="n">
        <f aca="false">IFERROR(IF($W1494="eパケライト",VLOOKUP($U1494,料金表!$B$3:$H$52,3,1),IF($W1494="eパケ",VLOOKUP($U1494,料金表!$B$3:$H$52,5,1),IF($W1494="EMS",VLOOKUP($U1494,料金表!$B$3:$H$52,7,1),""))),"")</f>
        <v>1085</v>
      </c>
      <c r="Z1494" s="28" t="n">
        <f aca="false">$Z$1</f>
        <v>330</v>
      </c>
      <c r="AA1494" s="64"/>
      <c r="AB1494" s="65"/>
      <c r="AC1494" s="66" t="s">
        <v>89</v>
      </c>
      <c r="AD1494" s="65" t="n">
        <v>44017</v>
      </c>
      <c r="AE1494" s="56"/>
      <c r="AF1494" s="104"/>
    </row>
    <row r="1495" customFormat="false" ht="15.75" hidden="false" customHeight="true" outlineLevel="0" collapsed="false">
      <c r="A1495" s="19" t="n">
        <v>1488</v>
      </c>
      <c r="B1495" s="67"/>
      <c r="C1495" s="58" t="s">
        <v>4504</v>
      </c>
      <c r="D1495" s="37" t="s">
        <v>4505</v>
      </c>
      <c r="E1495" s="58" t="n">
        <v>4902370503036</v>
      </c>
      <c r="F1495" s="38" t="str">
        <f aca="false">IF(D1495="",,"http://mnsearch.com/item?kwd="&amp;D1495)</f>
        <v>http://mnsearch.com/item?kwd=B000069RYE</v>
      </c>
      <c r="G1495" s="60" t="n">
        <v>2400</v>
      </c>
      <c r="H1495" s="39"/>
      <c r="I1495" s="40" t="n">
        <v>300</v>
      </c>
      <c r="J1495" s="41"/>
      <c r="K1495" s="41"/>
      <c r="L1495" s="41"/>
      <c r="M1495" s="61" t="s">
        <v>4506</v>
      </c>
      <c r="N1495" s="62" t="n">
        <v>47.49</v>
      </c>
      <c r="O1495" s="77" t="n">
        <f aca="false">N1495-0.5</f>
        <v>46.99</v>
      </c>
      <c r="P1495" s="78" t="n">
        <f aca="false">IF(ISERROR($P$1*O1495),"",($P$1*O1495))</f>
        <v>4975.3012</v>
      </c>
      <c r="Q1495" s="79" t="n">
        <f aca="false">P1495-T1495-X1495-G1495-H1495-Z1495</f>
        <v>414.3012</v>
      </c>
      <c r="R1495" s="80" t="n">
        <f aca="false">P1495-T1495-Y1495-G1495-H1495-Z1495</f>
        <v>414.3012</v>
      </c>
      <c r="S1495" s="81" t="n">
        <f aca="false">IF(ISERROR(Q1495/P1495),"",(Q1495/P1495))</f>
        <v>0.083271581628063</v>
      </c>
      <c r="T1495" s="78" t="n">
        <f aca="false">ROUND(IF(ISERROR(P1495*$T$1),"",P1495*$T$1),0)</f>
        <v>746</v>
      </c>
      <c r="U1495" s="82" t="n">
        <f aca="false">ROUNDUP(I1495*1.2,0)</f>
        <v>360</v>
      </c>
      <c r="V1495" s="83" t="n">
        <f aca="false">ROUNDUP(SUM(J1495:L1495)*1.1,0)</f>
        <v>0</v>
      </c>
      <c r="W1495" s="84" t="s">
        <v>50</v>
      </c>
      <c r="X1495" s="28" t="n">
        <f aca="false">IFERROR(IF($W1495="eパケライト",VLOOKUP($U1495,料金表!$B$3:$H$52,2,1),IF($W1495="eパケ",VLOOKUP($U1495,料金表!$B$3:$H$52,4,1),IF($W1495="EMS",VLOOKUP($U1495,料金表!$B$3:$H$52,6,1),""))),"")</f>
        <v>1085</v>
      </c>
      <c r="Y1495" s="28" t="n">
        <f aca="false">IFERROR(IF($W1495="eパケライト",VLOOKUP($U1495,料金表!$B$3:$H$52,3,1),IF($W1495="eパケ",VLOOKUP($U1495,料金表!$B$3:$H$52,5,1),IF($W1495="EMS",VLOOKUP($U1495,料金表!$B$3:$H$52,7,1),""))),"")</f>
        <v>1085</v>
      </c>
      <c r="Z1495" s="28" t="n">
        <f aca="false">$Z$1</f>
        <v>330</v>
      </c>
      <c r="AA1495" s="64"/>
      <c r="AB1495" s="65"/>
      <c r="AC1495" s="66" t="s">
        <v>89</v>
      </c>
      <c r="AD1495" s="65" t="n">
        <v>44017</v>
      </c>
      <c r="AE1495" s="56"/>
      <c r="AF1495" s="104"/>
    </row>
    <row r="1496" customFormat="false" ht="15.75" hidden="false" customHeight="true" outlineLevel="0" collapsed="false">
      <c r="A1496" s="19" t="n">
        <v>1489</v>
      </c>
      <c r="B1496" s="67"/>
      <c r="C1496" s="58" t="s">
        <v>4507</v>
      </c>
      <c r="D1496" s="37" t="s">
        <v>4508</v>
      </c>
      <c r="E1496" s="58" t="n">
        <v>4964808200207</v>
      </c>
      <c r="F1496" s="38" t="str">
        <f aca="false">IF(D1496="",,"http://mnsearch.com/item?kwd="&amp;D1496)</f>
        <v>http://mnsearch.com/item?kwd=B000069T0H</v>
      </c>
      <c r="G1496" s="60" t="n">
        <v>6000</v>
      </c>
      <c r="H1496" s="39"/>
      <c r="I1496" s="40" t="n">
        <v>300</v>
      </c>
      <c r="J1496" s="41"/>
      <c r="K1496" s="41"/>
      <c r="L1496" s="41"/>
      <c r="M1496" s="100" t="s">
        <v>4509</v>
      </c>
      <c r="N1496" s="62" t="n">
        <v>90.49</v>
      </c>
      <c r="O1496" s="77" t="n">
        <f aca="false">N1496-0.5</f>
        <v>89.99</v>
      </c>
      <c r="P1496" s="78" t="n">
        <f aca="false">IF(ISERROR($P$1*O1496),"",($P$1*O1496))</f>
        <v>9528.1412</v>
      </c>
      <c r="Q1496" s="79" t="n">
        <f aca="false">P1496-T1496-X1496-G1496-H1496-Z1496</f>
        <v>684.141199999998</v>
      </c>
      <c r="R1496" s="80" t="n">
        <f aca="false">P1496-T1496-Y1496-G1496-H1496-Z1496</f>
        <v>684.141199999998</v>
      </c>
      <c r="S1496" s="81" t="n">
        <f aca="false">IF(ISERROR(Q1496/P1496),"",(Q1496/P1496))</f>
        <v>0.0718021685069065</v>
      </c>
      <c r="T1496" s="78" t="n">
        <f aca="false">ROUND(IF(ISERROR(P1496*$T$1),"",P1496*$T$1),0)</f>
        <v>1429</v>
      </c>
      <c r="U1496" s="82" t="n">
        <f aca="false">ROUNDUP(I1496*1.2,0)</f>
        <v>360</v>
      </c>
      <c r="V1496" s="83" t="n">
        <f aca="false">ROUNDUP(SUM(J1496:L1496)*1.1,0)</f>
        <v>0</v>
      </c>
      <c r="W1496" s="84" t="s">
        <v>50</v>
      </c>
      <c r="X1496" s="28" t="n">
        <f aca="false">IFERROR(IF($W1496="eパケライト",VLOOKUP($U1496,料金表!$B$3:$H$52,2,1),IF($W1496="eパケ",VLOOKUP($U1496,料金表!$B$3:$H$52,4,1),IF($W1496="EMS",VLOOKUP($U1496,料金表!$B$3:$H$52,6,1),""))),"")</f>
        <v>1085</v>
      </c>
      <c r="Y1496" s="28" t="n">
        <f aca="false">IFERROR(IF($W1496="eパケライト",VLOOKUP($U1496,料金表!$B$3:$H$52,3,1),IF($W1496="eパケ",VLOOKUP($U1496,料金表!$B$3:$H$52,5,1),IF($W1496="EMS",VLOOKUP($U1496,料金表!$B$3:$H$52,7,1),""))),"")</f>
        <v>1085</v>
      </c>
      <c r="Z1496" s="28" t="n">
        <f aca="false">$Z$1</f>
        <v>330</v>
      </c>
      <c r="AA1496" s="64"/>
      <c r="AB1496" s="65"/>
      <c r="AC1496" s="66" t="s">
        <v>89</v>
      </c>
      <c r="AD1496" s="65" t="n">
        <v>44017</v>
      </c>
      <c r="AE1496" s="56"/>
      <c r="AF1496" s="104"/>
    </row>
    <row r="1497" customFormat="false" ht="15.75" hidden="false" customHeight="true" outlineLevel="0" collapsed="false">
      <c r="A1497" s="19" t="n">
        <v>1490</v>
      </c>
      <c r="B1497" s="67"/>
      <c r="C1497" s="58" t="s">
        <v>4510</v>
      </c>
      <c r="D1497" s="37" t="s">
        <v>4511</v>
      </c>
      <c r="E1497" s="58" t="n">
        <v>4991307400197</v>
      </c>
      <c r="F1497" s="38" t="str">
        <f aca="false">IF(D1497="",,"http://mnsearch.com/item?kwd="&amp;D1497)</f>
        <v>http://mnsearch.com/item?kwd=B000068I9W</v>
      </c>
      <c r="G1497" s="60" t="n">
        <v>1601</v>
      </c>
      <c r="H1497" s="39"/>
      <c r="I1497" s="40" t="n">
        <v>200</v>
      </c>
      <c r="J1497" s="41"/>
      <c r="K1497" s="41"/>
      <c r="L1497" s="41"/>
      <c r="M1497" s="100" t="s">
        <v>4512</v>
      </c>
      <c r="N1497" s="62" t="n">
        <v>38.49</v>
      </c>
      <c r="O1497" s="77" t="n">
        <f aca="false">N1497-0.5</f>
        <v>37.99</v>
      </c>
      <c r="P1497" s="78" t="n">
        <f aca="false">IF(ISERROR($P$1*O1497),"",($P$1*O1497))</f>
        <v>4022.3812</v>
      </c>
      <c r="Q1497" s="79" t="n">
        <f aca="false">P1497-T1497-X1497-G1497-H1497-Z1497</f>
        <v>628.3812</v>
      </c>
      <c r="R1497" s="80" t="n">
        <f aca="false">P1497-T1497-Y1497-G1497-H1497-Z1497</f>
        <v>628.3812</v>
      </c>
      <c r="S1497" s="81" t="n">
        <f aca="false">IF(ISERROR(Q1497/P1497),"",(Q1497/P1497))</f>
        <v>0.15622119554457</v>
      </c>
      <c r="T1497" s="78" t="n">
        <f aca="false">ROUND(IF(ISERROR(P1497*$T$1),"",P1497*$T$1),0)</f>
        <v>603</v>
      </c>
      <c r="U1497" s="82" t="n">
        <f aca="false">ROUNDUP(I1497*1.2,0)</f>
        <v>240</v>
      </c>
      <c r="V1497" s="83" t="n">
        <f aca="false">ROUNDUP(SUM(J1497:L1497)*1.1,0)</f>
        <v>0</v>
      </c>
      <c r="W1497" s="84" t="s">
        <v>50</v>
      </c>
      <c r="X1497" s="28" t="n">
        <f aca="false">IFERROR(IF($W1497="eパケライト",VLOOKUP($U1497,料金表!$B$3:$H$52,2,1),IF($W1497="eパケ",VLOOKUP($U1497,料金表!$B$3:$H$52,4,1),IF($W1497="EMS",VLOOKUP($U1497,料金表!$B$3:$H$52,6,1),""))),"")</f>
        <v>860</v>
      </c>
      <c r="Y1497" s="28" t="n">
        <f aca="false">IFERROR(IF($W1497="eパケライト",VLOOKUP($U1497,料金表!$B$3:$H$52,3,1),IF($W1497="eパケ",VLOOKUP($U1497,料金表!$B$3:$H$52,5,1),IF($W1497="EMS",VLOOKUP($U1497,料金表!$B$3:$H$52,7,1),""))),"")</f>
        <v>860</v>
      </c>
      <c r="Z1497" s="28" t="n">
        <f aca="false">$Z$1</f>
        <v>330</v>
      </c>
      <c r="AA1497" s="64"/>
      <c r="AB1497" s="65"/>
      <c r="AC1497" s="66" t="s">
        <v>89</v>
      </c>
      <c r="AD1497" s="65" t="n">
        <v>44017</v>
      </c>
      <c r="AE1497" s="56"/>
      <c r="AF1497" s="104"/>
    </row>
    <row r="1498" customFormat="false" ht="15.75" hidden="false" customHeight="true" outlineLevel="0" collapsed="false">
      <c r="A1498" s="19" t="n">
        <v>1491</v>
      </c>
      <c r="B1498" s="67"/>
      <c r="C1498" s="58" t="s">
        <v>4513</v>
      </c>
      <c r="D1498" s="37" t="s">
        <v>4514</v>
      </c>
      <c r="E1498" s="58" t="n">
        <v>4988624990876</v>
      </c>
      <c r="F1498" s="38" t="str">
        <f aca="false">IF(D1498="",,"http://mnsearch.com/item?kwd="&amp;D1498)</f>
        <v>http://mnsearch.com/item?kwd=B000147KEE</v>
      </c>
      <c r="G1498" s="60" t="n">
        <v>2311</v>
      </c>
      <c r="H1498" s="39"/>
      <c r="I1498" s="40" t="n">
        <v>200</v>
      </c>
      <c r="J1498" s="41"/>
      <c r="K1498" s="41"/>
      <c r="L1498" s="41"/>
      <c r="M1498" s="61" t="s">
        <v>4515</v>
      </c>
      <c r="N1498" s="62" t="n">
        <v>45.49</v>
      </c>
      <c r="O1498" s="77" t="n">
        <f aca="false">N1498-0.5</f>
        <v>44.99</v>
      </c>
      <c r="P1498" s="78" t="n">
        <f aca="false">IF(ISERROR($P$1*O1498),"",($P$1*O1498))</f>
        <v>4763.5412</v>
      </c>
      <c r="Q1498" s="79" t="n">
        <f aca="false">P1498-T1498-X1498-G1498-H1498-Z1498</f>
        <v>547.5412</v>
      </c>
      <c r="R1498" s="80" t="n">
        <f aca="false">P1498-T1498-Y1498-G1498-H1498-Z1498</f>
        <v>547.5412</v>
      </c>
      <c r="S1498" s="81" t="n">
        <f aca="false">IF(ISERROR(Q1498/P1498),"",(Q1498/P1498))</f>
        <v>0.114944151212547</v>
      </c>
      <c r="T1498" s="78" t="n">
        <f aca="false">ROUND(IF(ISERROR(P1498*$T$1),"",P1498*$T$1),0)</f>
        <v>715</v>
      </c>
      <c r="U1498" s="82" t="n">
        <f aca="false">ROUNDUP(I1498*1.2,0)</f>
        <v>240</v>
      </c>
      <c r="V1498" s="83" t="n">
        <f aca="false">ROUNDUP(SUM(J1498:L1498)*1.1,0)</f>
        <v>0</v>
      </c>
      <c r="W1498" s="84" t="s">
        <v>50</v>
      </c>
      <c r="X1498" s="28" t="n">
        <f aca="false">IFERROR(IF($W1498="eパケライト",VLOOKUP($U1498,料金表!$B$3:$H$52,2,1),IF($W1498="eパケ",VLOOKUP($U1498,料金表!$B$3:$H$52,4,1),IF($W1498="EMS",VLOOKUP($U1498,料金表!$B$3:$H$52,6,1),""))),"")</f>
        <v>860</v>
      </c>
      <c r="Y1498" s="28" t="n">
        <f aca="false">IFERROR(IF($W1498="eパケライト",VLOOKUP($U1498,料金表!$B$3:$H$52,3,1),IF($W1498="eパケ",VLOOKUP($U1498,料金表!$B$3:$H$52,5,1),IF($W1498="EMS",VLOOKUP($U1498,料金表!$B$3:$H$52,7,1),""))),"")</f>
        <v>860</v>
      </c>
      <c r="Z1498" s="28" t="n">
        <f aca="false">$Z$1</f>
        <v>330</v>
      </c>
      <c r="AA1498" s="64"/>
      <c r="AB1498" s="65"/>
      <c r="AC1498" s="66" t="s">
        <v>89</v>
      </c>
      <c r="AD1498" s="65" t="n">
        <v>44017</v>
      </c>
      <c r="AE1498" s="56"/>
      <c r="AF1498" s="104"/>
    </row>
    <row r="1499" customFormat="false" ht="15.75" hidden="false" customHeight="true" outlineLevel="0" collapsed="false">
      <c r="A1499" s="19" t="n">
        <v>1492</v>
      </c>
      <c r="B1499" s="67"/>
      <c r="C1499" s="58" t="s">
        <v>4516</v>
      </c>
      <c r="D1499" s="37" t="s">
        <v>4517</v>
      </c>
      <c r="E1499" s="58" t="n">
        <v>4974365555436</v>
      </c>
      <c r="F1499" s="38" t="str">
        <f aca="false">IF(D1499="",,"http://mnsearch.com/item?kwd="&amp;D1499)</f>
        <v>http://mnsearch.com/item?kwd=B0001488JU</v>
      </c>
      <c r="G1499" s="60" t="n">
        <v>6811</v>
      </c>
      <c r="H1499" s="39"/>
      <c r="I1499" s="40" t="n">
        <v>200</v>
      </c>
      <c r="J1499" s="41"/>
      <c r="K1499" s="41"/>
      <c r="L1499" s="41"/>
      <c r="M1499" s="61" t="s">
        <v>4518</v>
      </c>
      <c r="N1499" s="62" t="n">
        <v>95.49</v>
      </c>
      <c r="O1499" s="77" t="n">
        <f aca="false">N1499-0.5</f>
        <v>94.99</v>
      </c>
      <c r="P1499" s="78" t="n">
        <f aca="false">IF(ISERROR($P$1*O1499),"",($P$1*O1499))</f>
        <v>10057.5412</v>
      </c>
      <c r="Q1499" s="79" t="n">
        <f aca="false">P1499-T1499-X1499-G1499-H1499-Z1499</f>
        <v>547.5412</v>
      </c>
      <c r="R1499" s="80" t="n">
        <f aca="false">P1499-T1499-Y1499-G1499-H1499-Z1499</f>
        <v>547.5412</v>
      </c>
      <c r="S1499" s="81" t="n">
        <f aca="false">IF(ISERROR(Q1499/P1499),"",(Q1499/P1499))</f>
        <v>0.0544408607543163</v>
      </c>
      <c r="T1499" s="78" t="n">
        <f aca="false">ROUND(IF(ISERROR(P1499*$T$1),"",P1499*$T$1),0)</f>
        <v>1509</v>
      </c>
      <c r="U1499" s="82" t="n">
        <f aca="false">ROUNDUP(I1499*1.2,0)</f>
        <v>240</v>
      </c>
      <c r="V1499" s="83" t="n">
        <f aca="false">ROUNDUP(SUM(J1499:L1499)*1.1,0)</f>
        <v>0</v>
      </c>
      <c r="W1499" s="84" t="s">
        <v>50</v>
      </c>
      <c r="X1499" s="28" t="n">
        <f aca="false">IFERROR(IF($W1499="eパケライト",VLOOKUP($U1499,料金表!$B$3:$H$52,2,1),IF($W1499="eパケ",VLOOKUP($U1499,料金表!$B$3:$H$52,4,1),IF($W1499="EMS",VLOOKUP($U1499,料金表!$B$3:$H$52,6,1),""))),"")</f>
        <v>860</v>
      </c>
      <c r="Y1499" s="28" t="n">
        <f aca="false">IFERROR(IF($W1499="eパケライト",VLOOKUP($U1499,料金表!$B$3:$H$52,3,1),IF($W1499="eパケ",VLOOKUP($U1499,料金表!$B$3:$H$52,5,1),IF($W1499="EMS",VLOOKUP($U1499,料金表!$B$3:$H$52,7,1),""))),"")</f>
        <v>860</v>
      </c>
      <c r="Z1499" s="28" t="n">
        <f aca="false">$Z$1</f>
        <v>330</v>
      </c>
      <c r="AA1499" s="64"/>
      <c r="AB1499" s="65"/>
      <c r="AC1499" s="66" t="s">
        <v>89</v>
      </c>
      <c r="AD1499" s="65" t="n">
        <v>44017</v>
      </c>
      <c r="AE1499" s="56"/>
      <c r="AF1499" s="104"/>
    </row>
    <row r="1500" customFormat="false" ht="15.75" hidden="false" customHeight="true" outlineLevel="0" collapsed="false">
      <c r="A1500" s="19" t="n">
        <v>1493</v>
      </c>
      <c r="B1500" s="67"/>
      <c r="C1500" s="58" t="s">
        <v>4519</v>
      </c>
      <c r="D1500" s="37" t="s">
        <v>4520</v>
      </c>
      <c r="E1500" s="58" t="n">
        <v>4988616002174</v>
      </c>
      <c r="F1500" s="38" t="str">
        <f aca="false">IF(D1500="",,"http://mnsearch.com/item?kwd="&amp;D1500)</f>
        <v>http://mnsearch.com/item?kwd=B0000ZPUZK</v>
      </c>
      <c r="G1500" s="60" t="n">
        <v>2911</v>
      </c>
      <c r="H1500" s="39"/>
      <c r="I1500" s="40" t="n">
        <v>200</v>
      </c>
      <c r="J1500" s="41"/>
      <c r="K1500" s="41"/>
      <c r="L1500" s="41"/>
      <c r="M1500" s="61" t="s">
        <v>4521</v>
      </c>
      <c r="N1500" s="62" t="n">
        <v>50.49</v>
      </c>
      <c r="O1500" s="77" t="n">
        <f aca="false">N1500-0.5</f>
        <v>49.99</v>
      </c>
      <c r="P1500" s="78" t="n">
        <f aca="false">IF(ISERROR($P$1*O1500),"",($P$1*O1500))</f>
        <v>5292.9412</v>
      </c>
      <c r="Q1500" s="79" t="n">
        <f aca="false">P1500-T1500-X1500-G1500-H1500-Z1500</f>
        <v>397.9412</v>
      </c>
      <c r="R1500" s="80" t="n">
        <f aca="false">P1500-T1500-Y1500-G1500-H1500-Z1500</f>
        <v>397.9412</v>
      </c>
      <c r="S1500" s="81" t="n">
        <f aca="false">IF(ISERROR(Q1500/P1500),"",(Q1500/P1500))</f>
        <v>0.0751833781943393</v>
      </c>
      <c r="T1500" s="78" t="n">
        <f aca="false">ROUND(IF(ISERROR(P1500*$T$1),"",P1500*$T$1),0)</f>
        <v>794</v>
      </c>
      <c r="U1500" s="82" t="n">
        <f aca="false">ROUNDUP(I1500*1.2,0)</f>
        <v>240</v>
      </c>
      <c r="V1500" s="83" t="n">
        <f aca="false">ROUNDUP(SUM(J1500:L1500)*1.1,0)</f>
        <v>0</v>
      </c>
      <c r="W1500" s="84" t="s">
        <v>50</v>
      </c>
      <c r="X1500" s="28" t="n">
        <f aca="false">IFERROR(IF($W1500="eパケライト",VLOOKUP($U1500,料金表!$B$3:$H$52,2,1),IF($W1500="eパケ",VLOOKUP($U1500,料金表!$B$3:$H$52,4,1),IF($W1500="EMS",VLOOKUP($U1500,料金表!$B$3:$H$52,6,1),""))),"")</f>
        <v>860</v>
      </c>
      <c r="Y1500" s="28" t="n">
        <f aca="false">IFERROR(IF($W1500="eパケライト",VLOOKUP($U1500,料金表!$B$3:$H$52,3,1),IF($W1500="eパケ",VLOOKUP($U1500,料金表!$B$3:$H$52,5,1),IF($W1500="EMS",VLOOKUP($U1500,料金表!$B$3:$H$52,7,1),""))),"")</f>
        <v>860</v>
      </c>
      <c r="Z1500" s="28" t="n">
        <f aca="false">$Z$1</f>
        <v>330</v>
      </c>
      <c r="AA1500" s="64"/>
      <c r="AB1500" s="65"/>
      <c r="AC1500" s="66" t="s">
        <v>89</v>
      </c>
      <c r="AD1500" s="65" t="n">
        <v>44017</v>
      </c>
      <c r="AE1500" s="56"/>
      <c r="AF1500" s="104"/>
    </row>
    <row r="1501" customFormat="false" ht="15.75" hidden="false" customHeight="true" outlineLevel="0" collapsed="false">
      <c r="A1501" s="19" t="n">
        <v>1494</v>
      </c>
      <c r="B1501" s="67"/>
      <c r="C1501" s="58" t="s">
        <v>4522</v>
      </c>
      <c r="D1501" s="37" t="s">
        <v>4523</v>
      </c>
      <c r="E1501" s="58" t="n">
        <v>4582350661200</v>
      </c>
      <c r="F1501" s="38" t="str">
        <f aca="false">IF(D1501="",,"http://mnsearch.com/item?kwd="&amp;D1501)</f>
        <v>http://mnsearch.com/item?kwd=B00DUROKRY</v>
      </c>
      <c r="G1501" s="60" t="n">
        <v>7411</v>
      </c>
      <c r="H1501" s="39"/>
      <c r="I1501" s="40" t="n">
        <v>200</v>
      </c>
      <c r="J1501" s="41"/>
      <c r="K1501" s="41"/>
      <c r="L1501" s="41"/>
      <c r="M1501" s="61" t="s">
        <v>4524</v>
      </c>
      <c r="N1501" s="62" t="n">
        <v>110.49</v>
      </c>
      <c r="O1501" s="77" t="n">
        <f aca="false">N1501-0.5</f>
        <v>109.99</v>
      </c>
      <c r="P1501" s="78" t="n">
        <f aca="false">IF(ISERROR($P$1*O1501),"",($P$1*O1501))</f>
        <v>11645.7412</v>
      </c>
      <c r="Q1501" s="79" t="n">
        <f aca="false">P1501-T1501-X1501-G1501-H1501-Z1501</f>
        <v>1297.7412</v>
      </c>
      <c r="R1501" s="80" t="n">
        <f aca="false">P1501-T1501-Y1501-G1501-H1501-Z1501</f>
        <v>1297.7412</v>
      </c>
      <c r="S1501" s="81" t="n">
        <f aca="false">IF(ISERROR(Q1501/P1501),"",(Q1501/P1501))</f>
        <v>0.111434830786039</v>
      </c>
      <c r="T1501" s="78" t="n">
        <f aca="false">ROUND(IF(ISERROR(P1501*$T$1),"",P1501*$T$1),0)</f>
        <v>1747</v>
      </c>
      <c r="U1501" s="82" t="n">
        <f aca="false">ROUNDUP(I1501*1.2,0)</f>
        <v>240</v>
      </c>
      <c r="V1501" s="83" t="n">
        <f aca="false">ROUNDUP(SUM(J1501:L1501)*1.1,0)</f>
        <v>0</v>
      </c>
      <c r="W1501" s="84" t="s">
        <v>50</v>
      </c>
      <c r="X1501" s="28" t="n">
        <f aca="false">IFERROR(IF($W1501="eパケライト",VLOOKUP($U1501,料金表!$B$3:$H$52,2,1),IF($W1501="eパケ",VLOOKUP($U1501,料金表!$B$3:$H$52,4,1),IF($W1501="EMS",VLOOKUP($U1501,料金表!$B$3:$H$52,6,1),""))),"")</f>
        <v>860</v>
      </c>
      <c r="Y1501" s="28" t="n">
        <f aca="false">IFERROR(IF($W1501="eパケライト",VLOOKUP($U1501,料金表!$B$3:$H$52,3,1),IF($W1501="eパケ",VLOOKUP($U1501,料金表!$B$3:$H$52,5,1),IF($W1501="EMS",VLOOKUP($U1501,料金表!$B$3:$H$52,7,1),""))),"")</f>
        <v>860</v>
      </c>
      <c r="Z1501" s="28" t="n">
        <f aca="false">$Z$1</f>
        <v>330</v>
      </c>
      <c r="AA1501" s="64"/>
      <c r="AB1501" s="65"/>
      <c r="AC1501" s="66" t="s">
        <v>89</v>
      </c>
      <c r="AD1501" s="65" t="n">
        <v>44017</v>
      </c>
      <c r="AE1501" s="56"/>
      <c r="AF1501" s="104"/>
    </row>
    <row r="1502" customFormat="false" ht="15.75" hidden="false" customHeight="true" outlineLevel="0" collapsed="false">
      <c r="A1502" s="19" t="n">
        <v>1495</v>
      </c>
      <c r="B1502" s="67"/>
      <c r="C1502" s="58" t="s">
        <v>4525</v>
      </c>
      <c r="D1502" s="37" t="s">
        <v>4526</v>
      </c>
      <c r="E1502" s="58" t="n">
        <v>4904880134601</v>
      </c>
      <c r="F1502" s="38" t="str">
        <f aca="false">IF(D1502="",,"http://mnsearch.com/item?kwd="&amp;D1502)</f>
        <v>http://mnsearch.com/item?kwd=B000069S4G</v>
      </c>
      <c r="G1502" s="60" t="n">
        <v>6400</v>
      </c>
      <c r="H1502" s="39"/>
      <c r="I1502" s="40" t="n">
        <v>200</v>
      </c>
      <c r="J1502" s="41"/>
      <c r="K1502" s="41"/>
      <c r="L1502" s="41"/>
      <c r="M1502" s="61" t="s">
        <v>4527</v>
      </c>
      <c r="N1502" s="62" t="n">
        <v>94.99</v>
      </c>
      <c r="O1502" s="77" t="n">
        <f aca="false">N1502-0.5</f>
        <v>94.49</v>
      </c>
      <c r="P1502" s="78" t="n">
        <f aca="false">IF(ISERROR($P$1*O1502),"",($P$1*O1502))</f>
        <v>10004.6012</v>
      </c>
      <c r="Q1502" s="79" t="n">
        <f aca="false">P1502-T1502-X1502-G1502-H1502-Z1502</f>
        <v>913.601199999999</v>
      </c>
      <c r="R1502" s="80" t="n">
        <f aca="false">P1502-T1502-Y1502-G1502-H1502-Z1502</f>
        <v>913.601199999999</v>
      </c>
      <c r="S1502" s="81" t="n">
        <f aca="false">IF(ISERROR(Q1502/P1502),"",(Q1502/P1502))</f>
        <v>0.0913181027145789</v>
      </c>
      <c r="T1502" s="78" t="n">
        <f aca="false">ROUND(IF(ISERROR(P1502*$T$1),"",P1502*$T$1),0)</f>
        <v>1501</v>
      </c>
      <c r="U1502" s="82" t="n">
        <f aca="false">ROUNDUP(I1502*1.2,0)</f>
        <v>240</v>
      </c>
      <c r="V1502" s="83" t="n">
        <f aca="false">ROUNDUP(SUM(J1502:L1502)*1.1,0)</f>
        <v>0</v>
      </c>
      <c r="W1502" s="84" t="s">
        <v>50</v>
      </c>
      <c r="X1502" s="28" t="n">
        <f aca="false">IFERROR(IF($W1502="eパケライト",VLOOKUP($U1502,料金表!$B$3:$H$52,2,1),IF($W1502="eパケ",VLOOKUP($U1502,料金表!$B$3:$H$52,4,1),IF($W1502="EMS",VLOOKUP($U1502,料金表!$B$3:$H$52,6,1),""))),"")</f>
        <v>860</v>
      </c>
      <c r="Y1502" s="28" t="n">
        <f aca="false">IFERROR(IF($W1502="eパケライト",VLOOKUP($U1502,料金表!$B$3:$H$52,3,1),IF($W1502="eパケ",VLOOKUP($U1502,料金表!$B$3:$H$52,5,1),IF($W1502="EMS",VLOOKUP($U1502,料金表!$B$3:$H$52,7,1),""))),"")</f>
        <v>860</v>
      </c>
      <c r="Z1502" s="28" t="n">
        <f aca="false">$Z$1</f>
        <v>330</v>
      </c>
      <c r="AA1502" s="64"/>
      <c r="AB1502" s="65"/>
      <c r="AC1502" s="66" t="s">
        <v>89</v>
      </c>
      <c r="AD1502" s="65" t="n">
        <v>44017</v>
      </c>
      <c r="AE1502" s="56"/>
      <c r="AF1502" s="104"/>
    </row>
    <row r="1503" customFormat="false" ht="15.75" hidden="false" customHeight="true" outlineLevel="0" collapsed="false">
      <c r="A1503" s="19" t="n">
        <v>1496</v>
      </c>
      <c r="B1503" s="67"/>
      <c r="C1503" s="58" t="s">
        <v>4528</v>
      </c>
      <c r="D1503" s="37" t="s">
        <v>4529</v>
      </c>
      <c r="E1503" s="58" t="n">
        <v>4964808100514</v>
      </c>
      <c r="F1503" s="38" t="str">
        <f aca="false">IF(D1503="",,"http://mnsearch.com/item?kwd="&amp;D1503)</f>
        <v>http://mnsearch.com/item?kwd=B00014B1OE</v>
      </c>
      <c r="G1503" s="60" t="n">
        <v>10500</v>
      </c>
      <c r="H1503" s="39"/>
      <c r="I1503" s="40" t="n">
        <v>700</v>
      </c>
      <c r="J1503" s="41"/>
      <c r="K1503" s="41"/>
      <c r="L1503" s="41"/>
      <c r="M1503" s="61" t="s">
        <v>4530</v>
      </c>
      <c r="N1503" s="62" t="n">
        <v>165</v>
      </c>
      <c r="O1503" s="77" t="n">
        <f aca="false">N1503-0.5</f>
        <v>164.5</v>
      </c>
      <c r="P1503" s="78" t="n">
        <f aca="false">IF(ISERROR($P$1*O1503),"",($P$1*O1503))</f>
        <v>17417.26</v>
      </c>
      <c r="Q1503" s="79" t="n">
        <f aca="false">P1503-T1503-X1503-G1503-H1503-Z1503</f>
        <v>2139.26</v>
      </c>
      <c r="R1503" s="80" t="n">
        <f aca="false">P1503-T1503-Y1503-G1503-H1503-Z1503</f>
        <v>2139.26</v>
      </c>
      <c r="S1503" s="81" t="n">
        <f aca="false">IF(ISERROR(Q1503/P1503),"",(Q1503/P1503))</f>
        <v>0.122824141110599</v>
      </c>
      <c r="T1503" s="78" t="n">
        <f aca="false">ROUND(IF(ISERROR(P1503*$T$1),"",P1503*$T$1),0)</f>
        <v>2613</v>
      </c>
      <c r="U1503" s="82" t="n">
        <f aca="false">ROUNDUP(I1503*1.2,0)</f>
        <v>840</v>
      </c>
      <c r="V1503" s="83" t="n">
        <f aca="false">ROUNDUP(SUM(J1503:L1503)*1.1,0)</f>
        <v>0</v>
      </c>
      <c r="W1503" s="84" t="s">
        <v>50</v>
      </c>
      <c r="X1503" s="28" t="n">
        <f aca="false">IFERROR(IF($W1503="eパケライト",VLOOKUP($U1503,料金表!$B$3:$H$52,2,1),IF($W1503="eパケ",VLOOKUP($U1503,料金表!$B$3:$H$52,4,1),IF($W1503="EMS",VLOOKUP($U1503,料金表!$B$3:$H$52,6,1),""))),"")</f>
        <v>1835</v>
      </c>
      <c r="Y1503" s="28" t="n">
        <f aca="false">IFERROR(IF($W1503="eパケライト",VLOOKUP($U1503,料金表!$B$3:$H$52,3,1),IF($W1503="eパケ",VLOOKUP($U1503,料金表!$B$3:$H$52,5,1),IF($W1503="EMS",VLOOKUP($U1503,料金表!$B$3:$H$52,7,1),""))),"")</f>
        <v>1835</v>
      </c>
      <c r="Z1503" s="28" t="n">
        <f aca="false">$Z$1</f>
        <v>330</v>
      </c>
      <c r="AA1503" s="64"/>
      <c r="AB1503" s="65"/>
      <c r="AC1503" s="66" t="s">
        <v>45</v>
      </c>
      <c r="AD1503" s="65" t="n">
        <v>44017</v>
      </c>
      <c r="AE1503" s="56"/>
      <c r="AF1503" s="104"/>
    </row>
    <row r="1504" customFormat="false" ht="15.75" hidden="false" customHeight="true" outlineLevel="0" collapsed="false">
      <c r="A1504" s="19" t="n">
        <v>1497</v>
      </c>
      <c r="B1504" s="67"/>
      <c r="C1504" s="58" t="s">
        <v>4531</v>
      </c>
      <c r="D1504" s="37" t="s">
        <v>4532</v>
      </c>
      <c r="E1504" s="58" t="n">
        <v>4996029000526</v>
      </c>
      <c r="F1504" s="38" t="str">
        <f aca="false">IF(D1504="",,"http://mnsearch.com/item?kwd="&amp;D1504)</f>
        <v>http://mnsearch.com/item?kwd=B000067UEF</v>
      </c>
      <c r="G1504" s="60" t="n">
        <v>3801</v>
      </c>
      <c r="H1504" s="39"/>
      <c r="I1504" s="40" t="n">
        <v>200</v>
      </c>
      <c r="J1504" s="41"/>
      <c r="K1504" s="41"/>
      <c r="L1504" s="41"/>
      <c r="M1504" s="100" t="s">
        <v>4533</v>
      </c>
      <c r="N1504" s="62" t="n">
        <v>60</v>
      </c>
      <c r="O1504" s="77" t="n">
        <f aca="false">N1504-0.5</f>
        <v>59.5</v>
      </c>
      <c r="P1504" s="78" t="n">
        <f aca="false">IF(ISERROR($P$1*O1504),"",($P$1*O1504))</f>
        <v>6299.86</v>
      </c>
      <c r="Q1504" s="79" t="n">
        <f aca="false">P1504-T1504-X1504-G1504-H1504-Z1504</f>
        <v>363.86</v>
      </c>
      <c r="R1504" s="80" t="n">
        <f aca="false">P1504-T1504-Y1504-G1504-H1504-Z1504</f>
        <v>363.86</v>
      </c>
      <c r="S1504" s="81" t="n">
        <f aca="false">IF(ISERROR(Q1504/P1504),"",(Q1504/P1504))</f>
        <v>0.0577568390408675</v>
      </c>
      <c r="T1504" s="78" t="n">
        <f aca="false">ROUND(IF(ISERROR(P1504*$T$1),"",P1504*$T$1),0)</f>
        <v>945</v>
      </c>
      <c r="U1504" s="82" t="n">
        <f aca="false">ROUNDUP(I1504*1.2,0)</f>
        <v>240</v>
      </c>
      <c r="V1504" s="83" t="n">
        <f aca="false">ROUNDUP(SUM(J1504:L1504)*1.1,0)</f>
        <v>0</v>
      </c>
      <c r="W1504" s="84" t="s">
        <v>50</v>
      </c>
      <c r="X1504" s="28" t="n">
        <f aca="false">IFERROR(IF($W1504="eパケライト",VLOOKUP($U1504,料金表!$B$3:$H$52,2,1),IF($W1504="eパケ",VLOOKUP($U1504,料金表!$B$3:$H$52,4,1),IF($W1504="EMS",VLOOKUP($U1504,料金表!$B$3:$H$52,6,1),""))),"")</f>
        <v>860</v>
      </c>
      <c r="Y1504" s="28" t="n">
        <f aca="false">IFERROR(IF($W1504="eパケライト",VLOOKUP($U1504,料金表!$B$3:$H$52,3,1),IF($W1504="eパケ",VLOOKUP($U1504,料金表!$B$3:$H$52,5,1),IF($W1504="EMS",VLOOKUP($U1504,料金表!$B$3:$H$52,7,1),""))),"")</f>
        <v>860</v>
      </c>
      <c r="Z1504" s="28" t="n">
        <f aca="false">$Z$1</f>
        <v>330</v>
      </c>
      <c r="AA1504" s="64"/>
      <c r="AB1504" s="65"/>
      <c r="AC1504" s="66" t="s">
        <v>45</v>
      </c>
      <c r="AD1504" s="65" t="n">
        <v>44017</v>
      </c>
      <c r="AE1504" s="56"/>
      <c r="AF1504" s="104"/>
    </row>
    <row r="1505" customFormat="false" ht="15.75" hidden="false" customHeight="true" outlineLevel="0" collapsed="false">
      <c r="A1505" s="19" t="n">
        <v>1498</v>
      </c>
      <c r="B1505" s="67"/>
      <c r="C1505" s="58" t="s">
        <v>4534</v>
      </c>
      <c r="D1505" s="37" t="s">
        <v>4535</v>
      </c>
      <c r="E1505" s="58" t="n">
        <v>4906571519155</v>
      </c>
      <c r="F1505" s="38" t="str">
        <f aca="false">IF(D1505="",,"http://mnsearch.com/item?kwd="&amp;D1505)</f>
        <v>http://mnsearch.com/item?kwd=B000068H0N</v>
      </c>
      <c r="G1505" s="60" t="n">
        <v>5701</v>
      </c>
      <c r="H1505" s="39"/>
      <c r="I1505" s="40" t="n">
        <v>200</v>
      </c>
      <c r="J1505" s="41"/>
      <c r="K1505" s="41"/>
      <c r="L1505" s="41"/>
      <c r="M1505" s="100" t="s">
        <v>4536</v>
      </c>
      <c r="N1505" s="62" t="n">
        <v>89.99</v>
      </c>
      <c r="O1505" s="77" t="n">
        <f aca="false">N1505-0.5</f>
        <v>89.49</v>
      </c>
      <c r="P1505" s="78" t="n">
        <f aca="false">IF(ISERROR($P$1*O1505),"",($P$1*O1505))</f>
        <v>9475.2012</v>
      </c>
      <c r="Q1505" s="79" t="n">
        <f aca="false">P1505-T1505-X1505-G1505-H1505-Z1505</f>
        <v>1163.2012</v>
      </c>
      <c r="R1505" s="80" t="n">
        <f aca="false">P1505-T1505-Y1505-G1505-H1505-Z1505</f>
        <v>1163.2012</v>
      </c>
      <c r="S1505" s="81" t="n">
        <f aca="false">IF(ISERROR(Q1505/P1505),"",(Q1505/P1505))</f>
        <v>0.122762691308339</v>
      </c>
      <c r="T1505" s="78" t="n">
        <f aca="false">ROUND(IF(ISERROR(P1505*$T$1),"",P1505*$T$1),0)</f>
        <v>1421</v>
      </c>
      <c r="U1505" s="82" t="n">
        <f aca="false">ROUNDUP(I1505*1.2,0)</f>
        <v>240</v>
      </c>
      <c r="V1505" s="83" t="n">
        <f aca="false">ROUNDUP(SUM(J1505:L1505)*1.1,0)</f>
        <v>0</v>
      </c>
      <c r="W1505" s="84" t="s">
        <v>50</v>
      </c>
      <c r="X1505" s="28" t="n">
        <f aca="false">IFERROR(IF($W1505="eパケライト",VLOOKUP($U1505,料金表!$B$3:$H$52,2,1),IF($W1505="eパケ",VLOOKUP($U1505,料金表!$B$3:$H$52,4,1),IF($W1505="EMS",VLOOKUP($U1505,料金表!$B$3:$H$52,6,1),""))),"")</f>
        <v>860</v>
      </c>
      <c r="Y1505" s="28" t="n">
        <f aca="false">IFERROR(IF($W1505="eパケライト",VLOOKUP($U1505,料金表!$B$3:$H$52,3,1),IF($W1505="eパケ",VLOOKUP($U1505,料金表!$B$3:$H$52,5,1),IF($W1505="EMS",VLOOKUP($U1505,料金表!$B$3:$H$52,7,1),""))),"")</f>
        <v>860</v>
      </c>
      <c r="Z1505" s="28" t="n">
        <f aca="false">$Z$1</f>
        <v>330</v>
      </c>
      <c r="AA1505" s="64"/>
      <c r="AB1505" s="65"/>
      <c r="AC1505" s="66" t="s">
        <v>45</v>
      </c>
      <c r="AD1505" s="65" t="n">
        <v>44017</v>
      </c>
      <c r="AE1505" s="56"/>
      <c r="AF1505" s="104"/>
    </row>
    <row r="1506" customFormat="false" ht="15.75" hidden="false" customHeight="true" outlineLevel="0" collapsed="false">
      <c r="A1506" s="19" t="n">
        <v>1499</v>
      </c>
      <c r="B1506" s="67"/>
      <c r="C1506" s="58" t="s">
        <v>4537</v>
      </c>
      <c r="D1506" s="37" t="s">
        <v>4538</v>
      </c>
      <c r="E1506" s="58" t="n">
        <v>4959020001060</v>
      </c>
      <c r="F1506" s="38" t="str">
        <f aca="false">IF(D1506="",,"http://mnsearch.com/item?kwd="&amp;D1506)</f>
        <v>http://mnsearch.com/item?kwd=B000147UD0</v>
      </c>
      <c r="G1506" s="60" t="n">
        <v>3600</v>
      </c>
      <c r="H1506" s="39"/>
      <c r="I1506" s="40" t="n">
        <v>200</v>
      </c>
      <c r="J1506" s="41"/>
      <c r="K1506" s="41"/>
      <c r="L1506" s="41"/>
      <c r="M1506" s="100" t="s">
        <v>4539</v>
      </c>
      <c r="N1506" s="62" t="n">
        <v>60.49</v>
      </c>
      <c r="O1506" s="77" t="n">
        <f aca="false">N1506-0.5</f>
        <v>59.99</v>
      </c>
      <c r="P1506" s="78" t="n">
        <f aca="false">IF(ISERROR($P$1*O1506),"",($P$1*O1506))</f>
        <v>6351.7412</v>
      </c>
      <c r="Q1506" s="79" t="n">
        <f aca="false">P1506-T1506-X1506-G1506-H1506-Z1506</f>
        <v>608.7412</v>
      </c>
      <c r="R1506" s="80" t="n">
        <f aca="false">P1506-T1506-Y1506-G1506-H1506-Z1506</f>
        <v>608.7412</v>
      </c>
      <c r="S1506" s="81" t="n">
        <f aca="false">IF(ISERROR(Q1506/P1506),"",(Q1506/P1506))</f>
        <v>0.0958384765424637</v>
      </c>
      <c r="T1506" s="78" t="n">
        <f aca="false">ROUND(IF(ISERROR(P1506*$T$1),"",P1506*$T$1),0)</f>
        <v>953</v>
      </c>
      <c r="U1506" s="82" t="n">
        <f aca="false">ROUNDUP(I1506*1.2,0)</f>
        <v>240</v>
      </c>
      <c r="V1506" s="83" t="n">
        <f aca="false">ROUNDUP(SUM(J1506:L1506)*1.1,0)</f>
        <v>0</v>
      </c>
      <c r="W1506" s="84" t="s">
        <v>50</v>
      </c>
      <c r="X1506" s="28" t="n">
        <f aca="false">IFERROR(IF($W1506="eパケライト",VLOOKUP($U1506,料金表!$B$3:$H$52,2,1),IF($W1506="eパケ",VLOOKUP($U1506,料金表!$B$3:$H$52,4,1),IF($W1506="EMS",VLOOKUP($U1506,料金表!$B$3:$H$52,6,1),""))),"")</f>
        <v>860</v>
      </c>
      <c r="Y1506" s="28" t="n">
        <f aca="false">IFERROR(IF($W1506="eパケライト",VLOOKUP($U1506,料金表!$B$3:$H$52,3,1),IF($W1506="eパケ",VLOOKUP($U1506,料金表!$B$3:$H$52,5,1),IF($W1506="EMS",VLOOKUP($U1506,料金表!$B$3:$H$52,7,1),""))),"")</f>
        <v>860</v>
      </c>
      <c r="Z1506" s="28" t="n">
        <f aca="false">$Z$1</f>
        <v>330</v>
      </c>
      <c r="AA1506" s="64"/>
      <c r="AB1506" s="65"/>
      <c r="AC1506" s="66" t="s">
        <v>45</v>
      </c>
      <c r="AD1506" s="65" t="n">
        <v>44017</v>
      </c>
      <c r="AE1506" s="56"/>
      <c r="AF1506" s="104"/>
    </row>
    <row r="1507" customFormat="false" ht="15.75" hidden="false" customHeight="true" outlineLevel="0" collapsed="false">
      <c r="A1507" s="19" t="n">
        <v>1500</v>
      </c>
      <c r="B1507" s="67"/>
      <c r="C1507" s="58" t="s">
        <v>4540</v>
      </c>
      <c r="D1507" s="37" t="s">
        <v>4541</v>
      </c>
      <c r="E1507" s="58" t="n">
        <v>4907859106081</v>
      </c>
      <c r="F1507" s="38" t="str">
        <f aca="false">IF(D1507="",,"http://mnsearch.com/item?kwd="&amp;D1507)</f>
        <v>http://mnsearch.com/item?kwd=B000068H21</v>
      </c>
      <c r="G1507" s="60" t="n">
        <v>6211</v>
      </c>
      <c r="H1507" s="39"/>
      <c r="I1507" s="40" t="n">
        <v>200</v>
      </c>
      <c r="J1507" s="41"/>
      <c r="K1507" s="41"/>
      <c r="L1507" s="41"/>
      <c r="M1507" s="61" t="s">
        <v>4542</v>
      </c>
      <c r="N1507" s="62" t="n">
        <v>90</v>
      </c>
      <c r="O1507" s="77" t="n">
        <f aca="false">N1507-0.5</f>
        <v>89.5</v>
      </c>
      <c r="P1507" s="78" t="n">
        <f aca="false">IF(ISERROR($P$1*O1507),"",($P$1*O1507))</f>
        <v>9476.26</v>
      </c>
      <c r="Q1507" s="79" t="n">
        <f aca="false">P1507-T1507-X1507-G1507-H1507-Z1507</f>
        <v>654.26</v>
      </c>
      <c r="R1507" s="80" t="n">
        <f aca="false">P1507-T1507-Y1507-G1507-H1507-Z1507</f>
        <v>654.26</v>
      </c>
      <c r="S1507" s="81" t="n">
        <f aca="false">IF(ISERROR(Q1507/P1507),"",(Q1507/P1507))</f>
        <v>0.0690420060234734</v>
      </c>
      <c r="T1507" s="78" t="n">
        <f aca="false">ROUND(IF(ISERROR(P1507*$T$1),"",P1507*$T$1),0)</f>
        <v>1421</v>
      </c>
      <c r="U1507" s="82" t="n">
        <f aca="false">ROUNDUP(I1507*1.2,0)</f>
        <v>240</v>
      </c>
      <c r="V1507" s="83" t="n">
        <f aca="false">ROUNDUP(SUM(J1507:L1507)*1.1,0)</f>
        <v>0</v>
      </c>
      <c r="W1507" s="84" t="s">
        <v>50</v>
      </c>
      <c r="X1507" s="28" t="n">
        <f aca="false">IFERROR(IF($W1507="eパケライト",VLOOKUP($U1507,料金表!$B$3:$H$52,2,1),IF($W1507="eパケ",VLOOKUP($U1507,料金表!$B$3:$H$52,4,1),IF($W1507="EMS",VLOOKUP($U1507,料金表!$B$3:$H$52,6,1),""))),"")</f>
        <v>860</v>
      </c>
      <c r="Y1507" s="28" t="n">
        <f aca="false">IFERROR(IF($W1507="eパケライト",VLOOKUP($U1507,料金表!$B$3:$H$52,3,1),IF($W1507="eパケ",VLOOKUP($U1507,料金表!$B$3:$H$52,5,1),IF($W1507="EMS",VLOOKUP($U1507,料金表!$B$3:$H$52,7,1),""))),"")</f>
        <v>860</v>
      </c>
      <c r="Z1507" s="28" t="n">
        <f aca="false">$Z$1</f>
        <v>330</v>
      </c>
      <c r="AA1507" s="64"/>
      <c r="AB1507" s="65"/>
      <c r="AC1507" s="66" t="s">
        <v>45</v>
      </c>
      <c r="AD1507" s="65" t="n">
        <v>44017</v>
      </c>
      <c r="AE1507" s="56"/>
      <c r="AF1507" s="104"/>
    </row>
    <row r="1508" customFormat="false" ht="15.75" hidden="false" customHeight="true" outlineLevel="0" collapsed="false">
      <c r="A1508" s="19" t="n">
        <v>1501</v>
      </c>
      <c r="B1508" s="67"/>
      <c r="C1508" s="58" t="s">
        <v>4543</v>
      </c>
      <c r="D1508" s="37" t="s">
        <v>4544</v>
      </c>
      <c r="E1508" s="58" t="n">
        <v>4988607005313</v>
      </c>
      <c r="F1508" s="38" t="str">
        <f aca="false">IF(D1508="",,"http://mnsearch.com/item?kwd="&amp;D1508)</f>
        <v>http://mnsearch.com/item?kwd=B0000645N3</v>
      </c>
      <c r="G1508" s="60" t="n">
        <v>3131</v>
      </c>
      <c r="H1508" s="39"/>
      <c r="I1508" s="40" t="n">
        <v>300</v>
      </c>
      <c r="J1508" s="41"/>
      <c r="K1508" s="41"/>
      <c r="L1508" s="41"/>
      <c r="M1508" s="61" t="s">
        <v>4545</v>
      </c>
      <c r="N1508" s="62" t="n">
        <v>60.49</v>
      </c>
      <c r="O1508" s="77" t="n">
        <f aca="false">N1508-0.5</f>
        <v>59.99</v>
      </c>
      <c r="P1508" s="78" t="n">
        <f aca="false">IF(ISERROR($P$1*O1508),"",($P$1*O1508))</f>
        <v>6351.7412</v>
      </c>
      <c r="Q1508" s="79" t="n">
        <f aca="false">P1508-T1508-X1508-G1508-H1508-Z1508</f>
        <v>852.7412</v>
      </c>
      <c r="R1508" s="80" t="n">
        <f aca="false">P1508-T1508-Y1508-G1508-H1508-Z1508</f>
        <v>852.7412</v>
      </c>
      <c r="S1508" s="81" t="n">
        <f aca="false">IF(ISERROR(Q1508/P1508),"",(Q1508/P1508))</f>
        <v>0.134253139910675</v>
      </c>
      <c r="T1508" s="78" t="n">
        <f aca="false">ROUND(IF(ISERROR(P1508*$T$1),"",P1508*$T$1),0)</f>
        <v>953</v>
      </c>
      <c r="U1508" s="82" t="n">
        <f aca="false">ROUNDUP(I1508*1.2,0)</f>
        <v>360</v>
      </c>
      <c r="V1508" s="83" t="n">
        <f aca="false">ROUNDUP(SUM(J1508:L1508)*1.1,0)</f>
        <v>0</v>
      </c>
      <c r="W1508" s="84" t="s">
        <v>50</v>
      </c>
      <c r="X1508" s="28" t="n">
        <f aca="false">IFERROR(IF($W1508="eパケライト",VLOOKUP($U1508,料金表!$B$3:$H$52,2,1),IF($W1508="eパケ",VLOOKUP($U1508,料金表!$B$3:$H$52,4,1),IF($W1508="EMS",VLOOKUP($U1508,料金表!$B$3:$H$52,6,1),""))),"")</f>
        <v>1085</v>
      </c>
      <c r="Y1508" s="28" t="n">
        <f aca="false">IFERROR(IF($W1508="eパケライト",VLOOKUP($U1508,料金表!$B$3:$H$52,3,1),IF($W1508="eパケ",VLOOKUP($U1508,料金表!$B$3:$H$52,5,1),IF($W1508="EMS",VLOOKUP($U1508,料金表!$B$3:$H$52,7,1),""))),"")</f>
        <v>1085</v>
      </c>
      <c r="Z1508" s="28" t="n">
        <f aca="false">$Z$1</f>
        <v>330</v>
      </c>
      <c r="AA1508" s="64"/>
      <c r="AB1508" s="65"/>
      <c r="AC1508" s="66" t="s">
        <v>89</v>
      </c>
      <c r="AD1508" s="65" t="n">
        <v>44018</v>
      </c>
      <c r="AE1508" s="56"/>
      <c r="AF1508" s="104"/>
    </row>
    <row r="1509" customFormat="false" ht="15.75" hidden="false" customHeight="true" outlineLevel="0" collapsed="false">
      <c r="A1509" s="19" t="n">
        <v>1502</v>
      </c>
      <c r="B1509" s="67"/>
      <c r="C1509" s="58" t="s">
        <v>4546</v>
      </c>
      <c r="D1509" s="37" t="s">
        <v>4547</v>
      </c>
      <c r="E1509" s="58" t="n">
        <v>4988607000974</v>
      </c>
      <c r="F1509" s="38" t="str">
        <f aca="false">IF(D1509="",,"http://mnsearch.com/item?kwd="&amp;D1509)</f>
        <v>http://mnsearch.com/item?kwd=B000068I2A</v>
      </c>
      <c r="G1509" s="60" t="n">
        <v>2800</v>
      </c>
      <c r="H1509" s="39"/>
      <c r="I1509" s="40" t="n">
        <v>200</v>
      </c>
      <c r="J1509" s="41"/>
      <c r="K1509" s="41"/>
      <c r="L1509" s="41"/>
      <c r="M1509" s="61" t="s">
        <v>4548</v>
      </c>
      <c r="N1509" s="62" t="n">
        <v>50.49</v>
      </c>
      <c r="O1509" s="77" t="n">
        <f aca="false">N1509-0.5</f>
        <v>49.99</v>
      </c>
      <c r="P1509" s="78" t="n">
        <f aca="false">IF(ISERROR($P$1*O1509),"",($P$1*O1509))</f>
        <v>5292.9412</v>
      </c>
      <c r="Q1509" s="79" t="n">
        <f aca="false">P1509-T1509-X1509-G1509-H1509-Z1509</f>
        <v>508.9412</v>
      </c>
      <c r="R1509" s="80" t="n">
        <f aca="false">P1509-T1509-Y1509-G1509-H1509-Z1509</f>
        <v>508.9412</v>
      </c>
      <c r="S1509" s="81" t="n">
        <f aca="false">IF(ISERROR(Q1509/P1509),"",(Q1509/P1509))</f>
        <v>0.0961547050626597</v>
      </c>
      <c r="T1509" s="78" t="n">
        <f aca="false">ROUND(IF(ISERROR(P1509*$T$1),"",P1509*$T$1),0)</f>
        <v>794</v>
      </c>
      <c r="U1509" s="82" t="n">
        <f aca="false">ROUNDUP(I1509*1.2,0)</f>
        <v>240</v>
      </c>
      <c r="V1509" s="83" t="n">
        <f aca="false">ROUNDUP(SUM(J1509:L1509)*1.1,0)</f>
        <v>0</v>
      </c>
      <c r="W1509" s="84" t="s">
        <v>50</v>
      </c>
      <c r="X1509" s="28" t="n">
        <f aca="false">IFERROR(IF($W1509="eパケライト",VLOOKUP($U1509,料金表!$B$3:$H$52,2,1),IF($W1509="eパケ",VLOOKUP($U1509,料金表!$B$3:$H$52,4,1),IF($W1509="EMS",VLOOKUP($U1509,料金表!$B$3:$H$52,6,1),""))),"")</f>
        <v>860</v>
      </c>
      <c r="Y1509" s="28" t="n">
        <f aca="false">IFERROR(IF($W1509="eパケライト",VLOOKUP($U1509,料金表!$B$3:$H$52,3,1),IF($W1509="eパケ",VLOOKUP($U1509,料金表!$B$3:$H$52,5,1),IF($W1509="EMS",VLOOKUP($U1509,料金表!$B$3:$H$52,7,1),""))),"")</f>
        <v>860</v>
      </c>
      <c r="Z1509" s="28" t="n">
        <f aca="false">$Z$1</f>
        <v>330</v>
      </c>
      <c r="AA1509" s="64"/>
      <c r="AB1509" s="65"/>
      <c r="AC1509" s="66" t="s">
        <v>89</v>
      </c>
      <c r="AD1509" s="65" t="n">
        <v>44018</v>
      </c>
      <c r="AE1509" s="56"/>
      <c r="AF1509" s="104"/>
    </row>
    <row r="1510" customFormat="false" ht="15.75" hidden="false" customHeight="true" outlineLevel="0" collapsed="false">
      <c r="A1510" s="19" t="n">
        <v>1503</v>
      </c>
      <c r="B1510" s="67"/>
      <c r="C1510" s="58" t="s">
        <v>4549</v>
      </c>
      <c r="D1510" s="37" t="s">
        <v>4550</v>
      </c>
      <c r="E1510" s="58" t="n">
        <v>4953507921124</v>
      </c>
      <c r="F1510" s="38" t="str">
        <f aca="false">IF(D1510="",,"http://mnsearch.com/item?kwd="&amp;D1510)</f>
        <v>http://mnsearch.com/item?kwd=B00019P7NA</v>
      </c>
      <c r="G1510" s="60" t="n">
        <v>19001</v>
      </c>
      <c r="H1510" s="39"/>
      <c r="I1510" s="40" t="n">
        <v>200</v>
      </c>
      <c r="J1510" s="41"/>
      <c r="K1510" s="41"/>
      <c r="L1510" s="41"/>
      <c r="M1510" s="61" t="s">
        <v>4551</v>
      </c>
      <c r="N1510" s="62" t="n">
        <v>245.6</v>
      </c>
      <c r="O1510" s="77" t="n">
        <f aca="false">N1510-0.5</f>
        <v>245.1</v>
      </c>
      <c r="P1510" s="78" t="n">
        <f aca="false">IF(ISERROR($P$1*O1510),"",($P$1*O1510))</f>
        <v>25951.188</v>
      </c>
      <c r="Q1510" s="79" t="n">
        <f aca="false">P1510-T1510-X1510-G1510-H1510-Z1510</f>
        <v>1867.188</v>
      </c>
      <c r="R1510" s="80" t="n">
        <f aca="false">P1510-T1510-Y1510-G1510-H1510-Z1510</f>
        <v>1867.188</v>
      </c>
      <c r="S1510" s="81" t="n">
        <f aca="false">IF(ISERROR(Q1510/P1510),"",(Q1510/P1510))</f>
        <v>0.0719500009016928</v>
      </c>
      <c r="T1510" s="78" t="n">
        <f aca="false">ROUND(IF(ISERROR(P1510*$T$1),"",P1510*$T$1),0)</f>
        <v>3893</v>
      </c>
      <c r="U1510" s="82" t="n">
        <f aca="false">ROUNDUP(I1510*1.2,0)</f>
        <v>240</v>
      </c>
      <c r="V1510" s="83" t="n">
        <f aca="false">ROUNDUP(SUM(J1510:L1510)*1.1,0)</f>
        <v>0</v>
      </c>
      <c r="W1510" s="84" t="s">
        <v>50</v>
      </c>
      <c r="X1510" s="28" t="n">
        <f aca="false">IFERROR(IF($W1510="eパケライト",VLOOKUP($U1510,料金表!$B$3:$H$52,2,1),IF($W1510="eパケ",VLOOKUP($U1510,料金表!$B$3:$H$52,4,1),IF($W1510="EMS",VLOOKUP($U1510,料金表!$B$3:$H$52,6,1),""))),"")</f>
        <v>860</v>
      </c>
      <c r="Y1510" s="28" t="n">
        <f aca="false">IFERROR(IF($W1510="eパケライト",VLOOKUP($U1510,料金表!$B$3:$H$52,3,1),IF($W1510="eパケ",VLOOKUP($U1510,料金表!$B$3:$H$52,5,1),IF($W1510="EMS",VLOOKUP($U1510,料金表!$B$3:$H$52,7,1),""))),"")</f>
        <v>860</v>
      </c>
      <c r="Z1510" s="28" t="n">
        <f aca="false">$Z$1</f>
        <v>330</v>
      </c>
      <c r="AA1510" s="64"/>
      <c r="AB1510" s="65"/>
      <c r="AC1510" s="66" t="s">
        <v>89</v>
      </c>
      <c r="AD1510" s="65" t="n">
        <v>44018</v>
      </c>
      <c r="AE1510" s="56"/>
      <c r="AF1510" s="104"/>
    </row>
    <row r="1511" customFormat="false" ht="15.75" hidden="false" customHeight="true" outlineLevel="0" collapsed="false">
      <c r="A1511" s="19" t="n">
        <v>1504</v>
      </c>
      <c r="B1511" s="67"/>
      <c r="C1511" s="58" t="s">
        <v>4552</v>
      </c>
      <c r="D1511" s="37" t="s">
        <v>4553</v>
      </c>
      <c r="E1511" s="58" t="n">
        <v>4964808501069</v>
      </c>
      <c r="F1511" s="38" t="str">
        <f aca="false">IF(D1511="",,"http://mnsearch.com/item?kwd="&amp;D1511)</f>
        <v>http://mnsearch.com/item?kwd=B00014B0TA</v>
      </c>
      <c r="G1511" s="60" t="n">
        <v>4801</v>
      </c>
      <c r="H1511" s="39"/>
      <c r="I1511" s="40" t="n">
        <v>200</v>
      </c>
      <c r="J1511" s="41"/>
      <c r="K1511" s="41"/>
      <c r="L1511" s="41"/>
      <c r="M1511" s="61" t="s">
        <v>4554</v>
      </c>
      <c r="N1511" s="62" t="n">
        <v>80.49</v>
      </c>
      <c r="O1511" s="77" t="n">
        <f aca="false">N1511-0.5</f>
        <v>79.99</v>
      </c>
      <c r="P1511" s="78" t="n">
        <f aca="false">IF(ISERROR($P$1*O1511),"",($P$1*O1511))</f>
        <v>8469.3412</v>
      </c>
      <c r="Q1511" s="79" t="n">
        <f aca="false">P1511-T1511-X1511-G1511-H1511-Z1511</f>
        <v>1208.3412</v>
      </c>
      <c r="R1511" s="80" t="n">
        <f aca="false">P1511-T1511-Y1511-G1511-H1511-Z1511</f>
        <v>1208.3412</v>
      </c>
      <c r="S1511" s="81" t="n">
        <f aca="false">IF(ISERROR(Q1511/P1511),"",(Q1511/P1511))</f>
        <v>0.142672395817516</v>
      </c>
      <c r="T1511" s="78" t="n">
        <f aca="false">ROUND(IF(ISERROR(P1511*$T$1),"",P1511*$T$1),0)</f>
        <v>1270</v>
      </c>
      <c r="U1511" s="82" t="n">
        <f aca="false">ROUNDUP(I1511*1.2,0)</f>
        <v>240</v>
      </c>
      <c r="V1511" s="83" t="n">
        <f aca="false">ROUNDUP(SUM(J1511:L1511)*1.1,0)</f>
        <v>0</v>
      </c>
      <c r="W1511" s="84" t="s">
        <v>50</v>
      </c>
      <c r="X1511" s="28" t="n">
        <f aca="false">IFERROR(IF($W1511="eパケライト",VLOOKUP($U1511,料金表!$B$3:$H$52,2,1),IF($W1511="eパケ",VLOOKUP($U1511,料金表!$B$3:$H$52,4,1),IF($W1511="EMS",VLOOKUP($U1511,料金表!$B$3:$H$52,6,1),""))),"")</f>
        <v>860</v>
      </c>
      <c r="Y1511" s="28" t="n">
        <f aca="false">IFERROR(IF($W1511="eパケライト",VLOOKUP($U1511,料金表!$B$3:$H$52,3,1),IF($W1511="eパケ",VLOOKUP($U1511,料金表!$B$3:$H$52,5,1),IF($W1511="EMS",VLOOKUP($U1511,料金表!$B$3:$H$52,7,1),""))),"")</f>
        <v>860</v>
      </c>
      <c r="Z1511" s="28" t="n">
        <f aca="false">$Z$1</f>
        <v>330</v>
      </c>
      <c r="AA1511" s="64"/>
      <c r="AB1511" s="65"/>
      <c r="AC1511" s="66" t="s">
        <v>89</v>
      </c>
      <c r="AD1511" s="65" t="n">
        <v>44018</v>
      </c>
      <c r="AE1511" s="56"/>
      <c r="AF1511" s="104"/>
    </row>
    <row r="1512" customFormat="false" ht="15.75" hidden="false" customHeight="true" outlineLevel="0" collapsed="false">
      <c r="A1512" s="19" t="n">
        <v>1505</v>
      </c>
      <c r="B1512" s="67"/>
      <c r="C1512" s="58" t="s">
        <v>4555</v>
      </c>
      <c r="D1512" s="37" t="s">
        <v>4556</v>
      </c>
      <c r="E1512" s="58" t="n">
        <v>4959020001312</v>
      </c>
      <c r="F1512" s="38" t="str">
        <f aca="false">IF(D1512="",,"http://mnsearch.com/item?kwd="&amp;D1512)</f>
        <v>http://mnsearch.com/item?kwd=B000148G1K</v>
      </c>
      <c r="G1512" s="60" t="n">
        <v>1701</v>
      </c>
      <c r="H1512" s="39"/>
      <c r="I1512" s="40" t="n">
        <v>200</v>
      </c>
      <c r="J1512" s="41"/>
      <c r="K1512" s="41"/>
      <c r="L1512" s="41"/>
      <c r="M1512" s="61" t="s">
        <v>4557</v>
      </c>
      <c r="N1512" s="62" t="n">
        <v>40.49</v>
      </c>
      <c r="O1512" s="77" t="n">
        <f aca="false">N1512-0.5</f>
        <v>39.99</v>
      </c>
      <c r="P1512" s="78" t="n">
        <f aca="false">IF(ISERROR($P$1*O1512),"",($P$1*O1512))</f>
        <v>4234.1412</v>
      </c>
      <c r="Q1512" s="79" t="n">
        <f aca="false">P1512-T1512-X1512-G1512-H1512-Z1512</f>
        <v>708.1412</v>
      </c>
      <c r="R1512" s="80" t="n">
        <f aca="false">P1512-T1512-Y1512-G1512-H1512-Z1512</f>
        <v>708.1412</v>
      </c>
      <c r="S1512" s="81" t="n">
        <f aca="false">IF(ISERROR(Q1512/P1512),"",(Q1512/P1512))</f>
        <v>0.167245532576949</v>
      </c>
      <c r="T1512" s="78" t="n">
        <f aca="false">ROUND(IF(ISERROR(P1512*$T$1),"",P1512*$T$1),0)</f>
        <v>635</v>
      </c>
      <c r="U1512" s="82" t="n">
        <f aca="false">ROUNDUP(I1512*1.2,0)</f>
        <v>240</v>
      </c>
      <c r="V1512" s="83" t="n">
        <f aca="false">ROUNDUP(SUM(J1512:L1512)*1.1,0)</f>
        <v>0</v>
      </c>
      <c r="W1512" s="84" t="s">
        <v>50</v>
      </c>
      <c r="X1512" s="28" t="n">
        <f aca="false">IFERROR(IF($W1512="eパケライト",VLOOKUP($U1512,料金表!$B$3:$H$52,2,1),IF($W1512="eパケ",VLOOKUP($U1512,料金表!$B$3:$H$52,4,1),IF($W1512="EMS",VLOOKUP($U1512,料金表!$B$3:$H$52,6,1),""))),"")</f>
        <v>860</v>
      </c>
      <c r="Y1512" s="28" t="n">
        <f aca="false">IFERROR(IF($W1512="eパケライト",VLOOKUP($U1512,料金表!$B$3:$H$52,3,1),IF($W1512="eパケ",VLOOKUP($U1512,料金表!$B$3:$H$52,5,1),IF($W1512="EMS",VLOOKUP($U1512,料金表!$B$3:$H$52,7,1),""))),"")</f>
        <v>860</v>
      </c>
      <c r="Z1512" s="28" t="n">
        <f aca="false">$Z$1</f>
        <v>330</v>
      </c>
      <c r="AA1512" s="64"/>
      <c r="AB1512" s="65"/>
      <c r="AC1512" s="66" t="s">
        <v>89</v>
      </c>
      <c r="AD1512" s="65" t="n">
        <v>44018</v>
      </c>
      <c r="AE1512" s="56"/>
      <c r="AF1512" s="104"/>
    </row>
    <row r="1513" customFormat="false" ht="15.75" hidden="false" customHeight="true" outlineLevel="0" collapsed="false">
      <c r="A1513" s="19" t="n">
        <v>1506</v>
      </c>
      <c r="B1513" s="67"/>
      <c r="C1513" s="58" t="s">
        <v>4558</v>
      </c>
      <c r="D1513" s="37" t="s">
        <v>4559</v>
      </c>
      <c r="E1513" s="58" t="n">
        <v>4988611920121</v>
      </c>
      <c r="F1513" s="38" t="str">
        <f aca="false">IF(D1513="",,"http://mnsearch.com/item?kwd="&amp;D1513)</f>
        <v>http://mnsearch.com/item?kwd=B000148G2Y</v>
      </c>
      <c r="G1513" s="60" t="n">
        <v>6911</v>
      </c>
      <c r="H1513" s="39"/>
      <c r="I1513" s="40" t="n">
        <v>200</v>
      </c>
      <c r="J1513" s="41"/>
      <c r="K1513" s="41"/>
      <c r="L1513" s="41"/>
      <c r="M1513" s="61" t="s">
        <v>4560</v>
      </c>
      <c r="N1513" s="62" t="n">
        <v>99.49</v>
      </c>
      <c r="O1513" s="77" t="n">
        <f aca="false">N1513-0.5</f>
        <v>98.99</v>
      </c>
      <c r="P1513" s="78" t="n">
        <f aca="false">IF(ISERROR($P$1*O1513),"",($P$1*O1513))</f>
        <v>10481.0612</v>
      </c>
      <c r="Q1513" s="79" t="n">
        <f aca="false">P1513-T1513-X1513-G1513-H1513-Z1513</f>
        <v>808.061199999998</v>
      </c>
      <c r="R1513" s="80" t="n">
        <f aca="false">P1513-T1513-Y1513-G1513-H1513-Z1513</f>
        <v>808.061199999998</v>
      </c>
      <c r="S1513" s="81" t="n">
        <f aca="false">IF(ISERROR(Q1513/P1513),"",(Q1513/P1513))</f>
        <v>0.0770972695016797</v>
      </c>
      <c r="T1513" s="78" t="n">
        <f aca="false">ROUND(IF(ISERROR(P1513*$T$1),"",P1513*$T$1),0)</f>
        <v>1572</v>
      </c>
      <c r="U1513" s="82" t="n">
        <f aca="false">ROUNDUP(I1513*1.2,0)</f>
        <v>240</v>
      </c>
      <c r="V1513" s="83" t="n">
        <f aca="false">ROUNDUP(SUM(J1513:L1513)*1.1,0)</f>
        <v>0</v>
      </c>
      <c r="W1513" s="84" t="s">
        <v>50</v>
      </c>
      <c r="X1513" s="28" t="n">
        <f aca="false">IFERROR(IF($W1513="eパケライト",VLOOKUP($U1513,料金表!$B$3:$H$52,2,1),IF($W1513="eパケ",VLOOKUP($U1513,料金表!$B$3:$H$52,4,1),IF($W1513="EMS",VLOOKUP($U1513,料金表!$B$3:$H$52,6,1),""))),"")</f>
        <v>860</v>
      </c>
      <c r="Y1513" s="28" t="n">
        <f aca="false">IFERROR(IF($W1513="eパケライト",VLOOKUP($U1513,料金表!$B$3:$H$52,3,1),IF($W1513="eパケ",VLOOKUP($U1513,料金表!$B$3:$H$52,5,1),IF($W1513="EMS",VLOOKUP($U1513,料金表!$B$3:$H$52,7,1),""))),"")</f>
        <v>860</v>
      </c>
      <c r="Z1513" s="28" t="n">
        <f aca="false">$Z$1</f>
        <v>330</v>
      </c>
      <c r="AA1513" s="64"/>
      <c r="AB1513" s="65"/>
      <c r="AC1513" s="66" t="s">
        <v>45</v>
      </c>
      <c r="AD1513" s="65" t="n">
        <v>44018</v>
      </c>
      <c r="AE1513" s="56"/>
      <c r="AF1513" s="104"/>
    </row>
    <row r="1514" customFormat="false" ht="15.75" hidden="false" customHeight="true" outlineLevel="0" collapsed="false">
      <c r="A1514" s="19" t="n">
        <v>1507</v>
      </c>
      <c r="B1514" s="67"/>
      <c r="C1514" s="58" t="s">
        <v>4561</v>
      </c>
      <c r="D1514" s="37" t="s">
        <v>4562</v>
      </c>
      <c r="E1514" s="58" t="n">
        <v>4984995110592</v>
      </c>
      <c r="F1514" s="38" t="str">
        <f aca="false">IF(D1514="",,"http://mnsearch.com/item?kwd="&amp;D1514)</f>
        <v>http://mnsearch.com/item?kwd=B00005V8E2</v>
      </c>
      <c r="G1514" s="60" t="n">
        <v>2970</v>
      </c>
      <c r="H1514" s="39"/>
      <c r="I1514" s="40" t="n">
        <v>200</v>
      </c>
      <c r="J1514" s="41"/>
      <c r="K1514" s="41"/>
      <c r="L1514" s="41"/>
      <c r="M1514" s="61" t="s">
        <v>4563</v>
      </c>
      <c r="N1514" s="62" t="n">
        <v>55.49</v>
      </c>
      <c r="O1514" s="77" t="n">
        <f aca="false">N1514-0.5</f>
        <v>54.99</v>
      </c>
      <c r="P1514" s="78" t="n">
        <f aca="false">IF(ISERROR($P$1*O1514),"",($P$1*O1514))</f>
        <v>5822.3412</v>
      </c>
      <c r="Q1514" s="79" t="n">
        <f aca="false">P1514-T1514-X1514-G1514-H1514-Z1514</f>
        <v>789.3412</v>
      </c>
      <c r="R1514" s="80" t="n">
        <f aca="false">P1514-T1514-Y1514-G1514-H1514-Z1514</f>
        <v>789.3412</v>
      </c>
      <c r="S1514" s="81" t="n">
        <f aca="false">IF(ISERROR(Q1514/P1514),"",(Q1514/P1514))</f>
        <v>0.135571099818059</v>
      </c>
      <c r="T1514" s="78" t="n">
        <f aca="false">ROUND(IF(ISERROR(P1514*$T$1),"",P1514*$T$1),0)</f>
        <v>873</v>
      </c>
      <c r="U1514" s="82" t="n">
        <f aca="false">ROUNDUP(I1514*1.2,0)</f>
        <v>240</v>
      </c>
      <c r="V1514" s="83" t="n">
        <f aca="false">ROUNDUP(SUM(J1514:L1514)*1.1,0)</f>
        <v>0</v>
      </c>
      <c r="W1514" s="84" t="s">
        <v>50</v>
      </c>
      <c r="X1514" s="28" t="n">
        <f aca="false">IFERROR(IF($W1514="eパケライト",VLOOKUP($U1514,料金表!$B$3:$H$52,2,1),IF($W1514="eパケ",VLOOKUP($U1514,料金表!$B$3:$H$52,4,1),IF($W1514="EMS",VLOOKUP($U1514,料金表!$B$3:$H$52,6,1),""))),"")</f>
        <v>860</v>
      </c>
      <c r="Y1514" s="28" t="n">
        <f aca="false">IFERROR(IF($W1514="eパケライト",VLOOKUP($U1514,料金表!$B$3:$H$52,3,1),IF($W1514="eパケ",VLOOKUP($U1514,料金表!$B$3:$H$52,5,1),IF($W1514="EMS",VLOOKUP($U1514,料金表!$B$3:$H$52,7,1),""))),"")</f>
        <v>860</v>
      </c>
      <c r="Z1514" s="28" t="n">
        <f aca="false">$Z$1</f>
        <v>330</v>
      </c>
      <c r="AA1514" s="64"/>
      <c r="AB1514" s="65"/>
      <c r="AC1514" s="66" t="s">
        <v>45</v>
      </c>
      <c r="AD1514" s="65" t="n">
        <v>44018</v>
      </c>
      <c r="AE1514" s="56"/>
      <c r="AF1514" s="104"/>
    </row>
    <row r="1515" customFormat="false" ht="15.75" hidden="false" customHeight="true" outlineLevel="0" collapsed="false">
      <c r="A1515" s="19" t="n">
        <v>1508</v>
      </c>
      <c r="B1515" s="67"/>
      <c r="C1515" s="58" t="s">
        <v>4564</v>
      </c>
      <c r="D1515" s="37" t="s">
        <v>4565</v>
      </c>
      <c r="E1515" s="58" t="n">
        <v>4983164730111</v>
      </c>
      <c r="F1515" s="38" t="str">
        <f aca="false">IF(D1515="",,"http://mnsearch.com/item?kwd="&amp;D1515)</f>
        <v>http://mnsearch.com/item?kwd=B000092PHV</v>
      </c>
      <c r="G1515" s="60" t="n">
        <v>8211</v>
      </c>
      <c r="H1515" s="39"/>
      <c r="I1515" s="40" t="n">
        <v>200</v>
      </c>
      <c r="J1515" s="41"/>
      <c r="K1515" s="41"/>
      <c r="L1515" s="41"/>
      <c r="M1515" s="61" t="s">
        <v>4566</v>
      </c>
      <c r="N1515" s="62" t="n">
        <v>130.49</v>
      </c>
      <c r="O1515" s="77" t="n">
        <f aca="false">N1515-0.5</f>
        <v>129.99</v>
      </c>
      <c r="P1515" s="78" t="n">
        <f aca="false">IF(ISERROR($P$1*O1515),"",($P$1*O1515))</f>
        <v>13763.3412</v>
      </c>
      <c r="Q1515" s="79" t="n">
        <f aca="false">P1515-T1515-X1515-G1515-H1515-Z1515</f>
        <v>2297.3412</v>
      </c>
      <c r="R1515" s="80" t="n">
        <f aca="false">P1515-T1515-Y1515-G1515-H1515-Z1515</f>
        <v>2297.3412</v>
      </c>
      <c r="S1515" s="81" t="n">
        <f aca="false">IF(ISERROR(Q1515/P1515),"",(Q1515/P1515))</f>
        <v>0.166917405200999</v>
      </c>
      <c r="T1515" s="78" t="n">
        <f aca="false">ROUND(IF(ISERROR(P1515*$T$1),"",P1515*$T$1),0)</f>
        <v>2065</v>
      </c>
      <c r="U1515" s="82" t="n">
        <f aca="false">ROUNDUP(I1515*1.2,0)</f>
        <v>240</v>
      </c>
      <c r="V1515" s="83" t="n">
        <f aca="false">ROUNDUP(SUM(J1515:L1515)*1.1,0)</f>
        <v>0</v>
      </c>
      <c r="W1515" s="84" t="s">
        <v>50</v>
      </c>
      <c r="X1515" s="28" t="n">
        <f aca="false">IFERROR(IF($W1515="eパケライト",VLOOKUP($U1515,料金表!$B$3:$H$52,2,1),IF($W1515="eパケ",VLOOKUP($U1515,料金表!$B$3:$H$52,4,1),IF($W1515="EMS",VLOOKUP($U1515,料金表!$B$3:$H$52,6,1),""))),"")</f>
        <v>860</v>
      </c>
      <c r="Y1515" s="28" t="n">
        <f aca="false">IFERROR(IF($W1515="eパケライト",VLOOKUP($U1515,料金表!$B$3:$H$52,3,1),IF($W1515="eパケ",VLOOKUP($U1515,料金表!$B$3:$H$52,5,1),IF($W1515="EMS",VLOOKUP($U1515,料金表!$B$3:$H$52,7,1),""))),"")</f>
        <v>860</v>
      </c>
      <c r="Z1515" s="28" t="n">
        <f aca="false">$Z$1</f>
        <v>330</v>
      </c>
      <c r="AA1515" s="64"/>
      <c r="AB1515" s="65"/>
      <c r="AC1515" s="66" t="s">
        <v>45</v>
      </c>
      <c r="AD1515" s="65" t="n">
        <v>44018</v>
      </c>
      <c r="AE1515" s="56"/>
      <c r="AF1515" s="104"/>
    </row>
    <row r="1516" customFormat="false" ht="15.75" hidden="false" customHeight="true" outlineLevel="0" collapsed="false">
      <c r="A1516" s="19" t="n">
        <v>1509</v>
      </c>
      <c r="B1516" s="67"/>
      <c r="C1516" s="58" t="s">
        <v>4567</v>
      </c>
      <c r="D1516" s="37" t="s">
        <v>4568</v>
      </c>
      <c r="E1516" s="58" t="n">
        <v>4973934234512</v>
      </c>
      <c r="F1516" s="38" t="str">
        <f aca="false">IF(D1516="",,"http://mnsearch.com/item?kwd="&amp;D1516)</f>
        <v>http://mnsearch.com/item?kwd=B00013YNVI</v>
      </c>
      <c r="G1516" s="60" t="n">
        <v>2100</v>
      </c>
      <c r="H1516" s="39"/>
      <c r="I1516" s="40" t="n">
        <v>200</v>
      </c>
      <c r="J1516" s="41"/>
      <c r="K1516" s="41"/>
      <c r="L1516" s="41"/>
      <c r="M1516" s="61" t="s">
        <v>4569</v>
      </c>
      <c r="N1516" s="62" t="n">
        <v>45.49</v>
      </c>
      <c r="O1516" s="77" t="n">
        <f aca="false">N1516-0.5</f>
        <v>44.99</v>
      </c>
      <c r="P1516" s="78" t="n">
        <f aca="false">IF(ISERROR($P$1*O1516),"",($P$1*O1516))</f>
        <v>4763.5412</v>
      </c>
      <c r="Q1516" s="79" t="n">
        <f aca="false">P1516-T1516-X1516-G1516-H1516-Z1516</f>
        <v>758.5412</v>
      </c>
      <c r="R1516" s="80" t="n">
        <f aca="false">P1516-T1516-Y1516-G1516-H1516-Z1516</f>
        <v>758.5412</v>
      </c>
      <c r="S1516" s="81" t="n">
        <f aca="false">IF(ISERROR(Q1516/P1516),"",(Q1516/P1516))</f>
        <v>0.159238929223494</v>
      </c>
      <c r="T1516" s="78" t="n">
        <f aca="false">ROUND(IF(ISERROR(P1516*$T$1),"",P1516*$T$1),0)</f>
        <v>715</v>
      </c>
      <c r="U1516" s="82" t="n">
        <f aca="false">ROUNDUP(I1516*1.2,0)</f>
        <v>240</v>
      </c>
      <c r="V1516" s="83" t="n">
        <f aca="false">ROUNDUP(SUM(J1516:L1516)*1.1,0)</f>
        <v>0</v>
      </c>
      <c r="W1516" s="84" t="s">
        <v>50</v>
      </c>
      <c r="X1516" s="28" t="n">
        <f aca="false">IFERROR(IF($W1516="eパケライト",VLOOKUP($U1516,料金表!$B$3:$H$52,2,1),IF($W1516="eパケ",VLOOKUP($U1516,料金表!$B$3:$H$52,4,1),IF($W1516="EMS",VLOOKUP($U1516,料金表!$B$3:$H$52,6,1),""))),"")</f>
        <v>860</v>
      </c>
      <c r="Y1516" s="28" t="n">
        <f aca="false">IFERROR(IF($W1516="eパケライト",VLOOKUP($U1516,料金表!$B$3:$H$52,3,1),IF($W1516="eパケ",VLOOKUP($U1516,料金表!$B$3:$H$52,5,1),IF($W1516="EMS",VLOOKUP($U1516,料金表!$B$3:$H$52,7,1),""))),"")</f>
        <v>860</v>
      </c>
      <c r="Z1516" s="28" t="n">
        <f aca="false">$Z$1</f>
        <v>330</v>
      </c>
      <c r="AA1516" s="64"/>
      <c r="AB1516" s="65"/>
      <c r="AC1516" s="66" t="s">
        <v>45</v>
      </c>
      <c r="AD1516" s="65" t="n">
        <v>44018</v>
      </c>
      <c r="AE1516" s="56"/>
      <c r="AF1516" s="104"/>
    </row>
    <row r="1517" customFormat="false" ht="15.75" hidden="false" customHeight="true" outlineLevel="0" collapsed="false">
      <c r="A1517" s="19" t="n">
        <v>1510</v>
      </c>
      <c r="B1517" s="67"/>
      <c r="C1517" s="58" t="s">
        <v>4570</v>
      </c>
      <c r="D1517" s="37" t="s">
        <v>4571</v>
      </c>
      <c r="E1517" s="58" t="n">
        <v>4961355676370</v>
      </c>
      <c r="F1517" s="38" t="str">
        <f aca="false">IF(D1517="",,"http://mnsearch.com/item?kwd="&amp;D1517)</f>
        <v>http://mnsearch.com/item?kwd=B000068HEL</v>
      </c>
      <c r="G1517" s="60" t="n">
        <v>2811</v>
      </c>
      <c r="H1517" s="39"/>
      <c r="I1517" s="40" t="n">
        <v>200</v>
      </c>
      <c r="J1517" s="41"/>
      <c r="K1517" s="41"/>
      <c r="L1517" s="41"/>
      <c r="M1517" s="100" t="s">
        <v>4572</v>
      </c>
      <c r="N1517" s="62" t="n">
        <v>55.49</v>
      </c>
      <c r="O1517" s="77" t="n">
        <f aca="false">N1517-0.5</f>
        <v>54.99</v>
      </c>
      <c r="P1517" s="78" t="n">
        <f aca="false">IF(ISERROR($P$1*O1517),"",($P$1*O1517))</f>
        <v>5822.3412</v>
      </c>
      <c r="Q1517" s="79" t="n">
        <f aca="false">P1517-T1517-X1517-G1517-H1517-Z1517</f>
        <v>948.3412</v>
      </c>
      <c r="R1517" s="80" t="n">
        <f aca="false">P1517-T1517-Y1517-G1517-H1517-Z1517</f>
        <v>948.3412</v>
      </c>
      <c r="S1517" s="81" t="n">
        <f aca="false">IF(ISERROR(Q1517/P1517),"",(Q1517/P1517))</f>
        <v>0.162879702068989</v>
      </c>
      <c r="T1517" s="78" t="n">
        <f aca="false">ROUND(IF(ISERROR(P1517*$T$1),"",P1517*$T$1),0)</f>
        <v>873</v>
      </c>
      <c r="U1517" s="82" t="n">
        <f aca="false">ROUNDUP(I1517*1.2,0)</f>
        <v>240</v>
      </c>
      <c r="V1517" s="83" t="n">
        <f aca="false">ROUNDUP(SUM(J1517:L1517)*1.1,0)</f>
        <v>0</v>
      </c>
      <c r="W1517" s="84" t="s">
        <v>50</v>
      </c>
      <c r="X1517" s="28" t="n">
        <f aca="false">IFERROR(IF($W1517="eパケライト",VLOOKUP($U1517,料金表!$B$3:$H$52,2,1),IF($W1517="eパケ",VLOOKUP($U1517,料金表!$B$3:$H$52,4,1),IF($W1517="EMS",VLOOKUP($U1517,料金表!$B$3:$H$52,6,1),""))),"")</f>
        <v>860</v>
      </c>
      <c r="Y1517" s="28" t="n">
        <f aca="false">IFERROR(IF($W1517="eパケライト",VLOOKUP($U1517,料金表!$B$3:$H$52,3,1),IF($W1517="eパケ",VLOOKUP($U1517,料金表!$B$3:$H$52,5,1),IF($W1517="EMS",VLOOKUP($U1517,料金表!$B$3:$H$52,7,1),""))),"")</f>
        <v>860</v>
      </c>
      <c r="Z1517" s="28" t="n">
        <f aca="false">$Z$1</f>
        <v>330</v>
      </c>
      <c r="AA1517" s="64"/>
      <c r="AB1517" s="65"/>
      <c r="AC1517" s="66" t="s">
        <v>45</v>
      </c>
      <c r="AD1517" s="65" t="n">
        <v>44018</v>
      </c>
      <c r="AE1517" s="56"/>
      <c r="AF1517" s="104"/>
    </row>
    <row r="1518" customFormat="false" ht="15.75" hidden="false" customHeight="true" outlineLevel="0" collapsed="false">
      <c r="A1518" s="19" t="n">
        <v>1511</v>
      </c>
      <c r="B1518" s="67"/>
      <c r="C1518" s="58" t="s">
        <v>4573</v>
      </c>
      <c r="D1518" s="37" t="s">
        <v>4574</v>
      </c>
      <c r="E1518" s="58" t="n">
        <v>4976219011099</v>
      </c>
      <c r="F1518" s="38" t="str">
        <f aca="false">IF(D1518="",,"http://mnsearch.com/item?kwd="&amp;D1518)</f>
        <v>http://mnsearch.com/item?kwd=B000068HKX</v>
      </c>
      <c r="G1518" s="60" t="n">
        <v>6201</v>
      </c>
      <c r="H1518" s="39"/>
      <c r="I1518" s="40" t="n">
        <v>200</v>
      </c>
      <c r="J1518" s="41"/>
      <c r="K1518" s="41"/>
      <c r="L1518" s="41"/>
      <c r="M1518" s="61" t="s">
        <v>4575</v>
      </c>
      <c r="N1518" s="62" t="n">
        <v>90.49</v>
      </c>
      <c r="O1518" s="77" t="n">
        <f aca="false">N1518-0.5</f>
        <v>89.99</v>
      </c>
      <c r="P1518" s="78" t="n">
        <f aca="false">IF(ISERROR($P$1*O1518),"",($P$1*O1518))</f>
        <v>9528.1412</v>
      </c>
      <c r="Q1518" s="79" t="n">
        <f aca="false">P1518-T1518-X1518-G1518-H1518-Z1518</f>
        <v>708.141199999998</v>
      </c>
      <c r="R1518" s="80" t="n">
        <f aca="false">P1518-T1518-Y1518-G1518-H1518-Z1518</f>
        <v>708.141199999998</v>
      </c>
      <c r="S1518" s="81" t="n">
        <f aca="false">IF(ISERROR(Q1518/P1518),"",(Q1518/P1518))</f>
        <v>0.0743210228664536</v>
      </c>
      <c r="T1518" s="78" t="n">
        <f aca="false">ROUND(IF(ISERROR(P1518*$T$1),"",P1518*$T$1),0)</f>
        <v>1429</v>
      </c>
      <c r="U1518" s="82" t="n">
        <f aca="false">ROUNDUP(I1518*1.2,0)</f>
        <v>240</v>
      </c>
      <c r="V1518" s="83" t="n">
        <f aca="false">ROUNDUP(SUM(J1518:L1518)*1.1,0)</f>
        <v>0</v>
      </c>
      <c r="W1518" s="84" t="s">
        <v>50</v>
      </c>
      <c r="X1518" s="28" t="n">
        <f aca="false">IFERROR(IF($W1518="eパケライト",VLOOKUP($U1518,料金表!$B$3:$H$52,2,1),IF($W1518="eパケ",VLOOKUP($U1518,料金表!$B$3:$H$52,4,1),IF($W1518="EMS",VLOOKUP($U1518,料金表!$B$3:$H$52,6,1),""))),"")</f>
        <v>860</v>
      </c>
      <c r="Y1518" s="28" t="n">
        <f aca="false">IFERROR(IF($W1518="eパケライト",VLOOKUP($U1518,料金表!$B$3:$H$52,3,1),IF($W1518="eパケ",VLOOKUP($U1518,料金表!$B$3:$H$52,5,1),IF($W1518="EMS",VLOOKUP($U1518,料金表!$B$3:$H$52,7,1),""))),"")</f>
        <v>860</v>
      </c>
      <c r="Z1518" s="28" t="n">
        <f aca="false">$Z$1</f>
        <v>330</v>
      </c>
      <c r="AA1518" s="64"/>
      <c r="AB1518" s="65"/>
      <c r="AC1518" s="66" t="s">
        <v>89</v>
      </c>
      <c r="AD1518" s="65" t="n">
        <v>44018</v>
      </c>
      <c r="AE1518" s="56"/>
      <c r="AF1518" s="104"/>
    </row>
    <row r="1519" customFormat="false" ht="15.75" hidden="false" customHeight="true" outlineLevel="0" collapsed="false">
      <c r="A1519" s="19" t="n">
        <v>1512</v>
      </c>
      <c r="B1519" s="67"/>
      <c r="C1519" s="58" t="s">
        <v>4576</v>
      </c>
      <c r="D1519" s="37" t="s">
        <v>4577</v>
      </c>
      <c r="E1519" s="58" t="n">
        <v>4976219014779</v>
      </c>
      <c r="F1519" s="38" t="str">
        <f aca="false">IF(D1519="",,"http://mnsearch.com/item?kwd="&amp;D1519)</f>
        <v>http://mnsearch.com/item?kwd=B000068HLP</v>
      </c>
      <c r="G1519" s="60" t="n">
        <v>7311</v>
      </c>
      <c r="H1519" s="39"/>
      <c r="I1519" s="40" t="n">
        <v>200</v>
      </c>
      <c r="J1519" s="41"/>
      <c r="K1519" s="41"/>
      <c r="L1519" s="41"/>
      <c r="M1519" s="100" t="s">
        <v>4578</v>
      </c>
      <c r="N1519" s="62" t="n">
        <v>110.49</v>
      </c>
      <c r="O1519" s="77" t="n">
        <f aca="false">N1519-0.5</f>
        <v>109.99</v>
      </c>
      <c r="P1519" s="78" t="n">
        <f aca="false">IF(ISERROR($P$1*O1519),"",($P$1*O1519))</f>
        <v>11645.7412</v>
      </c>
      <c r="Q1519" s="79" t="n">
        <f aca="false">P1519-T1519-X1519-G1519-H1519-Z1519</f>
        <v>1397.7412</v>
      </c>
      <c r="R1519" s="80" t="n">
        <f aca="false">P1519-T1519-Y1519-G1519-H1519-Z1519</f>
        <v>1397.7412</v>
      </c>
      <c r="S1519" s="81" t="n">
        <f aca="false">IF(ISERROR(Q1519/P1519),"",(Q1519/P1519))</f>
        <v>0.120021660793905</v>
      </c>
      <c r="T1519" s="78" t="n">
        <f aca="false">ROUND(IF(ISERROR(P1519*$T$1),"",P1519*$T$1),0)</f>
        <v>1747</v>
      </c>
      <c r="U1519" s="82" t="n">
        <f aca="false">ROUNDUP(I1519*1.2,0)</f>
        <v>240</v>
      </c>
      <c r="V1519" s="83" t="n">
        <f aca="false">ROUNDUP(SUM(J1519:L1519)*1.1,0)</f>
        <v>0</v>
      </c>
      <c r="W1519" s="84" t="s">
        <v>50</v>
      </c>
      <c r="X1519" s="28" t="n">
        <f aca="false">IFERROR(IF($W1519="eパケライト",VLOOKUP($U1519,料金表!$B$3:$H$52,2,1),IF($W1519="eパケ",VLOOKUP($U1519,料金表!$B$3:$H$52,4,1),IF($W1519="EMS",VLOOKUP($U1519,料金表!$B$3:$H$52,6,1),""))),"")</f>
        <v>860</v>
      </c>
      <c r="Y1519" s="28" t="n">
        <f aca="false">IFERROR(IF($W1519="eパケライト",VLOOKUP($U1519,料金表!$B$3:$H$52,3,1),IF($W1519="eパケ",VLOOKUP($U1519,料金表!$B$3:$H$52,5,1),IF($W1519="EMS",VLOOKUP($U1519,料金表!$B$3:$H$52,7,1),""))),"")</f>
        <v>860</v>
      </c>
      <c r="Z1519" s="28" t="n">
        <f aca="false">$Z$1</f>
        <v>330</v>
      </c>
      <c r="AA1519" s="64"/>
      <c r="AB1519" s="65"/>
      <c r="AC1519" s="66" t="s">
        <v>89</v>
      </c>
      <c r="AD1519" s="65" t="n">
        <v>44018</v>
      </c>
      <c r="AE1519" s="56"/>
      <c r="AF1519" s="104"/>
    </row>
    <row r="1520" customFormat="false" ht="15.75" hidden="false" customHeight="true" outlineLevel="0" collapsed="false">
      <c r="A1520" s="19" t="n">
        <v>1513</v>
      </c>
      <c r="B1520" s="67"/>
      <c r="C1520" s="58" t="s">
        <v>4579</v>
      </c>
      <c r="D1520" s="37" t="s">
        <v>4580</v>
      </c>
      <c r="E1520" s="58" t="n">
        <v>4964808500345</v>
      </c>
      <c r="F1520" s="38" t="str">
        <f aca="false">IF(D1520="",,"http://mnsearch.com/item?kwd="&amp;D1520)</f>
        <v>http://mnsearch.com/item?kwd=B0826F6Q5D</v>
      </c>
      <c r="G1520" s="60" t="n">
        <v>7000</v>
      </c>
      <c r="H1520" s="39"/>
      <c r="I1520" s="40" t="n">
        <v>200</v>
      </c>
      <c r="J1520" s="41"/>
      <c r="K1520" s="41"/>
      <c r="L1520" s="41"/>
      <c r="M1520" s="100" t="s">
        <v>4581</v>
      </c>
      <c r="N1520" s="62" t="n">
        <v>134.99</v>
      </c>
      <c r="O1520" s="77" t="n">
        <f aca="false">N1520-0.5</f>
        <v>134.49</v>
      </c>
      <c r="P1520" s="78" t="n">
        <f aca="false">IF(ISERROR($P$1*O1520),"",($P$1*O1520))</f>
        <v>14239.8012</v>
      </c>
      <c r="Q1520" s="79" t="n">
        <f aca="false">P1520-T1520-X1520-G1520-H1520-Z1520</f>
        <v>3913.8012</v>
      </c>
      <c r="R1520" s="80" t="n">
        <f aca="false">P1520-T1520-Y1520-G1520-H1520-Z1520</f>
        <v>3913.8012</v>
      </c>
      <c r="S1520" s="81" t="n">
        <f aca="false">IF(ISERROR(Q1520/P1520),"",(Q1520/P1520))</f>
        <v>0.274849426970933</v>
      </c>
      <c r="T1520" s="78" t="n">
        <f aca="false">ROUND(IF(ISERROR(P1520*$T$1),"",P1520*$T$1),0)</f>
        <v>2136</v>
      </c>
      <c r="U1520" s="82" t="n">
        <f aca="false">ROUNDUP(I1520*1.2,0)</f>
        <v>240</v>
      </c>
      <c r="V1520" s="83" t="n">
        <f aca="false">ROUNDUP(SUM(J1520:L1520)*1.1,0)</f>
        <v>0</v>
      </c>
      <c r="W1520" s="84" t="s">
        <v>50</v>
      </c>
      <c r="X1520" s="28" t="n">
        <f aca="false">IFERROR(IF($W1520="eパケライト",VLOOKUP($U1520,料金表!$B$3:$H$52,2,1),IF($W1520="eパケ",VLOOKUP($U1520,料金表!$B$3:$H$52,4,1),IF($W1520="EMS",VLOOKUP($U1520,料金表!$B$3:$H$52,6,1),""))),"")</f>
        <v>860</v>
      </c>
      <c r="Y1520" s="28" t="n">
        <f aca="false">IFERROR(IF($W1520="eパケライト",VLOOKUP($U1520,料金表!$B$3:$H$52,3,1),IF($W1520="eパケ",VLOOKUP($U1520,料金表!$B$3:$H$52,5,1),IF($W1520="EMS",VLOOKUP($U1520,料金表!$B$3:$H$52,7,1),""))),"")</f>
        <v>860</v>
      </c>
      <c r="Z1520" s="28" t="n">
        <f aca="false">$Z$1</f>
        <v>330</v>
      </c>
      <c r="AA1520" s="64"/>
      <c r="AB1520" s="65"/>
      <c r="AC1520" s="66" t="s">
        <v>89</v>
      </c>
      <c r="AD1520" s="65" t="n">
        <v>44018</v>
      </c>
      <c r="AE1520" s="56"/>
      <c r="AF1520" s="104"/>
    </row>
    <row r="1521" customFormat="false" ht="15.75" hidden="false" customHeight="true" outlineLevel="0" collapsed="false">
      <c r="A1521" s="19" t="n">
        <v>1514</v>
      </c>
      <c r="B1521" s="67"/>
      <c r="C1521" s="58" t="s">
        <v>4582</v>
      </c>
      <c r="D1521" s="37" t="s">
        <v>4583</v>
      </c>
      <c r="E1521" s="58" t="n">
        <v>4907940300237</v>
      </c>
      <c r="F1521" s="38" t="str">
        <f aca="false">IF(D1521="",,"http://mnsearch.com/item?kwd="&amp;D1521)</f>
        <v>http://mnsearch.com/item?kwd=B003NZMTJY</v>
      </c>
      <c r="G1521" s="60" t="n">
        <v>4401</v>
      </c>
      <c r="H1521" s="39"/>
      <c r="I1521" s="40" t="n">
        <v>200</v>
      </c>
      <c r="J1521" s="41"/>
      <c r="K1521" s="41"/>
      <c r="L1521" s="41"/>
      <c r="M1521" s="61" t="s">
        <v>4584</v>
      </c>
      <c r="N1521" s="62" t="n">
        <v>70.49</v>
      </c>
      <c r="O1521" s="77" t="n">
        <v>69.99</v>
      </c>
      <c r="P1521" s="78" t="n">
        <f aca="false">IF(ISERROR($P$1*O1521),"",($P$1*O1521))</f>
        <v>7410.5412</v>
      </c>
      <c r="Q1521" s="79" t="n">
        <f aca="false">P1521-T1521-X1521-G1521-H1521-Z1521</f>
        <v>707.541199999999</v>
      </c>
      <c r="R1521" s="80" t="n">
        <f aca="false">P1521-T1521-Y1521-G1521-H1521-Z1521</f>
        <v>707.541199999999</v>
      </c>
      <c r="S1521" s="81" t="n">
        <f aca="false">IF(ISERROR(Q1521/P1521),"",(Q1521/P1521))</f>
        <v>0.0954776690263862</v>
      </c>
      <c r="T1521" s="78" t="n">
        <f aca="false">ROUND(IF(ISERROR(P1521*$T$1),"",P1521*$T$1),0)</f>
        <v>1112</v>
      </c>
      <c r="U1521" s="82" t="n">
        <f aca="false">ROUNDUP(I1521*1.2,0)</f>
        <v>240</v>
      </c>
      <c r="V1521" s="83" t="n">
        <f aca="false">ROUNDUP(SUM(J1521:L1521)*1.1,0)</f>
        <v>0</v>
      </c>
      <c r="W1521" s="84" t="s">
        <v>50</v>
      </c>
      <c r="X1521" s="28" t="n">
        <f aca="false">IFERROR(IF($W1521="eパケライト",VLOOKUP($U1521,料金表!$B$3:$H$52,2,1),IF($W1521="eパケ",VLOOKUP($U1521,料金表!$B$3:$H$52,4,1),IF($W1521="EMS",VLOOKUP($U1521,料金表!$B$3:$H$52,6,1),""))),"")</f>
        <v>860</v>
      </c>
      <c r="Y1521" s="28" t="n">
        <f aca="false">IFERROR(IF($W1521="eパケライト",VLOOKUP($U1521,料金表!$B$3:$H$52,3,1),IF($W1521="eパケ",VLOOKUP($U1521,料金表!$B$3:$H$52,5,1),IF($W1521="EMS",VLOOKUP($U1521,料金表!$B$3:$H$52,7,1),""))),"")</f>
        <v>860</v>
      </c>
      <c r="Z1521" s="28" t="n">
        <f aca="false">$Z$1</f>
        <v>330</v>
      </c>
      <c r="AA1521" s="64"/>
      <c r="AB1521" s="65"/>
      <c r="AC1521" s="66" t="s">
        <v>89</v>
      </c>
      <c r="AD1521" s="65" t="n">
        <v>44018</v>
      </c>
      <c r="AE1521" s="56"/>
      <c r="AF1521" s="104"/>
    </row>
    <row r="1522" customFormat="false" ht="15.75" hidden="false" customHeight="true" outlineLevel="0" collapsed="false">
      <c r="A1522" s="19" t="n">
        <v>1515</v>
      </c>
      <c r="B1522" s="67"/>
      <c r="C1522" s="58" t="s">
        <v>4585</v>
      </c>
      <c r="D1522" s="37" t="s">
        <v>4586</v>
      </c>
      <c r="E1522" s="58" t="n">
        <v>4988602083811</v>
      </c>
      <c r="F1522" s="38" t="str">
        <f aca="false">IF(D1522="",,"http://mnsearch.com/item?kwd="&amp;D1522)</f>
        <v>http://mnsearch.com/item?kwd=B00005V3FO</v>
      </c>
      <c r="G1522" s="60" t="n">
        <v>4700</v>
      </c>
      <c r="H1522" s="39"/>
      <c r="I1522" s="40" t="n">
        <v>200</v>
      </c>
      <c r="J1522" s="41"/>
      <c r="K1522" s="41"/>
      <c r="L1522" s="41"/>
      <c r="M1522" s="100" t="s">
        <v>4587</v>
      </c>
      <c r="N1522" s="62" t="n">
        <v>70.49</v>
      </c>
      <c r="O1522" s="77" t="n">
        <f aca="false">N1522-0.5</f>
        <v>69.99</v>
      </c>
      <c r="P1522" s="78" t="n">
        <f aca="false">IF(ISERROR($P$1*O1522),"",($P$1*O1522))</f>
        <v>7410.5412</v>
      </c>
      <c r="Q1522" s="79" t="n">
        <f aca="false">P1522-T1522-X1522-G1522-H1522-Z1522</f>
        <v>408.541199999999</v>
      </c>
      <c r="R1522" s="80" t="n">
        <f aca="false">P1522-T1522-Y1522-G1522-H1522-Z1522</f>
        <v>408.541199999999</v>
      </c>
      <c r="S1522" s="81" t="n">
        <f aca="false">IF(ISERROR(Q1522/P1522),"",(Q1522/P1522))</f>
        <v>0.0551297387024849</v>
      </c>
      <c r="T1522" s="78" t="n">
        <f aca="false">ROUND(IF(ISERROR(P1522*$T$1),"",P1522*$T$1),0)</f>
        <v>1112</v>
      </c>
      <c r="U1522" s="82" t="n">
        <f aca="false">ROUNDUP(I1522*1.2,0)</f>
        <v>240</v>
      </c>
      <c r="V1522" s="83" t="n">
        <f aca="false">ROUNDUP(SUM(J1522:L1522)*1.1,0)</f>
        <v>0</v>
      </c>
      <c r="W1522" s="84" t="s">
        <v>50</v>
      </c>
      <c r="X1522" s="28" t="n">
        <f aca="false">IFERROR(IF($W1522="eパケライト",VLOOKUP($U1522,料金表!$B$3:$H$52,2,1),IF($W1522="eパケ",VLOOKUP($U1522,料金表!$B$3:$H$52,4,1),IF($W1522="EMS",VLOOKUP($U1522,料金表!$B$3:$H$52,6,1),""))),"")</f>
        <v>860</v>
      </c>
      <c r="Y1522" s="28" t="n">
        <f aca="false">IFERROR(IF($W1522="eパケライト",VLOOKUP($U1522,料金表!$B$3:$H$52,3,1),IF($W1522="eパケ",VLOOKUP($U1522,料金表!$B$3:$H$52,5,1),IF($W1522="EMS",VLOOKUP($U1522,料金表!$B$3:$H$52,7,1),""))),"")</f>
        <v>860</v>
      </c>
      <c r="Z1522" s="28" t="n">
        <f aca="false">$Z$1</f>
        <v>330</v>
      </c>
      <c r="AA1522" s="64"/>
      <c r="AB1522" s="65"/>
      <c r="AC1522" s="66" t="s">
        <v>89</v>
      </c>
      <c r="AD1522" s="65" t="n">
        <v>44018</v>
      </c>
      <c r="AE1522" s="56"/>
      <c r="AF1522" s="104"/>
    </row>
    <row r="1523" customFormat="false" ht="15.75" hidden="false" customHeight="true" outlineLevel="0" collapsed="false">
      <c r="A1523" s="19" t="n">
        <v>1516</v>
      </c>
      <c r="B1523" s="67"/>
      <c r="C1523" s="58" t="s">
        <v>4588</v>
      </c>
      <c r="D1523" s="37" t="s">
        <v>4589</v>
      </c>
      <c r="E1523" s="58" t="n">
        <v>4988017203880</v>
      </c>
      <c r="F1523" s="38" t="str">
        <f aca="false">IF(D1523="",,"http://mnsearch.com/item?kwd="&amp;D1523)</f>
        <v>http://mnsearch.com/item?kwd=B000069TS2</v>
      </c>
      <c r="G1523" s="60" t="n">
        <v>2311</v>
      </c>
      <c r="H1523" s="39"/>
      <c r="I1523" s="40" t="n">
        <v>200</v>
      </c>
      <c r="J1523" s="41"/>
      <c r="K1523" s="41"/>
      <c r="L1523" s="41"/>
      <c r="M1523" s="61" t="s">
        <v>4590</v>
      </c>
      <c r="N1523" s="62" t="n">
        <v>45.49</v>
      </c>
      <c r="O1523" s="77" t="n">
        <f aca="false">N1523-0.5</f>
        <v>44.99</v>
      </c>
      <c r="P1523" s="78" t="n">
        <f aca="false">IF(ISERROR($P$1*O1523),"",($P$1*O1523))</f>
        <v>4763.5412</v>
      </c>
      <c r="Q1523" s="79" t="n">
        <f aca="false">P1523-T1523-X1523-G1523-H1523-Z1523</f>
        <v>547.5412</v>
      </c>
      <c r="R1523" s="80" t="n">
        <f aca="false">P1523-T1523-Y1523-G1523-H1523-Z1523</f>
        <v>547.5412</v>
      </c>
      <c r="S1523" s="81" t="n">
        <f aca="false">IF(ISERROR(Q1523/P1523),"",(Q1523/P1523))</f>
        <v>0.114944151212547</v>
      </c>
      <c r="T1523" s="78" t="n">
        <f aca="false">ROUND(IF(ISERROR(P1523*$T$1),"",P1523*$T$1),0)</f>
        <v>715</v>
      </c>
      <c r="U1523" s="82" t="n">
        <f aca="false">ROUNDUP(I1523*1.2,0)</f>
        <v>240</v>
      </c>
      <c r="V1523" s="83" t="n">
        <f aca="false">ROUNDUP(SUM(J1523:L1523)*1.1,0)</f>
        <v>0</v>
      </c>
      <c r="W1523" s="84" t="s">
        <v>50</v>
      </c>
      <c r="X1523" s="28" t="n">
        <f aca="false">IFERROR(IF($W1523="eパケライト",VLOOKUP($U1523,料金表!$B$3:$H$52,2,1),IF($W1523="eパケ",VLOOKUP($U1523,料金表!$B$3:$H$52,4,1),IF($W1523="EMS",VLOOKUP($U1523,料金表!$B$3:$H$52,6,1),""))),"")</f>
        <v>860</v>
      </c>
      <c r="Y1523" s="28" t="n">
        <f aca="false">IFERROR(IF($W1523="eパケライト",VLOOKUP($U1523,料金表!$B$3:$H$52,3,1),IF($W1523="eパケ",VLOOKUP($U1523,料金表!$B$3:$H$52,5,1),IF($W1523="EMS",VLOOKUP($U1523,料金表!$B$3:$H$52,7,1),""))),"")</f>
        <v>860</v>
      </c>
      <c r="Z1523" s="28" t="n">
        <f aca="false">$Z$1</f>
        <v>330</v>
      </c>
      <c r="AA1523" s="64"/>
      <c r="AB1523" s="65"/>
      <c r="AC1523" s="66" t="s">
        <v>45</v>
      </c>
      <c r="AD1523" s="65" t="n">
        <v>44018</v>
      </c>
      <c r="AE1523" s="56"/>
      <c r="AF1523" s="104"/>
    </row>
    <row r="1524" customFormat="false" ht="15.75" hidden="false" customHeight="true" outlineLevel="0" collapsed="false">
      <c r="A1524" s="19" t="n">
        <v>1517</v>
      </c>
      <c r="B1524" s="67"/>
      <c r="C1524" s="58" t="s">
        <v>4591</v>
      </c>
      <c r="D1524" s="37" t="s">
        <v>4592</v>
      </c>
      <c r="E1524" s="58" t="n">
        <v>4964808500123</v>
      </c>
      <c r="F1524" s="38" t="str">
        <f aca="false">IF(D1524="",,"http://mnsearch.com/item?kwd="&amp;D1524)</f>
        <v>http://mnsearch.com/item?kwd=B00014B0E0</v>
      </c>
      <c r="G1524" s="60" t="n">
        <v>3011</v>
      </c>
      <c r="H1524" s="39"/>
      <c r="I1524" s="40" t="n">
        <v>200</v>
      </c>
      <c r="J1524" s="41"/>
      <c r="K1524" s="41"/>
      <c r="L1524" s="41"/>
      <c r="M1524" s="100" t="s">
        <v>4593</v>
      </c>
      <c r="N1524" s="62" t="n">
        <v>55.49</v>
      </c>
      <c r="O1524" s="77" t="n">
        <f aca="false">N1524-0.5</f>
        <v>54.99</v>
      </c>
      <c r="P1524" s="78" t="n">
        <f aca="false">IF(ISERROR($P$1*O1524),"",($P$1*O1524))</f>
        <v>5822.3412</v>
      </c>
      <c r="Q1524" s="79" t="n">
        <f aca="false">P1524-T1524-X1524-G1524-H1524-Z1524</f>
        <v>748.3412</v>
      </c>
      <c r="R1524" s="80" t="n">
        <f aca="false">P1524-T1524-Y1524-G1524-H1524-Z1524</f>
        <v>748.3412</v>
      </c>
      <c r="S1524" s="81" t="n">
        <f aca="false">IF(ISERROR(Q1524/P1524),"",(Q1524/P1524))</f>
        <v>0.128529258986059</v>
      </c>
      <c r="T1524" s="78" t="n">
        <f aca="false">ROUND(IF(ISERROR(P1524*$T$1),"",P1524*$T$1),0)</f>
        <v>873</v>
      </c>
      <c r="U1524" s="82" t="n">
        <f aca="false">ROUNDUP(I1524*1.2,0)</f>
        <v>240</v>
      </c>
      <c r="V1524" s="83" t="n">
        <f aca="false">ROUNDUP(SUM(J1524:L1524)*1.1,0)</f>
        <v>0</v>
      </c>
      <c r="W1524" s="84" t="s">
        <v>50</v>
      </c>
      <c r="X1524" s="28" t="n">
        <f aca="false">IFERROR(IF($W1524="eパケライト",VLOOKUP($U1524,料金表!$B$3:$H$52,2,1),IF($W1524="eパケ",VLOOKUP($U1524,料金表!$B$3:$H$52,4,1),IF($W1524="EMS",VLOOKUP($U1524,料金表!$B$3:$H$52,6,1),""))),"")</f>
        <v>860</v>
      </c>
      <c r="Y1524" s="28" t="n">
        <f aca="false">IFERROR(IF($W1524="eパケライト",VLOOKUP($U1524,料金表!$B$3:$H$52,3,1),IF($W1524="eパケ",VLOOKUP($U1524,料金表!$B$3:$H$52,5,1),IF($W1524="EMS",VLOOKUP($U1524,料金表!$B$3:$H$52,7,1),""))),"")</f>
        <v>860</v>
      </c>
      <c r="Z1524" s="28" t="n">
        <f aca="false">$Z$1</f>
        <v>330</v>
      </c>
      <c r="AA1524" s="64"/>
      <c r="AB1524" s="65"/>
      <c r="AC1524" s="66" t="s">
        <v>45</v>
      </c>
      <c r="AD1524" s="65" t="n">
        <v>44018</v>
      </c>
      <c r="AE1524" s="56"/>
      <c r="AF1524" s="104"/>
    </row>
    <row r="1525" customFormat="false" ht="15.75" hidden="false" customHeight="true" outlineLevel="0" collapsed="false">
      <c r="A1525" s="19" t="n">
        <v>1518</v>
      </c>
      <c r="B1525" s="67"/>
      <c r="C1525" s="58" t="s">
        <v>4594</v>
      </c>
      <c r="D1525" s="37" t="s">
        <v>4595</v>
      </c>
      <c r="E1525" s="58" t="n">
        <v>4907892033122</v>
      </c>
      <c r="F1525" s="38" t="str">
        <f aca="false">IF(D1525="",,"http://mnsearch.com/item?kwd="&amp;D1525)</f>
        <v>http://mnsearch.com/item?kwd=B000148KO8</v>
      </c>
      <c r="G1525" s="60" t="n">
        <v>5211</v>
      </c>
      <c r="H1525" s="39"/>
      <c r="I1525" s="40" t="n">
        <v>200</v>
      </c>
      <c r="J1525" s="41"/>
      <c r="K1525" s="41"/>
      <c r="L1525" s="41"/>
      <c r="M1525" s="100" t="s">
        <v>4596</v>
      </c>
      <c r="N1525" s="62" t="n">
        <v>90</v>
      </c>
      <c r="O1525" s="77" t="n">
        <f aca="false">N1525-0.5</f>
        <v>89.5</v>
      </c>
      <c r="P1525" s="78" t="n">
        <f aca="false">IF(ISERROR($P$1*O1525),"",($P$1*O1525))</f>
        <v>9476.26</v>
      </c>
      <c r="Q1525" s="79" t="n">
        <f aca="false">P1525-T1525-X1525-G1525-H1525-Z1525</f>
        <v>1654.26</v>
      </c>
      <c r="R1525" s="80" t="n">
        <f aca="false">P1525-T1525-Y1525-G1525-H1525-Z1525</f>
        <v>1654.26</v>
      </c>
      <c r="S1525" s="81" t="n">
        <f aca="false">IF(ISERROR(Q1525/P1525),"",(Q1525/P1525))</f>
        <v>0.174568869997235</v>
      </c>
      <c r="T1525" s="78" t="n">
        <f aca="false">ROUND(IF(ISERROR(P1525*$T$1),"",P1525*$T$1),0)</f>
        <v>1421</v>
      </c>
      <c r="U1525" s="82" t="n">
        <f aca="false">ROUNDUP(I1525*1.2,0)</f>
        <v>240</v>
      </c>
      <c r="V1525" s="83" t="n">
        <f aca="false">ROUNDUP(SUM(J1525:L1525)*1.1,0)</f>
        <v>0</v>
      </c>
      <c r="W1525" s="84" t="s">
        <v>50</v>
      </c>
      <c r="X1525" s="28" t="n">
        <f aca="false">IFERROR(IF($W1525="eパケライト",VLOOKUP($U1525,料金表!$B$3:$H$52,2,1),IF($W1525="eパケ",VLOOKUP($U1525,料金表!$B$3:$H$52,4,1),IF($W1525="EMS",VLOOKUP($U1525,料金表!$B$3:$H$52,6,1),""))),"")</f>
        <v>860</v>
      </c>
      <c r="Y1525" s="28" t="n">
        <f aca="false">IFERROR(IF($W1525="eパケライト",VLOOKUP($U1525,料金表!$B$3:$H$52,3,1),IF($W1525="eパケ",VLOOKUP($U1525,料金表!$B$3:$H$52,5,1),IF($W1525="EMS",VLOOKUP($U1525,料金表!$B$3:$H$52,7,1),""))),"")</f>
        <v>860</v>
      </c>
      <c r="Z1525" s="28" t="n">
        <f aca="false">$Z$1</f>
        <v>330</v>
      </c>
      <c r="AA1525" s="64"/>
      <c r="AB1525" s="65"/>
      <c r="AC1525" s="66" t="s">
        <v>45</v>
      </c>
      <c r="AD1525" s="65" t="n">
        <v>44018</v>
      </c>
      <c r="AE1525" s="56"/>
      <c r="AF1525" s="104"/>
    </row>
    <row r="1526" customFormat="false" ht="15.75" hidden="false" customHeight="true" outlineLevel="0" collapsed="false">
      <c r="A1526" s="19" t="n">
        <v>1519</v>
      </c>
      <c r="B1526" s="67"/>
      <c r="C1526" s="58" t="s">
        <v>4597</v>
      </c>
      <c r="D1526" s="37" t="s">
        <v>4598</v>
      </c>
      <c r="E1526" s="58" t="n">
        <v>4996925080097</v>
      </c>
      <c r="F1526" s="38" t="str">
        <f aca="false">IF(D1526="",,"http://mnsearch.com/item?kwd="&amp;D1526)</f>
        <v>http://mnsearch.com/item?kwd=B00005OVXN</v>
      </c>
      <c r="G1526" s="60" t="n">
        <v>1211</v>
      </c>
      <c r="H1526" s="39"/>
      <c r="I1526" s="40" t="n">
        <v>250</v>
      </c>
      <c r="J1526" s="41"/>
      <c r="K1526" s="41"/>
      <c r="L1526" s="41"/>
      <c r="M1526" s="61" t="s">
        <v>4599</v>
      </c>
      <c r="N1526" s="62" t="n">
        <v>40.49</v>
      </c>
      <c r="O1526" s="77" t="n">
        <f aca="false">N1526-0.5</f>
        <v>39.99</v>
      </c>
      <c r="P1526" s="78" t="n">
        <f aca="false">IF(ISERROR($P$1*O1526),"",($P$1*O1526))</f>
        <v>4234.1412</v>
      </c>
      <c r="Q1526" s="79" t="n">
        <f aca="false">P1526-T1526-X1526-G1526-H1526-Z1526</f>
        <v>1123.1412</v>
      </c>
      <c r="R1526" s="80" t="n">
        <f aca="false">P1526-T1526-Y1526-G1526-H1526-Z1526</f>
        <v>1123.1412</v>
      </c>
      <c r="S1526" s="81" t="n">
        <f aca="false">IF(ISERROR(Q1526/P1526),"",(Q1526/P1526))</f>
        <v>0.265258324403541</v>
      </c>
      <c r="T1526" s="78" t="n">
        <f aca="false">ROUND(IF(ISERROR(P1526*$T$1),"",P1526*$T$1),0)</f>
        <v>635</v>
      </c>
      <c r="U1526" s="82" t="n">
        <f aca="false">ROUNDUP(I1526*1.2,0)</f>
        <v>300</v>
      </c>
      <c r="V1526" s="83" t="n">
        <f aca="false">ROUNDUP(SUM(J1526:L1526)*1.1,0)</f>
        <v>0</v>
      </c>
      <c r="W1526" s="84" t="s">
        <v>50</v>
      </c>
      <c r="X1526" s="28" t="n">
        <f aca="false">IFERROR(IF($W1526="eパケライト",VLOOKUP($U1526,料金表!$B$3:$H$52,2,1),IF($W1526="eパケ",VLOOKUP($U1526,料金表!$B$3:$H$52,4,1),IF($W1526="EMS",VLOOKUP($U1526,料金表!$B$3:$H$52,6,1),""))),"")</f>
        <v>935</v>
      </c>
      <c r="Y1526" s="28" t="n">
        <f aca="false">IFERROR(IF($W1526="eパケライト",VLOOKUP($U1526,料金表!$B$3:$H$52,3,1),IF($W1526="eパケ",VLOOKUP($U1526,料金表!$B$3:$H$52,5,1),IF($W1526="EMS",VLOOKUP($U1526,料金表!$B$3:$H$52,7,1),""))),"")</f>
        <v>935</v>
      </c>
      <c r="Z1526" s="28" t="n">
        <f aca="false">$Z$1</f>
        <v>330</v>
      </c>
      <c r="AA1526" s="64"/>
      <c r="AB1526" s="65"/>
      <c r="AC1526" s="66" t="s">
        <v>45</v>
      </c>
      <c r="AD1526" s="65" t="n">
        <v>44018</v>
      </c>
      <c r="AE1526" s="56"/>
      <c r="AF1526" s="104"/>
    </row>
    <row r="1527" customFormat="false" ht="15.75" hidden="false" customHeight="true" outlineLevel="0" collapsed="false">
      <c r="A1527" s="19" t="n">
        <v>1520</v>
      </c>
      <c r="B1527" s="67"/>
      <c r="C1527" s="58" t="s">
        <v>4600</v>
      </c>
      <c r="D1527" s="37" t="s">
        <v>4601</v>
      </c>
      <c r="E1527" s="58" t="n">
        <v>4960677250107</v>
      </c>
      <c r="F1527" s="38" t="str">
        <f aca="false">IF(D1527="",,"http://mnsearch.com/item?kwd="&amp;D1527)</f>
        <v>http://mnsearch.com/item?kwd=B000068HC2</v>
      </c>
      <c r="G1527" s="60" t="n">
        <v>5100</v>
      </c>
      <c r="H1527" s="39"/>
      <c r="I1527" s="40" t="n">
        <v>200</v>
      </c>
      <c r="J1527" s="41"/>
      <c r="K1527" s="41"/>
      <c r="L1527" s="41"/>
      <c r="M1527" s="61" t="s">
        <v>4602</v>
      </c>
      <c r="N1527" s="62" t="n">
        <v>80.49</v>
      </c>
      <c r="O1527" s="77" t="n">
        <f aca="false">N1527-0.5</f>
        <v>79.99</v>
      </c>
      <c r="P1527" s="78" t="n">
        <f aca="false">IF(ISERROR($P$1*O1527),"",($P$1*O1527))</f>
        <v>8469.3412</v>
      </c>
      <c r="Q1527" s="79" t="n">
        <f aca="false">P1527-T1527-X1527-G1527-H1527-Z1527</f>
        <v>909.341199999999</v>
      </c>
      <c r="R1527" s="80" t="n">
        <f aca="false">P1527-T1527-Y1527-G1527-H1527-Z1527</f>
        <v>909.341199999999</v>
      </c>
      <c r="S1527" s="81" t="n">
        <f aca="false">IF(ISERROR(Q1527/P1527),"",(Q1527/P1527))</f>
        <v>0.107368587299328</v>
      </c>
      <c r="T1527" s="78" t="n">
        <f aca="false">ROUND(IF(ISERROR(P1527*$T$1),"",P1527*$T$1),0)</f>
        <v>1270</v>
      </c>
      <c r="U1527" s="82" t="n">
        <f aca="false">ROUNDUP(I1527*1.2,0)</f>
        <v>240</v>
      </c>
      <c r="V1527" s="83" t="n">
        <f aca="false">ROUNDUP(SUM(J1527:L1527)*1.1,0)</f>
        <v>0</v>
      </c>
      <c r="W1527" s="84" t="s">
        <v>50</v>
      </c>
      <c r="X1527" s="28" t="n">
        <f aca="false">IFERROR(IF($W1527="eパケライト",VLOOKUP($U1527,料金表!$B$3:$H$52,2,1),IF($W1527="eパケ",VLOOKUP($U1527,料金表!$B$3:$H$52,4,1),IF($W1527="EMS",VLOOKUP($U1527,料金表!$B$3:$H$52,6,1),""))),"")</f>
        <v>860</v>
      </c>
      <c r="Y1527" s="28" t="n">
        <f aca="false">IFERROR(IF($W1527="eパケライト",VLOOKUP($U1527,料金表!$B$3:$H$52,3,1),IF($W1527="eパケ",VLOOKUP($U1527,料金表!$B$3:$H$52,5,1),IF($W1527="EMS",VLOOKUP($U1527,料金表!$B$3:$H$52,7,1),""))),"")</f>
        <v>860</v>
      </c>
      <c r="Z1527" s="28" t="n">
        <f aca="false">$Z$1</f>
        <v>330</v>
      </c>
      <c r="AA1527" s="64"/>
      <c r="AB1527" s="65"/>
      <c r="AC1527" s="66" t="s">
        <v>45</v>
      </c>
      <c r="AD1527" s="65" t="n">
        <v>44018</v>
      </c>
      <c r="AE1527" s="56"/>
      <c r="AF1527" s="104"/>
    </row>
    <row r="1528" customFormat="false" ht="15.75" hidden="false" customHeight="true" outlineLevel="0" collapsed="false">
      <c r="A1528" s="19" t="n">
        <v>1521</v>
      </c>
      <c r="B1528" s="67"/>
      <c r="C1528" s="58" t="s">
        <v>4603</v>
      </c>
      <c r="D1528" s="37" t="s">
        <v>4604</v>
      </c>
      <c r="E1528" s="58" t="n">
        <v>4904880137701</v>
      </c>
      <c r="F1528" s="38" t="str">
        <f aca="false">IF(D1528="",,"http://mnsearch.com/item?kwd="&amp;D1528)</f>
        <v>http://mnsearch.com/item?kwd=B00006LJK5</v>
      </c>
      <c r="G1528" s="60" t="n">
        <v>1811</v>
      </c>
      <c r="H1528" s="39"/>
      <c r="I1528" s="40" t="n">
        <v>200</v>
      </c>
      <c r="J1528" s="41"/>
      <c r="K1528" s="41"/>
      <c r="L1528" s="41"/>
      <c r="M1528" s="100" t="s">
        <v>4605</v>
      </c>
      <c r="N1528" s="62" t="n">
        <v>59.98</v>
      </c>
      <c r="O1528" s="77" t="n">
        <f aca="false">N1528-0.5</f>
        <v>59.48</v>
      </c>
      <c r="P1528" s="78" t="n">
        <f aca="false">IF(ISERROR($P$1*O1528),"",($P$1*O1528))</f>
        <v>6297.7424</v>
      </c>
      <c r="Q1528" s="79" t="n">
        <f aca="false">P1528-T1528-X1528-G1528-H1528-Z1528</f>
        <v>2351.7424</v>
      </c>
      <c r="R1528" s="80" t="n">
        <f aca="false">P1528-T1528-Y1528-G1528-H1528-Z1528</f>
        <v>2351.7424</v>
      </c>
      <c r="S1528" s="81" t="n">
        <f aca="false">IF(ISERROR(Q1528/P1528),"",(Q1528/P1528))</f>
        <v>0.373426261448864</v>
      </c>
      <c r="T1528" s="78" t="n">
        <f aca="false">ROUND(IF(ISERROR(P1528*$T$1),"",P1528*$T$1),0)</f>
        <v>945</v>
      </c>
      <c r="U1528" s="82" t="n">
        <f aca="false">ROUNDUP(I1528*1.2,0)</f>
        <v>240</v>
      </c>
      <c r="V1528" s="83" t="n">
        <f aca="false">ROUNDUP(SUM(J1528:L1528)*1.1,0)</f>
        <v>0</v>
      </c>
      <c r="W1528" s="84" t="s">
        <v>50</v>
      </c>
      <c r="X1528" s="28" t="n">
        <f aca="false">IFERROR(IF($W1528="eパケライト",VLOOKUP($U1528,料金表!$B$3:$H$52,2,1),IF($W1528="eパケ",VLOOKUP($U1528,料金表!$B$3:$H$52,4,1),IF($W1528="EMS",VLOOKUP($U1528,料金表!$B$3:$H$52,6,1),""))),"")</f>
        <v>860</v>
      </c>
      <c r="Y1528" s="28" t="n">
        <f aca="false">IFERROR(IF($W1528="eパケライト",VLOOKUP($U1528,料金表!$B$3:$H$52,3,1),IF($W1528="eパケ",VLOOKUP($U1528,料金表!$B$3:$H$52,5,1),IF($W1528="EMS",VLOOKUP($U1528,料金表!$B$3:$H$52,7,1),""))),"")</f>
        <v>860</v>
      </c>
      <c r="Z1528" s="28" t="n">
        <f aca="false">$Z$1</f>
        <v>330</v>
      </c>
      <c r="AA1528" s="64"/>
      <c r="AB1528" s="65"/>
      <c r="AC1528" s="66" t="s">
        <v>89</v>
      </c>
      <c r="AD1528" s="65" t="n">
        <v>44019</v>
      </c>
      <c r="AE1528" s="56"/>
      <c r="AF1528" s="104"/>
    </row>
    <row r="1529" customFormat="false" ht="15.75" hidden="false" customHeight="true" outlineLevel="0" collapsed="false">
      <c r="A1529" s="19" t="n">
        <v>1522</v>
      </c>
      <c r="B1529" s="67"/>
      <c r="C1529" s="58" t="s">
        <v>4606</v>
      </c>
      <c r="D1529" s="37" t="s">
        <v>4607</v>
      </c>
      <c r="E1529" s="58" t="n">
        <v>4904880131204</v>
      </c>
      <c r="F1529" s="38" t="str">
        <f aca="false">IF(D1529="",,"http://mnsearch.com/item?kwd="&amp;D1529)</f>
        <v>http://mnsearch.com/item?kwd=B000068GYZ</v>
      </c>
      <c r="G1529" s="60" t="n">
        <v>3411</v>
      </c>
      <c r="H1529" s="39"/>
      <c r="I1529" s="40" t="n">
        <v>200</v>
      </c>
      <c r="J1529" s="41"/>
      <c r="K1529" s="41"/>
      <c r="L1529" s="41"/>
      <c r="M1529" s="61" t="s">
        <v>4608</v>
      </c>
      <c r="N1529" s="62" t="n">
        <v>55.49</v>
      </c>
      <c r="O1529" s="77" t="n">
        <f aca="false">N1529-0.5</f>
        <v>54.99</v>
      </c>
      <c r="P1529" s="78" t="n">
        <f aca="false">IF(ISERROR($P$1*O1529),"",($P$1*O1529))</f>
        <v>5822.3412</v>
      </c>
      <c r="Q1529" s="79" t="n">
        <f aca="false">P1529-T1529-X1529-G1529-H1529-Z1529</f>
        <v>348.3412</v>
      </c>
      <c r="R1529" s="80" t="n">
        <f aca="false">P1529-T1529-Y1529-G1529-H1529-Z1529</f>
        <v>348.3412</v>
      </c>
      <c r="S1529" s="81" t="n">
        <f aca="false">IF(ISERROR(Q1529/P1529),"",(Q1529/P1529))</f>
        <v>0.0598283728201981</v>
      </c>
      <c r="T1529" s="78" t="n">
        <f aca="false">ROUND(IF(ISERROR(P1529*$T$1),"",P1529*$T$1),0)</f>
        <v>873</v>
      </c>
      <c r="U1529" s="82" t="n">
        <f aca="false">ROUNDUP(I1529*1.2,0)</f>
        <v>240</v>
      </c>
      <c r="V1529" s="83" t="n">
        <f aca="false">ROUNDUP(SUM(J1529:L1529)*1.1,0)</f>
        <v>0</v>
      </c>
      <c r="W1529" s="84" t="s">
        <v>50</v>
      </c>
      <c r="X1529" s="28" t="n">
        <f aca="false">IFERROR(IF($W1529="eパケライト",VLOOKUP($U1529,料金表!$B$3:$H$52,2,1),IF($W1529="eパケ",VLOOKUP($U1529,料金表!$B$3:$H$52,4,1),IF($W1529="EMS",VLOOKUP($U1529,料金表!$B$3:$H$52,6,1),""))),"")</f>
        <v>860</v>
      </c>
      <c r="Y1529" s="28" t="n">
        <f aca="false">IFERROR(IF($W1529="eパケライト",VLOOKUP($U1529,料金表!$B$3:$H$52,3,1),IF($W1529="eパケ",VLOOKUP($U1529,料金表!$B$3:$H$52,5,1),IF($W1529="EMS",VLOOKUP($U1529,料金表!$B$3:$H$52,7,1),""))),"")</f>
        <v>860</v>
      </c>
      <c r="Z1529" s="28" t="n">
        <f aca="false">$Z$1</f>
        <v>330</v>
      </c>
      <c r="AA1529" s="64"/>
      <c r="AB1529" s="65"/>
      <c r="AC1529" s="66" t="s">
        <v>89</v>
      </c>
      <c r="AD1529" s="65" t="n">
        <v>44019</v>
      </c>
      <c r="AE1529" s="56"/>
      <c r="AF1529" s="104"/>
    </row>
    <row r="1530" customFormat="false" ht="15.75" hidden="false" customHeight="true" outlineLevel="0" collapsed="false">
      <c r="A1530" s="19" t="n">
        <v>1523</v>
      </c>
      <c r="B1530" s="67"/>
      <c r="C1530" s="58" t="s">
        <v>4609</v>
      </c>
      <c r="D1530" s="37" t="s">
        <v>4610</v>
      </c>
      <c r="E1530" s="58" t="n">
        <v>4543112089571</v>
      </c>
      <c r="F1530" s="38" t="str">
        <f aca="false">IF(D1530="",,"http://mnsearch.com/item?kwd="&amp;D1530)</f>
        <v>http://mnsearch.com/item?kwd=B00014AT0G</v>
      </c>
      <c r="G1530" s="60" t="n">
        <v>3201</v>
      </c>
      <c r="H1530" s="39"/>
      <c r="I1530" s="40" t="n">
        <v>150</v>
      </c>
      <c r="J1530" s="41"/>
      <c r="K1530" s="41"/>
      <c r="L1530" s="41"/>
      <c r="M1530" s="61" t="s">
        <v>4611</v>
      </c>
      <c r="N1530" s="62" t="n">
        <v>55.49</v>
      </c>
      <c r="O1530" s="77" t="n">
        <f aca="false">N1530-0.5</f>
        <v>54.99</v>
      </c>
      <c r="P1530" s="78" t="n">
        <f aca="false">IF(ISERROR($P$1*O1530),"",($P$1*O1530))</f>
        <v>5822.3412</v>
      </c>
      <c r="Q1530" s="79" t="n">
        <f aca="false">P1530-T1530-X1530-G1530-H1530-Z1530</f>
        <v>633.3412</v>
      </c>
      <c r="R1530" s="80" t="n">
        <f aca="false">P1530-T1530-Y1530-G1530-H1530-Z1530</f>
        <v>633.3412</v>
      </c>
      <c r="S1530" s="81" t="n">
        <f aca="false">IF(ISERROR(Q1530/P1530),"",(Q1530/P1530))</f>
        <v>0.108777754213374</v>
      </c>
      <c r="T1530" s="78" t="n">
        <f aca="false">ROUND(IF(ISERROR(P1530*$T$1),"",P1530*$T$1),0)</f>
        <v>873</v>
      </c>
      <c r="U1530" s="82" t="n">
        <f aca="false">ROUNDUP(I1530*1.2,0)</f>
        <v>180</v>
      </c>
      <c r="V1530" s="83" t="n">
        <f aca="false">ROUNDUP(SUM(J1530:L1530)*1.1,0)</f>
        <v>0</v>
      </c>
      <c r="W1530" s="84" t="s">
        <v>50</v>
      </c>
      <c r="X1530" s="28" t="n">
        <f aca="false">IFERROR(IF($W1530="eパケライト",VLOOKUP($U1530,料金表!$B$3:$H$52,2,1),IF($W1530="eパケ",VLOOKUP($U1530,料金表!$B$3:$H$52,4,1),IF($W1530="EMS",VLOOKUP($U1530,料金表!$B$3:$H$52,6,1),""))),"")</f>
        <v>785</v>
      </c>
      <c r="Y1530" s="28" t="n">
        <f aca="false">IFERROR(IF($W1530="eパケライト",VLOOKUP($U1530,料金表!$B$3:$H$52,3,1),IF($W1530="eパケ",VLOOKUP($U1530,料金表!$B$3:$H$52,5,1),IF($W1530="EMS",VLOOKUP($U1530,料金表!$B$3:$H$52,7,1),""))),"")</f>
        <v>785</v>
      </c>
      <c r="Z1530" s="28" t="n">
        <f aca="false">$Z$1</f>
        <v>330</v>
      </c>
      <c r="AA1530" s="64"/>
      <c r="AB1530" s="65"/>
      <c r="AC1530" s="66" t="s">
        <v>89</v>
      </c>
      <c r="AD1530" s="65" t="n">
        <v>44019</v>
      </c>
      <c r="AE1530" s="56"/>
      <c r="AF1530" s="104"/>
    </row>
    <row r="1531" customFormat="false" ht="15.75" hidden="false" customHeight="true" outlineLevel="0" collapsed="false">
      <c r="A1531" s="19" t="n">
        <v>1524</v>
      </c>
      <c r="B1531" s="67"/>
      <c r="C1531" s="58" t="s">
        <v>4612</v>
      </c>
      <c r="D1531" s="37" t="s">
        <v>4613</v>
      </c>
      <c r="E1531" s="58" t="n">
        <v>4976219144162</v>
      </c>
      <c r="F1531" s="38" t="str">
        <f aca="false">IF(D1531="",,"http://mnsearch.com/item?kwd="&amp;D1531)</f>
        <v>http://mnsearch.com/item?kwd=B000068HN3</v>
      </c>
      <c r="G1531" s="60" t="n">
        <v>4111</v>
      </c>
      <c r="H1531" s="39"/>
      <c r="I1531" s="40" t="n">
        <v>200</v>
      </c>
      <c r="J1531" s="41"/>
      <c r="K1531" s="41"/>
      <c r="L1531" s="41"/>
      <c r="M1531" s="100" t="s">
        <v>4614</v>
      </c>
      <c r="N1531" s="62" t="n">
        <v>73.6</v>
      </c>
      <c r="O1531" s="77" t="n">
        <f aca="false">N1531-0.5</f>
        <v>73.1</v>
      </c>
      <c r="P1531" s="78" t="n">
        <f aca="false">IF(ISERROR($P$1*O1531),"",($P$1*O1531))</f>
        <v>7739.828</v>
      </c>
      <c r="Q1531" s="79" t="n">
        <f aca="false">P1531-T1531-X1531-G1531-H1531-Z1531</f>
        <v>1277.828</v>
      </c>
      <c r="R1531" s="80" t="n">
        <f aca="false">P1531-T1531-Y1531-G1531-H1531-Z1531</f>
        <v>1277.828</v>
      </c>
      <c r="S1531" s="81" t="n">
        <f aca="false">IF(ISERROR(Q1531/P1531),"",(Q1531/P1531))</f>
        <v>0.165097725685894</v>
      </c>
      <c r="T1531" s="78" t="n">
        <f aca="false">ROUND(IF(ISERROR(P1531*$T$1),"",P1531*$T$1),0)</f>
        <v>1161</v>
      </c>
      <c r="U1531" s="82" t="n">
        <f aca="false">ROUNDUP(I1531*1.2,0)</f>
        <v>240</v>
      </c>
      <c r="V1531" s="83" t="n">
        <f aca="false">ROUNDUP(SUM(J1531:L1531)*1.1,0)</f>
        <v>0</v>
      </c>
      <c r="W1531" s="84" t="s">
        <v>50</v>
      </c>
      <c r="X1531" s="28" t="n">
        <f aca="false">IFERROR(IF($W1531="eパケライト",VLOOKUP($U1531,料金表!$B$3:$H$52,2,1),IF($W1531="eパケ",VLOOKUP($U1531,料金表!$B$3:$H$52,4,1),IF($W1531="EMS",VLOOKUP($U1531,料金表!$B$3:$H$52,6,1),""))),"")</f>
        <v>860</v>
      </c>
      <c r="Y1531" s="28" t="n">
        <f aca="false">IFERROR(IF($W1531="eパケライト",VLOOKUP($U1531,料金表!$B$3:$H$52,3,1),IF($W1531="eパケ",VLOOKUP($U1531,料金表!$B$3:$H$52,5,1),IF($W1531="EMS",VLOOKUP($U1531,料金表!$B$3:$H$52,7,1),""))),"")</f>
        <v>860</v>
      </c>
      <c r="Z1531" s="28" t="n">
        <f aca="false">$Z$1</f>
        <v>330</v>
      </c>
      <c r="AA1531" s="64"/>
      <c r="AB1531" s="65"/>
      <c r="AC1531" s="66" t="s">
        <v>89</v>
      </c>
      <c r="AD1531" s="65" t="n">
        <v>44019</v>
      </c>
      <c r="AE1531" s="56"/>
      <c r="AF1531" s="104"/>
    </row>
    <row r="1532" customFormat="false" ht="15.75" hidden="false" customHeight="true" outlineLevel="0" collapsed="false">
      <c r="A1532" s="19" t="n">
        <v>1525</v>
      </c>
      <c r="B1532" s="67"/>
      <c r="C1532" s="58" t="s">
        <v>4615</v>
      </c>
      <c r="D1532" s="37" t="s">
        <v>4616</v>
      </c>
      <c r="E1532" s="58" t="n">
        <v>4988002291168</v>
      </c>
      <c r="F1532" s="38" t="str">
        <f aca="false">IF(D1532="",,"http://mnsearch.com/item?kwd="&amp;D1532)</f>
        <v>http://mnsearch.com/item?kwd=B000068HQS</v>
      </c>
      <c r="G1532" s="60" t="n">
        <v>1200</v>
      </c>
      <c r="H1532" s="39"/>
      <c r="I1532" s="40" t="n">
        <v>200</v>
      </c>
      <c r="J1532" s="41"/>
      <c r="K1532" s="41"/>
      <c r="L1532" s="41"/>
      <c r="M1532" s="61" t="s">
        <v>4617</v>
      </c>
      <c r="N1532" s="62" t="n">
        <v>45.94</v>
      </c>
      <c r="O1532" s="77" t="n">
        <f aca="false">N1532-0.5</f>
        <v>45.44</v>
      </c>
      <c r="P1532" s="78" t="n">
        <f aca="false">IF(ISERROR($P$1*O1532),"",($P$1*O1532))</f>
        <v>4811.1872</v>
      </c>
      <c r="Q1532" s="79" t="n">
        <f aca="false">P1532-T1532-X1532-G1532-H1532-Z1532</f>
        <v>1699.1872</v>
      </c>
      <c r="R1532" s="80" t="n">
        <f aca="false">P1532-T1532-Y1532-G1532-H1532-Z1532</f>
        <v>1699.1872</v>
      </c>
      <c r="S1532" s="81" t="n">
        <f aca="false">IF(ISERROR(Q1532/P1532),"",(Q1532/P1532))</f>
        <v>0.353174201993221</v>
      </c>
      <c r="T1532" s="78" t="n">
        <f aca="false">ROUND(IF(ISERROR(P1532*$T$1),"",P1532*$T$1),0)</f>
        <v>722</v>
      </c>
      <c r="U1532" s="82" t="n">
        <f aca="false">ROUNDUP(I1532*1.2,0)</f>
        <v>240</v>
      </c>
      <c r="V1532" s="83" t="n">
        <f aca="false">ROUNDUP(SUM(J1532:L1532)*1.1,0)</f>
        <v>0</v>
      </c>
      <c r="W1532" s="84" t="s">
        <v>50</v>
      </c>
      <c r="X1532" s="28" t="n">
        <f aca="false">IFERROR(IF($W1532="eパケライト",VLOOKUP($U1532,料金表!$B$3:$H$52,2,1),IF($W1532="eパケ",VLOOKUP($U1532,料金表!$B$3:$H$52,4,1),IF($W1532="EMS",VLOOKUP($U1532,料金表!$B$3:$H$52,6,1),""))),"")</f>
        <v>860</v>
      </c>
      <c r="Y1532" s="28" t="n">
        <f aca="false">IFERROR(IF($W1532="eパケライト",VLOOKUP($U1532,料金表!$B$3:$H$52,3,1),IF($W1532="eパケ",VLOOKUP($U1532,料金表!$B$3:$H$52,5,1),IF($W1532="EMS",VLOOKUP($U1532,料金表!$B$3:$H$52,7,1),""))),"")</f>
        <v>860</v>
      </c>
      <c r="Z1532" s="28" t="n">
        <f aca="false">$Z$1</f>
        <v>330</v>
      </c>
      <c r="AA1532" s="64"/>
      <c r="AB1532" s="65"/>
      <c r="AC1532" s="66" t="s">
        <v>89</v>
      </c>
      <c r="AD1532" s="65" t="n">
        <v>44019</v>
      </c>
      <c r="AE1532" s="56"/>
      <c r="AF1532" s="104"/>
    </row>
    <row r="1533" customFormat="false" ht="15.75" hidden="false" customHeight="true" outlineLevel="0" collapsed="false">
      <c r="A1533" s="19" t="n">
        <v>1526</v>
      </c>
      <c r="B1533" s="67"/>
      <c r="C1533" s="58" t="s">
        <v>4618</v>
      </c>
      <c r="D1533" s="37" t="s">
        <v>4619</v>
      </c>
      <c r="E1533" s="58" t="n">
        <v>4964808200160</v>
      </c>
      <c r="F1533" s="38" t="str">
        <f aca="false">IF(D1533="",,"http://mnsearch.com/item?kwd="&amp;D1533)</f>
        <v>http://mnsearch.com/item?kwd=B000069T0F</v>
      </c>
      <c r="G1533" s="60" t="n">
        <v>2911</v>
      </c>
      <c r="H1533" s="39"/>
      <c r="I1533" s="40" t="n">
        <v>200</v>
      </c>
      <c r="J1533" s="41"/>
      <c r="K1533" s="41"/>
      <c r="L1533" s="41"/>
      <c r="M1533" s="61" t="s">
        <v>4620</v>
      </c>
      <c r="N1533" s="62" t="n">
        <v>51.99</v>
      </c>
      <c r="O1533" s="77" t="n">
        <f aca="false">N1533-0.5</f>
        <v>51.49</v>
      </c>
      <c r="P1533" s="78" t="n">
        <f aca="false">IF(ISERROR($P$1*O1533),"",($P$1*O1533))</f>
        <v>5451.7612</v>
      </c>
      <c r="Q1533" s="79" t="n">
        <f aca="false">P1533-T1533-X1533-G1533-H1533-Z1533</f>
        <v>532.7612</v>
      </c>
      <c r="R1533" s="80" t="n">
        <f aca="false">P1533-T1533-Y1533-G1533-H1533-Z1533</f>
        <v>532.7612</v>
      </c>
      <c r="S1533" s="81" t="n">
        <f aca="false">IF(ISERROR(Q1533/P1533),"",(Q1533/P1533))</f>
        <v>0.0977227689283236</v>
      </c>
      <c r="T1533" s="78" t="n">
        <f aca="false">ROUND(IF(ISERROR(P1533*$T$1),"",P1533*$T$1),0)</f>
        <v>818</v>
      </c>
      <c r="U1533" s="82" t="n">
        <f aca="false">ROUNDUP(I1533*1.2,0)</f>
        <v>240</v>
      </c>
      <c r="V1533" s="83" t="n">
        <f aca="false">ROUNDUP(SUM(J1533:L1533)*1.1,0)</f>
        <v>0</v>
      </c>
      <c r="W1533" s="84" t="s">
        <v>50</v>
      </c>
      <c r="X1533" s="28" t="n">
        <f aca="false">IFERROR(IF($W1533="eパケライト",VLOOKUP($U1533,料金表!$B$3:$H$52,2,1),IF($W1533="eパケ",VLOOKUP($U1533,料金表!$B$3:$H$52,4,1),IF($W1533="EMS",VLOOKUP($U1533,料金表!$B$3:$H$52,6,1),""))),"")</f>
        <v>860</v>
      </c>
      <c r="Y1533" s="28" t="n">
        <f aca="false">IFERROR(IF($W1533="eパケライト",VLOOKUP($U1533,料金表!$B$3:$H$52,3,1),IF($W1533="eパケ",VLOOKUP($U1533,料金表!$B$3:$H$52,5,1),IF($W1533="EMS",VLOOKUP($U1533,料金表!$B$3:$H$52,7,1),""))),"")</f>
        <v>860</v>
      </c>
      <c r="Z1533" s="28" t="n">
        <f aca="false">$Z$1</f>
        <v>330</v>
      </c>
      <c r="AA1533" s="64"/>
      <c r="AB1533" s="65"/>
      <c r="AC1533" s="66" t="s">
        <v>89</v>
      </c>
      <c r="AD1533" s="65" t="n">
        <v>44019</v>
      </c>
      <c r="AE1533" s="56"/>
      <c r="AF1533" s="104"/>
    </row>
    <row r="1534" customFormat="false" ht="15.75" hidden="false" customHeight="true" outlineLevel="0" collapsed="false">
      <c r="A1534" s="19" t="n">
        <v>1527</v>
      </c>
      <c r="B1534" s="67"/>
      <c r="C1534" s="58" t="s">
        <v>4621</v>
      </c>
      <c r="D1534" s="37" t="s">
        <v>4622</v>
      </c>
      <c r="E1534" s="58" t="n">
        <v>4988602116786</v>
      </c>
      <c r="F1534" s="38" t="str">
        <f aca="false">IF(D1534="",,"http://mnsearch.com/item?kwd="&amp;D1534)</f>
        <v>http://mnsearch.com/item?kwd=B000654XZC</v>
      </c>
      <c r="G1534" s="60" t="n">
        <v>5511</v>
      </c>
      <c r="H1534" s="39"/>
      <c r="I1534" s="40" t="n">
        <v>200</v>
      </c>
      <c r="J1534" s="41"/>
      <c r="K1534" s="41"/>
      <c r="L1534" s="41"/>
      <c r="M1534" s="100" t="s">
        <v>4623</v>
      </c>
      <c r="N1534" s="62" t="n">
        <v>85.49</v>
      </c>
      <c r="O1534" s="77" t="n">
        <f aca="false">N1534-0.5</f>
        <v>84.99</v>
      </c>
      <c r="P1534" s="78" t="n">
        <f aca="false">IF(ISERROR($P$1*O1534),"",($P$1*O1534))</f>
        <v>8998.7412</v>
      </c>
      <c r="Q1534" s="79" t="n">
        <f aca="false">P1534-T1534-X1534-G1534-H1534-Z1534</f>
        <v>947.741199999999</v>
      </c>
      <c r="R1534" s="80" t="n">
        <f aca="false">P1534-T1534-Y1534-G1534-H1534-Z1534</f>
        <v>947.741199999999</v>
      </c>
      <c r="S1534" s="81" t="n">
        <f aca="false">IF(ISERROR(Q1534/P1534),"",(Q1534/P1534))</f>
        <v>0.105319308438385</v>
      </c>
      <c r="T1534" s="78" t="n">
        <f aca="false">ROUND(IF(ISERROR(P1534*$T$1),"",P1534*$T$1),0)</f>
        <v>1350</v>
      </c>
      <c r="U1534" s="82" t="n">
        <f aca="false">ROUNDUP(I1534*1.2,0)</f>
        <v>240</v>
      </c>
      <c r="V1534" s="83" t="n">
        <f aca="false">ROUNDUP(SUM(J1534:L1534)*1.1,0)</f>
        <v>0</v>
      </c>
      <c r="W1534" s="84" t="s">
        <v>50</v>
      </c>
      <c r="X1534" s="28" t="n">
        <f aca="false">IFERROR(IF($W1534="eパケライト",VLOOKUP($U1534,料金表!$B$3:$H$52,2,1),IF($W1534="eパケ",VLOOKUP($U1534,料金表!$B$3:$H$52,4,1),IF($W1534="EMS",VLOOKUP($U1534,料金表!$B$3:$H$52,6,1),""))),"")</f>
        <v>860</v>
      </c>
      <c r="Y1534" s="28" t="n">
        <f aca="false">IFERROR(IF($W1534="eパケライト",VLOOKUP($U1534,料金表!$B$3:$H$52,3,1),IF($W1534="eパケ",VLOOKUP($U1534,料金表!$B$3:$H$52,5,1),IF($W1534="EMS",VLOOKUP($U1534,料金表!$B$3:$H$52,7,1),""))),"")</f>
        <v>860</v>
      </c>
      <c r="Z1534" s="28" t="n">
        <f aca="false">$Z$1</f>
        <v>330</v>
      </c>
      <c r="AA1534" s="64"/>
      <c r="AB1534" s="65"/>
      <c r="AC1534" s="66" t="s">
        <v>89</v>
      </c>
      <c r="AD1534" s="65" t="n">
        <v>44019</v>
      </c>
      <c r="AE1534" s="56"/>
      <c r="AF1534" s="104"/>
    </row>
    <row r="1535" customFormat="false" ht="15.75" hidden="false" customHeight="true" outlineLevel="0" collapsed="false">
      <c r="A1535" s="19" t="n">
        <v>1528</v>
      </c>
      <c r="B1535" s="67"/>
      <c r="C1535" s="58" t="s">
        <v>4624</v>
      </c>
      <c r="D1535" s="37" t="s">
        <v>4625</v>
      </c>
      <c r="E1535" s="58" t="n">
        <v>4988002234158</v>
      </c>
      <c r="F1535" s="38" t="str">
        <f aca="false">IF(D1535="",,"http://mnsearch.com/item?kwd="&amp;D1535)</f>
        <v>http://mnsearch.com/item?kwd=B000147T3G</v>
      </c>
      <c r="G1535" s="60" t="n">
        <v>3811</v>
      </c>
      <c r="H1535" s="39"/>
      <c r="I1535" s="40" t="n">
        <v>200</v>
      </c>
      <c r="J1535" s="41"/>
      <c r="K1535" s="41"/>
      <c r="L1535" s="41"/>
      <c r="M1535" s="100" t="s">
        <v>4626</v>
      </c>
      <c r="N1535" s="62" t="n">
        <v>75</v>
      </c>
      <c r="O1535" s="77" t="n">
        <f aca="false">N1535-0.5</f>
        <v>74.5</v>
      </c>
      <c r="P1535" s="78" t="n">
        <f aca="false">IF(ISERROR($P$1*O1535),"",($P$1*O1535))</f>
        <v>7888.06</v>
      </c>
      <c r="Q1535" s="79" t="n">
        <f aca="false">P1535-T1535-X1535-G1535-H1535-Z1535</f>
        <v>1704.06</v>
      </c>
      <c r="R1535" s="80" t="n">
        <f aca="false">P1535-T1535-Y1535-G1535-H1535-Z1535</f>
        <v>1704.06</v>
      </c>
      <c r="S1535" s="81" t="n">
        <f aca="false">IF(ISERROR(Q1535/P1535),"",(Q1535/P1535))</f>
        <v>0.216030304029127</v>
      </c>
      <c r="T1535" s="78" t="n">
        <f aca="false">ROUND(IF(ISERROR(P1535*$T$1),"",P1535*$T$1),0)</f>
        <v>1183</v>
      </c>
      <c r="U1535" s="82" t="n">
        <f aca="false">ROUNDUP(I1535*1.2,0)</f>
        <v>240</v>
      </c>
      <c r="V1535" s="83" t="n">
        <f aca="false">ROUNDUP(SUM(J1535:L1535)*1.1,0)</f>
        <v>0</v>
      </c>
      <c r="W1535" s="84" t="s">
        <v>50</v>
      </c>
      <c r="X1535" s="28" t="n">
        <f aca="false">IFERROR(IF($W1535="eパケライト",VLOOKUP($U1535,料金表!$B$3:$H$52,2,1),IF($W1535="eパケ",VLOOKUP($U1535,料金表!$B$3:$H$52,4,1),IF($W1535="EMS",VLOOKUP($U1535,料金表!$B$3:$H$52,6,1),""))),"")</f>
        <v>860</v>
      </c>
      <c r="Y1535" s="28" t="n">
        <f aca="false">IFERROR(IF($W1535="eパケライト",VLOOKUP($U1535,料金表!$B$3:$H$52,3,1),IF($W1535="eパケ",VLOOKUP($U1535,料金表!$B$3:$H$52,5,1),IF($W1535="EMS",VLOOKUP($U1535,料金表!$B$3:$H$52,7,1),""))),"")</f>
        <v>860</v>
      </c>
      <c r="Z1535" s="28" t="n">
        <f aca="false">$Z$1</f>
        <v>330</v>
      </c>
      <c r="AA1535" s="64"/>
      <c r="AB1535" s="65"/>
      <c r="AC1535" s="66" t="s">
        <v>89</v>
      </c>
      <c r="AD1535" s="65" t="n">
        <v>44019</v>
      </c>
      <c r="AE1535" s="56"/>
      <c r="AF1535" s="104"/>
    </row>
    <row r="1536" customFormat="false" ht="15.75" hidden="false" customHeight="true" outlineLevel="0" collapsed="false">
      <c r="A1536" s="19" t="n">
        <v>1529</v>
      </c>
      <c r="B1536" s="67"/>
      <c r="C1536" s="58" t="s">
        <v>4627</v>
      </c>
      <c r="D1536" s="37" t="s">
        <v>4628</v>
      </c>
      <c r="E1536" s="58" t="n">
        <v>4974365500474</v>
      </c>
      <c r="F1536" s="38" t="str">
        <f aca="false">IF(D1536="",,"http://mnsearch.com/item?kwd="&amp;D1536)</f>
        <v>http://mnsearch.com/item?kwd=B000069TA2</v>
      </c>
      <c r="G1536" s="60" t="n">
        <v>1700</v>
      </c>
      <c r="H1536" s="39"/>
      <c r="I1536" s="40" t="n">
        <v>200</v>
      </c>
      <c r="J1536" s="41"/>
      <c r="K1536" s="41"/>
      <c r="L1536" s="41"/>
      <c r="M1536" s="100" t="s">
        <v>4629</v>
      </c>
      <c r="N1536" s="62" t="n">
        <v>50</v>
      </c>
      <c r="O1536" s="77" t="n">
        <f aca="false">N1536-0.5</f>
        <v>49.5</v>
      </c>
      <c r="P1536" s="78" t="n">
        <f aca="false">IF(ISERROR($P$1*O1536),"",($P$1*O1536))</f>
        <v>5241.06</v>
      </c>
      <c r="Q1536" s="79" t="n">
        <f aca="false">P1536-T1536-X1536-G1536-H1536-Z1536</f>
        <v>1565.06</v>
      </c>
      <c r="R1536" s="80" t="n">
        <f aca="false">P1536-T1536-Y1536-G1536-H1536-Z1536</f>
        <v>1565.06</v>
      </c>
      <c r="S1536" s="81" t="n">
        <f aca="false">IF(ISERROR(Q1536/P1536),"",(Q1536/P1536))</f>
        <v>0.298615165634433</v>
      </c>
      <c r="T1536" s="78" t="n">
        <f aca="false">ROUND(IF(ISERROR(P1536*$T$1),"",P1536*$T$1),0)</f>
        <v>786</v>
      </c>
      <c r="U1536" s="82" t="n">
        <f aca="false">ROUNDUP(I1536*1.2,0)</f>
        <v>240</v>
      </c>
      <c r="V1536" s="83" t="n">
        <f aca="false">ROUNDUP(SUM(J1536:L1536)*1.1,0)</f>
        <v>0</v>
      </c>
      <c r="W1536" s="84" t="s">
        <v>50</v>
      </c>
      <c r="X1536" s="28" t="n">
        <f aca="false">IFERROR(IF($W1536="eパケライト",VLOOKUP($U1536,料金表!$B$3:$H$52,2,1),IF($W1536="eパケ",VLOOKUP($U1536,料金表!$B$3:$H$52,4,1),IF($W1536="EMS",VLOOKUP($U1536,料金表!$B$3:$H$52,6,1),""))),"")</f>
        <v>860</v>
      </c>
      <c r="Y1536" s="28" t="n">
        <f aca="false">IFERROR(IF($W1536="eパケライト",VLOOKUP($U1536,料金表!$B$3:$H$52,3,1),IF($W1536="eパケ",VLOOKUP($U1536,料金表!$B$3:$H$52,5,1),IF($W1536="EMS",VLOOKUP($U1536,料金表!$B$3:$H$52,7,1),""))),"")</f>
        <v>860</v>
      </c>
      <c r="Z1536" s="28" t="n">
        <f aca="false">$Z$1</f>
        <v>330</v>
      </c>
      <c r="AA1536" s="64"/>
      <c r="AB1536" s="65"/>
      <c r="AC1536" s="66" t="s">
        <v>45</v>
      </c>
      <c r="AD1536" s="65" t="n">
        <v>44019</v>
      </c>
      <c r="AE1536" s="56"/>
      <c r="AF1536" s="104"/>
    </row>
    <row r="1537" customFormat="false" ht="15.75" hidden="false" customHeight="true" outlineLevel="0" collapsed="false">
      <c r="A1537" s="19" t="n">
        <v>1530</v>
      </c>
      <c r="B1537" s="67"/>
      <c r="C1537" s="58" t="s">
        <v>4630</v>
      </c>
      <c r="D1537" s="37" t="s">
        <v>4631</v>
      </c>
      <c r="E1537" s="58" t="n">
        <v>4948872101059</v>
      </c>
      <c r="F1537" s="38" t="str">
        <f aca="false">IF(D1537="",,"http://mnsearch.com/item?kwd="&amp;D1537)</f>
        <v>http://mnsearch.com/item?kwd=B00005OVN5</v>
      </c>
      <c r="G1537" s="60" t="n">
        <v>1411</v>
      </c>
      <c r="H1537" s="39"/>
      <c r="I1537" s="40" t="n">
        <v>200</v>
      </c>
      <c r="J1537" s="41"/>
      <c r="K1537" s="41"/>
      <c r="L1537" s="41"/>
      <c r="M1537" s="61" t="s">
        <v>4632</v>
      </c>
      <c r="N1537" s="62" t="n">
        <v>45.49</v>
      </c>
      <c r="O1537" s="77" t="n">
        <f aca="false">N1537-0.5</f>
        <v>44.99</v>
      </c>
      <c r="P1537" s="78" t="n">
        <f aca="false">IF(ISERROR($P$1*O1537),"",($P$1*O1537))</f>
        <v>4763.5412</v>
      </c>
      <c r="Q1537" s="79" t="n">
        <f aca="false">P1537-T1537-X1537-G1537-H1537-Z1537</f>
        <v>1447.5412</v>
      </c>
      <c r="R1537" s="80" t="n">
        <f aca="false">P1537-T1537-Y1537-G1537-H1537-Z1537</f>
        <v>1447.5412</v>
      </c>
      <c r="S1537" s="81" t="n">
        <f aca="false">IF(ISERROR(Q1537/P1537),"",(Q1537/P1537))</f>
        <v>0.303879223297155</v>
      </c>
      <c r="T1537" s="78" t="n">
        <f aca="false">ROUND(IF(ISERROR(P1537*$T$1),"",P1537*$T$1),0)</f>
        <v>715</v>
      </c>
      <c r="U1537" s="82" t="n">
        <f aca="false">ROUNDUP(I1537*1.2,0)</f>
        <v>240</v>
      </c>
      <c r="V1537" s="83" t="n">
        <f aca="false">ROUNDUP(SUM(J1537:L1537)*1.1,0)</f>
        <v>0</v>
      </c>
      <c r="W1537" s="84" t="s">
        <v>50</v>
      </c>
      <c r="X1537" s="28" t="n">
        <f aca="false">IFERROR(IF($W1537="eパケライト",VLOOKUP($U1537,料金表!$B$3:$H$52,2,1),IF($W1537="eパケ",VLOOKUP($U1537,料金表!$B$3:$H$52,4,1),IF($W1537="EMS",VLOOKUP($U1537,料金表!$B$3:$H$52,6,1),""))),"")</f>
        <v>860</v>
      </c>
      <c r="Y1537" s="28" t="n">
        <f aca="false">IFERROR(IF($W1537="eパケライト",VLOOKUP($U1537,料金表!$B$3:$H$52,3,1),IF($W1537="eパケ",VLOOKUP($U1537,料金表!$B$3:$H$52,5,1),IF($W1537="EMS",VLOOKUP($U1537,料金表!$B$3:$H$52,7,1),""))),"")</f>
        <v>860</v>
      </c>
      <c r="Z1537" s="28" t="n">
        <f aca="false">$Z$1</f>
        <v>330</v>
      </c>
      <c r="AA1537" s="64"/>
      <c r="AB1537" s="65"/>
      <c r="AC1537" s="66" t="s">
        <v>45</v>
      </c>
      <c r="AD1537" s="65" t="n">
        <v>44019</v>
      </c>
      <c r="AE1537" s="56"/>
      <c r="AF1537" s="104"/>
    </row>
    <row r="1538" customFormat="false" ht="15.75" hidden="false" customHeight="true" outlineLevel="0" collapsed="false">
      <c r="A1538" s="19" t="n">
        <v>1531</v>
      </c>
      <c r="B1538" s="67"/>
      <c r="C1538" s="58" t="s">
        <v>4633</v>
      </c>
      <c r="D1538" s="37" t="s">
        <v>4634</v>
      </c>
      <c r="E1538" s="58" t="n">
        <v>4988624990920</v>
      </c>
      <c r="F1538" s="38" t="str">
        <f aca="false">IF(D1538="",,"http://mnsearch.com/item?kwd="&amp;D1538)</f>
        <v>http://mnsearch.com/item?kwd=B000148J4Y</v>
      </c>
      <c r="G1538" s="60" t="n">
        <v>4011</v>
      </c>
      <c r="H1538" s="39"/>
      <c r="I1538" s="40" t="n">
        <v>200</v>
      </c>
      <c r="J1538" s="41"/>
      <c r="K1538" s="41"/>
      <c r="L1538" s="41"/>
      <c r="M1538" s="61" t="s">
        <v>4635</v>
      </c>
      <c r="N1538" s="62" t="n">
        <v>60.49</v>
      </c>
      <c r="O1538" s="77" t="n">
        <f aca="false">N1538-0.5</f>
        <v>59.99</v>
      </c>
      <c r="P1538" s="78" t="n">
        <f aca="false">IF(ISERROR($P$1*O1538),"",($P$1*O1538))</f>
        <v>6351.7412</v>
      </c>
      <c r="Q1538" s="79" t="n">
        <f aca="false">P1538-T1538-X1538-G1538-H1538-Z1538</f>
        <v>197.7412</v>
      </c>
      <c r="R1538" s="80" t="n">
        <f aca="false">P1538-T1538-Y1538-G1538-H1538-Z1538</f>
        <v>197.7412</v>
      </c>
      <c r="S1538" s="81" t="n">
        <f aca="false">IF(ISERROR(Q1538/P1538),"",(Q1538/P1538))</f>
        <v>0.0311318099673205</v>
      </c>
      <c r="T1538" s="78" t="n">
        <f aca="false">ROUND(IF(ISERROR(P1538*$T$1),"",P1538*$T$1),0)</f>
        <v>953</v>
      </c>
      <c r="U1538" s="82" t="n">
        <f aca="false">ROUNDUP(I1538*1.2,0)</f>
        <v>240</v>
      </c>
      <c r="V1538" s="83" t="n">
        <f aca="false">ROUNDUP(SUM(J1538:L1538)*1.1,0)</f>
        <v>0</v>
      </c>
      <c r="W1538" s="84" t="s">
        <v>50</v>
      </c>
      <c r="X1538" s="28" t="n">
        <f aca="false">IFERROR(IF($W1538="eパケライト",VLOOKUP($U1538,料金表!$B$3:$H$52,2,1),IF($W1538="eパケ",VLOOKUP($U1538,料金表!$B$3:$H$52,4,1),IF($W1538="EMS",VLOOKUP($U1538,料金表!$B$3:$H$52,6,1),""))),"")</f>
        <v>860</v>
      </c>
      <c r="Y1538" s="28" t="n">
        <f aca="false">IFERROR(IF($W1538="eパケライト",VLOOKUP($U1538,料金表!$B$3:$H$52,3,1),IF($W1538="eパケ",VLOOKUP($U1538,料金表!$B$3:$H$52,5,1),IF($W1538="EMS",VLOOKUP($U1538,料金表!$B$3:$H$52,7,1),""))),"")</f>
        <v>860</v>
      </c>
      <c r="Z1538" s="28" t="n">
        <f aca="false">$Z$1</f>
        <v>330</v>
      </c>
      <c r="AA1538" s="64"/>
      <c r="AB1538" s="65"/>
      <c r="AC1538" s="66" t="s">
        <v>45</v>
      </c>
      <c r="AD1538" s="65" t="n">
        <v>44019</v>
      </c>
      <c r="AE1538" s="56"/>
      <c r="AF1538" s="104"/>
    </row>
    <row r="1539" customFormat="false" ht="15.75" hidden="false" customHeight="true" outlineLevel="0" collapsed="false">
      <c r="A1539" s="19" t="n">
        <v>1532</v>
      </c>
      <c r="B1539" s="67"/>
      <c r="C1539" s="58" t="s">
        <v>4636</v>
      </c>
      <c r="D1539" s="37" t="s">
        <v>4637</v>
      </c>
      <c r="E1539" s="58" t="n">
        <v>4974365540791</v>
      </c>
      <c r="F1539" s="38" t="str">
        <f aca="false">IF(D1539="",,"http://mnsearch.com/item?kwd="&amp;D1539)</f>
        <v>http://mnsearch.com/item?kwd=B0001481NS</v>
      </c>
      <c r="G1539" s="60" t="n">
        <v>2211</v>
      </c>
      <c r="H1539" s="39"/>
      <c r="I1539" s="40" t="n">
        <v>200</v>
      </c>
      <c r="J1539" s="41"/>
      <c r="K1539" s="41"/>
      <c r="L1539" s="41"/>
      <c r="M1539" s="61" t="s">
        <v>4638</v>
      </c>
      <c r="N1539" s="62" t="n">
        <v>45.49</v>
      </c>
      <c r="O1539" s="77" t="n">
        <f aca="false">N1539-0.5</f>
        <v>44.99</v>
      </c>
      <c r="P1539" s="78" t="n">
        <f aca="false">IF(ISERROR($P$1*O1539),"",($P$1*O1539))</f>
        <v>4763.5412</v>
      </c>
      <c r="Q1539" s="79" t="n">
        <f aca="false">P1539-T1539-X1539-G1539-H1539-Z1539</f>
        <v>647.5412</v>
      </c>
      <c r="R1539" s="80" t="n">
        <f aca="false">P1539-T1539-Y1539-G1539-H1539-Z1539</f>
        <v>647.5412</v>
      </c>
      <c r="S1539" s="81" t="n">
        <f aca="false">IF(ISERROR(Q1539/P1539),"",(Q1539/P1539))</f>
        <v>0.135936936999726</v>
      </c>
      <c r="T1539" s="78" t="n">
        <f aca="false">ROUND(IF(ISERROR(P1539*$T$1),"",P1539*$T$1),0)</f>
        <v>715</v>
      </c>
      <c r="U1539" s="82" t="n">
        <f aca="false">ROUNDUP(I1539*1.2,0)</f>
        <v>240</v>
      </c>
      <c r="V1539" s="83" t="n">
        <f aca="false">ROUNDUP(SUM(J1539:L1539)*1.1,0)</f>
        <v>0</v>
      </c>
      <c r="W1539" s="84" t="s">
        <v>50</v>
      </c>
      <c r="X1539" s="28" t="n">
        <f aca="false">IFERROR(IF($W1539="eパケライト",VLOOKUP($U1539,料金表!$B$3:$H$52,2,1),IF($W1539="eパケ",VLOOKUP($U1539,料金表!$B$3:$H$52,4,1),IF($W1539="EMS",VLOOKUP($U1539,料金表!$B$3:$H$52,6,1),""))),"")</f>
        <v>860</v>
      </c>
      <c r="Y1539" s="28" t="n">
        <f aca="false">IFERROR(IF($W1539="eパケライト",VLOOKUP($U1539,料金表!$B$3:$H$52,3,1),IF($W1539="eパケ",VLOOKUP($U1539,料金表!$B$3:$H$52,5,1),IF($W1539="EMS",VLOOKUP($U1539,料金表!$B$3:$H$52,7,1),""))),"")</f>
        <v>860</v>
      </c>
      <c r="Z1539" s="28" t="n">
        <f aca="false">$Z$1</f>
        <v>330</v>
      </c>
      <c r="AA1539" s="64"/>
      <c r="AB1539" s="65"/>
      <c r="AC1539" s="66" t="s">
        <v>45</v>
      </c>
      <c r="AD1539" s="65" t="n">
        <v>44019</v>
      </c>
      <c r="AE1539" s="56"/>
      <c r="AF1539" s="104"/>
    </row>
    <row r="1540" customFormat="false" ht="15.75" hidden="false" customHeight="true" outlineLevel="0" collapsed="false">
      <c r="A1540" s="19" t="n">
        <v>1533</v>
      </c>
      <c r="B1540" s="67"/>
      <c r="C1540" s="58" t="s">
        <v>4639</v>
      </c>
      <c r="D1540" s="37" t="s">
        <v>4640</v>
      </c>
      <c r="E1540" s="58" t="n">
        <v>4988611890189</v>
      </c>
      <c r="F1540" s="38" t="str">
        <f aca="false">IF(D1540="",,"http://mnsearch.com/item?kwd="&amp;D1540)</f>
        <v>http://mnsearch.com/item?kwd=B000148IU4</v>
      </c>
      <c r="G1540" s="60" t="n">
        <v>1100</v>
      </c>
      <c r="H1540" s="39"/>
      <c r="I1540" s="40" t="n">
        <v>200</v>
      </c>
      <c r="J1540" s="41"/>
      <c r="K1540" s="41"/>
      <c r="L1540" s="41"/>
      <c r="M1540" s="61" t="s">
        <v>4641</v>
      </c>
      <c r="N1540" s="62" t="n">
        <v>60.49</v>
      </c>
      <c r="O1540" s="77" t="n">
        <f aca="false">N1540-0.5</f>
        <v>59.99</v>
      </c>
      <c r="P1540" s="78" t="n">
        <f aca="false">IF(ISERROR($P$1*O1540),"",($P$1*O1540))</f>
        <v>6351.7412</v>
      </c>
      <c r="Q1540" s="79" t="n">
        <f aca="false">P1540-T1540-X1540-G1540-H1540-Z1540</f>
        <v>3108.7412</v>
      </c>
      <c r="R1540" s="80" t="n">
        <f aca="false">P1540-T1540-Y1540-G1540-H1540-Z1540</f>
        <v>3108.7412</v>
      </c>
      <c r="S1540" s="81" t="n">
        <f aca="false">IF(ISERROR(Q1540/P1540),"",(Q1540/P1540))</f>
        <v>0.48943133892168</v>
      </c>
      <c r="T1540" s="78" t="n">
        <f aca="false">ROUND(IF(ISERROR(P1540*$T$1),"",P1540*$T$1),0)</f>
        <v>953</v>
      </c>
      <c r="U1540" s="82" t="n">
        <f aca="false">ROUNDUP(I1540*1.2,0)</f>
        <v>240</v>
      </c>
      <c r="V1540" s="83" t="n">
        <f aca="false">ROUNDUP(SUM(J1540:L1540)*1.1,0)</f>
        <v>0</v>
      </c>
      <c r="W1540" s="84" t="s">
        <v>50</v>
      </c>
      <c r="X1540" s="28" t="n">
        <f aca="false">IFERROR(IF($W1540="eパケライト",VLOOKUP($U1540,料金表!$B$3:$H$52,2,1),IF($W1540="eパケ",VLOOKUP($U1540,料金表!$B$3:$H$52,4,1),IF($W1540="EMS",VLOOKUP($U1540,料金表!$B$3:$H$52,6,1),""))),"")</f>
        <v>860</v>
      </c>
      <c r="Y1540" s="28" t="n">
        <f aca="false">IFERROR(IF($W1540="eパケライト",VLOOKUP($U1540,料金表!$B$3:$H$52,3,1),IF($W1540="eパケ",VLOOKUP($U1540,料金表!$B$3:$H$52,5,1),IF($W1540="EMS",VLOOKUP($U1540,料金表!$B$3:$H$52,7,1),""))),"")</f>
        <v>860</v>
      </c>
      <c r="Z1540" s="28" t="n">
        <f aca="false">$Z$1</f>
        <v>330</v>
      </c>
      <c r="AA1540" s="64"/>
      <c r="AB1540" s="65"/>
      <c r="AC1540" s="66" t="s">
        <v>45</v>
      </c>
      <c r="AD1540" s="65" t="n">
        <v>44019</v>
      </c>
      <c r="AE1540" s="56"/>
      <c r="AF1540" s="104"/>
    </row>
    <row r="1541" customFormat="false" ht="15.75" hidden="false" customHeight="true" outlineLevel="0" collapsed="false">
      <c r="A1541" s="19" t="n">
        <v>1534</v>
      </c>
      <c r="B1541" s="67"/>
      <c r="C1541" s="58" t="s">
        <v>4642</v>
      </c>
      <c r="D1541" s="37" t="s">
        <v>4643</v>
      </c>
      <c r="E1541" s="58" t="n">
        <v>4949830010123</v>
      </c>
      <c r="F1541" s="38" t="str">
        <f aca="false">IF(D1541="",,"http://mnsearch.com/item?kwd="&amp;D1541)</f>
        <v>http://mnsearch.com/item?kwd=B00014B0FO</v>
      </c>
      <c r="G1541" s="60" t="n">
        <v>14700</v>
      </c>
      <c r="H1541" s="39"/>
      <c r="I1541" s="40" t="n">
        <v>200</v>
      </c>
      <c r="J1541" s="41"/>
      <c r="K1541" s="41"/>
      <c r="L1541" s="41"/>
      <c r="M1541" s="61" t="s">
        <v>4644</v>
      </c>
      <c r="N1541" s="62" t="n">
        <v>200.49</v>
      </c>
      <c r="O1541" s="77" t="n">
        <f aca="false">N1541-0.5</f>
        <v>199.99</v>
      </c>
      <c r="P1541" s="78" t="n">
        <f aca="false">IF(ISERROR($P$1*O1541),"",($P$1*O1541))</f>
        <v>21174.9412</v>
      </c>
      <c r="Q1541" s="79" t="n">
        <f aca="false">P1541-T1541-X1541-G1541-H1541-Z1541</f>
        <v>2108.9412</v>
      </c>
      <c r="R1541" s="80" t="n">
        <f aca="false">P1541-T1541-Y1541-G1541-H1541-Z1541</f>
        <v>2108.9412</v>
      </c>
      <c r="S1541" s="81" t="n">
        <f aca="false">IF(ISERROR(Q1541/P1541),"",(Q1541/P1541))</f>
        <v>0.0995960829397723</v>
      </c>
      <c r="T1541" s="78" t="n">
        <f aca="false">ROUND(IF(ISERROR(P1541*$T$1),"",P1541*$T$1),0)</f>
        <v>3176</v>
      </c>
      <c r="U1541" s="82" t="n">
        <f aca="false">ROUNDUP(I1541*1.2,0)</f>
        <v>240</v>
      </c>
      <c r="V1541" s="83" t="n">
        <f aca="false">ROUNDUP(SUM(J1541:L1541)*1.1,0)</f>
        <v>0</v>
      </c>
      <c r="W1541" s="84" t="s">
        <v>50</v>
      </c>
      <c r="X1541" s="28" t="n">
        <f aca="false">IFERROR(IF($W1541="eパケライト",VLOOKUP($U1541,料金表!$B$3:$H$52,2,1),IF($W1541="eパケ",VLOOKUP($U1541,料金表!$B$3:$H$52,4,1),IF($W1541="EMS",VLOOKUP($U1541,料金表!$B$3:$H$52,6,1),""))),"")</f>
        <v>860</v>
      </c>
      <c r="Y1541" s="28" t="n">
        <f aca="false">IFERROR(IF($W1541="eパケライト",VLOOKUP($U1541,料金表!$B$3:$H$52,3,1),IF($W1541="eパケ",VLOOKUP($U1541,料金表!$B$3:$H$52,5,1),IF($W1541="EMS",VLOOKUP($U1541,料金表!$B$3:$H$52,7,1),""))),"")</f>
        <v>860</v>
      </c>
      <c r="Z1541" s="28" t="n">
        <f aca="false">$Z$1</f>
        <v>330</v>
      </c>
      <c r="AA1541" s="64"/>
      <c r="AB1541" s="65"/>
      <c r="AC1541" s="66" t="s">
        <v>45</v>
      </c>
      <c r="AD1541" s="65" t="n">
        <v>44019</v>
      </c>
      <c r="AE1541" s="56"/>
      <c r="AF1541" s="104"/>
    </row>
    <row r="1542" customFormat="false" ht="15.75" hidden="false" customHeight="true" outlineLevel="0" collapsed="false">
      <c r="A1542" s="19" t="n">
        <v>1535</v>
      </c>
      <c r="B1542" s="67"/>
      <c r="C1542" s="58" t="s">
        <v>4645</v>
      </c>
      <c r="D1542" s="37" t="s">
        <v>4646</v>
      </c>
      <c r="E1542" s="58" t="n">
        <v>4974365540517</v>
      </c>
      <c r="F1542" s="38" t="str">
        <f aca="false">IF(D1542="",,"http://mnsearch.com/item?kwd="&amp;D1542)</f>
        <v>http://mnsearch.com/item?kwd=B000148AQQ</v>
      </c>
      <c r="G1542" s="60" t="n">
        <v>4500</v>
      </c>
      <c r="H1542" s="39"/>
      <c r="I1542" s="40" t="n">
        <v>200</v>
      </c>
      <c r="J1542" s="41"/>
      <c r="K1542" s="41"/>
      <c r="L1542" s="41"/>
      <c r="M1542" s="100" t="s">
        <v>4647</v>
      </c>
      <c r="N1542" s="62" t="n">
        <v>70.49</v>
      </c>
      <c r="O1542" s="77" t="n">
        <f aca="false">N1542-0.5</f>
        <v>69.99</v>
      </c>
      <c r="P1542" s="78" t="n">
        <f aca="false">IF(ISERROR($P$1*O1542),"",($P$1*O1542))</f>
        <v>7410.5412</v>
      </c>
      <c r="Q1542" s="79" t="n">
        <f aca="false">P1542-T1542-X1542-G1542-H1542-Z1542</f>
        <v>608.541199999999</v>
      </c>
      <c r="R1542" s="80" t="n">
        <f aca="false">P1542-T1542-Y1542-G1542-H1542-Z1542</f>
        <v>608.541199999999</v>
      </c>
      <c r="S1542" s="81" t="n">
        <f aca="false">IF(ISERROR(Q1542/P1542),"",(Q1542/P1542))</f>
        <v>0.0821183208589406</v>
      </c>
      <c r="T1542" s="78" t="n">
        <f aca="false">ROUND(IF(ISERROR(P1542*$T$1),"",P1542*$T$1),0)</f>
        <v>1112</v>
      </c>
      <c r="U1542" s="82" t="n">
        <f aca="false">ROUNDUP(I1542*1.2,0)</f>
        <v>240</v>
      </c>
      <c r="V1542" s="83" t="n">
        <f aca="false">ROUNDUP(SUM(J1542:L1542)*1.1,0)</f>
        <v>0</v>
      </c>
      <c r="W1542" s="84" t="s">
        <v>50</v>
      </c>
      <c r="X1542" s="28" t="n">
        <f aca="false">IFERROR(IF($W1542="eパケライト",VLOOKUP($U1542,料金表!$B$3:$H$52,2,1),IF($W1542="eパケ",VLOOKUP($U1542,料金表!$B$3:$H$52,4,1),IF($W1542="EMS",VLOOKUP($U1542,料金表!$B$3:$H$52,6,1),""))),"")</f>
        <v>860</v>
      </c>
      <c r="Y1542" s="28" t="n">
        <f aca="false">IFERROR(IF($W1542="eパケライト",VLOOKUP($U1542,料金表!$B$3:$H$52,3,1),IF($W1542="eパケ",VLOOKUP($U1542,料金表!$B$3:$H$52,5,1),IF($W1542="EMS",VLOOKUP($U1542,料金表!$B$3:$H$52,7,1),""))),"")</f>
        <v>860</v>
      </c>
      <c r="Z1542" s="28" t="n">
        <f aca="false">$Z$1</f>
        <v>330</v>
      </c>
      <c r="AA1542" s="64"/>
      <c r="AB1542" s="65"/>
      <c r="AC1542" s="66" t="s">
        <v>45</v>
      </c>
      <c r="AD1542" s="65" t="n">
        <v>44019</v>
      </c>
      <c r="AE1542" s="56"/>
      <c r="AF1542" s="104"/>
    </row>
    <row r="1543" customFormat="false" ht="15.75" hidden="false" customHeight="true" outlineLevel="0" collapsed="false">
      <c r="A1543" s="19" t="n">
        <v>1536</v>
      </c>
      <c r="B1543" s="67"/>
      <c r="C1543" s="58" t="s">
        <v>4648</v>
      </c>
      <c r="D1543" s="37" t="s">
        <v>4649</v>
      </c>
      <c r="E1543" s="58" t="n">
        <v>4988606100965</v>
      </c>
      <c r="F1543" s="38" t="str">
        <f aca="false">IF(D1543="",,"http://mnsearch.com/item?kwd="&amp;D1543)</f>
        <v>http://mnsearch.com/item?kwd=B000068I0I</v>
      </c>
      <c r="G1543" s="60" t="n">
        <v>1100</v>
      </c>
      <c r="H1543" s="39"/>
      <c r="I1543" s="40" t="n">
        <v>200</v>
      </c>
      <c r="J1543" s="41"/>
      <c r="K1543" s="41"/>
      <c r="L1543" s="41"/>
      <c r="M1543" s="100" t="s">
        <v>4650</v>
      </c>
      <c r="N1543" s="62" t="n">
        <v>50.49</v>
      </c>
      <c r="O1543" s="77" t="n">
        <f aca="false">N1543-0.5</f>
        <v>49.99</v>
      </c>
      <c r="P1543" s="78" t="n">
        <f aca="false">IF(ISERROR($P$1*O1543),"",($P$1*O1543))</f>
        <v>5292.9412</v>
      </c>
      <c r="Q1543" s="79" t="n">
        <f aca="false">P1543-T1543-X1543-G1543-H1543-Z1543</f>
        <v>2208.9412</v>
      </c>
      <c r="R1543" s="80" t="n">
        <f aca="false">P1543-T1543-Y1543-G1543-H1543-Z1543</f>
        <v>2208.9412</v>
      </c>
      <c r="S1543" s="81" t="n">
        <f aca="false">IF(ISERROR(Q1543/P1543),"",(Q1543/P1543))</f>
        <v>0.417337188631531</v>
      </c>
      <c r="T1543" s="78" t="n">
        <f aca="false">ROUND(IF(ISERROR(P1543*$T$1),"",P1543*$T$1),0)</f>
        <v>794</v>
      </c>
      <c r="U1543" s="82" t="n">
        <f aca="false">ROUNDUP(I1543*1.2,0)</f>
        <v>240</v>
      </c>
      <c r="V1543" s="83" t="n">
        <f aca="false">ROUNDUP(SUM(J1543:L1543)*1.1,0)</f>
        <v>0</v>
      </c>
      <c r="W1543" s="84" t="s">
        <v>50</v>
      </c>
      <c r="X1543" s="28" t="n">
        <f aca="false">IFERROR(IF($W1543="eパケライト",VLOOKUP($U1543,料金表!$B$3:$H$52,2,1),IF($W1543="eパケ",VLOOKUP($U1543,料金表!$B$3:$H$52,4,1),IF($W1543="EMS",VLOOKUP($U1543,料金表!$B$3:$H$52,6,1),""))),"")</f>
        <v>860</v>
      </c>
      <c r="Y1543" s="28" t="n">
        <f aca="false">IFERROR(IF($W1543="eパケライト",VLOOKUP($U1543,料金表!$B$3:$H$52,3,1),IF($W1543="eパケ",VLOOKUP($U1543,料金表!$B$3:$H$52,5,1),IF($W1543="EMS",VLOOKUP($U1543,料金表!$B$3:$H$52,7,1),""))),"")</f>
        <v>860</v>
      </c>
      <c r="Z1543" s="28" t="n">
        <f aca="false">$Z$1</f>
        <v>330</v>
      </c>
      <c r="AA1543" s="64"/>
      <c r="AB1543" s="65"/>
      <c r="AC1543" s="66" t="s">
        <v>45</v>
      </c>
      <c r="AD1543" s="65" t="n">
        <v>44019</v>
      </c>
      <c r="AE1543" s="56"/>
      <c r="AF1543" s="104"/>
    </row>
    <row r="1544" customFormat="false" ht="15.75" hidden="false" customHeight="true" outlineLevel="0" collapsed="false">
      <c r="A1544" s="19" t="n">
        <v>1537</v>
      </c>
      <c r="B1544" s="67"/>
      <c r="C1544" s="58" t="s">
        <v>4651</v>
      </c>
      <c r="D1544" s="37" t="s">
        <v>4652</v>
      </c>
      <c r="E1544" s="58" t="n">
        <v>4988602585759</v>
      </c>
      <c r="F1544" s="38" t="str">
        <f aca="false">IF(D1544="",,"http://mnsearch.com/item?kwd="&amp;D1544)</f>
        <v>http://mnsearch.com/item?kwd=B000068HYM</v>
      </c>
      <c r="G1544" s="60" t="n">
        <v>6300</v>
      </c>
      <c r="H1544" s="39"/>
      <c r="I1544" s="40" t="n">
        <v>200</v>
      </c>
      <c r="J1544" s="41"/>
      <c r="K1544" s="41"/>
      <c r="L1544" s="41"/>
      <c r="M1544" s="61" t="s">
        <v>4653</v>
      </c>
      <c r="N1544" s="62" t="n">
        <v>92.25</v>
      </c>
      <c r="O1544" s="77" t="n">
        <f aca="false">N1544-0.5</f>
        <v>91.75</v>
      </c>
      <c r="P1544" s="78" t="n">
        <f aca="false">IF(ISERROR($P$1*O1544),"",($P$1*O1544))</f>
        <v>9714.49</v>
      </c>
      <c r="Q1544" s="79" t="n">
        <f aca="false">P1544-T1544-X1544-G1544-H1544-Z1544</f>
        <v>767.49</v>
      </c>
      <c r="R1544" s="80" t="n">
        <f aca="false">P1544-T1544-Y1544-G1544-H1544-Z1544</f>
        <v>767.49</v>
      </c>
      <c r="S1544" s="81" t="n">
        <f aca="false">IF(ISERROR(Q1544/P1544),"",(Q1544/P1544))</f>
        <v>0.079004662107841</v>
      </c>
      <c r="T1544" s="78" t="n">
        <f aca="false">ROUND(IF(ISERROR(P1544*$T$1),"",P1544*$T$1),0)</f>
        <v>1457</v>
      </c>
      <c r="U1544" s="82" t="n">
        <f aca="false">ROUNDUP(I1544*1.2,0)</f>
        <v>240</v>
      </c>
      <c r="V1544" s="83" t="n">
        <f aca="false">ROUNDUP(SUM(J1544:L1544)*1.1,0)</f>
        <v>0</v>
      </c>
      <c r="W1544" s="84" t="s">
        <v>50</v>
      </c>
      <c r="X1544" s="28" t="n">
        <f aca="false">IFERROR(IF($W1544="eパケライト",VLOOKUP($U1544,料金表!$B$3:$H$52,2,1),IF($W1544="eパケ",VLOOKUP($U1544,料金表!$B$3:$H$52,4,1),IF($W1544="EMS",VLOOKUP($U1544,料金表!$B$3:$H$52,6,1),""))),"")</f>
        <v>860</v>
      </c>
      <c r="Y1544" s="28" t="n">
        <f aca="false">IFERROR(IF($W1544="eパケライト",VLOOKUP($U1544,料金表!$B$3:$H$52,3,1),IF($W1544="eパケ",VLOOKUP($U1544,料金表!$B$3:$H$52,5,1),IF($W1544="EMS",VLOOKUP($U1544,料金表!$B$3:$H$52,7,1),""))),"")</f>
        <v>860</v>
      </c>
      <c r="Z1544" s="28" t="n">
        <f aca="false">$Z$1</f>
        <v>330</v>
      </c>
      <c r="AA1544" s="64"/>
      <c r="AB1544" s="65"/>
      <c r="AC1544" s="66"/>
      <c r="AD1544" s="53"/>
      <c r="AE1544" s="56"/>
      <c r="AF1544" s="104"/>
    </row>
    <row r="1545" customFormat="false" ht="15.75" hidden="false" customHeight="true" outlineLevel="0" collapsed="false">
      <c r="A1545" s="19" t="n">
        <v>1538</v>
      </c>
      <c r="B1545" s="67"/>
      <c r="C1545" s="58" t="s">
        <v>4654</v>
      </c>
      <c r="D1545" s="37" t="s">
        <v>4655</v>
      </c>
      <c r="E1545" s="58" t="n">
        <v>4988601003377</v>
      </c>
      <c r="F1545" s="38" t="str">
        <f aca="false">IF(D1545="",,"http://mnsearch.com/item?kwd="&amp;D1545)</f>
        <v>http://mnsearch.com/item?kwd=B000069TWN</v>
      </c>
      <c r="G1545" s="60" t="n">
        <v>1400</v>
      </c>
      <c r="H1545" s="39"/>
      <c r="I1545" s="40" t="n">
        <v>200</v>
      </c>
      <c r="J1545" s="41"/>
      <c r="K1545" s="41"/>
      <c r="L1545" s="41"/>
      <c r="M1545" s="61" t="s">
        <v>4656</v>
      </c>
      <c r="N1545" s="62" t="n">
        <v>39.45</v>
      </c>
      <c r="O1545" s="77" t="n">
        <f aca="false">N1545-0.5</f>
        <v>38.95</v>
      </c>
      <c r="P1545" s="78" t="n">
        <f aca="false">IF(ISERROR($P$1*O1545),"",($P$1*O1545))</f>
        <v>4124.026</v>
      </c>
      <c r="Q1545" s="79" t="n">
        <f aca="false">P1545-T1545-X1545-G1545-H1545-Z1545</f>
        <v>915.026</v>
      </c>
      <c r="R1545" s="80" t="n">
        <f aca="false">P1545-T1545-Y1545-G1545-H1545-Z1545</f>
        <v>915.026</v>
      </c>
      <c r="S1545" s="81" t="n">
        <f aca="false">IF(ISERROR(Q1545/P1545),"",(Q1545/P1545))</f>
        <v>0.221876874685077</v>
      </c>
      <c r="T1545" s="78" t="n">
        <f aca="false">ROUND(IF(ISERROR(P1545*$T$1),"",P1545*$T$1),0)</f>
        <v>619</v>
      </c>
      <c r="U1545" s="82" t="n">
        <f aca="false">ROUNDUP(I1545*1.2,0)</f>
        <v>240</v>
      </c>
      <c r="V1545" s="83" t="n">
        <f aca="false">ROUNDUP(SUM(J1545:L1545)*1.1,0)</f>
        <v>0</v>
      </c>
      <c r="W1545" s="84" t="s">
        <v>50</v>
      </c>
      <c r="X1545" s="28" t="n">
        <f aca="false">IFERROR(IF($W1545="eパケライト",VLOOKUP($U1545,料金表!$B$3:$H$52,2,1),IF($W1545="eパケ",VLOOKUP($U1545,料金表!$B$3:$H$52,4,1),IF($W1545="EMS",VLOOKUP($U1545,料金表!$B$3:$H$52,6,1),""))),"")</f>
        <v>860</v>
      </c>
      <c r="Y1545" s="28" t="n">
        <f aca="false">IFERROR(IF($W1545="eパケライト",VLOOKUP($U1545,料金表!$B$3:$H$52,3,1),IF($W1545="eパケ",VLOOKUP($U1545,料金表!$B$3:$H$52,5,1),IF($W1545="EMS",VLOOKUP($U1545,料金表!$B$3:$H$52,7,1),""))),"")</f>
        <v>860</v>
      </c>
      <c r="Z1545" s="28" t="n">
        <f aca="false">$Z$1</f>
        <v>330</v>
      </c>
      <c r="AA1545" s="64"/>
      <c r="AB1545" s="65"/>
      <c r="AC1545" s="66"/>
      <c r="AD1545" s="53"/>
      <c r="AE1545" s="56"/>
      <c r="AF1545" s="104"/>
    </row>
    <row r="1546" customFormat="false" ht="15.75" hidden="false" customHeight="true" outlineLevel="0" collapsed="false">
      <c r="A1546" s="19" t="n">
        <v>1539</v>
      </c>
      <c r="B1546" s="67"/>
      <c r="C1546" s="58" t="s">
        <v>4657</v>
      </c>
      <c r="D1546" s="37" t="s">
        <v>4658</v>
      </c>
      <c r="E1546" s="58" t="n">
        <v>4959093211090</v>
      </c>
      <c r="F1546" s="38" t="str">
        <f aca="false">IF(D1546="",,"http://mnsearch.com/item?kwd="&amp;D1546)</f>
        <v>http://mnsearch.com/item?kwd=B000068HA8</v>
      </c>
      <c r="G1546" s="60" t="n">
        <v>7910</v>
      </c>
      <c r="H1546" s="39"/>
      <c r="I1546" s="40" t="n">
        <v>200</v>
      </c>
      <c r="J1546" s="41"/>
      <c r="K1546" s="41"/>
      <c r="L1546" s="41"/>
      <c r="M1546" s="100" t="s">
        <v>4659</v>
      </c>
      <c r="N1546" s="62" t="n">
        <v>120.49</v>
      </c>
      <c r="O1546" s="77" t="n">
        <f aca="false">N1546-0.5</f>
        <v>119.99</v>
      </c>
      <c r="P1546" s="78" t="n">
        <f aca="false">IF(ISERROR($P$1*O1546),"",($P$1*O1546))</f>
        <v>12704.5412</v>
      </c>
      <c r="Q1546" s="79" t="n">
        <f aca="false">P1546-T1546-X1546-G1546-H1546-Z1546</f>
        <v>1698.5412</v>
      </c>
      <c r="R1546" s="80" t="n">
        <f aca="false">P1546-T1546-Y1546-G1546-H1546-Z1546</f>
        <v>1698.5412</v>
      </c>
      <c r="S1546" s="81" t="n">
        <f aca="false">IF(ISERROR(Q1546/P1546),"",(Q1546/P1546))</f>
        <v>0.133695595398597</v>
      </c>
      <c r="T1546" s="78" t="n">
        <f aca="false">ROUND(IF(ISERROR(P1546*$T$1),"",P1546*$T$1),0)</f>
        <v>1906</v>
      </c>
      <c r="U1546" s="82" t="n">
        <f aca="false">ROUNDUP(I1546*1.2,0)</f>
        <v>240</v>
      </c>
      <c r="V1546" s="83" t="n">
        <f aca="false">ROUNDUP(SUM(J1546:L1546)*1.1,0)</f>
        <v>0</v>
      </c>
      <c r="W1546" s="84" t="s">
        <v>50</v>
      </c>
      <c r="X1546" s="28" t="n">
        <f aca="false">IFERROR(IF($W1546="eパケライト",VLOOKUP($U1546,料金表!$B$3:$H$52,2,1),IF($W1546="eパケ",VLOOKUP($U1546,料金表!$B$3:$H$52,4,1),IF($W1546="EMS",VLOOKUP($U1546,料金表!$B$3:$H$52,6,1),""))),"")</f>
        <v>860</v>
      </c>
      <c r="Y1546" s="28" t="n">
        <f aca="false">IFERROR(IF($W1546="eパケライト",VLOOKUP($U1546,料金表!$B$3:$H$52,3,1),IF($W1546="eパケ",VLOOKUP($U1546,料金表!$B$3:$H$52,5,1),IF($W1546="EMS",VLOOKUP($U1546,料金表!$B$3:$H$52,7,1),""))),"")</f>
        <v>860</v>
      </c>
      <c r="Z1546" s="28" t="n">
        <f aca="false">$Z$1</f>
        <v>330</v>
      </c>
      <c r="AA1546" s="64"/>
      <c r="AB1546" s="65"/>
      <c r="AC1546" s="66"/>
      <c r="AD1546" s="53"/>
      <c r="AE1546" s="56"/>
      <c r="AF1546" s="104"/>
    </row>
    <row r="1547" customFormat="false" ht="15.75" hidden="false" customHeight="true" outlineLevel="0" collapsed="false">
      <c r="A1547" s="19" t="n">
        <v>1540</v>
      </c>
      <c r="B1547" s="67"/>
      <c r="C1547" s="58" t="s">
        <v>4660</v>
      </c>
      <c r="D1547" s="37" t="s">
        <v>4661</v>
      </c>
      <c r="E1547" s="58" t="n">
        <v>4904323270262</v>
      </c>
      <c r="F1547" s="38" t="str">
        <f aca="false">IF(D1547="",,"http://mnsearch.com/item?kwd="&amp;D1547)</f>
        <v>http://mnsearch.com/item?kwd=B00015HNP4</v>
      </c>
      <c r="G1547" s="60" t="n">
        <v>45000</v>
      </c>
      <c r="H1547" s="39"/>
      <c r="I1547" s="40" t="n">
        <v>200</v>
      </c>
      <c r="J1547" s="41"/>
      <c r="K1547" s="41"/>
      <c r="L1547" s="41"/>
      <c r="M1547" s="100" t="s">
        <v>4662</v>
      </c>
      <c r="N1547" s="62" t="n">
        <v>550</v>
      </c>
      <c r="O1547" s="77" t="n">
        <f aca="false">N1547-0.5</f>
        <v>549.5</v>
      </c>
      <c r="P1547" s="78" t="n">
        <f aca="false">IF(ISERROR($P$1*O1547),"",($P$1*O1547))</f>
        <v>58181.06</v>
      </c>
      <c r="Q1547" s="79" t="n">
        <f aca="false">P1547-T1547-X1547-G1547-H1547-Z1547</f>
        <v>3264.06</v>
      </c>
      <c r="R1547" s="80" t="n">
        <f aca="false">P1547-T1547-Y1547-G1547-H1547-Z1547</f>
        <v>3264.06</v>
      </c>
      <c r="S1547" s="81" t="n">
        <f aca="false">IF(ISERROR(Q1547/P1547),"",(Q1547/P1547))</f>
        <v>0.0561017623260903</v>
      </c>
      <c r="T1547" s="78" t="n">
        <f aca="false">ROUND(IF(ISERROR(P1547*$T$1),"",P1547*$T$1),0)</f>
        <v>8727</v>
      </c>
      <c r="U1547" s="82" t="n">
        <f aca="false">ROUNDUP(I1547*1.2,0)</f>
        <v>240</v>
      </c>
      <c r="V1547" s="83" t="n">
        <f aca="false">ROUNDUP(SUM(J1547:L1547)*1.1,0)</f>
        <v>0</v>
      </c>
      <c r="W1547" s="84" t="s">
        <v>50</v>
      </c>
      <c r="X1547" s="28" t="n">
        <f aca="false">IFERROR(IF($W1547="eパケライト",VLOOKUP($U1547,料金表!$B$3:$H$52,2,1),IF($W1547="eパケ",VLOOKUP($U1547,料金表!$B$3:$H$52,4,1),IF($W1547="EMS",VLOOKUP($U1547,料金表!$B$3:$H$52,6,1),""))),"")</f>
        <v>860</v>
      </c>
      <c r="Y1547" s="28" t="n">
        <f aca="false">IFERROR(IF($W1547="eパケライト",VLOOKUP($U1547,料金表!$B$3:$H$52,3,1),IF($W1547="eパケ",VLOOKUP($U1547,料金表!$B$3:$H$52,5,1),IF($W1547="EMS",VLOOKUP($U1547,料金表!$B$3:$H$52,7,1),""))),"")</f>
        <v>860</v>
      </c>
      <c r="Z1547" s="28" t="n">
        <f aca="false">$Z$1</f>
        <v>330</v>
      </c>
      <c r="AA1547" s="64"/>
      <c r="AB1547" s="65"/>
      <c r="AC1547" s="66"/>
      <c r="AD1547" s="53"/>
      <c r="AE1547" s="56"/>
      <c r="AF1547" s="104"/>
    </row>
    <row r="1548" customFormat="false" ht="15.75" hidden="false" customHeight="true" outlineLevel="0" collapsed="false">
      <c r="A1548" s="19" t="n">
        <v>1541</v>
      </c>
      <c r="B1548" s="67"/>
      <c r="C1548" s="58" t="s">
        <v>4663</v>
      </c>
      <c r="D1548" s="37" t="s">
        <v>4664</v>
      </c>
      <c r="E1548" s="58" t="n">
        <v>4988601002776</v>
      </c>
      <c r="F1548" s="38" t="str">
        <f aca="false">IF(D1548="",,"http://mnsearch.com/item?kwd="&amp;D1548)</f>
        <v>http://mnsearch.com/item?kwd=B000068HWK</v>
      </c>
      <c r="G1548" s="60" t="n">
        <v>2111</v>
      </c>
      <c r="H1548" s="39"/>
      <c r="I1548" s="40" t="n">
        <v>200</v>
      </c>
      <c r="J1548" s="41"/>
      <c r="K1548" s="41"/>
      <c r="L1548" s="41"/>
      <c r="M1548" s="61" t="s">
        <v>4665</v>
      </c>
      <c r="N1548" s="62" t="n">
        <v>45.49</v>
      </c>
      <c r="O1548" s="77" t="n">
        <f aca="false">N1548-0.5</f>
        <v>44.99</v>
      </c>
      <c r="P1548" s="78" t="n">
        <f aca="false">IF(ISERROR($P$1*O1548),"",($P$1*O1548))</f>
        <v>4763.5412</v>
      </c>
      <c r="Q1548" s="79" t="n">
        <f aca="false">P1548-T1548-X1548-G1548-H1548-Z1548</f>
        <v>747.5412</v>
      </c>
      <c r="R1548" s="80" t="n">
        <f aca="false">P1548-T1548-Y1548-G1548-H1548-Z1548</f>
        <v>747.5412</v>
      </c>
      <c r="S1548" s="81" t="n">
        <f aca="false">IF(ISERROR(Q1548/P1548),"",(Q1548/P1548))</f>
        <v>0.156929722786905</v>
      </c>
      <c r="T1548" s="78" t="n">
        <f aca="false">ROUND(IF(ISERROR(P1548*$T$1),"",P1548*$T$1),0)</f>
        <v>715</v>
      </c>
      <c r="U1548" s="82" t="n">
        <f aca="false">ROUNDUP(I1548*1.2,0)</f>
        <v>240</v>
      </c>
      <c r="V1548" s="83" t="n">
        <f aca="false">ROUNDUP(SUM(J1548:L1548)*1.1,0)</f>
        <v>0</v>
      </c>
      <c r="W1548" s="84" t="s">
        <v>50</v>
      </c>
      <c r="X1548" s="28" t="n">
        <f aca="false">IFERROR(IF($W1548="eパケライト",VLOOKUP($U1548,料金表!$B$3:$H$52,2,1),IF($W1548="eパケ",VLOOKUP($U1548,料金表!$B$3:$H$52,4,1),IF($W1548="EMS",VLOOKUP($U1548,料金表!$B$3:$H$52,6,1),""))),"")</f>
        <v>860</v>
      </c>
      <c r="Y1548" s="28" t="n">
        <f aca="false">IFERROR(IF($W1548="eパケライト",VLOOKUP($U1548,料金表!$B$3:$H$52,3,1),IF($W1548="eパケ",VLOOKUP($U1548,料金表!$B$3:$H$52,5,1),IF($W1548="EMS",VLOOKUP($U1548,料金表!$B$3:$H$52,7,1),""))),"")</f>
        <v>860</v>
      </c>
      <c r="Z1548" s="28" t="n">
        <f aca="false">$Z$1</f>
        <v>330</v>
      </c>
      <c r="AA1548" s="64"/>
      <c r="AB1548" s="65"/>
      <c r="AC1548" s="66"/>
      <c r="AD1548" s="53"/>
      <c r="AE1548" s="56"/>
      <c r="AF1548" s="104"/>
    </row>
    <row r="1549" customFormat="false" ht="15.75" hidden="false" customHeight="true" outlineLevel="0" collapsed="false">
      <c r="A1549" s="19" t="n">
        <v>1542</v>
      </c>
      <c r="B1549" s="67"/>
      <c r="C1549" s="58" t="s">
        <v>4666</v>
      </c>
      <c r="D1549" s="37" t="s">
        <v>4667</v>
      </c>
      <c r="E1549" s="58" t="n">
        <v>4938833005687</v>
      </c>
      <c r="F1549" s="38" t="str">
        <f aca="false">IF(D1549="",,"http://mnsearch.com/item?kwd="&amp;D1549)</f>
        <v>http://mnsearch.com/item?kwd=B00006D2DB</v>
      </c>
      <c r="G1549" s="60" t="n">
        <v>1500</v>
      </c>
      <c r="H1549" s="39"/>
      <c r="I1549" s="40" t="n">
        <v>200</v>
      </c>
      <c r="J1549" s="41"/>
      <c r="K1549" s="41"/>
      <c r="L1549" s="41"/>
      <c r="M1549" s="61" t="s">
        <v>4668</v>
      </c>
      <c r="N1549" s="62" t="n">
        <v>40.49</v>
      </c>
      <c r="O1549" s="77" t="n">
        <f aca="false">N1549-0.5</f>
        <v>39.99</v>
      </c>
      <c r="P1549" s="78" t="n">
        <f aca="false">IF(ISERROR($P$1*O1549),"",($P$1*O1549))</f>
        <v>4234.1412</v>
      </c>
      <c r="Q1549" s="79" t="n">
        <f aca="false">P1549-T1549-X1549-G1549-H1549-Z1549</f>
        <v>909.1412</v>
      </c>
      <c r="R1549" s="80" t="n">
        <f aca="false">P1549-T1549-Y1549-G1549-H1549-Z1549</f>
        <v>909.1412</v>
      </c>
      <c r="S1549" s="81" t="n">
        <f aca="false">IF(ISERROR(Q1549/P1549),"",(Q1549/P1549))</f>
        <v>0.214716788377298</v>
      </c>
      <c r="T1549" s="78" t="n">
        <f aca="false">ROUND(IF(ISERROR(P1549*$T$1),"",P1549*$T$1),0)</f>
        <v>635</v>
      </c>
      <c r="U1549" s="82" t="n">
        <f aca="false">ROUNDUP(I1549*1.2,0)</f>
        <v>240</v>
      </c>
      <c r="V1549" s="83" t="n">
        <f aca="false">ROUNDUP(SUM(J1549:L1549)*1.1,0)</f>
        <v>0</v>
      </c>
      <c r="W1549" s="84" t="s">
        <v>50</v>
      </c>
      <c r="X1549" s="28" t="n">
        <f aca="false">IFERROR(IF($W1549="eパケライト",VLOOKUP($U1549,料金表!$B$3:$H$52,2,1),IF($W1549="eパケ",VLOOKUP($U1549,料金表!$B$3:$H$52,4,1),IF($W1549="EMS",VLOOKUP($U1549,料金表!$B$3:$H$52,6,1),""))),"")</f>
        <v>860</v>
      </c>
      <c r="Y1549" s="28" t="n">
        <f aca="false">IFERROR(IF($W1549="eパケライト",VLOOKUP($U1549,料金表!$B$3:$H$52,3,1),IF($W1549="eパケ",VLOOKUP($U1549,料金表!$B$3:$H$52,5,1),IF($W1549="EMS",VLOOKUP($U1549,料金表!$B$3:$H$52,7,1),""))),"")</f>
        <v>860</v>
      </c>
      <c r="Z1549" s="28" t="n">
        <f aca="false">$Z$1</f>
        <v>330</v>
      </c>
      <c r="AA1549" s="64"/>
      <c r="AB1549" s="65"/>
      <c r="AC1549" s="66" t="s">
        <v>45</v>
      </c>
      <c r="AD1549" s="65" t="n">
        <v>44020</v>
      </c>
      <c r="AE1549" s="56"/>
      <c r="AF1549" s="104"/>
    </row>
    <row r="1550" customFormat="false" ht="15.75" hidden="false" customHeight="true" outlineLevel="0" collapsed="false">
      <c r="A1550" s="19" t="n">
        <v>1543</v>
      </c>
      <c r="B1550" s="67"/>
      <c r="C1550" s="58" t="s">
        <v>4669</v>
      </c>
      <c r="D1550" s="37" t="s">
        <v>4670</v>
      </c>
      <c r="E1550" s="58" t="n">
        <v>4902370508895</v>
      </c>
      <c r="F1550" s="38" t="str">
        <f aca="false">IF(D1550="",,"http://mnsearch.com/item?kwd="&amp;D1550)</f>
        <v>http://mnsearch.com/item?kwd=B0001AE258</v>
      </c>
      <c r="G1550" s="60" t="n">
        <v>4001</v>
      </c>
      <c r="H1550" s="39"/>
      <c r="I1550" s="40" t="n">
        <v>200</v>
      </c>
      <c r="J1550" s="41"/>
      <c r="K1550" s="41"/>
      <c r="L1550" s="41"/>
      <c r="M1550" s="61" t="s">
        <v>4671</v>
      </c>
      <c r="N1550" s="62" t="n">
        <v>65.49</v>
      </c>
      <c r="O1550" s="77" t="n">
        <f aca="false">N1550-0.5</f>
        <v>64.99</v>
      </c>
      <c r="P1550" s="78" t="n">
        <f aca="false">IF(ISERROR($P$1*O1550),"",($P$1*O1550))</f>
        <v>6881.1412</v>
      </c>
      <c r="Q1550" s="79" t="n">
        <f aca="false">P1550-T1550-X1550-G1550-H1550-Z1550</f>
        <v>658.141199999999</v>
      </c>
      <c r="R1550" s="80" t="n">
        <f aca="false">P1550-T1550-Y1550-G1550-H1550-Z1550</f>
        <v>658.141199999999</v>
      </c>
      <c r="S1550" s="81" t="n">
        <f aca="false">IF(ISERROR(Q1550/P1550),"",(Q1550/P1550))</f>
        <v>0.0956441934369838</v>
      </c>
      <c r="T1550" s="78" t="n">
        <f aca="false">ROUND(IF(ISERROR(P1550*$T$1),"",P1550*$T$1),0)</f>
        <v>1032</v>
      </c>
      <c r="U1550" s="82" t="n">
        <f aca="false">ROUNDUP(I1550*1.2,0)</f>
        <v>240</v>
      </c>
      <c r="V1550" s="83" t="n">
        <f aca="false">ROUNDUP(SUM(J1550:L1550)*1.1,0)</f>
        <v>0</v>
      </c>
      <c r="W1550" s="84" t="s">
        <v>50</v>
      </c>
      <c r="X1550" s="28" t="n">
        <f aca="false">IFERROR(IF($W1550="eパケライト",VLOOKUP($U1550,料金表!$B$3:$H$52,2,1),IF($W1550="eパケ",VLOOKUP($U1550,料金表!$B$3:$H$52,4,1),IF($W1550="EMS",VLOOKUP($U1550,料金表!$B$3:$H$52,6,1),""))),"")</f>
        <v>860</v>
      </c>
      <c r="Y1550" s="28" t="n">
        <f aca="false">IFERROR(IF($W1550="eパケライト",VLOOKUP($U1550,料金表!$B$3:$H$52,3,1),IF($W1550="eパケ",VLOOKUP($U1550,料金表!$B$3:$H$52,5,1),IF($W1550="EMS",VLOOKUP($U1550,料金表!$B$3:$H$52,7,1),""))),"")</f>
        <v>860</v>
      </c>
      <c r="Z1550" s="28" t="n">
        <f aca="false">$Z$1</f>
        <v>330</v>
      </c>
      <c r="AA1550" s="64"/>
      <c r="AB1550" s="65"/>
      <c r="AC1550" s="66" t="s">
        <v>45</v>
      </c>
      <c r="AD1550" s="65" t="n">
        <v>44020</v>
      </c>
      <c r="AE1550" s="56"/>
      <c r="AF1550" s="104"/>
    </row>
    <row r="1551" customFormat="false" ht="15.75" hidden="false" customHeight="true" outlineLevel="0" collapsed="false">
      <c r="A1551" s="19" t="n">
        <v>1544</v>
      </c>
      <c r="B1551" s="67"/>
      <c r="C1551" s="58" t="s">
        <v>4672</v>
      </c>
      <c r="D1551" s="37" t="s">
        <v>4673</v>
      </c>
      <c r="E1551" s="58" t="n">
        <v>4902370506594</v>
      </c>
      <c r="F1551" s="38" t="str">
        <f aca="false">IF(D1551="",,"http://mnsearch.com/item?kwd="&amp;D1551)</f>
        <v>http://mnsearch.com/item?kwd=B00009KAPL</v>
      </c>
      <c r="G1551" s="60" t="n">
        <v>7011</v>
      </c>
      <c r="H1551" s="39"/>
      <c r="I1551" s="40" t="n">
        <v>200</v>
      </c>
      <c r="J1551" s="41"/>
      <c r="K1551" s="41"/>
      <c r="L1551" s="41"/>
      <c r="M1551" s="61" t="s">
        <v>4674</v>
      </c>
      <c r="N1551" s="62" t="n">
        <v>95.49</v>
      </c>
      <c r="O1551" s="77" t="n">
        <f aca="false">N1551-0.5</f>
        <v>94.99</v>
      </c>
      <c r="P1551" s="78" t="n">
        <f aca="false">IF(ISERROR($P$1*O1551),"",($P$1*O1551))</f>
        <v>10057.5412</v>
      </c>
      <c r="Q1551" s="79" t="n">
        <f aca="false">P1551-T1551-X1551-G1551-H1551-Z1551</f>
        <v>347.5412</v>
      </c>
      <c r="R1551" s="80" t="n">
        <f aca="false">P1551-T1551-Y1551-G1551-H1551-Z1551</f>
        <v>347.5412</v>
      </c>
      <c r="S1551" s="81" t="n">
        <f aca="false">IF(ISERROR(Q1551/P1551),"",(Q1551/P1551))</f>
        <v>0.0345552847449434</v>
      </c>
      <c r="T1551" s="78" t="n">
        <f aca="false">ROUND(IF(ISERROR(P1551*$T$1),"",P1551*$T$1),0)</f>
        <v>1509</v>
      </c>
      <c r="U1551" s="82" t="n">
        <f aca="false">ROUNDUP(I1551*1.2,0)</f>
        <v>240</v>
      </c>
      <c r="V1551" s="83" t="n">
        <f aca="false">ROUNDUP(SUM(J1551:L1551)*1.1,0)</f>
        <v>0</v>
      </c>
      <c r="W1551" s="84" t="s">
        <v>50</v>
      </c>
      <c r="X1551" s="28" t="n">
        <f aca="false">IFERROR(IF($W1551="eパケライト",VLOOKUP($U1551,料金表!$B$3:$H$52,2,1),IF($W1551="eパケ",VLOOKUP($U1551,料金表!$B$3:$H$52,4,1),IF($W1551="EMS",VLOOKUP($U1551,料金表!$B$3:$H$52,6,1),""))),"")</f>
        <v>860</v>
      </c>
      <c r="Y1551" s="28" t="n">
        <f aca="false">IFERROR(IF($W1551="eパケライト",VLOOKUP($U1551,料金表!$B$3:$H$52,3,1),IF($W1551="eパケ",VLOOKUP($U1551,料金表!$B$3:$H$52,5,1),IF($W1551="EMS",VLOOKUP($U1551,料金表!$B$3:$H$52,7,1),""))),"")</f>
        <v>860</v>
      </c>
      <c r="Z1551" s="28" t="n">
        <f aca="false">$Z$1</f>
        <v>330</v>
      </c>
      <c r="AA1551" s="64"/>
      <c r="AB1551" s="65"/>
      <c r="AC1551" s="66" t="s">
        <v>45</v>
      </c>
      <c r="AD1551" s="65" t="n">
        <v>44020</v>
      </c>
      <c r="AE1551" s="56"/>
      <c r="AF1551" s="104"/>
    </row>
    <row r="1552" customFormat="false" ht="15.75" hidden="false" customHeight="true" outlineLevel="0" collapsed="false">
      <c r="A1552" s="19" t="n">
        <v>1545</v>
      </c>
      <c r="B1552" s="67"/>
      <c r="C1552" s="58" t="s">
        <v>4675</v>
      </c>
      <c r="D1552" s="37" t="s">
        <v>4676</v>
      </c>
      <c r="E1552" s="58" t="n">
        <v>4938833003164</v>
      </c>
      <c r="F1552" s="38" t="str">
        <f aca="false">IF(D1552="",,"http://mnsearch.com/item?kwd="&amp;D1552)</f>
        <v>http://mnsearch.com/item?kwd=B000069SG2</v>
      </c>
      <c r="G1552" s="60" t="n">
        <v>1600</v>
      </c>
      <c r="H1552" s="39"/>
      <c r="I1552" s="40" t="n">
        <v>200</v>
      </c>
      <c r="J1552" s="41"/>
      <c r="K1552" s="41"/>
      <c r="L1552" s="41"/>
      <c r="M1552" s="61" t="s">
        <v>4677</v>
      </c>
      <c r="N1552" s="62" t="n">
        <v>35.49</v>
      </c>
      <c r="O1552" s="77" t="n">
        <f aca="false">N1552-0.5</f>
        <v>34.99</v>
      </c>
      <c r="P1552" s="78" t="n">
        <f aca="false">IF(ISERROR($P$1*O1552),"",($P$1*O1552))</f>
        <v>3704.7412</v>
      </c>
      <c r="Q1552" s="79" t="n">
        <f aca="false">P1552-T1552-X1552-G1552-H1552-Z1552</f>
        <v>358.7412</v>
      </c>
      <c r="R1552" s="80" t="n">
        <f aca="false">P1552-T1552-Y1552-G1552-H1552-Z1552</f>
        <v>358.7412</v>
      </c>
      <c r="S1552" s="81" t="n">
        <f aca="false">IF(ISERROR(Q1552/P1552),"",(Q1552/P1552))</f>
        <v>0.0968329987530573</v>
      </c>
      <c r="T1552" s="78" t="n">
        <f aca="false">ROUND(IF(ISERROR(P1552*$T$1),"",P1552*$T$1),0)</f>
        <v>556</v>
      </c>
      <c r="U1552" s="82" t="n">
        <f aca="false">ROUNDUP(I1552*1.2,0)</f>
        <v>240</v>
      </c>
      <c r="V1552" s="83" t="n">
        <f aca="false">ROUNDUP(SUM(J1552:L1552)*1.1,0)</f>
        <v>0</v>
      </c>
      <c r="W1552" s="84" t="s">
        <v>50</v>
      </c>
      <c r="X1552" s="28" t="n">
        <f aca="false">IFERROR(IF($W1552="eパケライト",VLOOKUP($U1552,料金表!$B$3:$H$52,2,1),IF($W1552="eパケ",VLOOKUP($U1552,料金表!$B$3:$H$52,4,1),IF($W1552="EMS",VLOOKUP($U1552,料金表!$B$3:$H$52,6,1),""))),"")</f>
        <v>860</v>
      </c>
      <c r="Y1552" s="28" t="n">
        <f aca="false">IFERROR(IF($W1552="eパケライト",VLOOKUP($U1552,料金表!$B$3:$H$52,3,1),IF($W1552="eパケ",VLOOKUP($U1552,料金表!$B$3:$H$52,5,1),IF($W1552="EMS",VLOOKUP($U1552,料金表!$B$3:$H$52,7,1),""))),"")</f>
        <v>860</v>
      </c>
      <c r="Z1552" s="28" t="n">
        <f aca="false">$Z$1</f>
        <v>330</v>
      </c>
      <c r="AA1552" s="64"/>
      <c r="AB1552" s="65"/>
      <c r="AC1552" s="66" t="s">
        <v>45</v>
      </c>
      <c r="AD1552" s="65" t="n">
        <v>44020</v>
      </c>
      <c r="AE1552" s="56"/>
      <c r="AF1552" s="104"/>
    </row>
    <row r="1553" customFormat="false" ht="15.75" hidden="false" customHeight="true" outlineLevel="0" collapsed="false">
      <c r="A1553" s="19" t="n">
        <v>1546</v>
      </c>
      <c r="B1553" s="67"/>
      <c r="C1553" s="58" t="s">
        <v>4678</v>
      </c>
      <c r="D1553" s="37" t="s">
        <v>4679</v>
      </c>
      <c r="E1553" s="58" t="n">
        <v>4964808500253</v>
      </c>
      <c r="F1553" s="38" t="str">
        <f aca="false">IF(D1553="",,"http://mnsearch.com/item?kwd="&amp;D1553)</f>
        <v>http://mnsearch.com/item?kwd=B00014B108</v>
      </c>
      <c r="G1553" s="60" t="n">
        <v>11011</v>
      </c>
      <c r="H1553" s="39"/>
      <c r="I1553" s="40" t="n">
        <v>200</v>
      </c>
      <c r="J1553" s="41"/>
      <c r="K1553" s="41"/>
      <c r="L1553" s="41"/>
      <c r="M1553" s="100" t="s">
        <v>4680</v>
      </c>
      <c r="N1553" s="62" t="n">
        <v>150.49</v>
      </c>
      <c r="O1553" s="77" t="n">
        <f aca="false">N1553-0.5</f>
        <v>149.99</v>
      </c>
      <c r="P1553" s="78" t="n">
        <f aca="false">IF(ISERROR($P$1*O1553),"",($P$1*O1553))</f>
        <v>15880.9412</v>
      </c>
      <c r="Q1553" s="79" t="n">
        <f aca="false">P1553-T1553-X1553-G1553-H1553-Z1553</f>
        <v>1297.9412</v>
      </c>
      <c r="R1553" s="80" t="n">
        <f aca="false">P1553-T1553-Y1553-G1553-H1553-Z1553</f>
        <v>1297.9412</v>
      </c>
      <c r="S1553" s="81" t="n">
        <f aca="false">IF(ISERROR(Q1553/P1553),"",(Q1553/P1553))</f>
        <v>0.0817294884260387</v>
      </c>
      <c r="T1553" s="78" t="n">
        <f aca="false">ROUND(IF(ISERROR(P1553*$T$1),"",P1553*$T$1),0)</f>
        <v>2382</v>
      </c>
      <c r="U1553" s="82" t="n">
        <f aca="false">ROUNDUP(I1553*1.2,0)</f>
        <v>240</v>
      </c>
      <c r="V1553" s="83" t="n">
        <f aca="false">ROUNDUP(SUM(J1553:L1553)*1.1,0)</f>
        <v>0</v>
      </c>
      <c r="W1553" s="84" t="s">
        <v>50</v>
      </c>
      <c r="X1553" s="28" t="n">
        <f aca="false">IFERROR(IF($W1553="eパケライト",VLOOKUP($U1553,料金表!$B$3:$H$52,2,1),IF($W1553="eパケ",VLOOKUP($U1553,料金表!$B$3:$H$52,4,1),IF($W1553="EMS",VLOOKUP($U1553,料金表!$B$3:$H$52,6,1),""))),"")</f>
        <v>860</v>
      </c>
      <c r="Y1553" s="28" t="n">
        <f aca="false">IFERROR(IF($W1553="eパケライト",VLOOKUP($U1553,料金表!$B$3:$H$52,3,1),IF($W1553="eパケ",VLOOKUP($U1553,料金表!$B$3:$H$52,5,1),IF($W1553="EMS",VLOOKUP($U1553,料金表!$B$3:$H$52,7,1),""))),"")</f>
        <v>860</v>
      </c>
      <c r="Z1553" s="28" t="n">
        <f aca="false">$Z$1</f>
        <v>330</v>
      </c>
      <c r="AA1553" s="64"/>
      <c r="AB1553" s="65"/>
      <c r="AC1553" s="66" t="s">
        <v>45</v>
      </c>
      <c r="AD1553" s="65" t="n">
        <v>44020</v>
      </c>
      <c r="AE1553" s="56"/>
      <c r="AF1553" s="104"/>
    </row>
    <row r="1554" customFormat="false" ht="15.75" hidden="false" customHeight="true" outlineLevel="0" collapsed="false">
      <c r="A1554" s="19" t="n">
        <v>1547</v>
      </c>
      <c r="B1554" s="67"/>
      <c r="C1554" s="58" t="s">
        <v>4681</v>
      </c>
      <c r="D1554" s="37" t="s">
        <v>4682</v>
      </c>
      <c r="E1554" s="58" t="n">
        <v>4984995901015</v>
      </c>
      <c r="F1554" s="38" t="str">
        <f aca="false">IF(D1554="",,"http://mnsearch.com/item?kwd="&amp;D1554)</f>
        <v>http://mnsearch.com/item?kwd=B00T5VRSXC</v>
      </c>
      <c r="G1554" s="60" t="n">
        <v>1700</v>
      </c>
      <c r="H1554" s="39"/>
      <c r="I1554" s="40" t="n">
        <v>300</v>
      </c>
      <c r="J1554" s="41"/>
      <c r="K1554" s="41"/>
      <c r="L1554" s="41"/>
      <c r="M1554" s="100" t="s">
        <v>4683</v>
      </c>
      <c r="N1554" s="62" t="n">
        <v>48</v>
      </c>
      <c r="O1554" s="77" t="n">
        <f aca="false">N1554-0.5</f>
        <v>47.5</v>
      </c>
      <c r="P1554" s="78" t="n">
        <f aca="false">IF(ISERROR($P$1*O1554),"",($P$1*O1554))</f>
        <v>5029.3</v>
      </c>
      <c r="Q1554" s="79" t="n">
        <f aca="false">P1554-T1554-X1554-G1554-H1554-Z1554</f>
        <v>1160.3</v>
      </c>
      <c r="R1554" s="80" t="n">
        <f aca="false">P1554-T1554-Y1554-G1554-H1554-Z1554</f>
        <v>1160.3</v>
      </c>
      <c r="S1554" s="81" t="n">
        <f aca="false">IF(ISERROR(Q1554/P1554),"",(Q1554/P1554))</f>
        <v>0.230708050822182</v>
      </c>
      <c r="T1554" s="78" t="n">
        <f aca="false">ROUND(IF(ISERROR(P1554*$T$1),"",P1554*$T$1),0)</f>
        <v>754</v>
      </c>
      <c r="U1554" s="82" t="n">
        <f aca="false">ROUNDUP(I1554*1.2,0)</f>
        <v>360</v>
      </c>
      <c r="V1554" s="83" t="n">
        <f aca="false">ROUNDUP(SUM(J1554:L1554)*1.1,0)</f>
        <v>0</v>
      </c>
      <c r="W1554" s="84" t="s">
        <v>50</v>
      </c>
      <c r="X1554" s="28" t="n">
        <f aca="false">IFERROR(IF($W1554="eパケライト",VLOOKUP($U1554,料金表!$B$3:$H$52,2,1),IF($W1554="eパケ",VLOOKUP($U1554,料金表!$B$3:$H$52,4,1),IF($W1554="EMS",VLOOKUP($U1554,料金表!$B$3:$H$52,6,1),""))),"")</f>
        <v>1085</v>
      </c>
      <c r="Y1554" s="28" t="n">
        <f aca="false">IFERROR(IF($W1554="eパケライト",VLOOKUP($U1554,料金表!$B$3:$H$52,3,1),IF($W1554="eパケ",VLOOKUP($U1554,料金表!$B$3:$H$52,5,1),IF($W1554="EMS",VLOOKUP($U1554,料金表!$B$3:$H$52,7,1),""))),"")</f>
        <v>1085</v>
      </c>
      <c r="Z1554" s="28" t="n">
        <f aca="false">$Z$1</f>
        <v>330</v>
      </c>
      <c r="AA1554" s="64"/>
      <c r="AB1554" s="65"/>
      <c r="AC1554" s="66" t="s">
        <v>89</v>
      </c>
      <c r="AD1554" s="65" t="n">
        <v>44022</v>
      </c>
      <c r="AE1554" s="56"/>
      <c r="AF1554" s="104"/>
    </row>
    <row r="1555" customFormat="false" ht="15.75" hidden="false" customHeight="true" outlineLevel="0" collapsed="false">
      <c r="A1555" s="19" t="n">
        <v>1548</v>
      </c>
      <c r="B1555" s="67"/>
      <c r="C1555" s="58" t="s">
        <v>4684</v>
      </c>
      <c r="D1555" s="37" t="s">
        <v>4685</v>
      </c>
      <c r="E1555" s="58" t="n">
        <v>4988615081361</v>
      </c>
      <c r="F1555" s="38" t="str">
        <f aca="false">IF(D1555="",,"http://mnsearch.com/item?kwd="&amp;D1555)</f>
        <v>http://mnsearch.com/item?kwd=B019BUDAD8</v>
      </c>
      <c r="G1555" s="60" t="n">
        <v>5200</v>
      </c>
      <c r="H1555" s="39"/>
      <c r="I1555" s="40" t="n">
        <v>200</v>
      </c>
      <c r="J1555" s="41"/>
      <c r="K1555" s="41"/>
      <c r="L1555" s="41"/>
      <c r="M1555" s="100" t="s">
        <v>4686</v>
      </c>
      <c r="N1555" s="62" t="n">
        <v>80.49</v>
      </c>
      <c r="O1555" s="77" t="n">
        <f aca="false">N1555-0.5</f>
        <v>79.99</v>
      </c>
      <c r="P1555" s="78" t="n">
        <f aca="false">IF(ISERROR($P$1*O1555),"",($P$1*O1555))</f>
        <v>8469.3412</v>
      </c>
      <c r="Q1555" s="79" t="n">
        <f aca="false">P1555-T1555-X1555-G1555-H1555-Z1555</f>
        <v>809.341199999999</v>
      </c>
      <c r="R1555" s="80" t="n">
        <f aca="false">P1555-T1555-Y1555-G1555-H1555-Z1555</f>
        <v>809.341199999999</v>
      </c>
      <c r="S1555" s="81" t="n">
        <f aca="false">IF(ISERROR(Q1555/P1555),"",(Q1555/P1555))</f>
        <v>0.0955612934805365</v>
      </c>
      <c r="T1555" s="78" t="n">
        <f aca="false">ROUND(IF(ISERROR(P1555*$T$1),"",P1555*$T$1),0)</f>
        <v>1270</v>
      </c>
      <c r="U1555" s="82" t="n">
        <f aca="false">ROUNDUP(I1555*1.2,0)</f>
        <v>240</v>
      </c>
      <c r="V1555" s="83" t="n">
        <f aca="false">ROUNDUP(SUM(J1555:L1555)*1.1,0)</f>
        <v>0</v>
      </c>
      <c r="W1555" s="84" t="s">
        <v>50</v>
      </c>
      <c r="X1555" s="28" t="n">
        <f aca="false">IFERROR(IF($W1555="eパケライト",VLOOKUP($U1555,料金表!$B$3:$H$52,2,1),IF($W1555="eパケ",VLOOKUP($U1555,料金表!$B$3:$H$52,4,1),IF($W1555="EMS",VLOOKUP($U1555,料金表!$B$3:$H$52,6,1),""))),"")</f>
        <v>860</v>
      </c>
      <c r="Y1555" s="28" t="n">
        <f aca="false">IFERROR(IF($W1555="eパケライト",VLOOKUP($U1555,料金表!$B$3:$H$52,3,1),IF($W1555="eパケ",VLOOKUP($U1555,料金表!$B$3:$H$52,5,1),IF($W1555="EMS",VLOOKUP($U1555,料金表!$B$3:$H$52,7,1),""))),"")</f>
        <v>860</v>
      </c>
      <c r="Z1555" s="28" t="n">
        <f aca="false">$Z$1</f>
        <v>330</v>
      </c>
      <c r="AA1555" s="64"/>
      <c r="AB1555" s="65"/>
      <c r="AC1555" s="66" t="s">
        <v>89</v>
      </c>
      <c r="AD1555" s="65" t="n">
        <v>44022</v>
      </c>
      <c r="AE1555" s="56"/>
      <c r="AF1555" s="104"/>
    </row>
    <row r="1556" customFormat="false" ht="15.75" hidden="false" customHeight="true" outlineLevel="0" collapsed="false">
      <c r="A1556" s="19" t="n">
        <v>1549</v>
      </c>
      <c r="B1556" s="67"/>
      <c r="C1556" s="58" t="s">
        <v>4687</v>
      </c>
      <c r="D1556" s="37" t="s">
        <v>4688</v>
      </c>
      <c r="E1556" s="58" t="n">
        <v>4909508122039</v>
      </c>
      <c r="F1556" s="38" t="str">
        <f aca="false">IF(D1556="",,"http://mnsearch.com/item?kwd="&amp;D1556)</f>
        <v>http://mnsearch.com/item?kwd=B000148J5I</v>
      </c>
      <c r="G1556" s="60" t="n">
        <v>9200</v>
      </c>
      <c r="H1556" s="39"/>
      <c r="I1556" s="40" t="n">
        <v>250</v>
      </c>
      <c r="J1556" s="41"/>
      <c r="K1556" s="41"/>
      <c r="L1556" s="41"/>
      <c r="M1556" s="100" t="s">
        <v>4689</v>
      </c>
      <c r="N1556" s="62" t="n">
        <v>130</v>
      </c>
      <c r="O1556" s="77" t="n">
        <f aca="false">N1556-0.5</f>
        <v>129.5</v>
      </c>
      <c r="P1556" s="78" t="n">
        <f aca="false">IF(ISERROR($P$1*O1556),"",($P$1*O1556))</f>
        <v>13711.46</v>
      </c>
      <c r="Q1556" s="79" t="n">
        <f aca="false">P1556-T1556-X1556-G1556-H1556-Z1556</f>
        <v>1189.46</v>
      </c>
      <c r="R1556" s="80" t="n">
        <f aca="false">P1556-T1556-Y1556-G1556-H1556-Z1556</f>
        <v>1189.46</v>
      </c>
      <c r="S1556" s="81" t="n">
        <f aca="false">IF(ISERROR(Q1556/P1556),"",(Q1556/P1556))</f>
        <v>0.0867493323103447</v>
      </c>
      <c r="T1556" s="78" t="n">
        <f aca="false">ROUND(IF(ISERROR(P1556*$T$1),"",P1556*$T$1),0)</f>
        <v>2057</v>
      </c>
      <c r="U1556" s="82" t="n">
        <f aca="false">ROUNDUP(I1556*1.2,0)</f>
        <v>300</v>
      </c>
      <c r="V1556" s="83" t="n">
        <f aca="false">ROUNDUP(SUM(J1556:L1556)*1.1,0)</f>
        <v>0</v>
      </c>
      <c r="W1556" s="84" t="s">
        <v>50</v>
      </c>
      <c r="X1556" s="28" t="n">
        <f aca="false">IFERROR(IF($W1556="eパケライト",VLOOKUP($U1556,料金表!$B$3:$H$52,2,1),IF($W1556="eパケ",VLOOKUP($U1556,料金表!$B$3:$H$52,4,1),IF($W1556="EMS",VLOOKUP($U1556,料金表!$B$3:$H$52,6,1),""))),"")</f>
        <v>935</v>
      </c>
      <c r="Y1556" s="28" t="n">
        <f aca="false">IFERROR(IF($W1556="eパケライト",VLOOKUP($U1556,料金表!$B$3:$H$52,3,1),IF($W1556="eパケ",VLOOKUP($U1556,料金表!$B$3:$H$52,5,1),IF($W1556="EMS",VLOOKUP($U1556,料金表!$B$3:$H$52,7,1),""))),"")</f>
        <v>935</v>
      </c>
      <c r="Z1556" s="28" t="n">
        <f aca="false">$Z$1</f>
        <v>330</v>
      </c>
      <c r="AA1556" s="64"/>
      <c r="AB1556" s="65"/>
      <c r="AC1556" s="66" t="s">
        <v>89</v>
      </c>
      <c r="AD1556" s="65" t="n">
        <v>44022</v>
      </c>
      <c r="AE1556" s="56"/>
      <c r="AF1556" s="104"/>
    </row>
    <row r="1557" customFormat="false" ht="15.75" hidden="false" customHeight="true" outlineLevel="0" collapsed="false">
      <c r="A1557" s="19" t="n">
        <v>1550</v>
      </c>
      <c r="B1557" s="67"/>
      <c r="C1557" s="58" t="s">
        <v>4690</v>
      </c>
      <c r="D1557" s="37" t="s">
        <v>4691</v>
      </c>
      <c r="E1557" s="58" t="n">
        <v>4983094000117</v>
      </c>
      <c r="F1557" s="38" t="str">
        <f aca="false">IF(D1557="",,"http://mnsearch.com/item?kwd="&amp;D1557)</f>
        <v>http://mnsearch.com/item?kwd=B000068HOB</v>
      </c>
      <c r="G1557" s="60" t="n">
        <v>2611</v>
      </c>
      <c r="H1557" s="39"/>
      <c r="I1557" s="40" t="n">
        <v>200</v>
      </c>
      <c r="J1557" s="41"/>
      <c r="K1557" s="41"/>
      <c r="L1557" s="41"/>
      <c r="M1557" s="61" t="s">
        <v>4692</v>
      </c>
      <c r="N1557" s="62" t="n">
        <v>46.49</v>
      </c>
      <c r="O1557" s="77" t="n">
        <f aca="false">N1557-0.5</f>
        <v>45.99</v>
      </c>
      <c r="P1557" s="78" t="n">
        <f aca="false">IF(ISERROR($P$1*O1557),"",($P$1*O1557))</f>
        <v>4869.4212</v>
      </c>
      <c r="Q1557" s="79" t="n">
        <f aca="false">P1557-T1557-X1557-G1557-H1557-Z1557</f>
        <v>338.4212</v>
      </c>
      <c r="R1557" s="80" t="n">
        <f aca="false">P1557-T1557-Y1557-G1557-H1557-Z1557</f>
        <v>338.4212</v>
      </c>
      <c r="S1557" s="81" t="n">
        <f aca="false">IF(ISERROR(Q1557/P1557),"",(Q1557/P1557))</f>
        <v>0.0694992661550822</v>
      </c>
      <c r="T1557" s="78" t="n">
        <f aca="false">ROUND(IF(ISERROR(P1557*$T$1),"",P1557*$T$1),0)</f>
        <v>730</v>
      </c>
      <c r="U1557" s="82" t="n">
        <f aca="false">ROUNDUP(I1557*1.2,0)</f>
        <v>240</v>
      </c>
      <c r="V1557" s="83" t="n">
        <f aca="false">ROUNDUP(SUM(J1557:L1557)*1.1,0)</f>
        <v>0</v>
      </c>
      <c r="W1557" s="84" t="s">
        <v>50</v>
      </c>
      <c r="X1557" s="28" t="n">
        <f aca="false">IFERROR(IF($W1557="eパケライト",VLOOKUP($U1557,料金表!$B$3:$H$52,2,1),IF($W1557="eパケ",VLOOKUP($U1557,料金表!$B$3:$H$52,4,1),IF($W1557="EMS",VLOOKUP($U1557,料金表!$B$3:$H$52,6,1),""))),"")</f>
        <v>860</v>
      </c>
      <c r="Y1557" s="28" t="n">
        <f aca="false">IFERROR(IF($W1557="eパケライト",VLOOKUP($U1557,料金表!$B$3:$H$52,3,1),IF($W1557="eパケ",VLOOKUP($U1557,料金表!$B$3:$H$52,5,1),IF($W1557="EMS",VLOOKUP($U1557,料金表!$B$3:$H$52,7,1),""))),"")</f>
        <v>860</v>
      </c>
      <c r="Z1557" s="28" t="n">
        <f aca="false">$Z$1</f>
        <v>330</v>
      </c>
      <c r="AA1557" s="64"/>
      <c r="AB1557" s="65"/>
      <c r="AC1557" s="66" t="s">
        <v>89</v>
      </c>
      <c r="AD1557" s="65" t="n">
        <v>44022</v>
      </c>
      <c r="AE1557" s="56"/>
      <c r="AF1557" s="104"/>
    </row>
    <row r="1558" customFormat="false" ht="15.75" hidden="false" customHeight="true" outlineLevel="0" collapsed="false">
      <c r="A1558" s="19" t="n">
        <v>1551</v>
      </c>
      <c r="B1558" s="67"/>
      <c r="C1558" s="58" t="s">
        <v>4693</v>
      </c>
      <c r="D1558" s="37" t="s">
        <v>4694</v>
      </c>
      <c r="E1558" s="58" t="n">
        <v>4974365133313</v>
      </c>
      <c r="F1558" s="38" t="str">
        <f aca="false">IF(D1558="",,"http://mnsearch.com/item?kwd="&amp;D1558)</f>
        <v>http://mnsearch.com/item?kwd=B00014AWO4</v>
      </c>
      <c r="G1558" s="60" t="n">
        <v>2200</v>
      </c>
      <c r="H1558" s="39"/>
      <c r="I1558" s="40" t="n">
        <v>200</v>
      </c>
      <c r="J1558" s="41"/>
      <c r="K1558" s="41"/>
      <c r="L1558" s="41"/>
      <c r="M1558" s="100" t="s">
        <v>4695</v>
      </c>
      <c r="N1558" s="62" t="n">
        <v>60.49</v>
      </c>
      <c r="O1558" s="77" t="n">
        <f aca="false">N1558-0.5</f>
        <v>59.99</v>
      </c>
      <c r="P1558" s="78" t="n">
        <f aca="false">IF(ISERROR($P$1*O1558),"",($P$1*O1558))</f>
        <v>6351.7412</v>
      </c>
      <c r="Q1558" s="79" t="n">
        <f aca="false">P1558-T1558-X1558-G1558-H1558-Z1558</f>
        <v>2008.7412</v>
      </c>
      <c r="R1558" s="80" t="n">
        <f aca="false">P1558-T1558-Y1558-G1558-H1558-Z1558</f>
        <v>2008.7412</v>
      </c>
      <c r="S1558" s="81" t="n">
        <f aca="false">IF(ISERROR(Q1558/P1558),"",(Q1558/P1558))</f>
        <v>0.316250479474825</v>
      </c>
      <c r="T1558" s="78" t="n">
        <f aca="false">ROUND(IF(ISERROR(P1558*$T$1),"",P1558*$T$1),0)</f>
        <v>953</v>
      </c>
      <c r="U1558" s="82" t="n">
        <f aca="false">ROUNDUP(I1558*1.2,0)</f>
        <v>240</v>
      </c>
      <c r="V1558" s="83" t="n">
        <f aca="false">ROUNDUP(SUM(J1558:L1558)*1.1,0)</f>
        <v>0</v>
      </c>
      <c r="W1558" s="84" t="s">
        <v>50</v>
      </c>
      <c r="X1558" s="28" t="n">
        <f aca="false">IFERROR(IF($W1558="eパケライト",VLOOKUP($U1558,料金表!$B$3:$H$52,2,1),IF($W1558="eパケ",VLOOKUP($U1558,料金表!$B$3:$H$52,4,1),IF($W1558="EMS",VLOOKUP($U1558,料金表!$B$3:$H$52,6,1),""))),"")</f>
        <v>860</v>
      </c>
      <c r="Y1558" s="28" t="n">
        <f aca="false">IFERROR(IF($W1558="eパケライト",VLOOKUP($U1558,料金表!$B$3:$H$52,3,1),IF($W1558="eパケ",VLOOKUP($U1558,料金表!$B$3:$H$52,5,1),IF($W1558="EMS",VLOOKUP($U1558,料金表!$B$3:$H$52,7,1),""))),"")</f>
        <v>860</v>
      </c>
      <c r="Z1558" s="28" t="n">
        <f aca="false">$Z$1</f>
        <v>330</v>
      </c>
      <c r="AA1558" s="64"/>
      <c r="AB1558" s="65"/>
      <c r="AC1558" s="66" t="s">
        <v>89</v>
      </c>
      <c r="AD1558" s="65" t="n">
        <v>44022</v>
      </c>
      <c r="AE1558" s="56"/>
      <c r="AF1558" s="104"/>
    </row>
    <row r="1559" customFormat="false" ht="15.75" hidden="false" customHeight="true" outlineLevel="0" collapsed="false">
      <c r="A1559" s="19" t="n">
        <v>1552</v>
      </c>
      <c r="B1559" s="67"/>
      <c r="C1559" s="58" t="s">
        <v>4696</v>
      </c>
      <c r="D1559" s="37" t="s">
        <v>4697</v>
      </c>
      <c r="E1559" s="58" t="n">
        <v>4964808500338</v>
      </c>
      <c r="F1559" s="38" t="str">
        <f aca="false">IF(D1559="",,"http://mnsearch.com/item?kwd="&amp;D1559)</f>
        <v>http://mnsearch.com/item?kwd=B00014B0UE</v>
      </c>
      <c r="G1559" s="60" t="n">
        <v>4411</v>
      </c>
      <c r="H1559" s="39"/>
      <c r="I1559" s="40" t="n">
        <v>200</v>
      </c>
      <c r="J1559" s="41"/>
      <c r="K1559" s="41"/>
      <c r="L1559" s="41"/>
      <c r="M1559" s="100" t="s">
        <v>4698</v>
      </c>
      <c r="N1559" s="62" t="n">
        <v>75.49</v>
      </c>
      <c r="O1559" s="77" t="n">
        <f aca="false">N1559-0.5</f>
        <v>74.99</v>
      </c>
      <c r="P1559" s="78" t="n">
        <f aca="false">IF(ISERROR($P$1*O1559),"",($P$1*O1559))</f>
        <v>7939.9412</v>
      </c>
      <c r="Q1559" s="79" t="n">
        <f aca="false">P1559-T1559-X1559-G1559-H1559-Z1559</f>
        <v>1147.9412</v>
      </c>
      <c r="R1559" s="80" t="n">
        <f aca="false">P1559-T1559-Y1559-G1559-H1559-Z1559</f>
        <v>1147.9412</v>
      </c>
      <c r="S1559" s="81" t="n">
        <f aca="false">IF(ISERROR(Q1559/P1559),"",(Q1559/P1559))</f>
        <v>0.144578048008718</v>
      </c>
      <c r="T1559" s="78" t="n">
        <f aca="false">ROUND(IF(ISERROR(P1559*$T$1),"",P1559*$T$1),0)</f>
        <v>1191</v>
      </c>
      <c r="U1559" s="82" t="n">
        <f aca="false">ROUNDUP(I1559*1.2,0)</f>
        <v>240</v>
      </c>
      <c r="V1559" s="83" t="n">
        <f aca="false">ROUNDUP(SUM(J1559:L1559)*1.1,0)</f>
        <v>0</v>
      </c>
      <c r="W1559" s="84" t="s">
        <v>50</v>
      </c>
      <c r="X1559" s="28" t="n">
        <f aca="false">IFERROR(IF($W1559="eパケライト",VLOOKUP($U1559,料金表!$B$3:$H$52,2,1),IF($W1559="eパケ",VLOOKUP($U1559,料金表!$B$3:$H$52,4,1),IF($W1559="EMS",VLOOKUP($U1559,料金表!$B$3:$H$52,6,1),""))),"")</f>
        <v>860</v>
      </c>
      <c r="Y1559" s="28" t="n">
        <f aca="false">IFERROR(IF($W1559="eパケライト",VLOOKUP($U1559,料金表!$B$3:$H$52,3,1),IF($W1559="eパケ",VLOOKUP($U1559,料金表!$B$3:$H$52,5,1),IF($W1559="EMS",VLOOKUP($U1559,料金表!$B$3:$H$52,7,1),""))),"")</f>
        <v>860</v>
      </c>
      <c r="Z1559" s="28" t="n">
        <f aca="false">$Z$1</f>
        <v>330</v>
      </c>
      <c r="AA1559" s="64"/>
      <c r="AB1559" s="65"/>
      <c r="AC1559" s="66" t="s">
        <v>89</v>
      </c>
      <c r="AD1559" s="65" t="n">
        <v>44022</v>
      </c>
      <c r="AE1559" s="56"/>
      <c r="AF1559" s="104"/>
    </row>
    <row r="1560" customFormat="false" ht="15.75" hidden="false" customHeight="true" outlineLevel="0" collapsed="false">
      <c r="A1560" s="19" t="n">
        <v>1553</v>
      </c>
      <c r="B1560" s="67"/>
      <c r="C1560" s="58" t="s">
        <v>4699</v>
      </c>
      <c r="D1560" s="37" t="s">
        <v>4700</v>
      </c>
      <c r="E1560" s="58" t="n">
        <v>4988607001377</v>
      </c>
      <c r="F1560" s="38" t="str">
        <f aca="false">IF(D1560="",,"http://mnsearch.com/item?kwd="&amp;D1560)</f>
        <v>http://mnsearch.com/item?kwd=B000067OWY</v>
      </c>
      <c r="G1560" s="60" t="n">
        <v>9201</v>
      </c>
      <c r="H1560" s="39"/>
      <c r="I1560" s="40" t="n">
        <v>300</v>
      </c>
      <c r="J1560" s="41"/>
      <c r="K1560" s="41"/>
      <c r="L1560" s="41"/>
      <c r="M1560" s="100" t="s">
        <v>4701</v>
      </c>
      <c r="N1560" s="62" t="n">
        <v>130</v>
      </c>
      <c r="O1560" s="77" t="n">
        <f aca="false">N1560-0.5</f>
        <v>129.5</v>
      </c>
      <c r="P1560" s="78" t="n">
        <f aca="false">IF(ISERROR($P$1*O1560),"",($P$1*O1560))</f>
        <v>13711.46</v>
      </c>
      <c r="Q1560" s="79" t="n">
        <f aca="false">P1560-T1560-X1560-G1560-H1560-Z1560</f>
        <v>1038.46</v>
      </c>
      <c r="R1560" s="80" t="n">
        <f aca="false">P1560-T1560-Y1560-G1560-H1560-Z1560</f>
        <v>1038.46</v>
      </c>
      <c r="S1560" s="81" t="n">
        <f aca="false">IF(ISERROR(Q1560/P1560),"",(Q1560/P1560))</f>
        <v>0.075736646571554</v>
      </c>
      <c r="T1560" s="78" t="n">
        <f aca="false">ROUND(IF(ISERROR(P1560*$T$1),"",P1560*$T$1),0)</f>
        <v>2057</v>
      </c>
      <c r="U1560" s="82" t="n">
        <f aca="false">ROUNDUP(I1560*1.2,0)</f>
        <v>360</v>
      </c>
      <c r="V1560" s="83" t="n">
        <f aca="false">ROUNDUP(SUM(J1560:L1560)*1.1,0)</f>
        <v>0</v>
      </c>
      <c r="W1560" s="84" t="s">
        <v>50</v>
      </c>
      <c r="X1560" s="28" t="n">
        <f aca="false">IFERROR(IF($W1560="eパケライト",VLOOKUP($U1560,料金表!$B$3:$H$52,2,1),IF($W1560="eパケ",VLOOKUP($U1560,料金表!$B$3:$H$52,4,1),IF($W1560="EMS",VLOOKUP($U1560,料金表!$B$3:$H$52,6,1),""))),"")</f>
        <v>1085</v>
      </c>
      <c r="Y1560" s="28" t="n">
        <f aca="false">IFERROR(IF($W1560="eパケライト",VLOOKUP($U1560,料金表!$B$3:$H$52,3,1),IF($W1560="eパケ",VLOOKUP($U1560,料金表!$B$3:$H$52,5,1),IF($W1560="EMS",VLOOKUP($U1560,料金表!$B$3:$H$52,7,1),""))),"")</f>
        <v>1085</v>
      </c>
      <c r="Z1560" s="28" t="n">
        <f aca="false">$Z$1</f>
        <v>330</v>
      </c>
      <c r="AA1560" s="64"/>
      <c r="AB1560" s="65"/>
      <c r="AC1560" s="66" t="s">
        <v>89</v>
      </c>
      <c r="AD1560" s="65" t="n">
        <v>44022</v>
      </c>
      <c r="AE1560" s="56"/>
      <c r="AF1560" s="104"/>
    </row>
    <row r="1561" customFormat="false" ht="15.75" hidden="false" customHeight="true" outlineLevel="0" collapsed="false">
      <c r="A1561" s="19" t="n">
        <v>1554</v>
      </c>
      <c r="B1561" s="67"/>
      <c r="C1561" s="58" t="s">
        <v>4702</v>
      </c>
      <c r="D1561" s="37" t="s">
        <v>4703</v>
      </c>
      <c r="E1561" s="58" t="n">
        <v>4964808500215</v>
      </c>
      <c r="F1561" s="38" t="str">
        <f aca="false">IF(D1561="",,"http://mnsearch.com/item?kwd="&amp;D1561)</f>
        <v>http://mnsearch.com/item?kwd=B00014B0OK</v>
      </c>
      <c r="G1561" s="60" t="n">
        <v>7811</v>
      </c>
      <c r="H1561" s="39"/>
      <c r="I1561" s="40" t="n">
        <v>200</v>
      </c>
      <c r="J1561" s="41"/>
      <c r="K1561" s="41"/>
      <c r="L1561" s="41"/>
      <c r="M1561" s="61" t="s">
        <v>4704</v>
      </c>
      <c r="N1561" s="62" t="n">
        <v>120</v>
      </c>
      <c r="O1561" s="77" t="n">
        <f aca="false">N1561-0.5</f>
        <v>119.5</v>
      </c>
      <c r="P1561" s="78" t="n">
        <f aca="false">IF(ISERROR($P$1*O1561),"",($P$1*O1561))</f>
        <v>12652.66</v>
      </c>
      <c r="Q1561" s="79" t="n">
        <f aca="false">P1561-T1561-X1561-G1561-H1561-Z1561</f>
        <v>1753.66</v>
      </c>
      <c r="R1561" s="80" t="n">
        <f aca="false">P1561-T1561-Y1561-G1561-H1561-Z1561</f>
        <v>1753.66</v>
      </c>
      <c r="S1561" s="81" t="n">
        <f aca="false">IF(ISERROR(Q1561/P1561),"",(Q1561/P1561))</f>
        <v>0.138600104642028</v>
      </c>
      <c r="T1561" s="78" t="n">
        <f aca="false">ROUND(IF(ISERROR(P1561*$T$1),"",P1561*$T$1),0)</f>
        <v>1898</v>
      </c>
      <c r="U1561" s="82" t="n">
        <f aca="false">ROUNDUP(I1561*1.2,0)</f>
        <v>240</v>
      </c>
      <c r="V1561" s="83" t="n">
        <f aca="false">ROUNDUP(SUM(J1561:L1561)*1.1,0)</f>
        <v>0</v>
      </c>
      <c r="W1561" s="84" t="s">
        <v>50</v>
      </c>
      <c r="X1561" s="28" t="n">
        <f aca="false">IFERROR(IF($W1561="eパケライト",VLOOKUP($U1561,料金表!$B$3:$H$52,2,1),IF($W1561="eパケ",VLOOKUP($U1561,料金表!$B$3:$H$52,4,1),IF($W1561="EMS",VLOOKUP($U1561,料金表!$B$3:$H$52,6,1),""))),"")</f>
        <v>860</v>
      </c>
      <c r="Y1561" s="28" t="n">
        <f aca="false">IFERROR(IF($W1561="eパケライト",VLOOKUP($U1561,料金表!$B$3:$H$52,3,1),IF($W1561="eパケ",VLOOKUP($U1561,料金表!$B$3:$H$52,5,1),IF($W1561="EMS",VLOOKUP($U1561,料金表!$B$3:$H$52,7,1),""))),"")</f>
        <v>860</v>
      </c>
      <c r="Z1561" s="28" t="n">
        <f aca="false">$Z$1</f>
        <v>330</v>
      </c>
      <c r="AA1561" s="64"/>
      <c r="AB1561" s="65"/>
      <c r="AC1561" s="66" t="s">
        <v>89</v>
      </c>
      <c r="AD1561" s="65" t="n">
        <v>44022</v>
      </c>
      <c r="AE1561" s="56"/>
      <c r="AF1561" s="104"/>
    </row>
    <row r="1562" customFormat="false" ht="15.75" hidden="false" customHeight="true" outlineLevel="0" collapsed="false">
      <c r="A1562" s="19" t="n">
        <v>1555</v>
      </c>
      <c r="B1562" s="67"/>
      <c r="C1562" s="58" t="s">
        <v>4705</v>
      </c>
      <c r="D1562" s="37" t="s">
        <v>4706</v>
      </c>
      <c r="E1562" s="58" t="n">
        <v>4902425534824</v>
      </c>
      <c r="F1562" s="38" t="str">
        <f aca="false">IF(D1562="",,"http://mnsearch.com/item?kwd="&amp;D1562)</f>
        <v>http://mnsearch.com/item?kwd=B00J0VHWXS</v>
      </c>
      <c r="G1562" s="60" t="n">
        <v>3311</v>
      </c>
      <c r="H1562" s="39"/>
      <c r="I1562" s="40" t="n">
        <v>200</v>
      </c>
      <c r="J1562" s="41"/>
      <c r="K1562" s="41"/>
      <c r="L1562" s="41"/>
      <c r="M1562" s="100" t="s">
        <v>4707</v>
      </c>
      <c r="N1562" s="62" t="n">
        <v>60</v>
      </c>
      <c r="O1562" s="77" t="n">
        <f aca="false">N1562-0.5</f>
        <v>59.5</v>
      </c>
      <c r="P1562" s="78" t="n">
        <f aca="false">IF(ISERROR($P$1*O1562),"",($P$1*O1562))</f>
        <v>6299.86</v>
      </c>
      <c r="Q1562" s="79" t="n">
        <f aca="false">P1562-T1562-X1562-G1562-H1562-Z1562</f>
        <v>853.86</v>
      </c>
      <c r="R1562" s="80" t="n">
        <f aca="false">P1562-T1562-Y1562-G1562-H1562-Z1562</f>
        <v>853.86</v>
      </c>
      <c r="S1562" s="81" t="n">
        <f aca="false">IF(ISERROR(Q1562/P1562),"",(Q1562/P1562))</f>
        <v>0.135536345252117</v>
      </c>
      <c r="T1562" s="78" t="n">
        <f aca="false">ROUND(IF(ISERROR(P1562*$T$1),"",P1562*$T$1),0)</f>
        <v>945</v>
      </c>
      <c r="U1562" s="82" t="n">
        <f aca="false">ROUNDUP(I1562*1.2,0)</f>
        <v>240</v>
      </c>
      <c r="V1562" s="83" t="n">
        <f aca="false">ROUNDUP(SUM(J1562:L1562)*1.1,0)</f>
        <v>0</v>
      </c>
      <c r="W1562" s="84" t="s">
        <v>50</v>
      </c>
      <c r="X1562" s="28" t="n">
        <f aca="false">IFERROR(IF($W1562="eパケライト",VLOOKUP($U1562,料金表!$B$3:$H$52,2,1),IF($W1562="eパケ",VLOOKUP($U1562,料金表!$B$3:$H$52,4,1),IF($W1562="EMS",VLOOKUP($U1562,料金表!$B$3:$H$52,6,1),""))),"")</f>
        <v>860</v>
      </c>
      <c r="Y1562" s="28" t="n">
        <f aca="false">IFERROR(IF($W1562="eパケライト",VLOOKUP($U1562,料金表!$B$3:$H$52,3,1),IF($W1562="eパケ",VLOOKUP($U1562,料金表!$B$3:$H$52,5,1),IF($W1562="EMS",VLOOKUP($U1562,料金表!$B$3:$H$52,7,1),""))),"")</f>
        <v>860</v>
      </c>
      <c r="Z1562" s="28" t="n">
        <f aca="false">$Z$1</f>
        <v>330</v>
      </c>
      <c r="AA1562" s="64"/>
      <c r="AB1562" s="65"/>
      <c r="AC1562" s="66" t="s">
        <v>89</v>
      </c>
      <c r="AD1562" s="65" t="n">
        <v>44022</v>
      </c>
      <c r="AE1562" s="56"/>
      <c r="AF1562" s="104"/>
    </row>
    <row r="1563" customFormat="false" ht="15.75" hidden="false" customHeight="true" outlineLevel="0" collapsed="false">
      <c r="A1563" s="19" t="n">
        <v>1556</v>
      </c>
      <c r="B1563" s="67"/>
      <c r="C1563" s="58" t="s">
        <v>4708</v>
      </c>
      <c r="D1563" s="37" t="s">
        <v>4709</v>
      </c>
      <c r="E1563" s="58" t="n">
        <v>4976219144643</v>
      </c>
      <c r="F1563" s="38" t="str">
        <f aca="false">IF(D1563="",,"http://mnsearch.com/item?kwd="&amp;D1563)</f>
        <v>http://mnsearch.com/item?kwd=B000068HNA</v>
      </c>
      <c r="G1563" s="60" t="n">
        <v>8601</v>
      </c>
      <c r="H1563" s="39"/>
      <c r="I1563" s="40" t="n">
        <v>200</v>
      </c>
      <c r="J1563" s="41"/>
      <c r="K1563" s="41"/>
      <c r="L1563" s="41"/>
      <c r="M1563" s="100" t="s">
        <v>4710</v>
      </c>
      <c r="N1563" s="62" t="n">
        <v>123.99</v>
      </c>
      <c r="O1563" s="77" t="n">
        <f aca="false">N1563-0.5</f>
        <v>123.49</v>
      </c>
      <c r="P1563" s="78" t="n">
        <f aca="false">IF(ISERROR($P$1*O1563),"",($P$1*O1563))</f>
        <v>13075.1212</v>
      </c>
      <c r="Q1563" s="79" t="n">
        <f aca="false">P1563-T1563-X1563-G1563-H1563-Z1563</f>
        <v>1323.1212</v>
      </c>
      <c r="R1563" s="80" t="n">
        <f aca="false">P1563-T1563-Y1563-G1563-H1563-Z1563</f>
        <v>1323.1212</v>
      </c>
      <c r="S1563" s="81" t="n">
        <f aca="false">IF(ISERROR(Q1563/P1563),"",(Q1563/P1563))</f>
        <v>0.101193800023819</v>
      </c>
      <c r="T1563" s="78" t="n">
        <f aca="false">ROUND(IF(ISERROR(P1563*$T$1),"",P1563*$T$1),0)</f>
        <v>1961</v>
      </c>
      <c r="U1563" s="82" t="n">
        <f aca="false">ROUNDUP(I1563*1.2,0)</f>
        <v>240</v>
      </c>
      <c r="V1563" s="83" t="n">
        <f aca="false">ROUNDUP(SUM(J1563:L1563)*1.1,0)</f>
        <v>0</v>
      </c>
      <c r="W1563" s="84" t="s">
        <v>50</v>
      </c>
      <c r="X1563" s="28" t="n">
        <f aca="false">IFERROR(IF($W1563="eパケライト",VLOOKUP($U1563,料金表!$B$3:$H$52,2,1),IF($W1563="eパケ",VLOOKUP($U1563,料金表!$B$3:$H$52,4,1),IF($W1563="EMS",VLOOKUP($U1563,料金表!$B$3:$H$52,6,1),""))),"")</f>
        <v>860</v>
      </c>
      <c r="Y1563" s="28" t="n">
        <f aca="false">IFERROR(IF($W1563="eパケライト",VLOOKUP($U1563,料金表!$B$3:$H$52,3,1),IF($W1563="eパケ",VLOOKUP($U1563,料金表!$B$3:$H$52,5,1),IF($W1563="EMS",VLOOKUP($U1563,料金表!$B$3:$H$52,7,1),""))),"")</f>
        <v>860</v>
      </c>
      <c r="Z1563" s="28" t="n">
        <f aca="false">$Z$1</f>
        <v>330</v>
      </c>
      <c r="AA1563" s="64"/>
      <c r="AB1563" s="65"/>
      <c r="AC1563" s="66" t="s">
        <v>45</v>
      </c>
      <c r="AD1563" s="65" t="n">
        <v>44022</v>
      </c>
      <c r="AE1563" s="56"/>
      <c r="AF1563" s="104"/>
    </row>
    <row r="1564" customFormat="false" ht="15.75" hidden="false" customHeight="true" outlineLevel="0" collapsed="false">
      <c r="A1564" s="19" t="n">
        <v>1557</v>
      </c>
      <c r="B1564" s="67"/>
      <c r="C1564" s="58" t="s">
        <v>4711</v>
      </c>
      <c r="D1564" s="37" t="s">
        <v>4712</v>
      </c>
      <c r="E1564" s="58" t="n">
        <v>4988615008351</v>
      </c>
      <c r="F1564" s="38" t="str">
        <f aca="false">IF(D1564="",,"http://mnsearch.com/item?kwd="&amp;D1564)</f>
        <v>http://mnsearch.com/item?kwd=B000069U8C</v>
      </c>
      <c r="G1564" s="60" t="n">
        <v>2511</v>
      </c>
      <c r="H1564" s="39"/>
      <c r="I1564" s="40" t="n">
        <v>200</v>
      </c>
      <c r="J1564" s="41"/>
      <c r="K1564" s="41"/>
      <c r="L1564" s="41"/>
      <c r="M1564" s="100" t="s">
        <v>4713</v>
      </c>
      <c r="N1564" s="62" t="n">
        <v>65.49</v>
      </c>
      <c r="O1564" s="77" t="n">
        <f aca="false">N1564-0.5</f>
        <v>64.99</v>
      </c>
      <c r="P1564" s="78" t="n">
        <f aca="false">IF(ISERROR($P$1*O1564),"",($P$1*O1564))</f>
        <v>6881.1412</v>
      </c>
      <c r="Q1564" s="79" t="n">
        <f aca="false">P1564-T1564-X1564-G1564-H1564-Z1564</f>
        <v>2148.1412</v>
      </c>
      <c r="R1564" s="80" t="n">
        <f aca="false">P1564-T1564-Y1564-G1564-H1564-Z1564</f>
        <v>2148.1412</v>
      </c>
      <c r="S1564" s="81" t="n">
        <f aca="false">IF(ISERROR(Q1564/P1564),"",(Q1564/P1564))</f>
        <v>0.312178043955848</v>
      </c>
      <c r="T1564" s="78" t="n">
        <f aca="false">ROUND(IF(ISERROR(P1564*$T$1),"",P1564*$T$1),0)</f>
        <v>1032</v>
      </c>
      <c r="U1564" s="82" t="n">
        <f aca="false">ROUNDUP(I1564*1.2,0)</f>
        <v>240</v>
      </c>
      <c r="V1564" s="83" t="n">
        <f aca="false">ROUNDUP(SUM(J1564:L1564)*1.1,0)</f>
        <v>0</v>
      </c>
      <c r="W1564" s="84" t="s">
        <v>50</v>
      </c>
      <c r="X1564" s="28" t="n">
        <f aca="false">IFERROR(IF($W1564="eパケライト",VLOOKUP($U1564,料金表!$B$3:$H$52,2,1),IF($W1564="eパケ",VLOOKUP($U1564,料金表!$B$3:$H$52,4,1),IF($W1564="EMS",VLOOKUP($U1564,料金表!$B$3:$H$52,6,1),""))),"")</f>
        <v>860</v>
      </c>
      <c r="Y1564" s="28" t="n">
        <f aca="false">IFERROR(IF($W1564="eパケライト",VLOOKUP($U1564,料金表!$B$3:$H$52,3,1),IF($W1564="eパケ",VLOOKUP($U1564,料金表!$B$3:$H$52,5,1),IF($W1564="EMS",VLOOKUP($U1564,料金表!$B$3:$H$52,7,1),""))),"")</f>
        <v>860</v>
      </c>
      <c r="Z1564" s="28" t="n">
        <f aca="false">$Z$1</f>
        <v>330</v>
      </c>
      <c r="AA1564" s="64"/>
      <c r="AB1564" s="65"/>
      <c r="AC1564" s="66" t="s">
        <v>45</v>
      </c>
      <c r="AD1564" s="65" t="n">
        <v>44022</v>
      </c>
      <c r="AE1564" s="56"/>
      <c r="AF1564" s="104"/>
    </row>
    <row r="1565" customFormat="false" ht="15.75" hidden="false" customHeight="true" outlineLevel="0" collapsed="false">
      <c r="A1565" s="19" t="n">
        <v>1558</v>
      </c>
      <c r="B1565" s="67"/>
      <c r="C1565" s="58" t="s">
        <v>4714</v>
      </c>
      <c r="D1565" s="37" t="s">
        <v>4715</v>
      </c>
      <c r="E1565" s="58" t="n">
        <v>4932688000019</v>
      </c>
      <c r="F1565" s="38" t="str">
        <f aca="false">IF(D1565="",,"http://mnsearch.com/item?kwd="&amp;D1565)</f>
        <v>http://mnsearch.com/item?kwd=B00019P7IK</v>
      </c>
      <c r="G1565" s="60" t="n">
        <v>3411</v>
      </c>
      <c r="H1565" s="39"/>
      <c r="I1565" s="40" t="n">
        <v>200</v>
      </c>
      <c r="J1565" s="41"/>
      <c r="K1565" s="41"/>
      <c r="L1565" s="41"/>
      <c r="M1565" s="61" t="s">
        <v>4716</v>
      </c>
      <c r="N1565" s="62" t="n">
        <v>59.5</v>
      </c>
      <c r="O1565" s="77" t="n">
        <f aca="false">N1565-0.5</f>
        <v>59</v>
      </c>
      <c r="P1565" s="78" t="n">
        <f aca="false">IF(ISERROR($P$1*O1565),"",($P$1*O1565))</f>
        <v>6246.92</v>
      </c>
      <c r="Q1565" s="79" t="n">
        <f aca="false">P1565-T1565-X1565-G1565-H1565-Z1565</f>
        <v>708.92</v>
      </c>
      <c r="R1565" s="80" t="n">
        <f aca="false">P1565-T1565-Y1565-G1565-H1565-Z1565</f>
        <v>708.92</v>
      </c>
      <c r="S1565" s="81" t="n">
        <f aca="false">IF(ISERROR(Q1565/P1565),"",(Q1565/P1565))</f>
        <v>0.113483124483746</v>
      </c>
      <c r="T1565" s="78" t="n">
        <f aca="false">ROUND(IF(ISERROR(P1565*$T$1),"",P1565*$T$1),0)</f>
        <v>937</v>
      </c>
      <c r="U1565" s="82" t="n">
        <f aca="false">ROUNDUP(I1565*1.2,0)</f>
        <v>240</v>
      </c>
      <c r="V1565" s="83" t="n">
        <f aca="false">ROUNDUP(SUM(J1565:L1565)*1.1,0)</f>
        <v>0</v>
      </c>
      <c r="W1565" s="84" t="s">
        <v>50</v>
      </c>
      <c r="X1565" s="28" t="n">
        <f aca="false">IFERROR(IF($W1565="eパケライト",VLOOKUP($U1565,料金表!$B$3:$H$52,2,1),IF($W1565="eパケ",VLOOKUP($U1565,料金表!$B$3:$H$52,4,1),IF($W1565="EMS",VLOOKUP($U1565,料金表!$B$3:$H$52,6,1),""))),"")</f>
        <v>860</v>
      </c>
      <c r="Y1565" s="28" t="n">
        <f aca="false">IFERROR(IF($W1565="eパケライト",VLOOKUP($U1565,料金表!$B$3:$H$52,3,1),IF($W1565="eパケ",VLOOKUP($U1565,料金表!$B$3:$H$52,5,1),IF($W1565="EMS",VLOOKUP($U1565,料金表!$B$3:$H$52,7,1),""))),"")</f>
        <v>860</v>
      </c>
      <c r="Z1565" s="28" t="n">
        <f aca="false">$Z$1</f>
        <v>330</v>
      </c>
      <c r="AA1565" s="64"/>
      <c r="AB1565" s="65"/>
      <c r="AC1565" s="66" t="s">
        <v>45</v>
      </c>
      <c r="AD1565" s="65" t="n">
        <v>44022</v>
      </c>
      <c r="AE1565" s="56"/>
      <c r="AF1565" s="104"/>
    </row>
    <row r="1566" customFormat="false" ht="15.75" hidden="false" customHeight="true" outlineLevel="0" collapsed="false">
      <c r="A1566" s="19" t="n">
        <v>1559</v>
      </c>
      <c r="B1566" s="67"/>
      <c r="C1566" s="58" t="s">
        <v>4717</v>
      </c>
      <c r="D1566" s="37" t="s">
        <v>4718</v>
      </c>
      <c r="E1566" s="58" t="n">
        <v>4961082610142</v>
      </c>
      <c r="F1566" s="38" t="str">
        <f aca="false">IF(D1566="",,"http://mnsearch.com/item?kwd="&amp;D1566)</f>
        <v>http://mnsearch.com/item?kwd=B000068HDW</v>
      </c>
      <c r="G1566" s="60" t="n">
        <v>6000</v>
      </c>
      <c r="H1566" s="39"/>
      <c r="I1566" s="40" t="n">
        <v>200</v>
      </c>
      <c r="J1566" s="41"/>
      <c r="K1566" s="41"/>
      <c r="L1566" s="41"/>
      <c r="M1566" s="61" t="s">
        <v>4719</v>
      </c>
      <c r="N1566" s="62" t="n">
        <v>100.49</v>
      </c>
      <c r="O1566" s="77" t="n">
        <f aca="false">N1566-0.5</f>
        <v>99.99</v>
      </c>
      <c r="P1566" s="78" t="n">
        <f aca="false">IF(ISERROR($P$1*O1566),"",($P$1*O1566))</f>
        <v>10586.9412</v>
      </c>
      <c r="Q1566" s="79" t="n">
        <f aca="false">P1566-T1566-X1566-G1566-H1566-Z1566</f>
        <v>1808.9412</v>
      </c>
      <c r="R1566" s="80" t="n">
        <f aca="false">P1566-T1566-Y1566-G1566-H1566-Z1566</f>
        <v>1808.9412</v>
      </c>
      <c r="S1566" s="81" t="n">
        <f aca="false">IF(ISERROR(Q1566/P1566),"",(Q1566/P1566))</f>
        <v>0.170865329827278</v>
      </c>
      <c r="T1566" s="78" t="n">
        <f aca="false">ROUND(IF(ISERROR(P1566*$T$1),"",P1566*$T$1),0)</f>
        <v>1588</v>
      </c>
      <c r="U1566" s="82" t="n">
        <f aca="false">ROUNDUP(I1566*1.2,0)</f>
        <v>240</v>
      </c>
      <c r="V1566" s="83" t="n">
        <f aca="false">ROUNDUP(SUM(J1566:L1566)*1.1,0)</f>
        <v>0</v>
      </c>
      <c r="W1566" s="84" t="s">
        <v>50</v>
      </c>
      <c r="X1566" s="28" t="n">
        <f aca="false">IFERROR(IF($W1566="eパケライト",VLOOKUP($U1566,料金表!$B$3:$H$52,2,1),IF($W1566="eパケ",VLOOKUP($U1566,料金表!$B$3:$H$52,4,1),IF($W1566="EMS",VLOOKUP($U1566,料金表!$B$3:$H$52,6,1),""))),"")</f>
        <v>860</v>
      </c>
      <c r="Y1566" s="28" t="n">
        <f aca="false">IFERROR(IF($W1566="eパケライト",VLOOKUP($U1566,料金表!$B$3:$H$52,3,1),IF($W1566="eパケ",VLOOKUP($U1566,料金表!$B$3:$H$52,5,1),IF($W1566="EMS",VLOOKUP($U1566,料金表!$B$3:$H$52,7,1),""))),"")</f>
        <v>860</v>
      </c>
      <c r="Z1566" s="28" t="n">
        <f aca="false">$Z$1</f>
        <v>330</v>
      </c>
      <c r="AA1566" s="64"/>
      <c r="AB1566" s="65"/>
      <c r="AC1566" s="66" t="s">
        <v>45</v>
      </c>
      <c r="AD1566" s="65" t="n">
        <v>44022</v>
      </c>
      <c r="AE1566" s="56"/>
      <c r="AF1566" s="104"/>
    </row>
    <row r="1567" customFormat="false" ht="15.75" hidden="false" customHeight="true" outlineLevel="0" collapsed="false">
      <c r="A1567" s="19" t="n">
        <v>1560</v>
      </c>
      <c r="B1567" s="67"/>
      <c r="C1567" s="58" t="s">
        <v>4720</v>
      </c>
      <c r="D1567" s="37" t="s">
        <v>4721</v>
      </c>
      <c r="E1567" s="58" t="n">
        <v>4983164739114</v>
      </c>
      <c r="F1567" s="38" t="str">
        <f aca="false">IF(D1567="",,"http://mnsearch.com/item?kwd="&amp;D1567)</f>
        <v>http://mnsearch.com/item?kwd=B00014ATZG</v>
      </c>
      <c r="G1567" s="60" t="n">
        <v>15000</v>
      </c>
      <c r="H1567" s="39"/>
      <c r="I1567" s="40" t="n">
        <v>200</v>
      </c>
      <c r="J1567" s="41"/>
      <c r="K1567" s="41"/>
      <c r="L1567" s="41"/>
      <c r="M1567" s="61" t="s">
        <v>4722</v>
      </c>
      <c r="N1567" s="62" t="n">
        <v>200</v>
      </c>
      <c r="O1567" s="77" t="n">
        <f aca="false">N1567-0.5</f>
        <v>199.5</v>
      </c>
      <c r="P1567" s="78" t="n">
        <f aca="false">IF(ISERROR($P$1*O1567),"",($P$1*O1567))</f>
        <v>21123.06</v>
      </c>
      <c r="Q1567" s="79" t="n">
        <f aca="false">P1567-T1567-X1567-G1567-H1567-Z1567</f>
        <v>1765.06</v>
      </c>
      <c r="R1567" s="80" t="n">
        <f aca="false">P1567-T1567-Y1567-G1567-H1567-Z1567</f>
        <v>1765.06</v>
      </c>
      <c r="S1567" s="81" t="n">
        <f aca="false">IF(ISERROR(Q1567/P1567),"",(Q1567/P1567))</f>
        <v>0.0835608098447857</v>
      </c>
      <c r="T1567" s="78" t="n">
        <f aca="false">ROUND(IF(ISERROR(P1567*$T$1),"",P1567*$T$1),0)</f>
        <v>3168</v>
      </c>
      <c r="U1567" s="82" t="n">
        <f aca="false">ROUNDUP(I1567*1.2,0)</f>
        <v>240</v>
      </c>
      <c r="V1567" s="83" t="n">
        <f aca="false">ROUNDUP(SUM(J1567:L1567)*1.1,0)</f>
        <v>0</v>
      </c>
      <c r="W1567" s="84" t="s">
        <v>50</v>
      </c>
      <c r="X1567" s="28" t="n">
        <f aca="false">IFERROR(IF($W1567="eパケライト",VLOOKUP($U1567,料金表!$B$3:$H$52,2,1),IF($W1567="eパケ",VLOOKUP($U1567,料金表!$B$3:$H$52,4,1),IF($W1567="EMS",VLOOKUP($U1567,料金表!$B$3:$H$52,6,1),""))),"")</f>
        <v>860</v>
      </c>
      <c r="Y1567" s="28" t="n">
        <f aca="false">IFERROR(IF($W1567="eパケライト",VLOOKUP($U1567,料金表!$B$3:$H$52,3,1),IF($W1567="eパケ",VLOOKUP($U1567,料金表!$B$3:$H$52,5,1),IF($W1567="EMS",VLOOKUP($U1567,料金表!$B$3:$H$52,7,1),""))),"")</f>
        <v>860</v>
      </c>
      <c r="Z1567" s="28" t="n">
        <f aca="false">$Z$1</f>
        <v>330</v>
      </c>
      <c r="AA1567" s="64"/>
      <c r="AB1567" s="65"/>
      <c r="AC1567" s="66" t="s">
        <v>45</v>
      </c>
      <c r="AD1567" s="65" t="n">
        <v>44022</v>
      </c>
      <c r="AE1567" s="56"/>
      <c r="AF1567" s="104"/>
    </row>
    <row r="1568" customFormat="false" ht="15.75" hidden="false" customHeight="true" outlineLevel="0" collapsed="false">
      <c r="A1568" s="19" t="n">
        <v>1561</v>
      </c>
      <c r="B1568" s="67"/>
      <c r="C1568" s="58" t="s">
        <v>4723</v>
      </c>
      <c r="D1568" s="37" t="s">
        <v>4724</v>
      </c>
      <c r="E1568" s="58" t="n">
        <v>4976219144117</v>
      </c>
      <c r="F1568" s="38" t="str">
        <f aca="false">IF(D1568="",,"http://mnsearch.com/item?kwd="&amp;D1568)</f>
        <v>http://mnsearch.com/item?kwd=B000068HMG</v>
      </c>
      <c r="G1568" s="60" t="n">
        <v>3501</v>
      </c>
      <c r="H1568" s="39"/>
      <c r="I1568" s="40" t="n">
        <v>200</v>
      </c>
      <c r="J1568" s="41"/>
      <c r="K1568" s="41"/>
      <c r="L1568" s="41"/>
      <c r="M1568" s="61" t="s">
        <v>4725</v>
      </c>
      <c r="N1568" s="62" t="n">
        <v>65.49</v>
      </c>
      <c r="O1568" s="77" t="n">
        <f aca="false">N1568-0.5</f>
        <v>64.99</v>
      </c>
      <c r="P1568" s="78" t="n">
        <f aca="false">IF(ISERROR($P$1*O1568),"",($P$1*O1568))</f>
        <v>6881.1412</v>
      </c>
      <c r="Q1568" s="79" t="n">
        <f aca="false">P1568-T1568-X1568-G1568-H1568-Z1568</f>
        <v>1158.1412</v>
      </c>
      <c r="R1568" s="80" t="n">
        <f aca="false">P1568-T1568-Y1568-G1568-H1568-Z1568</f>
        <v>1158.1412</v>
      </c>
      <c r="S1568" s="81" t="n">
        <f aca="false">IF(ISERROR(Q1568/P1568),"",(Q1568/P1568))</f>
        <v>0.168306559382912</v>
      </c>
      <c r="T1568" s="78" t="n">
        <f aca="false">ROUND(IF(ISERROR(P1568*$T$1),"",P1568*$T$1),0)</f>
        <v>1032</v>
      </c>
      <c r="U1568" s="82" t="n">
        <f aca="false">ROUNDUP(I1568*1.2,0)</f>
        <v>240</v>
      </c>
      <c r="V1568" s="83" t="n">
        <f aca="false">ROUNDUP(SUM(J1568:L1568)*1.1,0)</f>
        <v>0</v>
      </c>
      <c r="W1568" s="84" t="s">
        <v>50</v>
      </c>
      <c r="X1568" s="28" t="n">
        <f aca="false">IFERROR(IF($W1568="eパケライト",VLOOKUP($U1568,料金表!$B$3:$H$52,2,1),IF($W1568="eパケ",VLOOKUP($U1568,料金表!$B$3:$H$52,4,1),IF($W1568="EMS",VLOOKUP($U1568,料金表!$B$3:$H$52,6,1),""))),"")</f>
        <v>860</v>
      </c>
      <c r="Y1568" s="28" t="n">
        <f aca="false">IFERROR(IF($W1568="eパケライト",VLOOKUP($U1568,料金表!$B$3:$H$52,3,1),IF($W1568="eパケ",VLOOKUP($U1568,料金表!$B$3:$H$52,5,1),IF($W1568="EMS",VLOOKUP($U1568,料金表!$B$3:$H$52,7,1),""))),"")</f>
        <v>860</v>
      </c>
      <c r="Z1568" s="28" t="n">
        <f aca="false">$Z$1</f>
        <v>330</v>
      </c>
      <c r="AA1568" s="64"/>
      <c r="AB1568" s="65"/>
      <c r="AC1568" s="66" t="s">
        <v>45</v>
      </c>
      <c r="AD1568" s="65" t="n">
        <v>44022</v>
      </c>
      <c r="AE1568" s="56"/>
      <c r="AF1568" s="104"/>
    </row>
    <row r="1569" customFormat="false" ht="15.75" hidden="false" customHeight="true" outlineLevel="0" collapsed="false">
      <c r="A1569" s="19" t="n">
        <v>1562</v>
      </c>
      <c r="B1569" s="67"/>
      <c r="C1569" s="58" t="s">
        <v>4726</v>
      </c>
      <c r="D1569" s="37" t="s">
        <v>4727</v>
      </c>
      <c r="E1569" s="58" t="n">
        <v>4907940100592</v>
      </c>
      <c r="F1569" s="38" t="str">
        <f aca="false">IF(D1569="",,"http://mnsearch.com/item?kwd="&amp;D1569)</f>
        <v>http://mnsearch.com/item?kwd=B000068H5K</v>
      </c>
      <c r="G1569" s="60" t="n">
        <v>7700</v>
      </c>
      <c r="H1569" s="39"/>
      <c r="I1569" s="40" t="n">
        <v>200</v>
      </c>
      <c r="J1569" s="41"/>
      <c r="K1569" s="41"/>
      <c r="L1569" s="41"/>
      <c r="M1569" s="100" t="s">
        <v>4728</v>
      </c>
      <c r="N1569" s="62" t="n">
        <v>110.49</v>
      </c>
      <c r="O1569" s="77" t="n">
        <f aca="false">N1569-0.5</f>
        <v>109.99</v>
      </c>
      <c r="P1569" s="78" t="n">
        <f aca="false">IF(ISERROR($P$1*O1569),"",($P$1*O1569))</f>
        <v>11645.7412</v>
      </c>
      <c r="Q1569" s="79" t="n">
        <f aca="false">P1569-T1569-X1569-G1569-H1569-Z1569</f>
        <v>1008.7412</v>
      </c>
      <c r="R1569" s="80" t="n">
        <f aca="false">P1569-T1569-Y1569-G1569-H1569-Z1569</f>
        <v>1008.7412</v>
      </c>
      <c r="S1569" s="81" t="n">
        <f aca="false">IF(ISERROR(Q1569/P1569),"",(Q1569/P1569))</f>
        <v>0.0866188920633063</v>
      </c>
      <c r="T1569" s="78" t="n">
        <f aca="false">ROUND(IF(ISERROR(P1569*$T$1),"",P1569*$T$1),0)</f>
        <v>1747</v>
      </c>
      <c r="U1569" s="82" t="n">
        <f aca="false">ROUNDUP(I1569*1.2,0)</f>
        <v>240</v>
      </c>
      <c r="V1569" s="83" t="n">
        <f aca="false">ROUNDUP(SUM(J1569:L1569)*1.1,0)</f>
        <v>0</v>
      </c>
      <c r="W1569" s="84" t="s">
        <v>50</v>
      </c>
      <c r="X1569" s="28" t="n">
        <f aca="false">IFERROR(IF($W1569="eパケライト",VLOOKUP($U1569,料金表!$B$3:$H$52,2,1),IF($W1569="eパケ",VLOOKUP($U1569,料金表!$B$3:$H$52,4,1),IF($W1569="EMS",VLOOKUP($U1569,料金表!$B$3:$H$52,6,1),""))),"")</f>
        <v>860</v>
      </c>
      <c r="Y1569" s="28" t="n">
        <f aca="false">IFERROR(IF($W1569="eパケライト",VLOOKUP($U1569,料金表!$B$3:$H$52,3,1),IF($W1569="eパケ",VLOOKUP($U1569,料金表!$B$3:$H$52,5,1),IF($W1569="EMS",VLOOKUP($U1569,料金表!$B$3:$H$52,7,1),""))),"")</f>
        <v>860</v>
      </c>
      <c r="Z1569" s="28" t="n">
        <f aca="false">$Z$1</f>
        <v>330</v>
      </c>
      <c r="AA1569" s="64"/>
      <c r="AB1569" s="65"/>
      <c r="AC1569" s="66" t="s">
        <v>45</v>
      </c>
      <c r="AD1569" s="65" t="n">
        <v>44022</v>
      </c>
      <c r="AE1569" s="56"/>
      <c r="AF1569" s="104"/>
    </row>
    <row r="1570" customFormat="false" ht="15.75" hidden="false" customHeight="true" outlineLevel="0" collapsed="false">
      <c r="A1570" s="19" t="n">
        <v>1563</v>
      </c>
      <c r="B1570" s="67"/>
      <c r="C1570" s="58" t="s">
        <v>4729</v>
      </c>
      <c r="D1570" s="37" t="s">
        <v>4730</v>
      </c>
      <c r="E1570" s="58" t="n">
        <v>4966550492015</v>
      </c>
      <c r="F1570" s="38" t="str">
        <f aca="false">IF(D1570="",,"http://mnsearch.com/item?kwd="&amp;D1570)</f>
        <v>http://mnsearch.com/item?kwd=B000148HG4</v>
      </c>
      <c r="G1570" s="60" t="n">
        <v>23500</v>
      </c>
      <c r="H1570" s="39"/>
      <c r="I1570" s="40" t="n">
        <v>300</v>
      </c>
      <c r="J1570" s="41"/>
      <c r="K1570" s="41"/>
      <c r="L1570" s="41"/>
      <c r="M1570" s="61" t="s">
        <v>4731</v>
      </c>
      <c r="N1570" s="62" t="n">
        <v>390</v>
      </c>
      <c r="O1570" s="77" t="n">
        <f aca="false">N1570-0.5</f>
        <v>389.5</v>
      </c>
      <c r="P1570" s="78" t="n">
        <f aca="false">IF(ISERROR($P$1*O1570),"",($P$1*O1570))</f>
        <v>41240.26</v>
      </c>
      <c r="Q1570" s="79" t="n">
        <f aca="false">P1570-T1570-X1570-G1570-H1570-Z1570</f>
        <v>10139.26</v>
      </c>
      <c r="R1570" s="80" t="n">
        <f aca="false">P1570-T1570-Y1570-G1570-H1570-Z1570</f>
        <v>10139.26</v>
      </c>
      <c r="S1570" s="81" t="n">
        <f aca="false">IF(ISERROR(Q1570/P1570),"",(Q1570/P1570))</f>
        <v>0.245858294782816</v>
      </c>
      <c r="T1570" s="78" t="n">
        <f aca="false">ROUND(IF(ISERROR(P1570*$T$1),"",P1570*$T$1),0)</f>
        <v>6186</v>
      </c>
      <c r="U1570" s="82" t="n">
        <f aca="false">ROUNDUP(I1570*1.2,0)</f>
        <v>360</v>
      </c>
      <c r="V1570" s="83" t="n">
        <f aca="false">ROUNDUP(SUM(J1570:L1570)*1.1,0)</f>
        <v>0</v>
      </c>
      <c r="W1570" s="84" t="s">
        <v>50</v>
      </c>
      <c r="X1570" s="28" t="n">
        <f aca="false">IFERROR(IF($W1570="eパケライト",VLOOKUP($U1570,料金表!$B$3:$H$52,2,1),IF($W1570="eパケ",VLOOKUP($U1570,料金表!$B$3:$H$52,4,1),IF($W1570="EMS",VLOOKUP($U1570,料金表!$B$3:$H$52,6,1),""))),"")</f>
        <v>1085</v>
      </c>
      <c r="Y1570" s="28" t="n">
        <f aca="false">IFERROR(IF($W1570="eパケライト",VLOOKUP($U1570,料金表!$B$3:$H$52,3,1),IF($W1570="eパケ",VLOOKUP($U1570,料金表!$B$3:$H$52,5,1),IF($W1570="EMS",VLOOKUP($U1570,料金表!$B$3:$H$52,7,1),""))),"")</f>
        <v>1085</v>
      </c>
      <c r="Z1570" s="28" t="n">
        <f aca="false">$Z$1</f>
        <v>330</v>
      </c>
      <c r="AA1570" s="64"/>
      <c r="AB1570" s="65"/>
      <c r="AC1570" s="66" t="s">
        <v>45</v>
      </c>
      <c r="AD1570" s="65" t="n">
        <v>44022</v>
      </c>
      <c r="AE1570" s="56"/>
      <c r="AF1570" s="104"/>
    </row>
    <row r="1571" customFormat="false" ht="15.75" hidden="false" customHeight="true" outlineLevel="0" collapsed="false">
      <c r="A1571" s="19" t="n">
        <v>1564</v>
      </c>
      <c r="B1571" s="67"/>
      <c r="C1571" s="58" t="s">
        <v>4732</v>
      </c>
      <c r="D1571" s="37" t="s">
        <v>4733</v>
      </c>
      <c r="E1571" s="58" t="n">
        <v>4988606100194</v>
      </c>
      <c r="F1571" s="38" t="str">
        <f aca="false">IF(D1571="",,"http://mnsearch.com/item?kwd="&amp;D1571)</f>
        <v>http://mnsearch.com/item?kwd=B000068HZP</v>
      </c>
      <c r="G1571" s="60" t="n">
        <v>3000</v>
      </c>
      <c r="H1571" s="39"/>
      <c r="I1571" s="40" t="n">
        <v>200</v>
      </c>
      <c r="J1571" s="41"/>
      <c r="K1571" s="41"/>
      <c r="L1571" s="41"/>
      <c r="M1571" s="61" t="s">
        <v>4734</v>
      </c>
      <c r="N1571" s="62" t="n">
        <v>58.5</v>
      </c>
      <c r="O1571" s="77" t="n">
        <f aca="false">N1571-0.5</f>
        <v>58</v>
      </c>
      <c r="P1571" s="78" t="n">
        <f aca="false">IF(ISERROR($P$1*O1571),"",($P$1*O1571))</f>
        <v>6141.04</v>
      </c>
      <c r="Q1571" s="79" t="n">
        <f aca="false">P1571-T1571-X1571-G1571-H1571-Z1571</f>
        <v>1030.04</v>
      </c>
      <c r="R1571" s="80" t="n">
        <f aca="false">P1571-T1571-Y1571-G1571-H1571-Z1571</f>
        <v>1030.04</v>
      </c>
      <c r="S1571" s="81" t="n">
        <f aca="false">IF(ISERROR(Q1571/P1571),"",(Q1571/P1571))</f>
        <v>0.167730547268867</v>
      </c>
      <c r="T1571" s="78" t="n">
        <f aca="false">ROUND(IF(ISERROR(P1571*$T$1),"",P1571*$T$1),0)</f>
        <v>921</v>
      </c>
      <c r="U1571" s="82" t="n">
        <f aca="false">ROUNDUP(I1571*1.2,0)</f>
        <v>240</v>
      </c>
      <c r="V1571" s="83" t="n">
        <f aca="false">ROUNDUP(SUM(J1571:L1571)*1.1,0)</f>
        <v>0</v>
      </c>
      <c r="W1571" s="84" t="s">
        <v>50</v>
      </c>
      <c r="X1571" s="28" t="n">
        <f aca="false">IFERROR(IF($W1571="eパケライト",VLOOKUP($U1571,料金表!$B$3:$H$52,2,1),IF($W1571="eパケ",VLOOKUP($U1571,料金表!$B$3:$H$52,4,1),IF($W1571="EMS",VLOOKUP($U1571,料金表!$B$3:$H$52,6,1),""))),"")</f>
        <v>860</v>
      </c>
      <c r="Y1571" s="28" t="n">
        <f aca="false">IFERROR(IF($W1571="eパケライト",VLOOKUP($U1571,料金表!$B$3:$H$52,3,1),IF($W1571="eパケ",VLOOKUP($U1571,料金表!$B$3:$H$52,5,1),IF($W1571="EMS",VLOOKUP($U1571,料金表!$B$3:$H$52,7,1),""))),"")</f>
        <v>860</v>
      </c>
      <c r="Z1571" s="28" t="n">
        <f aca="false">$Z$1</f>
        <v>330</v>
      </c>
      <c r="AA1571" s="64"/>
      <c r="AB1571" s="65"/>
      <c r="AC1571" s="66" t="s">
        <v>45</v>
      </c>
      <c r="AD1571" s="65" t="n">
        <v>44022</v>
      </c>
      <c r="AE1571" s="56"/>
      <c r="AF1571" s="104"/>
    </row>
    <row r="1572" customFormat="false" ht="15.75" hidden="false" customHeight="true" outlineLevel="0" collapsed="false">
      <c r="A1572" s="19" t="n">
        <v>1565</v>
      </c>
      <c r="B1572" s="67"/>
      <c r="C1572" s="58" t="s">
        <v>4735</v>
      </c>
      <c r="D1572" s="37" t="s">
        <v>4736</v>
      </c>
      <c r="E1572" s="58" t="n">
        <v>4961012997114</v>
      </c>
      <c r="F1572" s="38" t="str">
        <f aca="false">IF(D1572="",,"http://mnsearch.com/item?kwd="&amp;D1572)</f>
        <v>http://mnsearch.com/item?kwd=B00005OVXH</v>
      </c>
      <c r="G1572" s="60" t="n">
        <v>1500</v>
      </c>
      <c r="H1572" s="39"/>
      <c r="I1572" s="40" t="n">
        <v>400</v>
      </c>
      <c r="J1572" s="41"/>
      <c r="K1572" s="41"/>
      <c r="L1572" s="41"/>
      <c r="M1572" s="100" t="s">
        <v>4737</v>
      </c>
      <c r="N1572" s="62" t="n">
        <v>40.49</v>
      </c>
      <c r="O1572" s="77" t="n">
        <f aca="false">N1572-0.5</f>
        <v>39.99</v>
      </c>
      <c r="P1572" s="78" t="n">
        <f aca="false">IF(ISERROR($P$1*O1572),"",($P$1*O1572))</f>
        <v>4234.1412</v>
      </c>
      <c r="Q1572" s="79" t="n">
        <f aca="false">P1572-T1572-X1572-G1572-H1572-Z1572</f>
        <v>534.1412</v>
      </c>
      <c r="R1572" s="80" t="n">
        <f aca="false">P1572-T1572-Y1572-G1572-H1572-Z1572</f>
        <v>534.1412</v>
      </c>
      <c r="S1572" s="81" t="n">
        <f aca="false">IF(ISERROR(Q1572/P1572),"",(Q1572/P1572))</f>
        <v>0.126151012630377</v>
      </c>
      <c r="T1572" s="78" t="n">
        <f aca="false">ROUND(IF(ISERROR(P1572*$T$1),"",P1572*$T$1),0)</f>
        <v>635</v>
      </c>
      <c r="U1572" s="82" t="n">
        <f aca="false">ROUNDUP(I1572*1.2,0)</f>
        <v>480</v>
      </c>
      <c r="V1572" s="83" t="n">
        <f aca="false">ROUNDUP(SUM(J1572:L1572)*1.1,0)</f>
        <v>0</v>
      </c>
      <c r="W1572" s="84" t="s">
        <v>50</v>
      </c>
      <c r="X1572" s="28" t="n">
        <f aca="false">IFERROR(IF($W1572="eパケライト",VLOOKUP($U1572,料金表!$B$3:$H$52,2,1),IF($W1572="eパケ",VLOOKUP($U1572,料金表!$B$3:$H$52,4,1),IF($W1572="EMS",VLOOKUP($U1572,料金表!$B$3:$H$52,6,1),""))),"")</f>
        <v>1235</v>
      </c>
      <c r="Y1572" s="28" t="n">
        <f aca="false">IFERROR(IF($W1572="eパケライト",VLOOKUP($U1572,料金表!$B$3:$H$52,3,1),IF($W1572="eパケ",VLOOKUP($U1572,料金表!$B$3:$H$52,5,1),IF($W1572="EMS",VLOOKUP($U1572,料金表!$B$3:$H$52,7,1),""))),"")</f>
        <v>1235</v>
      </c>
      <c r="Z1572" s="28" t="n">
        <f aca="false">$Z$1</f>
        <v>330</v>
      </c>
      <c r="AA1572" s="64"/>
      <c r="AB1572" s="65"/>
      <c r="AC1572" s="66" t="s">
        <v>89</v>
      </c>
      <c r="AD1572" s="65" t="n">
        <v>44023</v>
      </c>
      <c r="AE1572" s="56"/>
      <c r="AF1572" s="104"/>
    </row>
    <row r="1573" customFormat="false" ht="15.75" hidden="false" customHeight="true" outlineLevel="0" collapsed="false">
      <c r="A1573" s="19" t="n">
        <v>1566</v>
      </c>
      <c r="B1573" s="67"/>
      <c r="C1573" s="58" t="s">
        <v>4738</v>
      </c>
      <c r="D1573" s="37" t="s">
        <v>4739</v>
      </c>
      <c r="E1573" s="58" t="n">
        <v>4949830010017</v>
      </c>
      <c r="F1573" s="38" t="str">
        <f aca="false">IF(D1573="",,"http://mnsearch.com/item?kwd="&amp;D1573)</f>
        <v>http://mnsearch.com/item?kwd=B00014B1F8</v>
      </c>
      <c r="G1573" s="60" t="n">
        <v>5900</v>
      </c>
      <c r="H1573" s="39"/>
      <c r="I1573" s="40" t="n">
        <v>200</v>
      </c>
      <c r="J1573" s="41"/>
      <c r="K1573" s="41"/>
      <c r="L1573" s="41"/>
      <c r="M1573" s="61" t="s">
        <v>4740</v>
      </c>
      <c r="N1573" s="62" t="n">
        <v>100</v>
      </c>
      <c r="O1573" s="77" t="n">
        <f aca="false">N1573-0.5</f>
        <v>99.5</v>
      </c>
      <c r="P1573" s="78" t="n">
        <f aca="false">IF(ISERROR($P$1*O1573),"",($P$1*O1573))</f>
        <v>10535.06</v>
      </c>
      <c r="Q1573" s="79" t="n">
        <f aca="false">P1573-T1573-X1573-G1573-H1573-Z1573</f>
        <v>1865.06</v>
      </c>
      <c r="R1573" s="80" t="n">
        <f aca="false">P1573-T1573-Y1573-G1573-H1573-Z1573</f>
        <v>1865.06</v>
      </c>
      <c r="S1573" s="81" t="n">
        <f aca="false">IF(ISERROR(Q1573/P1573),"",(Q1573/P1573))</f>
        <v>0.177033638156783</v>
      </c>
      <c r="T1573" s="78" t="n">
        <f aca="false">ROUND(IF(ISERROR(P1573*$T$1),"",P1573*$T$1),0)</f>
        <v>1580</v>
      </c>
      <c r="U1573" s="82" t="n">
        <f aca="false">ROUNDUP(I1573*1.2,0)</f>
        <v>240</v>
      </c>
      <c r="V1573" s="83" t="n">
        <f aca="false">ROUNDUP(SUM(J1573:L1573)*1.1,0)</f>
        <v>0</v>
      </c>
      <c r="W1573" s="84" t="s">
        <v>50</v>
      </c>
      <c r="X1573" s="28" t="n">
        <f aca="false">IFERROR(IF($W1573="eパケライト",VLOOKUP($U1573,料金表!$B$3:$H$52,2,1),IF($W1573="eパケ",VLOOKUP($U1573,料金表!$B$3:$H$52,4,1),IF($W1573="EMS",VLOOKUP($U1573,料金表!$B$3:$H$52,6,1),""))),"")</f>
        <v>860</v>
      </c>
      <c r="Y1573" s="28" t="n">
        <f aca="false">IFERROR(IF($W1573="eパケライト",VLOOKUP($U1573,料金表!$B$3:$H$52,3,1),IF($W1573="eパケ",VLOOKUP($U1573,料金表!$B$3:$H$52,5,1),IF($W1573="EMS",VLOOKUP($U1573,料金表!$B$3:$H$52,7,1),""))),"")</f>
        <v>860</v>
      </c>
      <c r="Z1573" s="28" t="n">
        <f aca="false">$Z$1</f>
        <v>330</v>
      </c>
      <c r="AA1573" s="64"/>
      <c r="AB1573" s="65"/>
      <c r="AC1573" s="66" t="s">
        <v>89</v>
      </c>
      <c r="AD1573" s="65" t="n">
        <v>44023</v>
      </c>
      <c r="AE1573" s="56"/>
      <c r="AF1573" s="104"/>
    </row>
    <row r="1574" customFormat="false" ht="15.75" hidden="false" customHeight="true" outlineLevel="0" collapsed="false">
      <c r="A1574" s="19" t="n">
        <v>1567</v>
      </c>
      <c r="B1574" s="67"/>
      <c r="C1574" s="58" t="s">
        <v>4741</v>
      </c>
      <c r="D1574" s="37" t="s">
        <v>4742</v>
      </c>
      <c r="E1574" s="58" t="n">
        <v>4974229500169</v>
      </c>
      <c r="F1574" s="38" t="str">
        <f aca="false">IF(D1574="",,"http://mnsearch.com/item?kwd="&amp;D1574)</f>
        <v>http://mnsearch.com/item?kwd=B000092PDW</v>
      </c>
      <c r="G1574" s="60" t="n">
        <v>2000</v>
      </c>
      <c r="H1574" s="39"/>
      <c r="I1574" s="40" t="n">
        <v>200</v>
      </c>
      <c r="J1574" s="41"/>
      <c r="K1574" s="41"/>
      <c r="L1574" s="41"/>
      <c r="M1574" s="61" t="s">
        <v>4743</v>
      </c>
      <c r="N1574" s="62" t="n">
        <v>45.49</v>
      </c>
      <c r="O1574" s="77" t="n">
        <f aca="false">N1574-0.5</f>
        <v>44.99</v>
      </c>
      <c r="P1574" s="78" t="n">
        <f aca="false">IF(ISERROR($P$1*O1574),"",($P$1*O1574))</f>
        <v>4763.5412</v>
      </c>
      <c r="Q1574" s="79" t="n">
        <f aca="false">P1574-T1574-X1574-G1574-H1574-Z1574</f>
        <v>858.5412</v>
      </c>
      <c r="R1574" s="80" t="n">
        <f aca="false">P1574-T1574-Y1574-G1574-H1574-Z1574</f>
        <v>858.5412</v>
      </c>
      <c r="S1574" s="81" t="n">
        <f aca="false">IF(ISERROR(Q1574/P1574),"",(Q1574/P1574))</f>
        <v>0.180231715010673</v>
      </c>
      <c r="T1574" s="78" t="n">
        <f aca="false">ROUND(IF(ISERROR(P1574*$T$1),"",P1574*$T$1),0)</f>
        <v>715</v>
      </c>
      <c r="U1574" s="82" t="n">
        <f aca="false">ROUNDUP(I1574*1.2,0)</f>
        <v>240</v>
      </c>
      <c r="V1574" s="83" t="n">
        <f aca="false">ROUNDUP(SUM(J1574:L1574)*1.1,0)</f>
        <v>0</v>
      </c>
      <c r="W1574" s="84" t="s">
        <v>50</v>
      </c>
      <c r="X1574" s="28" t="n">
        <f aca="false">IFERROR(IF($W1574="eパケライト",VLOOKUP($U1574,料金表!$B$3:$H$52,2,1),IF($W1574="eパケ",VLOOKUP($U1574,料金表!$B$3:$H$52,4,1),IF($W1574="EMS",VLOOKUP($U1574,料金表!$B$3:$H$52,6,1),""))),"")</f>
        <v>860</v>
      </c>
      <c r="Y1574" s="28" t="n">
        <f aca="false">IFERROR(IF($W1574="eパケライト",VLOOKUP($U1574,料金表!$B$3:$H$52,3,1),IF($W1574="eパケ",VLOOKUP($U1574,料金表!$B$3:$H$52,5,1),IF($W1574="EMS",VLOOKUP($U1574,料金表!$B$3:$H$52,7,1),""))),"")</f>
        <v>860</v>
      </c>
      <c r="Z1574" s="28" t="n">
        <f aca="false">$Z$1</f>
        <v>330</v>
      </c>
      <c r="AA1574" s="64"/>
      <c r="AB1574" s="65"/>
      <c r="AC1574" s="66" t="s">
        <v>89</v>
      </c>
      <c r="AD1574" s="65" t="n">
        <v>44023</v>
      </c>
      <c r="AE1574" s="56"/>
      <c r="AF1574" s="104"/>
    </row>
    <row r="1575" customFormat="false" ht="15.75" hidden="false" customHeight="true" outlineLevel="0" collapsed="false">
      <c r="A1575" s="19" t="n">
        <v>1568</v>
      </c>
      <c r="B1575" s="67"/>
      <c r="C1575" s="58" t="s">
        <v>4744</v>
      </c>
      <c r="D1575" s="37" t="s">
        <v>4745</v>
      </c>
      <c r="E1575" s="58" t="n">
        <v>4959143600188</v>
      </c>
      <c r="F1575" s="38" t="str">
        <f aca="false">IF(D1575="",,"http://mnsearch.com/item?kwd="&amp;D1575)</f>
        <v>http://mnsearch.com/item?kwd=B000068HAN</v>
      </c>
      <c r="G1575" s="60" t="n">
        <v>8811</v>
      </c>
      <c r="H1575" s="39"/>
      <c r="I1575" s="40" t="n">
        <v>200</v>
      </c>
      <c r="J1575" s="41"/>
      <c r="K1575" s="41"/>
      <c r="L1575" s="41"/>
      <c r="M1575" s="61" t="s">
        <v>4746</v>
      </c>
      <c r="N1575" s="62" t="n">
        <v>124.49</v>
      </c>
      <c r="O1575" s="77" t="n">
        <f aca="false">N1575-0.5</f>
        <v>123.99</v>
      </c>
      <c r="P1575" s="78" t="n">
        <f aca="false">IF(ISERROR($P$1*O1575),"",($P$1*O1575))</f>
        <v>13128.0612</v>
      </c>
      <c r="Q1575" s="79" t="n">
        <f aca="false">P1575-T1575-X1575-G1575-H1575-Z1575</f>
        <v>1158.0612</v>
      </c>
      <c r="R1575" s="80" t="n">
        <f aca="false">P1575-T1575-Y1575-G1575-H1575-Z1575</f>
        <v>1158.0612</v>
      </c>
      <c r="S1575" s="81" t="n">
        <f aca="false">IF(ISERROR(Q1575/P1575),"",(Q1575/P1575))</f>
        <v>0.088212660068952</v>
      </c>
      <c r="T1575" s="78" t="n">
        <f aca="false">ROUND(IF(ISERROR(P1575*$T$1),"",P1575*$T$1),0)</f>
        <v>1969</v>
      </c>
      <c r="U1575" s="82" t="n">
        <f aca="false">ROUNDUP(I1575*1.2,0)</f>
        <v>240</v>
      </c>
      <c r="V1575" s="83" t="n">
        <f aca="false">ROUNDUP(SUM(J1575:L1575)*1.1,0)</f>
        <v>0</v>
      </c>
      <c r="W1575" s="84" t="s">
        <v>50</v>
      </c>
      <c r="X1575" s="28" t="n">
        <f aca="false">IFERROR(IF($W1575="eパケライト",VLOOKUP($U1575,料金表!$B$3:$H$52,2,1),IF($W1575="eパケ",VLOOKUP($U1575,料金表!$B$3:$H$52,4,1),IF($W1575="EMS",VLOOKUP($U1575,料金表!$B$3:$H$52,6,1),""))),"")</f>
        <v>860</v>
      </c>
      <c r="Y1575" s="28" t="n">
        <f aca="false">IFERROR(IF($W1575="eパケライト",VLOOKUP($U1575,料金表!$B$3:$H$52,3,1),IF($W1575="eパケ",VLOOKUP($U1575,料金表!$B$3:$H$52,5,1),IF($W1575="EMS",VLOOKUP($U1575,料金表!$B$3:$H$52,7,1),""))),"")</f>
        <v>860</v>
      </c>
      <c r="Z1575" s="28" t="n">
        <f aca="false">$Z$1</f>
        <v>330</v>
      </c>
      <c r="AA1575" s="64"/>
      <c r="AB1575" s="65"/>
      <c r="AC1575" s="66" t="s">
        <v>89</v>
      </c>
      <c r="AD1575" s="65" t="n">
        <v>44023</v>
      </c>
      <c r="AE1575" s="56"/>
      <c r="AF1575" s="104"/>
    </row>
    <row r="1576" customFormat="false" ht="15.75" hidden="false" customHeight="true" outlineLevel="0" collapsed="false">
      <c r="A1576" s="19" t="n">
        <v>1569</v>
      </c>
      <c r="B1576" s="67"/>
      <c r="C1576" s="58" t="s">
        <v>4747</v>
      </c>
      <c r="D1576" s="37" t="s">
        <v>4748</v>
      </c>
      <c r="E1576" s="58" t="n">
        <v>4961082700133</v>
      </c>
      <c r="F1576" s="38" t="str">
        <f aca="false">IF(D1576="",,"http://mnsearch.com/item?kwd="&amp;D1576)</f>
        <v>http://mnsearch.com/item?kwd=B000068HEE</v>
      </c>
      <c r="G1576" s="60" t="n">
        <v>4000</v>
      </c>
      <c r="H1576" s="39"/>
      <c r="I1576" s="40" t="n">
        <v>200</v>
      </c>
      <c r="J1576" s="41"/>
      <c r="K1576" s="41"/>
      <c r="L1576" s="41"/>
      <c r="M1576" s="61" t="s">
        <v>4749</v>
      </c>
      <c r="N1576" s="62" t="n">
        <v>64.4</v>
      </c>
      <c r="O1576" s="77" t="n">
        <f aca="false">N1576-0.5</f>
        <v>63.9</v>
      </c>
      <c r="P1576" s="78" t="n">
        <f aca="false">IF(ISERROR($P$1*O1576),"",($P$1*O1576))</f>
        <v>6765.732</v>
      </c>
      <c r="Q1576" s="79" t="n">
        <f aca="false">P1576-T1576-X1576-G1576-H1576-Z1576</f>
        <v>560.732</v>
      </c>
      <c r="R1576" s="80" t="n">
        <f aca="false">P1576-T1576-Y1576-G1576-H1576-Z1576</f>
        <v>560.732</v>
      </c>
      <c r="S1576" s="81" t="n">
        <f aca="false">IF(ISERROR(Q1576/P1576),"",(Q1576/P1576))</f>
        <v>0.0828782458424306</v>
      </c>
      <c r="T1576" s="78" t="n">
        <f aca="false">ROUND(IF(ISERROR(P1576*$T$1),"",P1576*$T$1),0)</f>
        <v>1015</v>
      </c>
      <c r="U1576" s="82" t="n">
        <f aca="false">ROUNDUP(I1576*1.2,0)</f>
        <v>240</v>
      </c>
      <c r="V1576" s="83" t="n">
        <f aca="false">ROUNDUP(SUM(J1576:L1576)*1.1,0)</f>
        <v>0</v>
      </c>
      <c r="W1576" s="84" t="s">
        <v>50</v>
      </c>
      <c r="X1576" s="28" t="n">
        <f aca="false">IFERROR(IF($W1576="eパケライト",VLOOKUP($U1576,料金表!$B$3:$H$52,2,1),IF($W1576="eパケ",VLOOKUP($U1576,料金表!$B$3:$H$52,4,1),IF($W1576="EMS",VLOOKUP($U1576,料金表!$B$3:$H$52,6,1),""))),"")</f>
        <v>860</v>
      </c>
      <c r="Y1576" s="28" t="n">
        <f aca="false">IFERROR(IF($W1576="eパケライト",VLOOKUP($U1576,料金表!$B$3:$H$52,3,1),IF($W1576="eパケ",VLOOKUP($U1576,料金表!$B$3:$H$52,5,1),IF($W1576="EMS",VLOOKUP($U1576,料金表!$B$3:$H$52,7,1),""))),"")</f>
        <v>860</v>
      </c>
      <c r="Z1576" s="28" t="n">
        <f aca="false">$Z$1</f>
        <v>330</v>
      </c>
      <c r="AA1576" s="64"/>
      <c r="AB1576" s="65"/>
      <c r="AC1576" s="66" t="s">
        <v>89</v>
      </c>
      <c r="AD1576" s="65" t="n">
        <v>44023</v>
      </c>
      <c r="AE1576" s="56"/>
      <c r="AF1576" s="104"/>
    </row>
    <row r="1577" customFormat="false" ht="15.75" hidden="false" customHeight="true" outlineLevel="0" collapsed="false">
      <c r="A1577" s="19" t="n">
        <v>1570</v>
      </c>
      <c r="B1577" s="67"/>
      <c r="C1577" s="58" t="s">
        <v>4750</v>
      </c>
      <c r="D1577" s="37" t="s">
        <v>4751</v>
      </c>
      <c r="E1577" s="58" t="n">
        <v>4984824036338</v>
      </c>
      <c r="F1577" s="38" t="str">
        <f aca="false">IF(D1577="",,"http://mnsearch.com/item?kwd="&amp;D1577)</f>
        <v>http://mnsearch.com/item?kwd=B00013YNM2</v>
      </c>
      <c r="G1577" s="60" t="n">
        <v>2200</v>
      </c>
      <c r="H1577" s="39"/>
      <c r="I1577" s="40" t="n">
        <v>200</v>
      </c>
      <c r="J1577" s="41"/>
      <c r="K1577" s="41"/>
      <c r="L1577" s="41"/>
      <c r="M1577" s="100" t="s">
        <v>4752</v>
      </c>
      <c r="N1577" s="62" t="n">
        <v>45</v>
      </c>
      <c r="O1577" s="77" t="n">
        <f aca="false">N1577-0.5</f>
        <v>44.5</v>
      </c>
      <c r="P1577" s="78" t="n">
        <f aca="false">IF(ISERROR($P$1*O1577),"",($P$1*O1577))</f>
        <v>4711.66</v>
      </c>
      <c r="Q1577" s="79" t="n">
        <f aca="false">P1577-T1577-X1577-G1577-H1577-Z1577</f>
        <v>614.66</v>
      </c>
      <c r="R1577" s="80" t="n">
        <f aca="false">P1577-T1577-Y1577-G1577-H1577-Z1577</f>
        <v>614.66</v>
      </c>
      <c r="S1577" s="81" t="n">
        <f aca="false">IF(ISERROR(Q1577/P1577),"",(Q1577/P1577))</f>
        <v>0.1304550837709</v>
      </c>
      <c r="T1577" s="78" t="n">
        <f aca="false">ROUND(IF(ISERROR(P1577*$T$1),"",P1577*$T$1),0)</f>
        <v>707</v>
      </c>
      <c r="U1577" s="82" t="n">
        <f aca="false">ROUNDUP(I1577*1.2,0)</f>
        <v>240</v>
      </c>
      <c r="V1577" s="83" t="n">
        <f aca="false">ROUNDUP(SUM(J1577:L1577)*1.1,0)</f>
        <v>0</v>
      </c>
      <c r="W1577" s="84" t="s">
        <v>50</v>
      </c>
      <c r="X1577" s="28" t="n">
        <f aca="false">IFERROR(IF($W1577="eパケライト",VLOOKUP($U1577,料金表!$B$3:$H$52,2,1),IF($W1577="eパケ",VLOOKUP($U1577,料金表!$B$3:$H$52,4,1),IF($W1577="EMS",VLOOKUP($U1577,料金表!$B$3:$H$52,6,1),""))),"")</f>
        <v>860</v>
      </c>
      <c r="Y1577" s="28" t="n">
        <f aca="false">IFERROR(IF($W1577="eパケライト",VLOOKUP($U1577,料金表!$B$3:$H$52,3,1),IF($W1577="eパケ",VLOOKUP($U1577,料金表!$B$3:$H$52,5,1),IF($W1577="EMS",VLOOKUP($U1577,料金表!$B$3:$H$52,7,1),""))),"")</f>
        <v>860</v>
      </c>
      <c r="Z1577" s="28" t="n">
        <f aca="false">$Z$1</f>
        <v>330</v>
      </c>
      <c r="AA1577" s="64"/>
      <c r="AB1577" s="65"/>
      <c r="AC1577" s="66" t="s">
        <v>89</v>
      </c>
      <c r="AD1577" s="65" t="n">
        <v>44023</v>
      </c>
      <c r="AE1577" s="56"/>
      <c r="AF1577" s="104"/>
    </row>
    <row r="1578" customFormat="false" ht="15.75" hidden="false" customHeight="true" outlineLevel="0" collapsed="false">
      <c r="A1578" s="19" t="n">
        <v>1571</v>
      </c>
      <c r="B1578" s="67"/>
      <c r="C1578" s="58" t="s">
        <v>4753</v>
      </c>
      <c r="D1578" s="37" t="s">
        <v>4754</v>
      </c>
      <c r="E1578" s="58" t="n">
        <v>4974365870010</v>
      </c>
      <c r="F1578" s="38" t="str">
        <f aca="false">IF(D1578="",,"http://mnsearch.com/item?kwd="&amp;D1578)</f>
        <v>http://mnsearch.com/item?kwd=B00005UDYS</v>
      </c>
      <c r="G1578" s="60" t="n">
        <v>1550</v>
      </c>
      <c r="H1578" s="39"/>
      <c r="I1578" s="40" t="n">
        <v>200</v>
      </c>
      <c r="J1578" s="41"/>
      <c r="K1578" s="41"/>
      <c r="L1578" s="41"/>
      <c r="M1578" s="61" t="s">
        <v>4755</v>
      </c>
      <c r="N1578" s="62" t="n">
        <v>35</v>
      </c>
      <c r="O1578" s="77" t="n">
        <f aca="false">N1578-0.5</f>
        <v>34.5</v>
      </c>
      <c r="P1578" s="78" t="n">
        <f aca="false">IF(ISERROR($P$1*O1578),"",($P$1*O1578))</f>
        <v>3652.86</v>
      </c>
      <c r="Q1578" s="79" t="n">
        <f aca="false">P1578-T1578-X1578-G1578-H1578-Z1578</f>
        <v>364.86</v>
      </c>
      <c r="R1578" s="80" t="n">
        <f aca="false">P1578-T1578-Y1578-G1578-H1578-Z1578</f>
        <v>364.86</v>
      </c>
      <c r="S1578" s="81" t="n">
        <f aca="false">IF(ISERROR(Q1578/P1578),"",(Q1578/P1578))</f>
        <v>0.0998833790509353</v>
      </c>
      <c r="T1578" s="78" t="n">
        <f aca="false">ROUND(IF(ISERROR(P1578*$T$1),"",P1578*$T$1),0)</f>
        <v>548</v>
      </c>
      <c r="U1578" s="82" t="n">
        <f aca="false">ROUNDUP(I1578*1.2,0)</f>
        <v>240</v>
      </c>
      <c r="V1578" s="83" t="n">
        <f aca="false">ROUNDUP(SUM(J1578:L1578)*1.1,0)</f>
        <v>0</v>
      </c>
      <c r="W1578" s="84" t="s">
        <v>50</v>
      </c>
      <c r="X1578" s="28" t="n">
        <f aca="false">IFERROR(IF($W1578="eパケライト",VLOOKUP($U1578,料金表!$B$3:$H$52,2,1),IF($W1578="eパケ",VLOOKUP($U1578,料金表!$B$3:$H$52,4,1),IF($W1578="EMS",VLOOKUP($U1578,料金表!$B$3:$H$52,6,1),""))),"")</f>
        <v>860</v>
      </c>
      <c r="Y1578" s="28" t="n">
        <f aca="false">IFERROR(IF($W1578="eパケライト",VLOOKUP($U1578,料金表!$B$3:$H$52,3,1),IF($W1578="eパケ",VLOOKUP($U1578,料金表!$B$3:$H$52,5,1),IF($W1578="EMS",VLOOKUP($U1578,料金表!$B$3:$H$52,7,1),""))),"")</f>
        <v>860</v>
      </c>
      <c r="Z1578" s="28" t="n">
        <f aca="false">$Z$1</f>
        <v>330</v>
      </c>
      <c r="AA1578" s="64"/>
      <c r="AB1578" s="65"/>
      <c r="AC1578" s="66" t="s">
        <v>89</v>
      </c>
      <c r="AD1578" s="65" t="n">
        <v>44023</v>
      </c>
      <c r="AE1578" s="56"/>
      <c r="AF1578" s="104"/>
    </row>
    <row r="1579" customFormat="false" ht="15.75" hidden="false" customHeight="true" outlineLevel="0" collapsed="false">
      <c r="A1579" s="19" t="n">
        <v>1572</v>
      </c>
      <c r="B1579" s="67"/>
      <c r="C1579" s="58" t="s">
        <v>4756</v>
      </c>
      <c r="D1579" s="37" t="s">
        <v>4757</v>
      </c>
      <c r="E1579" s="58" t="n">
        <v>4904880133802</v>
      </c>
      <c r="F1579" s="38" t="str">
        <f aca="false">IF(D1579="",,"http://mnsearch.com/item?kwd="&amp;D1579)</f>
        <v>http://mnsearch.com/item?kwd=B000068GZB</v>
      </c>
      <c r="G1579" s="60" t="n">
        <v>2911</v>
      </c>
      <c r="H1579" s="39"/>
      <c r="I1579" s="40" t="n">
        <v>200</v>
      </c>
      <c r="J1579" s="41"/>
      <c r="K1579" s="41"/>
      <c r="L1579" s="41"/>
      <c r="M1579" s="61" t="s">
        <v>4758</v>
      </c>
      <c r="N1579" s="62" t="n">
        <v>60.49</v>
      </c>
      <c r="O1579" s="77" t="n">
        <f aca="false">N1579-0.5</f>
        <v>59.99</v>
      </c>
      <c r="P1579" s="78" t="n">
        <f aca="false">IF(ISERROR($P$1*O1579),"",($P$1*O1579))</f>
        <v>6351.7412</v>
      </c>
      <c r="Q1579" s="79" t="n">
        <f aca="false">P1579-T1579-X1579-G1579-H1579-Z1579</f>
        <v>1297.7412</v>
      </c>
      <c r="R1579" s="80" t="n">
        <f aca="false">P1579-T1579-Y1579-G1579-H1579-Z1579</f>
        <v>1297.7412</v>
      </c>
      <c r="S1579" s="81" t="n">
        <f aca="false">IF(ISERROR(Q1579/P1579),"",(Q1579/P1579))</f>
        <v>0.204312669414176</v>
      </c>
      <c r="T1579" s="78" t="n">
        <f aca="false">ROUND(IF(ISERROR(P1579*$T$1),"",P1579*$T$1),0)</f>
        <v>953</v>
      </c>
      <c r="U1579" s="82" t="n">
        <f aca="false">ROUNDUP(I1579*1.2,0)</f>
        <v>240</v>
      </c>
      <c r="V1579" s="83" t="n">
        <f aca="false">ROUNDUP(SUM(J1579:L1579)*1.1,0)</f>
        <v>0</v>
      </c>
      <c r="W1579" s="84" t="s">
        <v>50</v>
      </c>
      <c r="X1579" s="28" t="n">
        <f aca="false">IFERROR(IF($W1579="eパケライト",VLOOKUP($U1579,料金表!$B$3:$H$52,2,1),IF($W1579="eパケ",VLOOKUP($U1579,料金表!$B$3:$H$52,4,1),IF($W1579="EMS",VLOOKUP($U1579,料金表!$B$3:$H$52,6,1),""))),"")</f>
        <v>860</v>
      </c>
      <c r="Y1579" s="28" t="n">
        <f aca="false">IFERROR(IF($W1579="eパケライト",VLOOKUP($U1579,料金表!$B$3:$H$52,3,1),IF($W1579="eパケ",VLOOKUP($U1579,料金表!$B$3:$H$52,5,1),IF($W1579="EMS",VLOOKUP($U1579,料金表!$B$3:$H$52,7,1),""))),"")</f>
        <v>860</v>
      </c>
      <c r="Z1579" s="28" t="n">
        <f aca="false">$Z$1</f>
        <v>330</v>
      </c>
      <c r="AA1579" s="64"/>
      <c r="AB1579" s="65"/>
      <c r="AC1579" s="66" t="s">
        <v>89</v>
      </c>
      <c r="AD1579" s="65" t="n">
        <v>44023</v>
      </c>
      <c r="AE1579" s="56"/>
      <c r="AF1579" s="104"/>
    </row>
    <row r="1580" customFormat="false" ht="15.75" hidden="false" customHeight="true" outlineLevel="0" collapsed="false">
      <c r="A1580" s="19" t="n">
        <v>1573</v>
      </c>
      <c r="B1580" s="67"/>
      <c r="C1580" s="58" t="s">
        <v>4759</v>
      </c>
      <c r="D1580" s="37" t="s">
        <v>4760</v>
      </c>
      <c r="E1580" s="58" t="n">
        <v>4948297010387</v>
      </c>
      <c r="F1580" s="38" t="str">
        <f aca="false">IF(D1580="",,"http://mnsearch.com/item?kwd="&amp;D1580)</f>
        <v>http://mnsearch.com/item?kwd=B00005OURK</v>
      </c>
      <c r="G1580" s="60" t="n">
        <v>2200</v>
      </c>
      <c r="H1580" s="39"/>
      <c r="I1580" s="40" t="n">
        <v>200</v>
      </c>
      <c r="J1580" s="41"/>
      <c r="K1580" s="41"/>
      <c r="L1580" s="41"/>
      <c r="M1580" s="61" t="s">
        <v>4761</v>
      </c>
      <c r="N1580" s="62" t="n">
        <v>50.49</v>
      </c>
      <c r="O1580" s="77" t="n">
        <f aca="false">N1580-0.5</f>
        <v>49.99</v>
      </c>
      <c r="P1580" s="78" t="n">
        <f aca="false">IF(ISERROR($P$1*O1580),"",($P$1*O1580))</f>
        <v>5292.9412</v>
      </c>
      <c r="Q1580" s="79" t="n">
        <f aca="false">P1580-T1580-X1580-G1580-H1580-Z1580</f>
        <v>1108.9412</v>
      </c>
      <c r="R1580" s="80" t="n">
        <f aca="false">P1580-T1580-Y1580-G1580-H1580-Z1580</f>
        <v>1108.9412</v>
      </c>
      <c r="S1580" s="81" t="n">
        <f aca="false">IF(ISERROR(Q1580/P1580),"",(Q1580/P1580))</f>
        <v>0.209513228675202</v>
      </c>
      <c r="T1580" s="78" t="n">
        <f aca="false">ROUND(IF(ISERROR(P1580*$T$1),"",P1580*$T$1),0)</f>
        <v>794</v>
      </c>
      <c r="U1580" s="82" t="n">
        <f aca="false">ROUNDUP(I1580*1.2,0)</f>
        <v>240</v>
      </c>
      <c r="V1580" s="83" t="n">
        <f aca="false">ROUNDUP(SUM(J1580:L1580)*1.1,0)</f>
        <v>0</v>
      </c>
      <c r="W1580" s="84" t="s">
        <v>50</v>
      </c>
      <c r="X1580" s="28" t="n">
        <f aca="false">IFERROR(IF($W1580="eパケライト",VLOOKUP($U1580,料金表!$B$3:$H$52,2,1),IF($W1580="eパケ",VLOOKUP($U1580,料金表!$B$3:$H$52,4,1),IF($W1580="EMS",VLOOKUP($U1580,料金表!$B$3:$H$52,6,1),""))),"")</f>
        <v>860</v>
      </c>
      <c r="Y1580" s="28" t="n">
        <f aca="false">IFERROR(IF($W1580="eパケライト",VLOOKUP($U1580,料金表!$B$3:$H$52,3,1),IF($W1580="eパケ",VLOOKUP($U1580,料金表!$B$3:$H$52,5,1),IF($W1580="EMS",VLOOKUP($U1580,料金表!$B$3:$H$52,7,1),""))),"")</f>
        <v>860</v>
      </c>
      <c r="Z1580" s="28" t="n">
        <f aca="false">$Z$1</f>
        <v>330</v>
      </c>
      <c r="AA1580" s="64"/>
      <c r="AB1580" s="65"/>
      <c r="AC1580" s="66" t="s">
        <v>45</v>
      </c>
      <c r="AD1580" s="65" t="n">
        <v>44023</v>
      </c>
      <c r="AE1580" s="56"/>
      <c r="AF1580" s="104"/>
    </row>
    <row r="1581" customFormat="false" ht="15.75" hidden="false" customHeight="true" outlineLevel="0" collapsed="false">
      <c r="A1581" s="19" t="n">
        <v>1574</v>
      </c>
      <c r="B1581" s="67"/>
      <c r="C1581" s="58" t="s">
        <v>4762</v>
      </c>
      <c r="D1581" s="37" t="s">
        <v>4763</v>
      </c>
      <c r="E1581" s="58" t="n">
        <v>4964808500369</v>
      </c>
      <c r="F1581" s="38" t="str">
        <f aca="false">IF(D1581="",,"http://mnsearch.com/item?kwd="&amp;D1581)</f>
        <v>http://mnsearch.com/item?kwd=B00014B1I0</v>
      </c>
      <c r="G1581" s="60" t="n">
        <v>7211</v>
      </c>
      <c r="H1581" s="39"/>
      <c r="I1581" s="40" t="n">
        <v>200</v>
      </c>
      <c r="J1581" s="41"/>
      <c r="K1581" s="41"/>
      <c r="L1581" s="41"/>
      <c r="M1581" s="61" t="s">
        <v>4764</v>
      </c>
      <c r="N1581" s="62" t="n">
        <v>115.49</v>
      </c>
      <c r="O1581" s="77" t="n">
        <f aca="false">N1581-0.5</f>
        <v>114.99</v>
      </c>
      <c r="P1581" s="78" t="n">
        <f aca="false">IF(ISERROR($P$1*O1581),"",($P$1*O1581))</f>
        <v>12175.1412</v>
      </c>
      <c r="Q1581" s="79" t="n">
        <f aca="false">P1581-T1581-X1581-G1581-H1581-Z1581</f>
        <v>1948.1412</v>
      </c>
      <c r="R1581" s="80" t="n">
        <f aca="false">P1581-T1581-Y1581-G1581-H1581-Z1581</f>
        <v>1948.1412</v>
      </c>
      <c r="S1581" s="81" t="n">
        <f aca="false">IF(ISERROR(Q1581/P1581),"",(Q1581/P1581))</f>
        <v>0.160009741817204</v>
      </c>
      <c r="T1581" s="78" t="n">
        <f aca="false">ROUND(IF(ISERROR(P1581*$T$1),"",P1581*$T$1),0)</f>
        <v>1826</v>
      </c>
      <c r="U1581" s="82" t="n">
        <f aca="false">ROUNDUP(I1581*1.2,0)</f>
        <v>240</v>
      </c>
      <c r="V1581" s="83" t="n">
        <f aca="false">ROUNDUP(SUM(J1581:L1581)*1.1,0)</f>
        <v>0</v>
      </c>
      <c r="W1581" s="84" t="s">
        <v>50</v>
      </c>
      <c r="X1581" s="28" t="n">
        <f aca="false">IFERROR(IF($W1581="eパケライト",VLOOKUP($U1581,料金表!$B$3:$H$52,2,1),IF($W1581="eパケ",VLOOKUP($U1581,料金表!$B$3:$H$52,4,1),IF($W1581="EMS",VLOOKUP($U1581,料金表!$B$3:$H$52,6,1),""))),"")</f>
        <v>860</v>
      </c>
      <c r="Y1581" s="28" t="n">
        <f aca="false">IFERROR(IF($W1581="eパケライト",VLOOKUP($U1581,料金表!$B$3:$H$52,3,1),IF($W1581="eパケ",VLOOKUP($U1581,料金表!$B$3:$H$52,5,1),IF($W1581="EMS",VLOOKUP($U1581,料金表!$B$3:$H$52,7,1),""))),"")</f>
        <v>860</v>
      </c>
      <c r="Z1581" s="28" t="n">
        <f aca="false">$Z$1</f>
        <v>330</v>
      </c>
      <c r="AA1581" s="64"/>
      <c r="AB1581" s="65"/>
      <c r="AC1581" s="66" t="s">
        <v>45</v>
      </c>
      <c r="AD1581" s="65" t="n">
        <v>44023</v>
      </c>
      <c r="AE1581" s="56"/>
      <c r="AF1581" s="104"/>
    </row>
    <row r="1582" customFormat="false" ht="15.75" hidden="false" customHeight="true" outlineLevel="0" collapsed="false">
      <c r="A1582" s="19" t="n">
        <v>1575</v>
      </c>
      <c r="B1582" s="67"/>
      <c r="C1582" s="58" t="s">
        <v>4765</v>
      </c>
      <c r="D1582" s="37" t="s">
        <v>4766</v>
      </c>
      <c r="E1582" s="58" t="n">
        <v>4988602063271</v>
      </c>
      <c r="F1582" s="38" t="str">
        <f aca="false">IF(D1582="",,"http://mnsearch.com/item?kwd="&amp;D1582)</f>
        <v>http://mnsearch.com/item?kwd=B000069TY5</v>
      </c>
      <c r="G1582" s="60" t="n">
        <v>1711</v>
      </c>
      <c r="H1582" s="39"/>
      <c r="I1582" s="40" t="n">
        <v>200</v>
      </c>
      <c r="J1582" s="41"/>
      <c r="K1582" s="41"/>
      <c r="L1582" s="41"/>
      <c r="M1582" s="61" t="s">
        <v>4767</v>
      </c>
      <c r="N1582" s="62" t="n">
        <v>39.49</v>
      </c>
      <c r="O1582" s="77" t="n">
        <f aca="false">N1582-0.5</f>
        <v>38.99</v>
      </c>
      <c r="P1582" s="78" t="n">
        <f aca="false">IF(ISERROR($P$1*O1582),"",($P$1*O1582))</f>
        <v>4128.2612</v>
      </c>
      <c r="Q1582" s="79" t="n">
        <f aca="false">P1582-T1582-X1582-G1582-H1582-Z1582</f>
        <v>608.2612</v>
      </c>
      <c r="R1582" s="80" t="n">
        <f aca="false">P1582-T1582-Y1582-G1582-H1582-Z1582</f>
        <v>608.2612</v>
      </c>
      <c r="S1582" s="81" t="n">
        <f aca="false">IF(ISERROR(Q1582/P1582),"",(Q1582/P1582))</f>
        <v>0.147340773883203</v>
      </c>
      <c r="T1582" s="78" t="n">
        <f aca="false">ROUND(IF(ISERROR(P1582*$T$1),"",P1582*$T$1),0)</f>
        <v>619</v>
      </c>
      <c r="U1582" s="82" t="n">
        <f aca="false">ROUNDUP(I1582*1.2,0)</f>
        <v>240</v>
      </c>
      <c r="V1582" s="83" t="n">
        <f aca="false">ROUNDUP(SUM(J1582:L1582)*1.1,0)</f>
        <v>0</v>
      </c>
      <c r="W1582" s="84" t="s">
        <v>50</v>
      </c>
      <c r="X1582" s="28" t="n">
        <f aca="false">IFERROR(IF($W1582="eパケライト",VLOOKUP($U1582,料金表!$B$3:$H$52,2,1),IF($W1582="eパケ",VLOOKUP($U1582,料金表!$B$3:$H$52,4,1),IF($W1582="EMS",VLOOKUP($U1582,料金表!$B$3:$H$52,6,1),""))),"")</f>
        <v>860</v>
      </c>
      <c r="Y1582" s="28" t="n">
        <f aca="false">IFERROR(IF($W1582="eパケライト",VLOOKUP($U1582,料金表!$B$3:$H$52,3,1),IF($W1582="eパケ",VLOOKUP($U1582,料金表!$B$3:$H$52,5,1),IF($W1582="EMS",VLOOKUP($U1582,料金表!$B$3:$H$52,7,1),""))),"")</f>
        <v>860</v>
      </c>
      <c r="Z1582" s="28" t="n">
        <f aca="false">$Z$1</f>
        <v>330</v>
      </c>
      <c r="AA1582" s="64"/>
      <c r="AB1582" s="65"/>
      <c r="AC1582" s="66" t="s">
        <v>45</v>
      </c>
      <c r="AD1582" s="65" t="n">
        <v>44023</v>
      </c>
      <c r="AE1582" s="56"/>
      <c r="AF1582" s="104"/>
    </row>
    <row r="1583" customFormat="false" ht="15.75" hidden="false" customHeight="true" outlineLevel="0" collapsed="false">
      <c r="A1583" s="19" t="n">
        <v>1576</v>
      </c>
      <c r="B1583" s="67"/>
      <c r="C1583" s="58" t="s">
        <v>4768</v>
      </c>
      <c r="D1583" s="37" t="s">
        <v>4769</v>
      </c>
      <c r="E1583" s="58" t="n">
        <v>4905040099105</v>
      </c>
      <c r="F1583" s="38" t="str">
        <f aca="false">IF(D1583="",,"http://mnsearch.com/item?kwd="&amp;D1583)</f>
        <v>http://mnsearch.com/item?kwd=B000068GZT</v>
      </c>
      <c r="G1583" s="60" t="n">
        <v>2400</v>
      </c>
      <c r="H1583" s="39"/>
      <c r="I1583" s="40" t="n">
        <v>200</v>
      </c>
      <c r="J1583" s="41"/>
      <c r="K1583" s="41"/>
      <c r="L1583" s="41"/>
      <c r="M1583" s="61" t="s">
        <v>4770</v>
      </c>
      <c r="N1583" s="62" t="n">
        <v>50.49</v>
      </c>
      <c r="O1583" s="77" t="n">
        <f aca="false">N1583-0.5</f>
        <v>49.99</v>
      </c>
      <c r="P1583" s="78" t="n">
        <f aca="false">IF(ISERROR($P$1*O1583),"",($P$1*O1583))</f>
        <v>5292.9412</v>
      </c>
      <c r="Q1583" s="79" t="n">
        <f aca="false">P1583-T1583-X1583-G1583-H1583-Z1583</f>
        <v>908.9412</v>
      </c>
      <c r="R1583" s="80" t="n">
        <f aca="false">P1583-T1583-Y1583-G1583-H1583-Z1583</f>
        <v>908.9412</v>
      </c>
      <c r="S1583" s="81" t="n">
        <f aca="false">IF(ISERROR(Q1583/P1583),"",(Q1583/P1583))</f>
        <v>0.171727054137688</v>
      </c>
      <c r="T1583" s="78" t="n">
        <f aca="false">ROUND(IF(ISERROR(P1583*$T$1),"",P1583*$T$1),0)</f>
        <v>794</v>
      </c>
      <c r="U1583" s="82" t="n">
        <f aca="false">ROUNDUP(I1583*1.2,0)</f>
        <v>240</v>
      </c>
      <c r="V1583" s="83" t="n">
        <f aca="false">ROUNDUP(SUM(J1583:L1583)*1.1,0)</f>
        <v>0</v>
      </c>
      <c r="W1583" s="84" t="s">
        <v>50</v>
      </c>
      <c r="X1583" s="28" t="n">
        <f aca="false">IFERROR(IF($W1583="eパケライト",VLOOKUP($U1583,料金表!$B$3:$H$52,2,1),IF($W1583="eパケ",VLOOKUP($U1583,料金表!$B$3:$H$52,4,1),IF($W1583="EMS",VLOOKUP($U1583,料金表!$B$3:$H$52,6,1),""))),"")</f>
        <v>860</v>
      </c>
      <c r="Y1583" s="28" t="n">
        <f aca="false">IFERROR(IF($W1583="eパケライト",VLOOKUP($U1583,料金表!$B$3:$H$52,3,1),IF($W1583="eパケ",VLOOKUP($U1583,料金表!$B$3:$H$52,5,1),IF($W1583="EMS",VLOOKUP($U1583,料金表!$B$3:$H$52,7,1),""))),"")</f>
        <v>860</v>
      </c>
      <c r="Z1583" s="28" t="n">
        <f aca="false">$Z$1</f>
        <v>330</v>
      </c>
      <c r="AA1583" s="64"/>
      <c r="AB1583" s="65"/>
      <c r="AC1583" s="66" t="s">
        <v>45</v>
      </c>
      <c r="AD1583" s="65" t="n">
        <v>44023</v>
      </c>
      <c r="AE1583" s="56"/>
      <c r="AF1583" s="104"/>
    </row>
    <row r="1584" customFormat="false" ht="15.75" hidden="false" customHeight="true" outlineLevel="0" collapsed="false">
      <c r="A1584" s="19" t="n">
        <v>1577</v>
      </c>
      <c r="B1584" s="67"/>
      <c r="C1584" s="58" t="s">
        <v>4771</v>
      </c>
      <c r="D1584" s="37" t="s">
        <v>4772</v>
      </c>
      <c r="E1584" s="58" t="n">
        <v>4961355676752</v>
      </c>
      <c r="F1584" s="38" t="str">
        <f aca="false">IF(D1584="",,"http://mnsearch.com/item?kwd="&amp;D1584)</f>
        <v>http://mnsearch.com/item?kwd=B000068HEW</v>
      </c>
      <c r="G1584" s="60" t="n">
        <v>3800</v>
      </c>
      <c r="H1584" s="39"/>
      <c r="I1584" s="40" t="n">
        <v>200</v>
      </c>
      <c r="J1584" s="41"/>
      <c r="K1584" s="41"/>
      <c r="L1584" s="41"/>
      <c r="M1584" s="100" t="s">
        <v>4773</v>
      </c>
      <c r="N1584" s="62" t="n">
        <v>65.49</v>
      </c>
      <c r="O1584" s="77" t="n">
        <f aca="false">N1584-0.5</f>
        <v>64.99</v>
      </c>
      <c r="P1584" s="78" t="n">
        <f aca="false">IF(ISERROR($P$1*O1584),"",($P$1*O1584))</f>
        <v>6881.1412</v>
      </c>
      <c r="Q1584" s="79" t="n">
        <f aca="false">P1584-T1584-X1584-G1584-H1584-Z1584</f>
        <v>859.141199999999</v>
      </c>
      <c r="R1584" s="80" t="n">
        <f aca="false">P1584-T1584-Y1584-G1584-H1584-Z1584</f>
        <v>859.141199999999</v>
      </c>
      <c r="S1584" s="81" t="n">
        <f aca="false">IF(ISERROR(Q1584/P1584),"",(Q1584/P1584))</f>
        <v>0.124854464547247</v>
      </c>
      <c r="T1584" s="78" t="n">
        <f aca="false">ROUND(IF(ISERROR(P1584*$T$1),"",P1584*$T$1),0)</f>
        <v>1032</v>
      </c>
      <c r="U1584" s="82" t="n">
        <f aca="false">ROUNDUP(I1584*1.2,0)</f>
        <v>240</v>
      </c>
      <c r="V1584" s="83" t="n">
        <f aca="false">ROUNDUP(SUM(J1584:L1584)*1.1,0)</f>
        <v>0</v>
      </c>
      <c r="W1584" s="84" t="s">
        <v>50</v>
      </c>
      <c r="X1584" s="28" t="n">
        <f aca="false">IFERROR(IF($W1584="eパケライト",VLOOKUP($U1584,料金表!$B$3:$H$52,2,1),IF($W1584="eパケ",VLOOKUP($U1584,料金表!$B$3:$H$52,4,1),IF($W1584="EMS",VLOOKUP($U1584,料金表!$B$3:$H$52,6,1),""))),"")</f>
        <v>860</v>
      </c>
      <c r="Y1584" s="28" t="n">
        <f aca="false">IFERROR(IF($W1584="eパケライト",VLOOKUP($U1584,料金表!$B$3:$H$52,3,1),IF($W1584="eパケ",VLOOKUP($U1584,料金表!$B$3:$H$52,5,1),IF($W1584="EMS",VLOOKUP($U1584,料金表!$B$3:$H$52,7,1),""))),"")</f>
        <v>860</v>
      </c>
      <c r="Z1584" s="28" t="n">
        <f aca="false">$Z$1</f>
        <v>330</v>
      </c>
      <c r="AA1584" s="64"/>
      <c r="AB1584" s="65"/>
      <c r="AC1584" s="66" t="s">
        <v>45</v>
      </c>
      <c r="AD1584" s="65" t="n">
        <v>44023</v>
      </c>
      <c r="AE1584" s="56"/>
      <c r="AF1584" s="104"/>
    </row>
    <row r="1585" customFormat="false" ht="15.75" hidden="false" customHeight="true" outlineLevel="0" collapsed="false">
      <c r="A1585" s="19" t="n">
        <v>1578</v>
      </c>
      <c r="B1585" s="67"/>
      <c r="C1585" s="58" t="s">
        <v>4774</v>
      </c>
      <c r="D1585" s="37" t="s">
        <v>4775</v>
      </c>
      <c r="E1585" s="58" t="n">
        <v>4949830010109</v>
      </c>
      <c r="F1585" s="38" t="str">
        <f aca="false">IF(D1585="",,"http://mnsearch.com/item?kwd="&amp;D1585)</f>
        <v>http://mnsearch.com/item?kwd=B00014B0J0</v>
      </c>
      <c r="G1585" s="60" t="n">
        <v>8511</v>
      </c>
      <c r="H1585" s="39"/>
      <c r="I1585" s="40" t="n">
        <v>200</v>
      </c>
      <c r="J1585" s="41"/>
      <c r="K1585" s="41"/>
      <c r="L1585" s="41"/>
      <c r="M1585" s="61" t="s">
        <v>4776</v>
      </c>
      <c r="N1585" s="62" t="n">
        <v>125.49</v>
      </c>
      <c r="O1585" s="77" t="n">
        <f aca="false">N1585-0.5</f>
        <v>124.99</v>
      </c>
      <c r="P1585" s="78" t="n">
        <f aca="false">IF(ISERROR($P$1*O1585),"",($P$1*O1585))</f>
        <v>13233.9412</v>
      </c>
      <c r="Q1585" s="79" t="n">
        <f aca="false">P1585-T1585-X1585-G1585-H1585-Z1585</f>
        <v>1547.9412</v>
      </c>
      <c r="R1585" s="80" t="n">
        <f aca="false">P1585-T1585-Y1585-G1585-H1585-Z1585</f>
        <v>1547.9412</v>
      </c>
      <c r="S1585" s="81" t="n">
        <f aca="false">IF(ISERROR(Q1585/P1585),"",(Q1585/P1585))</f>
        <v>0.11696751380458</v>
      </c>
      <c r="T1585" s="78" t="n">
        <f aca="false">ROUND(IF(ISERROR(P1585*$T$1),"",P1585*$T$1),0)</f>
        <v>1985</v>
      </c>
      <c r="U1585" s="82" t="n">
        <f aca="false">ROUNDUP(I1585*1.2,0)</f>
        <v>240</v>
      </c>
      <c r="V1585" s="83" t="n">
        <f aca="false">ROUNDUP(SUM(J1585:L1585)*1.1,0)</f>
        <v>0</v>
      </c>
      <c r="W1585" s="84" t="s">
        <v>50</v>
      </c>
      <c r="X1585" s="28" t="n">
        <f aca="false">IFERROR(IF($W1585="eパケライト",VLOOKUP($U1585,料金表!$B$3:$H$52,2,1),IF($W1585="eパケ",VLOOKUP($U1585,料金表!$B$3:$H$52,4,1),IF($W1585="EMS",VLOOKUP($U1585,料金表!$B$3:$H$52,6,1),""))),"")</f>
        <v>860</v>
      </c>
      <c r="Y1585" s="28" t="n">
        <f aca="false">IFERROR(IF($W1585="eパケライト",VLOOKUP($U1585,料金表!$B$3:$H$52,3,1),IF($W1585="eパケ",VLOOKUP($U1585,料金表!$B$3:$H$52,5,1),IF($W1585="EMS",VLOOKUP($U1585,料金表!$B$3:$H$52,7,1),""))),"")</f>
        <v>860</v>
      </c>
      <c r="Z1585" s="28" t="n">
        <f aca="false">$Z$1</f>
        <v>330</v>
      </c>
      <c r="AA1585" s="64"/>
      <c r="AB1585" s="65"/>
      <c r="AC1585" s="66" t="s">
        <v>45</v>
      </c>
      <c r="AD1585" s="65" t="n">
        <v>44023</v>
      </c>
      <c r="AE1585" s="56"/>
      <c r="AF1585" s="104"/>
    </row>
    <row r="1586" customFormat="false" ht="15.75" hidden="false" customHeight="true" outlineLevel="0" collapsed="false">
      <c r="A1586" s="19" t="n">
        <v>1579</v>
      </c>
      <c r="B1586" s="67"/>
      <c r="C1586" s="58" t="s">
        <v>4777</v>
      </c>
      <c r="D1586" s="37" t="s">
        <v>4778</v>
      </c>
      <c r="E1586" s="58" t="n">
        <v>4984995700014</v>
      </c>
      <c r="F1586" s="38" t="str">
        <f aca="false">IF(D1586="",,"http://mnsearch.com/item?kwd="&amp;D1586)</f>
        <v>http://mnsearch.com/item?kwd=B000147Z80</v>
      </c>
      <c r="G1586" s="60" t="n">
        <v>15000</v>
      </c>
      <c r="H1586" s="39"/>
      <c r="I1586" s="40" t="n">
        <v>200</v>
      </c>
      <c r="J1586" s="41"/>
      <c r="K1586" s="41"/>
      <c r="L1586" s="41"/>
      <c r="M1586" s="61" t="s">
        <v>4779</v>
      </c>
      <c r="N1586" s="62" t="n">
        <v>200.49</v>
      </c>
      <c r="O1586" s="77" t="n">
        <f aca="false">N1586-0.5</f>
        <v>199.99</v>
      </c>
      <c r="P1586" s="78" t="n">
        <f aca="false">IF(ISERROR($P$1*O1586),"",($P$1*O1586))</f>
        <v>21174.9412</v>
      </c>
      <c r="Q1586" s="79" t="n">
        <f aca="false">P1586-T1586-X1586-G1586-H1586-Z1586</f>
        <v>1808.9412</v>
      </c>
      <c r="R1586" s="80" t="n">
        <f aca="false">P1586-T1586-Y1586-G1586-H1586-Z1586</f>
        <v>1808.9412</v>
      </c>
      <c r="S1586" s="81" t="n">
        <f aca="false">IF(ISERROR(Q1586/P1586),"",(Q1586/P1586))</f>
        <v>0.0854283930668011</v>
      </c>
      <c r="T1586" s="78" t="n">
        <f aca="false">ROUND(IF(ISERROR(P1586*$T$1),"",P1586*$T$1),0)</f>
        <v>3176</v>
      </c>
      <c r="U1586" s="82" t="n">
        <f aca="false">ROUNDUP(I1586*1.2,0)</f>
        <v>240</v>
      </c>
      <c r="V1586" s="83" t="n">
        <f aca="false">ROUNDUP(SUM(J1586:L1586)*1.1,0)</f>
        <v>0</v>
      </c>
      <c r="W1586" s="84" t="s">
        <v>50</v>
      </c>
      <c r="X1586" s="28" t="n">
        <f aca="false">IFERROR(IF($W1586="eパケライト",VLOOKUP($U1586,料金表!$B$3:$H$52,2,1),IF($W1586="eパケ",VLOOKUP($U1586,料金表!$B$3:$H$52,4,1),IF($W1586="EMS",VLOOKUP($U1586,料金表!$B$3:$H$52,6,1),""))),"")</f>
        <v>860</v>
      </c>
      <c r="Y1586" s="28" t="n">
        <f aca="false">IFERROR(IF($W1586="eパケライト",VLOOKUP($U1586,料金表!$B$3:$H$52,3,1),IF($W1586="eパケ",VLOOKUP($U1586,料金表!$B$3:$H$52,5,1),IF($W1586="EMS",VLOOKUP($U1586,料金表!$B$3:$H$52,7,1),""))),"")</f>
        <v>860</v>
      </c>
      <c r="Z1586" s="28" t="n">
        <f aca="false">$Z$1</f>
        <v>330</v>
      </c>
      <c r="AA1586" s="64"/>
      <c r="AB1586" s="65"/>
      <c r="AC1586" s="66" t="s">
        <v>45</v>
      </c>
      <c r="AD1586" s="65" t="n">
        <v>44023</v>
      </c>
      <c r="AE1586" s="56"/>
      <c r="AF1586" s="104"/>
    </row>
    <row r="1587" customFormat="false" ht="15.75" hidden="false" customHeight="true" outlineLevel="0" collapsed="false">
      <c r="A1587" s="19" t="n">
        <v>1580</v>
      </c>
      <c r="B1587" s="67"/>
      <c r="C1587" s="58" t="s">
        <v>4780</v>
      </c>
      <c r="D1587" s="37" t="s">
        <v>4781</v>
      </c>
      <c r="E1587" s="58" t="n">
        <v>4904880132881</v>
      </c>
      <c r="F1587" s="38" t="str">
        <f aca="false">IF(D1587="",,"http://mnsearch.com/item?kwd="&amp;D1587)</f>
        <v>http://mnsearch.com/item?kwd=B000069S3K</v>
      </c>
      <c r="G1587" s="60" t="n">
        <v>11111</v>
      </c>
      <c r="H1587" s="39"/>
      <c r="I1587" s="40" t="n">
        <v>200</v>
      </c>
      <c r="J1587" s="41"/>
      <c r="K1587" s="41"/>
      <c r="L1587" s="41"/>
      <c r="M1587" s="100" t="s">
        <v>4782</v>
      </c>
      <c r="N1587" s="62" t="n">
        <v>150.49</v>
      </c>
      <c r="O1587" s="77" t="n">
        <f aca="false">N1587-0.5</f>
        <v>149.99</v>
      </c>
      <c r="P1587" s="78" t="n">
        <f aca="false">IF(ISERROR($P$1*O1587),"",($P$1*O1587))</f>
        <v>15880.9412</v>
      </c>
      <c r="Q1587" s="79" t="n">
        <f aca="false">P1587-T1587-X1587-G1587-H1587-Z1587</f>
        <v>1197.9412</v>
      </c>
      <c r="R1587" s="80" t="n">
        <f aca="false">P1587-T1587-Y1587-G1587-H1587-Z1587</f>
        <v>1197.9412</v>
      </c>
      <c r="S1587" s="81" t="n">
        <f aca="false">IF(ISERROR(Q1587/P1587),"",(Q1587/P1587))</f>
        <v>0.0754326324185371</v>
      </c>
      <c r="T1587" s="78" t="n">
        <f aca="false">ROUND(IF(ISERROR(P1587*$T$1),"",P1587*$T$1),0)</f>
        <v>2382</v>
      </c>
      <c r="U1587" s="82" t="n">
        <f aca="false">ROUNDUP(I1587*1.2,0)</f>
        <v>240</v>
      </c>
      <c r="V1587" s="83" t="n">
        <f aca="false">ROUNDUP(SUM(J1587:L1587)*1.1,0)</f>
        <v>0</v>
      </c>
      <c r="W1587" s="84" t="s">
        <v>50</v>
      </c>
      <c r="X1587" s="28" t="n">
        <f aca="false">IFERROR(IF($W1587="eパケライト",VLOOKUP($U1587,料金表!$B$3:$H$52,2,1),IF($W1587="eパケ",VLOOKUP($U1587,料金表!$B$3:$H$52,4,1),IF($W1587="EMS",VLOOKUP($U1587,料金表!$B$3:$H$52,6,1),""))),"")</f>
        <v>860</v>
      </c>
      <c r="Y1587" s="28" t="n">
        <f aca="false">IFERROR(IF($W1587="eパケライト",VLOOKUP($U1587,料金表!$B$3:$H$52,3,1),IF($W1587="eパケ",VLOOKUP($U1587,料金表!$B$3:$H$52,5,1),IF($W1587="EMS",VLOOKUP($U1587,料金表!$B$3:$H$52,7,1),""))),"")</f>
        <v>860</v>
      </c>
      <c r="Z1587" s="28" t="n">
        <f aca="false">$Z$1</f>
        <v>330</v>
      </c>
      <c r="AA1587" s="64"/>
      <c r="AB1587" s="65"/>
      <c r="AC1587" s="66" t="s">
        <v>45</v>
      </c>
      <c r="AD1587" s="65" t="n">
        <v>44023</v>
      </c>
      <c r="AE1587" s="56"/>
      <c r="AF1587" s="104"/>
    </row>
    <row r="1588" customFormat="false" ht="15.75" hidden="false" customHeight="true" outlineLevel="0" collapsed="false">
      <c r="A1588" s="19" t="n">
        <v>1581</v>
      </c>
      <c r="B1588" s="67"/>
      <c r="C1588" s="58" t="s">
        <v>4783</v>
      </c>
      <c r="D1588" s="37" t="s">
        <v>4784</v>
      </c>
      <c r="E1588" s="58" t="n">
        <v>4988013035096</v>
      </c>
      <c r="F1588" s="38" t="str">
        <f aca="false">IF(D1588="",,"http://mnsearch.com/item?kwd="&amp;D1588)</f>
        <v>http://mnsearch.com/item?kwd=B000068HTA</v>
      </c>
      <c r="G1588" s="60" t="n">
        <v>6400</v>
      </c>
      <c r="H1588" s="39"/>
      <c r="I1588" s="40" t="n">
        <v>200</v>
      </c>
      <c r="J1588" s="41"/>
      <c r="K1588" s="41"/>
      <c r="L1588" s="41"/>
      <c r="M1588" s="100" t="s">
        <v>4785</v>
      </c>
      <c r="N1588" s="62" t="n">
        <v>94.49</v>
      </c>
      <c r="O1588" s="77" t="n">
        <f aca="false">N1588-0.5</f>
        <v>93.99</v>
      </c>
      <c r="P1588" s="78" t="n">
        <f aca="false">IF(ISERROR($P$1*O1588),"",($P$1*O1588))</f>
        <v>9951.6612</v>
      </c>
      <c r="Q1588" s="79" t="n">
        <f aca="false">P1588-T1588-X1588-G1588-H1588-Z1588</f>
        <v>868.661199999999</v>
      </c>
      <c r="R1588" s="80" t="n">
        <f aca="false">P1588-T1588-Y1588-G1588-H1588-Z1588</f>
        <v>868.661199999999</v>
      </c>
      <c r="S1588" s="81" t="n">
        <f aca="false">IF(ISERROR(Q1588/P1588),"",(Q1588/P1588))</f>
        <v>0.087288060007509</v>
      </c>
      <c r="T1588" s="78" t="n">
        <f aca="false">ROUND(IF(ISERROR(P1588*$T$1),"",P1588*$T$1),0)</f>
        <v>1493</v>
      </c>
      <c r="U1588" s="82" t="n">
        <f aca="false">ROUNDUP(I1588*1.2,0)</f>
        <v>240</v>
      </c>
      <c r="V1588" s="83" t="n">
        <f aca="false">ROUNDUP(SUM(J1588:L1588)*1.1,0)</f>
        <v>0</v>
      </c>
      <c r="W1588" s="84" t="s">
        <v>50</v>
      </c>
      <c r="X1588" s="28" t="n">
        <f aca="false">IFERROR(IF($W1588="eパケライト",VLOOKUP($U1588,料金表!$B$3:$H$52,2,1),IF($W1588="eパケ",VLOOKUP($U1588,料金表!$B$3:$H$52,4,1),IF($W1588="EMS",VLOOKUP($U1588,料金表!$B$3:$H$52,6,1),""))),"")</f>
        <v>860</v>
      </c>
      <c r="Y1588" s="28" t="n">
        <f aca="false">IFERROR(IF($W1588="eパケライト",VLOOKUP($U1588,料金表!$B$3:$H$52,3,1),IF($W1588="eパケ",VLOOKUP($U1588,料金表!$B$3:$H$52,5,1),IF($W1588="EMS",VLOOKUP($U1588,料金表!$B$3:$H$52,7,1),""))),"")</f>
        <v>860</v>
      </c>
      <c r="Z1588" s="28" t="n">
        <f aca="false">$Z$1</f>
        <v>330</v>
      </c>
      <c r="AA1588" s="64"/>
      <c r="AB1588" s="65"/>
      <c r="AC1588" s="66" t="s">
        <v>89</v>
      </c>
      <c r="AD1588" s="65" t="n">
        <v>44024</v>
      </c>
      <c r="AE1588" s="56"/>
      <c r="AF1588" s="104"/>
    </row>
    <row r="1589" customFormat="false" ht="15.75" hidden="false" customHeight="true" outlineLevel="0" collapsed="false">
      <c r="A1589" s="19" t="n">
        <v>1582</v>
      </c>
      <c r="B1589" s="67"/>
      <c r="C1589" s="58" t="s">
        <v>4786</v>
      </c>
      <c r="D1589" s="37" t="s">
        <v>4787</v>
      </c>
      <c r="E1589" s="58" t="n">
        <v>4906571529475</v>
      </c>
      <c r="F1589" s="38" t="str">
        <f aca="false">IF(D1589="",,"http://mnsearch.com/item?kwd="&amp;D1589)</f>
        <v>http://mnsearch.com/item?kwd=B000068H0R</v>
      </c>
      <c r="G1589" s="60" t="n">
        <v>6500</v>
      </c>
      <c r="H1589" s="39"/>
      <c r="I1589" s="40" t="n">
        <v>200</v>
      </c>
      <c r="J1589" s="41"/>
      <c r="K1589" s="41"/>
      <c r="L1589" s="41"/>
      <c r="M1589" s="61" t="s">
        <v>4788</v>
      </c>
      <c r="N1589" s="62" t="n">
        <v>94.49</v>
      </c>
      <c r="O1589" s="77" t="n">
        <f aca="false">N1589-0.5</f>
        <v>93.99</v>
      </c>
      <c r="P1589" s="78" t="n">
        <f aca="false">IF(ISERROR($P$1*O1589),"",($P$1*O1589))</f>
        <v>9951.6612</v>
      </c>
      <c r="Q1589" s="79" t="n">
        <f aca="false">P1589-T1589-X1589-G1589-H1589-Z1589</f>
        <v>768.661199999999</v>
      </c>
      <c r="R1589" s="80" t="n">
        <f aca="false">P1589-T1589-Y1589-G1589-H1589-Z1589</f>
        <v>768.661199999999</v>
      </c>
      <c r="S1589" s="81" t="n">
        <f aca="false">IF(ISERROR(Q1589/P1589),"",(Q1589/P1589))</f>
        <v>0.0772394864085605</v>
      </c>
      <c r="T1589" s="78" t="n">
        <f aca="false">ROUND(IF(ISERROR(P1589*$T$1),"",P1589*$T$1),0)</f>
        <v>1493</v>
      </c>
      <c r="U1589" s="82" t="n">
        <f aca="false">ROUNDUP(I1589*1.2,0)</f>
        <v>240</v>
      </c>
      <c r="V1589" s="83" t="n">
        <f aca="false">ROUNDUP(SUM(J1589:L1589)*1.1,0)</f>
        <v>0</v>
      </c>
      <c r="W1589" s="84" t="s">
        <v>50</v>
      </c>
      <c r="X1589" s="28" t="n">
        <f aca="false">IFERROR(IF($W1589="eパケライト",VLOOKUP($U1589,料金表!$B$3:$H$52,2,1),IF($W1589="eパケ",VLOOKUP($U1589,料金表!$B$3:$H$52,4,1),IF($W1589="EMS",VLOOKUP($U1589,料金表!$B$3:$H$52,6,1),""))),"")</f>
        <v>860</v>
      </c>
      <c r="Y1589" s="28" t="n">
        <f aca="false">IFERROR(IF($W1589="eパケライト",VLOOKUP($U1589,料金表!$B$3:$H$52,3,1),IF($W1589="eパケ",VLOOKUP($U1589,料金表!$B$3:$H$52,5,1),IF($W1589="EMS",VLOOKUP($U1589,料金表!$B$3:$H$52,7,1),""))),"")</f>
        <v>860</v>
      </c>
      <c r="Z1589" s="28" t="n">
        <f aca="false">$Z$1</f>
        <v>330</v>
      </c>
      <c r="AA1589" s="64"/>
      <c r="AB1589" s="65"/>
      <c r="AC1589" s="66" t="s">
        <v>89</v>
      </c>
      <c r="AD1589" s="65" t="n">
        <v>44024</v>
      </c>
      <c r="AE1589" s="56"/>
      <c r="AF1589" s="104"/>
    </row>
    <row r="1590" customFormat="false" ht="15.75" hidden="false" customHeight="true" outlineLevel="0" collapsed="false">
      <c r="A1590" s="19" t="n">
        <v>1583</v>
      </c>
      <c r="B1590" s="67"/>
      <c r="C1590" s="58" t="s">
        <v>4789</v>
      </c>
      <c r="D1590" s="37" t="s">
        <v>4790</v>
      </c>
      <c r="E1590" s="58" t="n">
        <v>4960919101136</v>
      </c>
      <c r="F1590" s="38" t="str">
        <f aca="false">IF(D1590="",,"http://mnsearch.com/item?kwd="&amp;D1590)</f>
        <v>http://mnsearch.com/item?kwd=B000069SWW</v>
      </c>
      <c r="G1590" s="60" t="n">
        <v>2080</v>
      </c>
      <c r="H1590" s="39"/>
      <c r="I1590" s="40" t="n">
        <v>200</v>
      </c>
      <c r="J1590" s="41"/>
      <c r="K1590" s="41"/>
      <c r="L1590" s="41"/>
      <c r="M1590" s="61" t="s">
        <v>4791</v>
      </c>
      <c r="N1590" s="62" t="n">
        <v>45.49</v>
      </c>
      <c r="O1590" s="77" t="n">
        <f aca="false">N1590-0.5</f>
        <v>44.99</v>
      </c>
      <c r="P1590" s="78" t="n">
        <f aca="false">IF(ISERROR($P$1*O1590),"",($P$1*O1590))</f>
        <v>4763.5412</v>
      </c>
      <c r="Q1590" s="79" t="n">
        <f aca="false">P1590-T1590-X1590-G1590-H1590-Z1590</f>
        <v>778.5412</v>
      </c>
      <c r="R1590" s="80" t="n">
        <f aca="false">P1590-T1590-Y1590-G1590-H1590-Z1590</f>
        <v>778.5412</v>
      </c>
      <c r="S1590" s="81" t="n">
        <f aca="false">IF(ISERROR(Q1590/P1590),"",(Q1590/P1590))</f>
        <v>0.16343748638093</v>
      </c>
      <c r="T1590" s="78" t="n">
        <f aca="false">ROUND(IF(ISERROR(P1590*$T$1),"",P1590*$T$1),0)</f>
        <v>715</v>
      </c>
      <c r="U1590" s="82" t="n">
        <f aca="false">ROUNDUP(I1590*1.2,0)</f>
        <v>240</v>
      </c>
      <c r="V1590" s="83" t="n">
        <f aca="false">ROUNDUP(SUM(J1590:L1590)*1.1,0)</f>
        <v>0</v>
      </c>
      <c r="W1590" s="84" t="s">
        <v>50</v>
      </c>
      <c r="X1590" s="28" t="n">
        <f aca="false">IFERROR(IF($W1590="eパケライト",VLOOKUP($U1590,料金表!$B$3:$H$52,2,1),IF($W1590="eパケ",VLOOKUP($U1590,料金表!$B$3:$H$52,4,1),IF($W1590="EMS",VLOOKUP($U1590,料金表!$B$3:$H$52,6,1),""))),"")</f>
        <v>860</v>
      </c>
      <c r="Y1590" s="28" t="n">
        <f aca="false">IFERROR(IF($W1590="eパケライト",VLOOKUP($U1590,料金表!$B$3:$H$52,3,1),IF($W1590="eパケ",VLOOKUP($U1590,料金表!$B$3:$H$52,5,1),IF($W1590="EMS",VLOOKUP($U1590,料金表!$B$3:$H$52,7,1),""))),"")</f>
        <v>860</v>
      </c>
      <c r="Z1590" s="28" t="n">
        <f aca="false">$Z$1</f>
        <v>330</v>
      </c>
      <c r="AA1590" s="64"/>
      <c r="AB1590" s="65"/>
      <c r="AC1590" s="66" t="s">
        <v>89</v>
      </c>
      <c r="AD1590" s="65" t="n">
        <v>44024</v>
      </c>
      <c r="AE1590" s="56"/>
      <c r="AF1590" s="104"/>
    </row>
    <row r="1591" customFormat="false" ht="15.75" hidden="false" customHeight="true" outlineLevel="0" collapsed="false">
      <c r="A1591" s="19" t="n">
        <v>1584</v>
      </c>
      <c r="B1591" s="67"/>
      <c r="C1591" s="58" t="s">
        <v>4792</v>
      </c>
      <c r="D1591" s="37" t="s">
        <v>110</v>
      </c>
      <c r="E1591" s="58"/>
      <c r="F1591" s="38" t="str">
        <f aca="false">IF(D1591="",,"http://mnsearch.com/item?kwd="&amp;D1591)</f>
        <v>http://mnsearch.com/item?kwd=Hand-on</v>
      </c>
      <c r="G1591" s="60" t="n">
        <v>3000</v>
      </c>
      <c r="H1591" s="39"/>
      <c r="I1591" s="40" t="n">
        <v>200</v>
      </c>
      <c r="J1591" s="41"/>
      <c r="K1591" s="41"/>
      <c r="L1591" s="41"/>
      <c r="M1591" s="41"/>
      <c r="N1591" s="62" t="n">
        <v>60.49</v>
      </c>
      <c r="O1591" s="77" t="n">
        <f aca="false">N1591-0.5</f>
        <v>59.99</v>
      </c>
      <c r="P1591" s="78" t="n">
        <f aca="false">IF(ISERROR($P$1*O1591),"",($P$1*O1591))</f>
        <v>6351.7412</v>
      </c>
      <c r="Q1591" s="79" t="n">
        <f aca="false">P1591-T1591-X1591-G1591-H1591-Z1591</f>
        <v>1208.7412</v>
      </c>
      <c r="R1591" s="80" t="n">
        <f aca="false">P1591-T1591-Y1591-G1591-H1591-Z1591</f>
        <v>1208.7412</v>
      </c>
      <c r="S1591" s="81" t="n">
        <f aca="false">IF(ISERROR(Q1591/P1591),"",(Q1591/P1591))</f>
        <v>0.190300763513476</v>
      </c>
      <c r="T1591" s="78" t="n">
        <f aca="false">ROUND(IF(ISERROR(P1591*$T$1),"",P1591*$T$1),0)</f>
        <v>953</v>
      </c>
      <c r="U1591" s="82" t="n">
        <f aca="false">ROUNDUP(I1591*1.2,0)</f>
        <v>240</v>
      </c>
      <c r="V1591" s="83" t="n">
        <f aca="false">ROUNDUP(SUM(J1591:L1591)*1.1,0)</f>
        <v>0</v>
      </c>
      <c r="W1591" s="84" t="s">
        <v>50</v>
      </c>
      <c r="X1591" s="28" t="n">
        <f aca="false">IFERROR(IF($W1591="eパケライト",VLOOKUP($U1591,料金表!$B$3:$H$52,2,1),IF($W1591="eパケ",VLOOKUP($U1591,料金表!$B$3:$H$52,4,1),IF($W1591="EMS",VLOOKUP($U1591,料金表!$B$3:$H$52,6,1),""))),"")</f>
        <v>860</v>
      </c>
      <c r="Y1591" s="28" t="n">
        <f aca="false">IFERROR(IF($W1591="eパケライト",VLOOKUP($U1591,料金表!$B$3:$H$52,3,1),IF($W1591="eパケ",VLOOKUP($U1591,料金表!$B$3:$H$52,5,1),IF($W1591="EMS",VLOOKUP($U1591,料金表!$B$3:$H$52,7,1),""))),"")</f>
        <v>860</v>
      </c>
      <c r="Z1591" s="28" t="n">
        <f aca="false">$Z$1</f>
        <v>330</v>
      </c>
      <c r="AA1591" s="64"/>
      <c r="AB1591" s="65"/>
      <c r="AC1591" s="66" t="s">
        <v>89</v>
      </c>
      <c r="AD1591" s="65" t="n">
        <v>44024</v>
      </c>
      <c r="AE1591" s="56"/>
      <c r="AF1591" s="105" t="s">
        <v>4793</v>
      </c>
    </row>
    <row r="1592" customFormat="false" ht="15.75" hidden="false" customHeight="true" outlineLevel="0" collapsed="false">
      <c r="A1592" s="19" t="n">
        <v>1585</v>
      </c>
      <c r="B1592" s="67"/>
      <c r="C1592" s="58" t="s">
        <v>4794</v>
      </c>
      <c r="D1592" s="37" t="s">
        <v>4795</v>
      </c>
      <c r="E1592" s="58" t="n">
        <v>4526319000037</v>
      </c>
      <c r="F1592" s="38" t="str">
        <f aca="false">IF(D1592="",,"http://mnsearch.com/item?kwd="&amp;D1592)</f>
        <v>http://mnsearch.com/item?kwd=B00006LJHF</v>
      </c>
      <c r="G1592" s="60" t="n">
        <v>3357</v>
      </c>
      <c r="H1592" s="39"/>
      <c r="I1592" s="40" t="n">
        <v>300</v>
      </c>
      <c r="J1592" s="41"/>
      <c r="K1592" s="41"/>
      <c r="L1592" s="41"/>
      <c r="M1592" s="61" t="s">
        <v>4796</v>
      </c>
      <c r="N1592" s="62" t="n">
        <v>70.49</v>
      </c>
      <c r="O1592" s="77" t="n">
        <f aca="false">N1592-0.5</f>
        <v>69.99</v>
      </c>
      <c r="P1592" s="78" t="n">
        <f aca="false">IF(ISERROR($P$1*O1592),"",($P$1*O1592))</f>
        <v>7410.5412</v>
      </c>
      <c r="Q1592" s="79" t="n">
        <f aca="false">P1592-T1592-X1592-G1592-H1592-Z1592</f>
        <v>1526.5412</v>
      </c>
      <c r="R1592" s="80" t="n">
        <f aca="false">P1592-T1592-Y1592-G1592-H1592-Z1592</f>
        <v>1526.5412</v>
      </c>
      <c r="S1592" s="81" t="n">
        <f aca="false">IF(ISERROR(Q1592/P1592),"",(Q1592/P1592))</f>
        <v>0.205995912957072</v>
      </c>
      <c r="T1592" s="78" t="n">
        <f aca="false">ROUND(IF(ISERROR(P1592*$T$1),"",P1592*$T$1),0)</f>
        <v>1112</v>
      </c>
      <c r="U1592" s="82" t="n">
        <f aca="false">ROUNDUP(I1592*1.2,0)</f>
        <v>360</v>
      </c>
      <c r="V1592" s="83" t="n">
        <f aca="false">ROUNDUP(SUM(J1592:L1592)*1.1,0)</f>
        <v>0</v>
      </c>
      <c r="W1592" s="84" t="s">
        <v>50</v>
      </c>
      <c r="X1592" s="28" t="n">
        <f aca="false">IFERROR(IF($W1592="eパケライト",VLOOKUP($U1592,料金表!$B$3:$H$52,2,1),IF($W1592="eパケ",VLOOKUP($U1592,料金表!$B$3:$H$52,4,1),IF($W1592="EMS",VLOOKUP($U1592,料金表!$B$3:$H$52,6,1),""))),"")</f>
        <v>1085</v>
      </c>
      <c r="Y1592" s="28" t="n">
        <f aca="false">IFERROR(IF($W1592="eパケライト",VLOOKUP($U1592,料金表!$B$3:$H$52,3,1),IF($W1592="eパケ",VLOOKUP($U1592,料金表!$B$3:$H$52,5,1),IF($W1592="EMS",VLOOKUP($U1592,料金表!$B$3:$H$52,7,1),""))),"")</f>
        <v>1085</v>
      </c>
      <c r="Z1592" s="28" t="n">
        <f aca="false">$Z$1</f>
        <v>330</v>
      </c>
      <c r="AA1592" s="64"/>
      <c r="AB1592" s="65"/>
      <c r="AC1592" s="66" t="s">
        <v>89</v>
      </c>
      <c r="AD1592" s="65" t="n">
        <v>44024</v>
      </c>
      <c r="AE1592" s="56"/>
      <c r="AF1592" s="104"/>
    </row>
    <row r="1593" customFormat="false" ht="15.75" hidden="false" customHeight="true" outlineLevel="0" collapsed="false">
      <c r="A1593" s="19" t="n">
        <v>1586</v>
      </c>
      <c r="B1593" s="67"/>
      <c r="C1593" s="58" t="s">
        <v>4797</v>
      </c>
      <c r="D1593" s="37" t="s">
        <v>4798</v>
      </c>
      <c r="E1593" s="58" t="s">
        <v>4798</v>
      </c>
      <c r="F1593" s="38" t="str">
        <f aca="false">IF(D1593="",,"http://mnsearch.com/item?kwd="&amp;D1593)</f>
        <v>http://mnsearch.com/item?kwd=B000068I1Z</v>
      </c>
      <c r="G1593" s="60" t="n">
        <v>2411</v>
      </c>
      <c r="H1593" s="39"/>
      <c r="I1593" s="40" t="n">
        <v>200</v>
      </c>
      <c r="J1593" s="41"/>
      <c r="K1593" s="41"/>
      <c r="L1593" s="41"/>
      <c r="M1593" s="61" t="s">
        <v>4799</v>
      </c>
      <c r="N1593" s="62" t="n">
        <v>50.49</v>
      </c>
      <c r="O1593" s="77" t="n">
        <f aca="false">N1593-0.5</f>
        <v>49.99</v>
      </c>
      <c r="P1593" s="78" t="n">
        <f aca="false">IF(ISERROR($P$1*O1593),"",($P$1*O1593))</f>
        <v>5292.9412</v>
      </c>
      <c r="Q1593" s="79" t="n">
        <f aca="false">P1593-T1593-X1593-G1593-H1593-Z1593</f>
        <v>897.9412</v>
      </c>
      <c r="R1593" s="80" t="n">
        <f aca="false">P1593-T1593-Y1593-G1593-H1593-Z1593</f>
        <v>897.9412</v>
      </c>
      <c r="S1593" s="81" t="n">
        <f aca="false">IF(ISERROR(Q1593/P1593),"",(Q1593/P1593))</f>
        <v>0.169648814538125</v>
      </c>
      <c r="T1593" s="78" t="n">
        <f aca="false">ROUND(IF(ISERROR(P1593*$T$1),"",P1593*$T$1),0)</f>
        <v>794</v>
      </c>
      <c r="U1593" s="82" t="n">
        <f aca="false">ROUNDUP(I1593*1.2,0)</f>
        <v>240</v>
      </c>
      <c r="V1593" s="83" t="n">
        <f aca="false">ROUNDUP(SUM(J1593:L1593)*1.1,0)</f>
        <v>0</v>
      </c>
      <c r="W1593" s="84" t="s">
        <v>50</v>
      </c>
      <c r="X1593" s="28" t="n">
        <f aca="false">IFERROR(IF($W1593="eパケライト",VLOOKUP($U1593,料金表!$B$3:$H$52,2,1),IF($W1593="eパケ",VLOOKUP($U1593,料金表!$B$3:$H$52,4,1),IF($W1593="EMS",VLOOKUP($U1593,料金表!$B$3:$H$52,6,1),""))),"")</f>
        <v>860</v>
      </c>
      <c r="Y1593" s="28" t="n">
        <f aca="false">IFERROR(IF($W1593="eパケライト",VLOOKUP($U1593,料金表!$B$3:$H$52,3,1),IF($W1593="eパケ",VLOOKUP($U1593,料金表!$B$3:$H$52,5,1),IF($W1593="EMS",VLOOKUP($U1593,料金表!$B$3:$H$52,7,1),""))),"")</f>
        <v>860</v>
      </c>
      <c r="Z1593" s="28" t="n">
        <f aca="false">$Z$1</f>
        <v>330</v>
      </c>
      <c r="AA1593" s="64"/>
      <c r="AB1593" s="65"/>
      <c r="AC1593" s="66" t="s">
        <v>45</v>
      </c>
      <c r="AD1593" s="65" t="n">
        <v>44025</v>
      </c>
      <c r="AE1593" s="56"/>
      <c r="AF1593" s="104"/>
    </row>
    <row r="1594" customFormat="false" ht="15.75" hidden="false" customHeight="true" outlineLevel="0" collapsed="false">
      <c r="A1594" s="19" t="n">
        <v>1587</v>
      </c>
      <c r="B1594" s="67"/>
      <c r="C1594" s="58" t="s">
        <v>4800</v>
      </c>
      <c r="D1594" s="37" t="s">
        <v>4801</v>
      </c>
      <c r="E1594" s="58" t="n">
        <v>4974365133740</v>
      </c>
      <c r="F1594" s="38" t="str">
        <f aca="false">IF(D1594="",,"http://mnsearch.com/item?kwd="&amp;D1594)</f>
        <v>http://mnsearch.com/item?kwd=B00014AWP8</v>
      </c>
      <c r="G1594" s="60" t="n">
        <v>5900</v>
      </c>
      <c r="H1594" s="39"/>
      <c r="I1594" s="40" t="n">
        <v>200</v>
      </c>
      <c r="J1594" s="41"/>
      <c r="K1594" s="41"/>
      <c r="L1594" s="41"/>
      <c r="M1594" s="100" t="s">
        <v>4802</v>
      </c>
      <c r="N1594" s="62" t="n">
        <v>90.49</v>
      </c>
      <c r="O1594" s="77" t="n">
        <f aca="false">N1594-0.5</f>
        <v>89.99</v>
      </c>
      <c r="P1594" s="78" t="n">
        <f aca="false">IF(ISERROR($P$1*O1594),"",($P$1*O1594))</f>
        <v>9528.1412</v>
      </c>
      <c r="Q1594" s="79" t="n">
        <f aca="false">P1594-T1594-X1594-G1594-H1594-Z1594</f>
        <v>1009.1412</v>
      </c>
      <c r="R1594" s="80" t="n">
        <f aca="false">P1594-T1594-Y1594-G1594-H1594-Z1594</f>
        <v>1009.1412</v>
      </c>
      <c r="S1594" s="81" t="n">
        <f aca="false">IF(ISERROR(Q1594/P1594),"",(Q1594/P1594))</f>
        <v>0.105911654625773</v>
      </c>
      <c r="T1594" s="78" t="n">
        <f aca="false">ROUND(IF(ISERROR(P1594*$T$1),"",P1594*$T$1),0)</f>
        <v>1429</v>
      </c>
      <c r="U1594" s="82" t="n">
        <f aca="false">ROUNDUP(I1594*1.2,0)</f>
        <v>240</v>
      </c>
      <c r="V1594" s="83" t="n">
        <f aca="false">ROUNDUP(SUM(J1594:L1594)*1.1,0)</f>
        <v>0</v>
      </c>
      <c r="W1594" s="84" t="s">
        <v>50</v>
      </c>
      <c r="X1594" s="28" t="n">
        <f aca="false">IFERROR(IF($W1594="eパケライト",VLOOKUP($U1594,料金表!$B$3:$H$52,2,1),IF($W1594="eパケ",VLOOKUP($U1594,料金表!$B$3:$H$52,4,1),IF($W1594="EMS",VLOOKUP($U1594,料金表!$B$3:$H$52,6,1),""))),"")</f>
        <v>860</v>
      </c>
      <c r="Y1594" s="28" t="n">
        <f aca="false">IFERROR(IF($W1594="eパケライト",VLOOKUP($U1594,料金表!$B$3:$H$52,3,1),IF($W1594="eパケ",VLOOKUP($U1594,料金表!$B$3:$H$52,5,1),IF($W1594="EMS",VLOOKUP($U1594,料金表!$B$3:$H$52,7,1),""))),"")</f>
        <v>860</v>
      </c>
      <c r="Z1594" s="28" t="n">
        <f aca="false">$Z$1</f>
        <v>330</v>
      </c>
      <c r="AA1594" s="64"/>
      <c r="AB1594" s="65"/>
      <c r="AC1594" s="66" t="s">
        <v>45</v>
      </c>
      <c r="AD1594" s="65" t="n">
        <v>44025</v>
      </c>
      <c r="AE1594" s="56"/>
      <c r="AF1594" s="104"/>
    </row>
    <row r="1595" customFormat="false" ht="15.75" hidden="false" customHeight="true" outlineLevel="0" collapsed="false">
      <c r="A1595" s="19" t="n">
        <v>1588</v>
      </c>
      <c r="B1595" s="67"/>
      <c r="C1595" s="58" t="s">
        <v>4803</v>
      </c>
      <c r="D1595" s="37" t="s">
        <v>4804</v>
      </c>
      <c r="E1595" s="58" t="n">
        <v>4962891500082</v>
      </c>
      <c r="F1595" s="38" t="str">
        <f aca="false">IF(D1595="",,"http://mnsearch.com/item?kwd="&amp;D1595)</f>
        <v>http://mnsearch.com/item?kwd=B0000ZPP5A</v>
      </c>
      <c r="G1595" s="60" t="n">
        <v>4711</v>
      </c>
      <c r="H1595" s="39"/>
      <c r="I1595" s="40" t="n">
        <v>200</v>
      </c>
      <c r="J1595" s="41"/>
      <c r="K1595" s="41"/>
      <c r="L1595" s="41"/>
      <c r="M1595" s="61" t="s">
        <v>4805</v>
      </c>
      <c r="N1595" s="62" t="n">
        <v>70.49</v>
      </c>
      <c r="O1595" s="77" t="n">
        <f aca="false">N1595-0.5</f>
        <v>69.99</v>
      </c>
      <c r="P1595" s="78" t="n">
        <f aca="false">IF(ISERROR($P$1*O1595),"",($P$1*O1595))</f>
        <v>7410.5412</v>
      </c>
      <c r="Q1595" s="79" t="n">
        <f aca="false">P1595-T1595-X1595-G1595-H1595-Z1595</f>
        <v>397.541199999999</v>
      </c>
      <c r="R1595" s="80" t="n">
        <f aca="false">P1595-T1595-Y1595-G1595-H1595-Z1595</f>
        <v>397.541199999999</v>
      </c>
      <c r="S1595" s="81" t="n">
        <f aca="false">IF(ISERROR(Q1595/P1595),"",(Q1595/P1595))</f>
        <v>0.0536453666838798</v>
      </c>
      <c r="T1595" s="78" t="n">
        <f aca="false">ROUND(IF(ISERROR(P1595*$T$1),"",P1595*$T$1),0)</f>
        <v>1112</v>
      </c>
      <c r="U1595" s="82" t="n">
        <f aca="false">ROUNDUP(I1595*1.2,0)</f>
        <v>240</v>
      </c>
      <c r="V1595" s="83" t="n">
        <f aca="false">ROUNDUP(SUM(J1595:L1595)*1.1,0)</f>
        <v>0</v>
      </c>
      <c r="W1595" s="84" t="s">
        <v>50</v>
      </c>
      <c r="X1595" s="28" t="n">
        <f aca="false">IFERROR(IF($W1595="eパケライト",VLOOKUP($U1595,料金表!$B$3:$H$52,2,1),IF($W1595="eパケ",VLOOKUP($U1595,料金表!$B$3:$H$52,4,1),IF($W1595="EMS",VLOOKUP($U1595,料金表!$B$3:$H$52,6,1),""))),"")</f>
        <v>860</v>
      </c>
      <c r="Y1595" s="28" t="n">
        <f aca="false">IFERROR(IF($W1595="eパケライト",VLOOKUP($U1595,料金表!$B$3:$H$52,3,1),IF($W1595="eパケ",VLOOKUP($U1595,料金表!$B$3:$H$52,5,1),IF($W1595="EMS",VLOOKUP($U1595,料金表!$B$3:$H$52,7,1),""))),"")</f>
        <v>860</v>
      </c>
      <c r="Z1595" s="28" t="n">
        <f aca="false">$Z$1</f>
        <v>330</v>
      </c>
      <c r="AA1595" s="64"/>
      <c r="AB1595" s="65"/>
      <c r="AC1595" s="66" t="s">
        <v>45</v>
      </c>
      <c r="AD1595" s="65" t="n">
        <v>44025</v>
      </c>
      <c r="AE1595" s="56"/>
      <c r="AF1595" s="104"/>
    </row>
    <row r="1596" customFormat="false" ht="15.75" hidden="false" customHeight="true" outlineLevel="0" collapsed="false">
      <c r="A1596" s="19" t="n">
        <v>1589</v>
      </c>
      <c r="B1596" s="67"/>
      <c r="C1596" s="58" t="s">
        <v>4806</v>
      </c>
      <c r="D1596" s="37" t="s">
        <v>4807</v>
      </c>
      <c r="E1596" s="58" t="n">
        <v>4988611910061</v>
      </c>
      <c r="F1596" s="38" t="str">
        <f aca="false">IF(D1596="",,"http://mnsearch.com/item?kwd="&amp;D1596)</f>
        <v>http://mnsearch.com/item?kwd=B0001488OU</v>
      </c>
      <c r="G1596" s="60" t="n">
        <v>2300</v>
      </c>
      <c r="H1596" s="39"/>
      <c r="I1596" s="40" t="n">
        <v>200</v>
      </c>
      <c r="J1596" s="41"/>
      <c r="K1596" s="41"/>
      <c r="L1596" s="41"/>
      <c r="M1596" s="100" t="s">
        <v>4808</v>
      </c>
      <c r="N1596" s="62" t="n">
        <v>55.49</v>
      </c>
      <c r="O1596" s="77" t="n">
        <f aca="false">N1596-0.5</f>
        <v>54.99</v>
      </c>
      <c r="P1596" s="78" t="n">
        <f aca="false">IF(ISERROR($P$1*O1596),"",($P$1*O1596))</f>
        <v>5822.3412</v>
      </c>
      <c r="Q1596" s="79" t="n">
        <f aca="false">P1596-T1596-X1596-G1596-H1596-Z1596</f>
        <v>1459.3412</v>
      </c>
      <c r="R1596" s="80" t="n">
        <f aca="false">P1596-T1596-Y1596-G1596-H1596-Z1596</f>
        <v>1459.3412</v>
      </c>
      <c r="S1596" s="81" t="n">
        <f aca="false">IF(ISERROR(Q1596/P1596),"",(Q1596/P1596))</f>
        <v>0.250645084145876</v>
      </c>
      <c r="T1596" s="78" t="n">
        <f aca="false">ROUND(IF(ISERROR(P1596*$T$1),"",P1596*$T$1),0)</f>
        <v>873</v>
      </c>
      <c r="U1596" s="82" t="n">
        <f aca="false">ROUNDUP(I1596*1.2,0)</f>
        <v>240</v>
      </c>
      <c r="V1596" s="83" t="n">
        <f aca="false">ROUNDUP(SUM(J1596:L1596)*1.1,0)</f>
        <v>0</v>
      </c>
      <c r="W1596" s="84" t="s">
        <v>50</v>
      </c>
      <c r="X1596" s="28" t="n">
        <f aca="false">IFERROR(IF($W1596="eパケライト",VLOOKUP($U1596,料金表!$B$3:$H$52,2,1),IF($W1596="eパケ",VLOOKUP($U1596,料金表!$B$3:$H$52,4,1),IF($W1596="EMS",VLOOKUP($U1596,料金表!$B$3:$H$52,6,1),""))),"")</f>
        <v>860</v>
      </c>
      <c r="Y1596" s="28" t="n">
        <f aca="false">IFERROR(IF($W1596="eパケライト",VLOOKUP($U1596,料金表!$B$3:$H$52,3,1),IF($W1596="eパケ",VLOOKUP($U1596,料金表!$B$3:$H$52,5,1),IF($W1596="EMS",VLOOKUP($U1596,料金表!$B$3:$H$52,7,1),""))),"")</f>
        <v>860</v>
      </c>
      <c r="Z1596" s="28" t="n">
        <f aca="false">$Z$1</f>
        <v>330</v>
      </c>
      <c r="AA1596" s="64"/>
      <c r="AB1596" s="65"/>
      <c r="AC1596" s="66" t="s">
        <v>45</v>
      </c>
      <c r="AD1596" s="65" t="n">
        <v>44025</v>
      </c>
      <c r="AE1596" s="56"/>
      <c r="AF1596" s="104"/>
    </row>
    <row r="1597" customFormat="false" ht="15.75" hidden="false" customHeight="true" outlineLevel="0" collapsed="false">
      <c r="A1597" s="19" t="n">
        <v>1590</v>
      </c>
      <c r="B1597" s="67"/>
      <c r="C1597" s="58" t="s">
        <v>4809</v>
      </c>
      <c r="D1597" s="37" t="s">
        <v>4810</v>
      </c>
      <c r="E1597" s="58" t="n">
        <v>4988624990586</v>
      </c>
      <c r="F1597" s="38" t="str">
        <f aca="false">IF(D1597="",,"http://mnsearch.com/item?kwd="&amp;D1597)</f>
        <v>http://mnsearch.com/item?kwd=B000147KFS</v>
      </c>
      <c r="G1597" s="60" t="n">
        <v>5100</v>
      </c>
      <c r="H1597" s="39"/>
      <c r="I1597" s="40" t="n">
        <v>200</v>
      </c>
      <c r="J1597" s="41"/>
      <c r="K1597" s="41"/>
      <c r="L1597" s="41"/>
      <c r="M1597" s="61" t="s">
        <v>4811</v>
      </c>
      <c r="N1597" s="62" t="n">
        <v>75.49</v>
      </c>
      <c r="O1597" s="77" t="n">
        <f aca="false">N1597-0.5</f>
        <v>74.99</v>
      </c>
      <c r="P1597" s="78" t="n">
        <f aca="false">IF(ISERROR($P$1*O1597),"",($P$1*O1597))</f>
        <v>7939.9412</v>
      </c>
      <c r="Q1597" s="79" t="n">
        <f aca="false">P1597-T1597-X1597-G1597-H1597-Z1597</f>
        <v>458.941199999999</v>
      </c>
      <c r="R1597" s="80" t="n">
        <f aca="false">P1597-T1597-Y1597-G1597-H1597-Z1597</f>
        <v>458.941199999999</v>
      </c>
      <c r="S1597" s="81" t="n">
        <f aca="false">IF(ISERROR(Q1597/P1597),"",(Q1597/P1597))</f>
        <v>0.0578015867422292</v>
      </c>
      <c r="T1597" s="78" t="n">
        <f aca="false">ROUND(IF(ISERROR(P1597*$T$1),"",P1597*$T$1),0)</f>
        <v>1191</v>
      </c>
      <c r="U1597" s="82" t="n">
        <f aca="false">ROUNDUP(I1597*1.2,0)</f>
        <v>240</v>
      </c>
      <c r="V1597" s="83" t="n">
        <f aca="false">ROUNDUP(SUM(J1597:L1597)*1.1,0)</f>
        <v>0</v>
      </c>
      <c r="W1597" s="84" t="s">
        <v>50</v>
      </c>
      <c r="X1597" s="28" t="n">
        <f aca="false">IFERROR(IF($W1597="eパケライト",VLOOKUP($U1597,料金表!$B$3:$H$52,2,1),IF($W1597="eパケ",VLOOKUP($U1597,料金表!$B$3:$H$52,4,1),IF($W1597="EMS",VLOOKUP($U1597,料金表!$B$3:$H$52,6,1),""))),"")</f>
        <v>860</v>
      </c>
      <c r="Y1597" s="28" t="n">
        <f aca="false">IFERROR(IF($W1597="eパケライト",VLOOKUP($U1597,料金表!$B$3:$H$52,3,1),IF($W1597="eパケ",VLOOKUP($U1597,料金表!$B$3:$H$52,5,1),IF($W1597="EMS",VLOOKUP($U1597,料金表!$B$3:$H$52,7,1),""))),"")</f>
        <v>860</v>
      </c>
      <c r="Z1597" s="28" t="n">
        <f aca="false">$Z$1</f>
        <v>330</v>
      </c>
      <c r="AA1597" s="64"/>
      <c r="AB1597" s="65"/>
      <c r="AC1597" s="66" t="s">
        <v>45</v>
      </c>
      <c r="AD1597" s="65" t="n">
        <v>44025</v>
      </c>
      <c r="AE1597" s="56"/>
      <c r="AF1597" s="104"/>
    </row>
    <row r="1598" customFormat="false" ht="15.75" hidden="false" customHeight="true" outlineLevel="0" collapsed="false">
      <c r="A1598" s="19" t="n">
        <v>1591</v>
      </c>
      <c r="B1598" s="67"/>
      <c r="C1598" s="58" t="s">
        <v>4812</v>
      </c>
      <c r="D1598" s="37" t="s">
        <v>4813</v>
      </c>
      <c r="E1598" s="58" t="n">
        <v>4902370518542</v>
      </c>
      <c r="F1598" s="38" t="str">
        <f aca="false">IF(D1598="",,"http://mnsearch.com/item?kwd="&amp;D1598)</f>
        <v>http://mnsearch.com/item?kwd=B0041Q3ASS</v>
      </c>
      <c r="G1598" s="60" t="n">
        <v>2011</v>
      </c>
      <c r="H1598" s="39"/>
      <c r="I1598" s="40" t="n">
        <v>200</v>
      </c>
      <c r="J1598" s="41"/>
      <c r="K1598" s="41"/>
      <c r="L1598" s="41"/>
      <c r="M1598" s="61" t="s">
        <v>4814</v>
      </c>
      <c r="N1598" s="62" t="n">
        <v>45.49</v>
      </c>
      <c r="O1598" s="77" t="n">
        <f aca="false">N1598-0.5</f>
        <v>44.99</v>
      </c>
      <c r="P1598" s="78" t="n">
        <f aca="false">IF(ISERROR($P$1*O1598),"",($P$1*O1598))</f>
        <v>4763.5412</v>
      </c>
      <c r="Q1598" s="79" t="n">
        <f aca="false">P1598-T1598-X1598-G1598-H1598-Z1598</f>
        <v>847.5412</v>
      </c>
      <c r="R1598" s="80" t="n">
        <f aca="false">P1598-T1598-Y1598-G1598-H1598-Z1598</f>
        <v>847.5412</v>
      </c>
      <c r="S1598" s="81" t="n">
        <f aca="false">IF(ISERROR(Q1598/P1598),"",(Q1598/P1598))</f>
        <v>0.177922508574083</v>
      </c>
      <c r="T1598" s="78" t="n">
        <f aca="false">ROUND(IF(ISERROR(P1598*$T$1),"",P1598*$T$1),0)</f>
        <v>715</v>
      </c>
      <c r="U1598" s="82" t="n">
        <f aca="false">ROUNDUP(I1598*1.2,0)</f>
        <v>240</v>
      </c>
      <c r="V1598" s="83" t="n">
        <f aca="false">ROUNDUP(SUM(J1598:L1598)*1.1,0)</f>
        <v>0</v>
      </c>
      <c r="W1598" s="84" t="s">
        <v>50</v>
      </c>
      <c r="X1598" s="28" t="n">
        <f aca="false">IFERROR(IF($W1598="eパケライト",VLOOKUP($U1598,料金表!$B$3:$H$52,2,1),IF($W1598="eパケ",VLOOKUP($U1598,料金表!$B$3:$H$52,4,1),IF($W1598="EMS",VLOOKUP($U1598,料金表!$B$3:$H$52,6,1),""))),"")</f>
        <v>860</v>
      </c>
      <c r="Y1598" s="28" t="n">
        <f aca="false">IFERROR(IF($W1598="eパケライト",VLOOKUP($U1598,料金表!$B$3:$H$52,3,1),IF($W1598="eパケ",VLOOKUP($U1598,料金表!$B$3:$H$52,5,1),IF($W1598="EMS",VLOOKUP($U1598,料金表!$B$3:$H$52,7,1),""))),"")</f>
        <v>860</v>
      </c>
      <c r="Z1598" s="28" t="n">
        <f aca="false">$Z$1</f>
        <v>330</v>
      </c>
      <c r="AA1598" s="64"/>
      <c r="AB1598" s="65"/>
      <c r="AC1598" s="66" t="s">
        <v>89</v>
      </c>
      <c r="AD1598" s="65" t="n">
        <v>44024</v>
      </c>
      <c r="AE1598" s="56"/>
      <c r="AF1598" s="104"/>
    </row>
    <row r="1599" customFormat="false" ht="15.75" hidden="false" customHeight="true" outlineLevel="0" collapsed="false">
      <c r="A1599" s="19" t="n">
        <v>1592</v>
      </c>
      <c r="B1599" s="67"/>
      <c r="C1599" s="58" t="s">
        <v>4815</v>
      </c>
      <c r="D1599" s="37" t="s">
        <v>4816</v>
      </c>
      <c r="E1599" s="58" t="n">
        <v>4902370519181</v>
      </c>
      <c r="F1599" s="38" t="str">
        <f aca="false">IF(D1599="",,"http://mnsearch.com/item?kwd="&amp;D1599)</f>
        <v>http://mnsearch.com/item?kwd=B005Q601MK</v>
      </c>
      <c r="G1599" s="60" t="n">
        <v>4500</v>
      </c>
      <c r="H1599" s="39"/>
      <c r="I1599" s="40" t="n">
        <v>500</v>
      </c>
      <c r="J1599" s="41"/>
      <c r="K1599" s="41"/>
      <c r="L1599" s="41"/>
      <c r="M1599" s="61" t="s">
        <v>4817</v>
      </c>
      <c r="N1599" s="62" t="n">
        <v>83.49</v>
      </c>
      <c r="O1599" s="77" t="n">
        <f aca="false">N1599-0.5</f>
        <v>82.99</v>
      </c>
      <c r="P1599" s="78" t="n">
        <f aca="false">IF(ISERROR($P$1*O1599),"",($P$1*O1599))</f>
        <v>8786.9812</v>
      </c>
      <c r="Q1599" s="79" t="n">
        <f aca="false">P1599-T1599-X1599-G1599-H1599-Z1599</f>
        <v>1253.9812</v>
      </c>
      <c r="R1599" s="80" t="n">
        <f aca="false">P1599-T1599-Y1599-G1599-H1599-Z1599</f>
        <v>1253.9812</v>
      </c>
      <c r="S1599" s="81" t="n">
        <f aca="false">IF(ISERROR(Q1599/P1599),"",(Q1599/P1599))</f>
        <v>0.14270898861147</v>
      </c>
      <c r="T1599" s="78" t="n">
        <f aca="false">ROUND(IF(ISERROR(P1599*$T$1),"",P1599*$T$1),0)</f>
        <v>1318</v>
      </c>
      <c r="U1599" s="82" t="n">
        <f aca="false">ROUNDUP(I1599*1.2,0)</f>
        <v>600</v>
      </c>
      <c r="V1599" s="83" t="n">
        <f aca="false">ROUNDUP(SUM(J1599:L1599)*1.1,0)</f>
        <v>0</v>
      </c>
      <c r="W1599" s="84" t="s">
        <v>50</v>
      </c>
      <c r="X1599" s="28" t="n">
        <f aca="false">IFERROR(IF($W1599="eパケライト",VLOOKUP($U1599,料金表!$B$3:$H$52,2,1),IF($W1599="eパケ",VLOOKUP($U1599,料金表!$B$3:$H$52,4,1),IF($W1599="EMS",VLOOKUP($U1599,料金表!$B$3:$H$52,6,1),""))),"")</f>
        <v>1385</v>
      </c>
      <c r="Y1599" s="28" t="n">
        <f aca="false">IFERROR(IF($W1599="eパケライト",VLOOKUP($U1599,料金表!$B$3:$H$52,3,1),IF($W1599="eパケ",VLOOKUP($U1599,料金表!$B$3:$H$52,5,1),IF($W1599="EMS",VLOOKUP($U1599,料金表!$B$3:$H$52,7,1),""))),"")</f>
        <v>1385</v>
      </c>
      <c r="Z1599" s="28" t="n">
        <f aca="false">$Z$1</f>
        <v>330</v>
      </c>
      <c r="AA1599" s="64"/>
      <c r="AB1599" s="65"/>
      <c r="AC1599" s="66" t="s">
        <v>89</v>
      </c>
      <c r="AD1599" s="65" t="n">
        <v>44024</v>
      </c>
      <c r="AE1599" s="56"/>
      <c r="AF1599" s="104"/>
    </row>
    <row r="1600" customFormat="false" ht="15.75" hidden="false" customHeight="true" outlineLevel="0" collapsed="false">
      <c r="A1600" s="19" t="n">
        <v>1593</v>
      </c>
      <c r="B1600" s="67"/>
      <c r="C1600" s="58" t="s">
        <v>4818</v>
      </c>
      <c r="D1600" s="37" t="s">
        <v>110</v>
      </c>
      <c r="E1600" s="20"/>
      <c r="F1600" s="38" t="str">
        <f aca="false">IF(D1600="",,"http://mnsearch.com/item?kwd="&amp;D1600)</f>
        <v>http://mnsearch.com/item?kwd=Hand-on</v>
      </c>
      <c r="G1600" s="60" t="n">
        <v>12000</v>
      </c>
      <c r="H1600" s="39"/>
      <c r="I1600" s="40" t="n">
        <v>1500</v>
      </c>
      <c r="J1600" s="41"/>
      <c r="K1600" s="41"/>
      <c r="L1600" s="41"/>
      <c r="M1600" s="41"/>
      <c r="N1600" s="62" t="n">
        <v>200.49</v>
      </c>
      <c r="O1600" s="77" t="n">
        <f aca="false">N1600-0.5</f>
        <v>199.99</v>
      </c>
      <c r="P1600" s="78" t="n">
        <f aca="false">IF(ISERROR($P$1*O1600),"",($P$1*O1600))</f>
        <v>21174.9412</v>
      </c>
      <c r="Q1600" s="79" t="n">
        <f aca="false">P1600-T1600-X1600-G1600-H1600-Z1600</f>
        <v>2603.9412</v>
      </c>
      <c r="R1600" s="80" t="n">
        <f aca="false">P1600-T1600-Y1600-G1600-H1600-Z1600</f>
        <v>2603.9412</v>
      </c>
      <c r="S1600" s="81" t="n">
        <f aca="false">IF(ISERROR(Q1600/P1600),"",(Q1600/P1600))</f>
        <v>0.122972771230175</v>
      </c>
      <c r="T1600" s="78" t="n">
        <f aca="false">ROUND(IF(ISERROR(P1600*$T$1),"",P1600*$T$1),0)</f>
        <v>3176</v>
      </c>
      <c r="U1600" s="82" t="n">
        <f aca="false">ROUNDUP(I1600*1.2,0)</f>
        <v>1800</v>
      </c>
      <c r="V1600" s="83" t="n">
        <f aca="false">ROUNDUP(SUM(J1600:L1600)*1.1,0)</f>
        <v>0</v>
      </c>
      <c r="W1600" s="84" t="s">
        <v>50</v>
      </c>
      <c r="X1600" s="28" t="n">
        <f aca="false">IFERROR(IF($W1600="eパケライト",VLOOKUP($U1600,料金表!$B$3:$H$52,2,1),IF($W1600="eパケ",VLOOKUP($U1600,料金表!$B$3:$H$52,4,1),IF($W1600="EMS",VLOOKUP($U1600,料金表!$B$3:$H$52,6,1),""))),"")</f>
        <v>3065</v>
      </c>
      <c r="Y1600" s="28" t="n">
        <f aca="false">IFERROR(IF($W1600="eパケライト",VLOOKUP($U1600,料金表!$B$3:$H$52,3,1),IF($W1600="eパケ",VLOOKUP($U1600,料金表!$B$3:$H$52,5,1),IF($W1600="EMS",VLOOKUP($U1600,料金表!$B$3:$H$52,7,1),""))),"")</f>
        <v>3065</v>
      </c>
      <c r="Z1600" s="28" t="n">
        <f aca="false">$Z$1</f>
        <v>330</v>
      </c>
      <c r="AA1600" s="64"/>
      <c r="AB1600" s="65"/>
      <c r="AC1600" s="66" t="s">
        <v>89</v>
      </c>
      <c r="AD1600" s="65" t="n">
        <v>44024</v>
      </c>
      <c r="AE1600" s="56"/>
      <c r="AF1600" s="105" t="s">
        <v>4819</v>
      </c>
    </row>
    <row r="1601" customFormat="false" ht="15.75" hidden="false" customHeight="true" outlineLevel="0" collapsed="false">
      <c r="A1601" s="19" t="n">
        <v>1594</v>
      </c>
      <c r="B1601" s="67"/>
      <c r="C1601" s="58" t="s">
        <v>4820</v>
      </c>
      <c r="D1601" s="37" t="s">
        <v>110</v>
      </c>
      <c r="E1601" s="58"/>
      <c r="F1601" s="38" t="str">
        <f aca="false">IF(D1601="",,"http://mnsearch.com/item?kwd="&amp;D1601)</f>
        <v>http://mnsearch.com/item?kwd=Hand-on</v>
      </c>
      <c r="G1601" s="60" t="n">
        <v>6600</v>
      </c>
      <c r="H1601" s="39"/>
      <c r="I1601" s="40" t="n">
        <v>400</v>
      </c>
      <c r="J1601" s="41"/>
      <c r="K1601" s="41"/>
      <c r="L1601" s="41"/>
      <c r="M1601" s="41"/>
      <c r="N1601" s="62" t="n">
        <v>110.49</v>
      </c>
      <c r="O1601" s="77" t="n">
        <f aca="false">N1601-0.5</f>
        <v>109.99</v>
      </c>
      <c r="P1601" s="78" t="n">
        <f aca="false">IF(ISERROR($P$1*O1601),"",($P$1*O1601))</f>
        <v>11645.7412</v>
      </c>
      <c r="Q1601" s="79" t="n">
        <f aca="false">P1601-T1601-X1601-G1601-H1601-Z1601</f>
        <v>1733.7412</v>
      </c>
      <c r="R1601" s="80" t="n">
        <f aca="false">P1601-T1601-Y1601-G1601-H1601-Z1601</f>
        <v>1733.7412</v>
      </c>
      <c r="S1601" s="81" t="n">
        <f aca="false">IF(ISERROR(Q1601/P1601),"",(Q1601/P1601))</f>
        <v>0.148873409620334</v>
      </c>
      <c r="T1601" s="78" t="n">
        <f aca="false">ROUND(IF(ISERROR(P1601*$T$1),"",P1601*$T$1),0)</f>
        <v>1747</v>
      </c>
      <c r="U1601" s="82" t="n">
        <f aca="false">ROUNDUP(I1601*1.2,0)</f>
        <v>480</v>
      </c>
      <c r="V1601" s="83" t="n">
        <f aca="false">ROUNDUP(SUM(J1601:L1601)*1.1,0)</f>
        <v>0</v>
      </c>
      <c r="W1601" s="84" t="s">
        <v>50</v>
      </c>
      <c r="X1601" s="28" t="n">
        <f aca="false">IFERROR(IF($W1601="eパケライト",VLOOKUP($U1601,料金表!$B$3:$H$52,2,1),IF($W1601="eパケ",VLOOKUP($U1601,料金表!$B$3:$H$52,4,1),IF($W1601="EMS",VLOOKUP($U1601,料金表!$B$3:$H$52,6,1),""))),"")</f>
        <v>1235</v>
      </c>
      <c r="Y1601" s="28" t="n">
        <f aca="false">IFERROR(IF($W1601="eパケライト",VLOOKUP($U1601,料金表!$B$3:$H$52,3,1),IF($W1601="eパケ",VLOOKUP($U1601,料金表!$B$3:$H$52,5,1),IF($W1601="EMS",VLOOKUP($U1601,料金表!$B$3:$H$52,7,1),""))),"")</f>
        <v>1235</v>
      </c>
      <c r="Z1601" s="28" t="n">
        <f aca="false">$Z$1</f>
        <v>330</v>
      </c>
      <c r="AA1601" s="64"/>
      <c r="AB1601" s="65"/>
      <c r="AC1601" s="66" t="s">
        <v>89</v>
      </c>
      <c r="AD1601" s="65" t="n">
        <v>44024</v>
      </c>
      <c r="AE1601" s="56"/>
      <c r="AF1601" s="105" t="s">
        <v>4821</v>
      </c>
    </row>
    <row r="1602" customFormat="false" ht="15.75" hidden="false" customHeight="true" outlineLevel="0" collapsed="false">
      <c r="A1602" s="19" t="n">
        <v>1595</v>
      </c>
      <c r="B1602" s="67"/>
      <c r="C1602" s="58" t="s">
        <v>4822</v>
      </c>
      <c r="D1602" s="37" t="s">
        <v>4823</v>
      </c>
      <c r="E1602" s="58" t="n">
        <v>4988607005276</v>
      </c>
      <c r="F1602" s="38" t="str">
        <f aca="false">IF(D1602="",,"http://mnsearch.com/item?kwd="&amp;D1602)</f>
        <v>http://mnsearch.com/item?kwd=B000069U3G</v>
      </c>
      <c r="G1602" s="60" t="n">
        <v>2100</v>
      </c>
      <c r="H1602" s="39"/>
      <c r="I1602" s="40" t="n">
        <v>200</v>
      </c>
      <c r="J1602" s="41"/>
      <c r="K1602" s="41"/>
      <c r="L1602" s="41"/>
      <c r="M1602" s="61" t="s">
        <v>4824</v>
      </c>
      <c r="N1602" s="62" t="n">
        <v>45.49</v>
      </c>
      <c r="O1602" s="77" t="n">
        <f aca="false">N1602-0.5</f>
        <v>44.99</v>
      </c>
      <c r="P1602" s="78" t="n">
        <f aca="false">IF(ISERROR($P$1*O1602),"",($P$1*O1602))</f>
        <v>4763.5412</v>
      </c>
      <c r="Q1602" s="79" t="n">
        <f aca="false">P1602-T1602-X1602-G1602-H1602-Z1602</f>
        <v>758.5412</v>
      </c>
      <c r="R1602" s="80" t="n">
        <f aca="false">P1602-T1602-Y1602-G1602-H1602-Z1602</f>
        <v>758.5412</v>
      </c>
      <c r="S1602" s="81" t="n">
        <f aca="false">IF(ISERROR(Q1602/P1602),"",(Q1602/P1602))</f>
        <v>0.159238929223494</v>
      </c>
      <c r="T1602" s="78" t="n">
        <f aca="false">ROUND(IF(ISERROR(P1602*$T$1),"",P1602*$T$1),0)</f>
        <v>715</v>
      </c>
      <c r="U1602" s="82" t="n">
        <f aca="false">ROUNDUP(I1602*1.2,0)</f>
        <v>240</v>
      </c>
      <c r="V1602" s="83" t="n">
        <f aca="false">ROUNDUP(SUM(J1602:L1602)*1.1,0)</f>
        <v>0</v>
      </c>
      <c r="W1602" s="84" t="s">
        <v>50</v>
      </c>
      <c r="X1602" s="28" t="n">
        <f aca="false">IFERROR(IF($W1602="eパケライト",VLOOKUP($U1602,料金表!$B$3:$H$52,2,1),IF($W1602="eパケ",VLOOKUP($U1602,料金表!$B$3:$H$52,4,1),IF($W1602="EMS",VLOOKUP($U1602,料金表!$B$3:$H$52,6,1),""))),"")</f>
        <v>860</v>
      </c>
      <c r="Y1602" s="28" t="n">
        <f aca="false">IFERROR(IF($W1602="eパケライト",VLOOKUP($U1602,料金表!$B$3:$H$52,3,1),IF($W1602="eパケ",VLOOKUP($U1602,料金表!$B$3:$H$52,5,1),IF($W1602="EMS",VLOOKUP($U1602,料金表!$B$3:$H$52,7,1),""))),"")</f>
        <v>860</v>
      </c>
      <c r="Z1602" s="28" t="n">
        <f aca="false">$Z$1</f>
        <v>330</v>
      </c>
      <c r="AA1602" s="64"/>
      <c r="AB1602" s="65"/>
      <c r="AC1602" s="66" t="s">
        <v>89</v>
      </c>
      <c r="AD1602" s="65" t="n">
        <v>44024</v>
      </c>
      <c r="AE1602" s="56"/>
      <c r="AF1602" s="104"/>
    </row>
    <row r="1603" customFormat="false" ht="15.75" hidden="false" customHeight="true" outlineLevel="0" collapsed="false">
      <c r="A1603" s="19" t="n">
        <v>1596</v>
      </c>
      <c r="B1603" s="67"/>
      <c r="C1603" s="58" t="s">
        <v>4825</v>
      </c>
      <c r="D1603" s="37" t="s">
        <v>4826</v>
      </c>
      <c r="E1603" s="58" t="n">
        <v>4988606101009</v>
      </c>
      <c r="F1603" s="38" t="str">
        <f aca="false">IF(D1603="",,"http://mnsearch.com/item?kwd="&amp;D1603)</f>
        <v>http://mnsearch.com/item?kwd=B000068I0M</v>
      </c>
      <c r="G1603" s="60" t="n">
        <v>6811</v>
      </c>
      <c r="H1603" s="39"/>
      <c r="I1603" s="40" t="n">
        <v>200</v>
      </c>
      <c r="J1603" s="41"/>
      <c r="K1603" s="41"/>
      <c r="L1603" s="41"/>
      <c r="M1603" s="61" t="s">
        <v>4827</v>
      </c>
      <c r="N1603" s="62" t="n">
        <v>95.49</v>
      </c>
      <c r="O1603" s="77" t="n">
        <f aca="false">N1603-0.5</f>
        <v>94.99</v>
      </c>
      <c r="P1603" s="78" t="n">
        <f aca="false">IF(ISERROR($P$1*O1603),"",($P$1*O1603))</f>
        <v>10057.5412</v>
      </c>
      <c r="Q1603" s="79" t="n">
        <f aca="false">P1603-T1603-X1603-G1603-H1603-Z1603</f>
        <v>547.5412</v>
      </c>
      <c r="R1603" s="80" t="n">
        <f aca="false">P1603-T1603-Y1603-G1603-H1603-Z1603</f>
        <v>547.5412</v>
      </c>
      <c r="S1603" s="81" t="n">
        <f aca="false">IF(ISERROR(Q1603/P1603),"",(Q1603/P1603))</f>
        <v>0.0544408607543163</v>
      </c>
      <c r="T1603" s="78" t="n">
        <f aca="false">ROUND(IF(ISERROR(P1603*$T$1),"",P1603*$T$1),0)</f>
        <v>1509</v>
      </c>
      <c r="U1603" s="82" t="n">
        <f aca="false">ROUNDUP(I1603*1.2,0)</f>
        <v>240</v>
      </c>
      <c r="V1603" s="83" t="n">
        <f aca="false">ROUNDUP(SUM(J1603:L1603)*1.1,0)</f>
        <v>0</v>
      </c>
      <c r="W1603" s="84" t="s">
        <v>50</v>
      </c>
      <c r="X1603" s="28" t="n">
        <f aca="false">IFERROR(IF($W1603="eパケライト",VLOOKUP($U1603,料金表!$B$3:$H$52,2,1),IF($W1603="eパケ",VLOOKUP($U1603,料金表!$B$3:$H$52,4,1),IF($W1603="EMS",VLOOKUP($U1603,料金表!$B$3:$H$52,6,1),""))),"")</f>
        <v>860</v>
      </c>
      <c r="Y1603" s="28" t="n">
        <f aca="false">IFERROR(IF($W1603="eパケライト",VLOOKUP($U1603,料金表!$B$3:$H$52,3,1),IF($W1603="eパケ",VLOOKUP($U1603,料金表!$B$3:$H$52,5,1),IF($W1603="EMS",VLOOKUP($U1603,料金表!$B$3:$H$52,7,1),""))),"")</f>
        <v>860</v>
      </c>
      <c r="Z1603" s="28" t="n">
        <f aca="false">$Z$1</f>
        <v>330</v>
      </c>
      <c r="AA1603" s="64"/>
      <c r="AB1603" s="65"/>
      <c r="AC1603" s="66" t="s">
        <v>45</v>
      </c>
      <c r="AD1603" s="65" t="n">
        <v>44025</v>
      </c>
      <c r="AE1603" s="56"/>
      <c r="AF1603" s="104"/>
    </row>
    <row r="1604" customFormat="false" ht="15.75" hidden="false" customHeight="true" outlineLevel="0" collapsed="false">
      <c r="A1604" s="19" t="n">
        <v>1597</v>
      </c>
      <c r="B1604" s="67"/>
      <c r="C1604" s="58" t="s">
        <v>4828</v>
      </c>
      <c r="D1604" s="37" t="s">
        <v>110</v>
      </c>
      <c r="E1604" s="58"/>
      <c r="F1604" s="38" t="str">
        <f aca="false">IF(D1604="",,"http://mnsearch.com/item?kwd="&amp;D1604)</f>
        <v>http://mnsearch.com/item?kwd=Hand-on</v>
      </c>
      <c r="G1604" s="60" t="n">
        <v>3000</v>
      </c>
      <c r="H1604" s="39"/>
      <c r="I1604" s="40" t="n">
        <v>400</v>
      </c>
      <c r="J1604" s="41"/>
      <c r="K1604" s="41"/>
      <c r="L1604" s="41"/>
      <c r="M1604" s="41"/>
      <c r="N1604" s="62" t="n">
        <v>60.49</v>
      </c>
      <c r="O1604" s="77" t="n">
        <f aca="false">N1604-0.5</f>
        <v>59.99</v>
      </c>
      <c r="P1604" s="78" t="n">
        <f aca="false">IF(ISERROR($P$1*O1604),"",($P$1*O1604))</f>
        <v>6351.7412</v>
      </c>
      <c r="Q1604" s="79" t="n">
        <f aca="false">P1604-T1604-X1604-G1604-H1604-Z1604</f>
        <v>833.7412</v>
      </c>
      <c r="R1604" s="80" t="n">
        <f aca="false">P1604-T1604-Y1604-G1604-H1604-Z1604</f>
        <v>833.7412</v>
      </c>
      <c r="S1604" s="81" t="n">
        <f aca="false">IF(ISERROR(Q1604/P1604),"",(Q1604/P1604))</f>
        <v>0.131261834156593</v>
      </c>
      <c r="T1604" s="78" t="n">
        <f aca="false">ROUND(IF(ISERROR(P1604*$T$1),"",P1604*$T$1),0)</f>
        <v>953</v>
      </c>
      <c r="U1604" s="82" t="n">
        <f aca="false">ROUNDUP(I1604*1.2,0)</f>
        <v>480</v>
      </c>
      <c r="V1604" s="83" t="n">
        <f aca="false">ROUNDUP(SUM(J1604:L1604)*1.1,0)</f>
        <v>0</v>
      </c>
      <c r="W1604" s="84" t="s">
        <v>50</v>
      </c>
      <c r="X1604" s="28" t="n">
        <f aca="false">IFERROR(IF($W1604="eパケライト",VLOOKUP($U1604,料金表!$B$3:$H$52,2,1),IF($W1604="eパケ",VLOOKUP($U1604,料金表!$B$3:$H$52,4,1),IF($W1604="EMS",VLOOKUP($U1604,料金表!$B$3:$H$52,6,1),""))),"")</f>
        <v>1235</v>
      </c>
      <c r="Y1604" s="28" t="n">
        <f aca="false">IFERROR(IF($W1604="eパケライト",VLOOKUP($U1604,料金表!$B$3:$H$52,3,1),IF($W1604="eパケ",VLOOKUP($U1604,料金表!$B$3:$H$52,5,1),IF($W1604="EMS",VLOOKUP($U1604,料金表!$B$3:$H$52,7,1),""))),"")</f>
        <v>1235</v>
      </c>
      <c r="Z1604" s="28" t="n">
        <f aca="false">$Z$1</f>
        <v>330</v>
      </c>
      <c r="AA1604" s="64"/>
      <c r="AB1604" s="65"/>
      <c r="AC1604" s="66" t="s">
        <v>45</v>
      </c>
      <c r="AD1604" s="65" t="n">
        <v>44025</v>
      </c>
      <c r="AE1604" s="56"/>
      <c r="AF1604" s="105" t="s">
        <v>4829</v>
      </c>
    </row>
    <row r="1605" customFormat="false" ht="15.75" hidden="false" customHeight="true" outlineLevel="0" collapsed="false">
      <c r="A1605" s="19" t="n">
        <v>1598</v>
      </c>
      <c r="B1605" s="67"/>
      <c r="C1605" s="58" t="s">
        <v>4830</v>
      </c>
      <c r="D1605" s="37" t="s">
        <v>4831</v>
      </c>
      <c r="E1605" s="58" t="n">
        <v>4988658910031</v>
      </c>
      <c r="F1605" s="38" t="str">
        <f aca="false">IF(D1605="",,"http://mnsearch.com/item?kwd="&amp;D1605)</f>
        <v>http://mnsearch.com/item?kwd=B0000ZPTGA</v>
      </c>
      <c r="G1605" s="60" t="n">
        <v>5501</v>
      </c>
      <c r="H1605" s="39"/>
      <c r="I1605" s="40" t="n">
        <v>200</v>
      </c>
      <c r="J1605" s="41"/>
      <c r="K1605" s="41"/>
      <c r="L1605" s="41"/>
      <c r="M1605" s="61" t="s">
        <v>4832</v>
      </c>
      <c r="N1605" s="62" t="n">
        <v>80.49</v>
      </c>
      <c r="O1605" s="77" t="n">
        <f aca="false">N1605-0.5</f>
        <v>79.99</v>
      </c>
      <c r="P1605" s="78" t="n">
        <f aca="false">IF(ISERROR($P$1*O1605),"",($P$1*O1605))</f>
        <v>8469.3412</v>
      </c>
      <c r="Q1605" s="79" t="n">
        <f aca="false">P1605-T1605-X1605-G1605-H1605-Z1605</f>
        <v>508.341199999999</v>
      </c>
      <c r="R1605" s="80" t="n">
        <f aca="false">P1605-T1605-Y1605-G1605-H1605-Z1605</f>
        <v>508.341199999999</v>
      </c>
      <c r="S1605" s="81" t="n">
        <f aca="false">IF(ISERROR(Q1605/P1605),"",(Q1605/P1605))</f>
        <v>0.0600213390859727</v>
      </c>
      <c r="T1605" s="78" t="n">
        <f aca="false">ROUND(IF(ISERROR(P1605*$T$1),"",P1605*$T$1),0)</f>
        <v>1270</v>
      </c>
      <c r="U1605" s="82" t="n">
        <f aca="false">ROUNDUP(I1605*1.2,0)</f>
        <v>240</v>
      </c>
      <c r="V1605" s="83" t="n">
        <f aca="false">ROUNDUP(SUM(J1605:L1605)*1.1,0)</f>
        <v>0</v>
      </c>
      <c r="W1605" s="84" t="s">
        <v>50</v>
      </c>
      <c r="X1605" s="28" t="n">
        <f aca="false">IFERROR(IF($W1605="eパケライト",VLOOKUP($U1605,料金表!$B$3:$H$52,2,1),IF($W1605="eパケ",VLOOKUP($U1605,料金表!$B$3:$H$52,4,1),IF($W1605="EMS",VLOOKUP($U1605,料金表!$B$3:$H$52,6,1),""))),"")</f>
        <v>860</v>
      </c>
      <c r="Y1605" s="28" t="n">
        <f aca="false">IFERROR(IF($W1605="eパケライト",VLOOKUP($U1605,料金表!$B$3:$H$52,3,1),IF($W1605="eパケ",VLOOKUP($U1605,料金表!$B$3:$H$52,5,1),IF($W1605="EMS",VLOOKUP($U1605,料金表!$B$3:$H$52,7,1),""))),"")</f>
        <v>860</v>
      </c>
      <c r="Z1605" s="28" t="n">
        <f aca="false">$Z$1</f>
        <v>330</v>
      </c>
      <c r="AA1605" s="64"/>
      <c r="AB1605" s="65"/>
      <c r="AC1605" s="66" t="s">
        <v>45</v>
      </c>
      <c r="AD1605" s="65" t="n">
        <v>44025</v>
      </c>
      <c r="AE1605" s="56"/>
      <c r="AF1605" s="104"/>
    </row>
    <row r="1606" customFormat="false" ht="15.75" hidden="false" customHeight="true" outlineLevel="0" collapsed="false">
      <c r="A1606" s="19" t="n">
        <v>1599</v>
      </c>
      <c r="B1606" s="67"/>
      <c r="C1606" s="58" t="s">
        <v>4833</v>
      </c>
      <c r="D1606" s="37" t="s">
        <v>110</v>
      </c>
      <c r="E1606" s="20"/>
      <c r="F1606" s="38" t="str">
        <f aca="false">IF(D1606="",,"http://mnsearch.com/item?kwd="&amp;D1606)</f>
        <v>http://mnsearch.com/item?kwd=Hand-on</v>
      </c>
      <c r="G1606" s="60" t="n">
        <v>3841</v>
      </c>
      <c r="H1606" s="39"/>
      <c r="I1606" s="40" t="n">
        <v>300</v>
      </c>
      <c r="J1606" s="41"/>
      <c r="K1606" s="41"/>
      <c r="L1606" s="41"/>
      <c r="M1606" s="41"/>
      <c r="N1606" s="62" t="n">
        <v>66.49</v>
      </c>
      <c r="O1606" s="77" t="n">
        <f aca="false">N1606-0.5</f>
        <v>65.99</v>
      </c>
      <c r="P1606" s="78" t="n">
        <f aca="false">IF(ISERROR($P$1*O1606),"",($P$1*O1606))</f>
        <v>6987.0212</v>
      </c>
      <c r="Q1606" s="79" t="n">
        <f aca="false">P1606-T1606-X1606-G1606-H1606-Z1606</f>
        <v>683.021199999999</v>
      </c>
      <c r="R1606" s="80" t="n">
        <f aca="false">P1606-T1606-Y1606-G1606-H1606-Z1606</f>
        <v>683.021199999999</v>
      </c>
      <c r="S1606" s="81" t="n">
        <f aca="false">IF(ISERROR(Q1606/P1606),"",(Q1606/P1606))</f>
        <v>0.0977557073964509</v>
      </c>
      <c r="T1606" s="78" t="n">
        <f aca="false">ROUND(IF(ISERROR(P1606*$T$1),"",P1606*$T$1),0)</f>
        <v>1048</v>
      </c>
      <c r="U1606" s="82" t="n">
        <f aca="false">ROUNDUP(I1606*1.2,0)</f>
        <v>360</v>
      </c>
      <c r="V1606" s="83" t="n">
        <f aca="false">ROUNDUP(SUM(J1606:L1606)*1.1,0)</f>
        <v>0</v>
      </c>
      <c r="W1606" s="84" t="s">
        <v>50</v>
      </c>
      <c r="X1606" s="28" t="n">
        <f aca="false">IFERROR(IF($W1606="eパケライト",VLOOKUP($U1606,料金表!$B$3:$H$52,2,1),IF($W1606="eパケ",VLOOKUP($U1606,料金表!$B$3:$H$52,4,1),IF($W1606="EMS",VLOOKUP($U1606,料金表!$B$3:$H$52,6,1),""))),"")</f>
        <v>1085</v>
      </c>
      <c r="Y1606" s="28" t="n">
        <f aca="false">IFERROR(IF($W1606="eパケライト",VLOOKUP($U1606,料金表!$B$3:$H$52,3,1),IF($W1606="eパケ",VLOOKUP($U1606,料金表!$B$3:$H$52,5,1),IF($W1606="EMS",VLOOKUP($U1606,料金表!$B$3:$H$52,7,1),""))),"")</f>
        <v>1085</v>
      </c>
      <c r="Z1606" s="28" t="n">
        <f aca="false">$Z$1</f>
        <v>330</v>
      </c>
      <c r="AA1606" s="64"/>
      <c r="AB1606" s="65"/>
      <c r="AC1606" s="66" t="s">
        <v>45</v>
      </c>
      <c r="AD1606" s="65" t="n">
        <v>44025</v>
      </c>
      <c r="AE1606" s="56"/>
      <c r="AF1606" s="105" t="s">
        <v>4834</v>
      </c>
    </row>
    <row r="1607" customFormat="false" ht="15.75" hidden="false" customHeight="true" outlineLevel="0" collapsed="false">
      <c r="A1607" s="19" t="n">
        <v>1600</v>
      </c>
      <c r="B1607" s="67"/>
      <c r="C1607" s="58" t="s">
        <v>4835</v>
      </c>
      <c r="D1607" s="37" t="s">
        <v>4836</v>
      </c>
      <c r="E1607" s="58" t="n">
        <v>4907859114048</v>
      </c>
      <c r="F1607" s="38" t="str">
        <f aca="false">IF(D1607="",,"http://mnsearch.com/item?kwd="&amp;D1607)</f>
        <v>http://mnsearch.com/item?kwd=B00006WLI9</v>
      </c>
      <c r="G1607" s="60" t="n">
        <v>3700</v>
      </c>
      <c r="H1607" s="39"/>
      <c r="I1607" s="40" t="n">
        <v>200</v>
      </c>
      <c r="J1607" s="41"/>
      <c r="K1607" s="41"/>
      <c r="L1607" s="41"/>
      <c r="M1607" s="61" t="s">
        <v>4837</v>
      </c>
      <c r="N1607" s="62" t="n">
        <v>60.49</v>
      </c>
      <c r="O1607" s="77" t="n">
        <f aca="false">N1607-0.5</f>
        <v>59.99</v>
      </c>
      <c r="P1607" s="78" t="n">
        <f aca="false">IF(ISERROR($P$1*O1607),"",($P$1*O1607))</f>
        <v>6351.7412</v>
      </c>
      <c r="Q1607" s="79" t="n">
        <f aca="false">P1607-T1607-X1607-G1607-H1607-Z1607</f>
        <v>508.7412</v>
      </c>
      <c r="R1607" s="80" t="n">
        <f aca="false">P1607-T1607-Y1607-G1607-H1607-Z1607</f>
        <v>508.7412</v>
      </c>
      <c r="S1607" s="81" t="n">
        <f aca="false">IF(ISERROR(Q1607/P1607),"",(Q1607/P1607))</f>
        <v>0.0800947620472951</v>
      </c>
      <c r="T1607" s="78" t="n">
        <f aca="false">ROUND(IF(ISERROR(P1607*$T$1),"",P1607*$T$1),0)</f>
        <v>953</v>
      </c>
      <c r="U1607" s="82" t="n">
        <f aca="false">ROUNDUP(I1607*1.2,0)</f>
        <v>240</v>
      </c>
      <c r="V1607" s="83" t="n">
        <f aca="false">ROUNDUP(SUM(J1607:L1607)*1.1,0)</f>
        <v>0</v>
      </c>
      <c r="W1607" s="84" t="s">
        <v>50</v>
      </c>
      <c r="X1607" s="28" t="n">
        <f aca="false">IFERROR(IF($W1607="eパケライト",VLOOKUP($U1607,料金表!$B$3:$H$52,2,1),IF($W1607="eパケ",VLOOKUP($U1607,料金表!$B$3:$H$52,4,1),IF($W1607="EMS",VLOOKUP($U1607,料金表!$B$3:$H$52,6,1),""))),"")</f>
        <v>860</v>
      </c>
      <c r="Y1607" s="28" t="n">
        <f aca="false">IFERROR(IF($W1607="eパケライト",VLOOKUP($U1607,料金表!$B$3:$H$52,3,1),IF($W1607="eパケ",VLOOKUP($U1607,料金表!$B$3:$H$52,5,1),IF($W1607="EMS",VLOOKUP($U1607,料金表!$B$3:$H$52,7,1),""))),"")</f>
        <v>860</v>
      </c>
      <c r="Z1607" s="28" t="n">
        <f aca="false">$Z$1</f>
        <v>330</v>
      </c>
      <c r="AA1607" s="64"/>
      <c r="AB1607" s="65"/>
      <c r="AC1607" s="66" t="s">
        <v>45</v>
      </c>
      <c r="AD1607" s="65" t="n">
        <v>44025</v>
      </c>
      <c r="AE1607" s="56"/>
      <c r="AF1607" s="104"/>
    </row>
    <row r="1608" customFormat="false" ht="15.75" hidden="false" customHeight="true" outlineLevel="0" collapsed="false">
      <c r="A1608" s="19" t="n">
        <v>1601</v>
      </c>
      <c r="B1608" s="67"/>
      <c r="C1608" s="58" t="s">
        <v>4838</v>
      </c>
      <c r="D1608" s="37" t="s">
        <v>4839</v>
      </c>
      <c r="E1608" s="58" t="n">
        <v>4962891500051</v>
      </c>
      <c r="F1608" s="38" t="str">
        <f aca="false">IF(D1608="",,"http://mnsearch.com/item?kwd="&amp;D1608)</f>
        <v>http://mnsearch.com/item?kwd=B0000ZPP4Q</v>
      </c>
      <c r="G1608" s="60" t="n">
        <v>9611</v>
      </c>
      <c r="H1608" s="39"/>
      <c r="I1608" s="40" t="n">
        <v>200</v>
      </c>
      <c r="J1608" s="41"/>
      <c r="K1608" s="41"/>
      <c r="L1608" s="41"/>
      <c r="M1608" s="61" t="s">
        <v>4840</v>
      </c>
      <c r="N1608" s="62" t="n">
        <v>140.49</v>
      </c>
      <c r="O1608" s="77" t="n">
        <f aca="false">N1608-0.5</f>
        <v>139.99</v>
      </c>
      <c r="P1608" s="78" t="n">
        <f aca="false">IF(ISERROR($P$1*O1608),"",($P$1*O1608))</f>
        <v>14822.1412</v>
      </c>
      <c r="Q1608" s="79" t="n">
        <f aca="false">P1608-T1608-X1608-G1608-H1608-Z1608</f>
        <v>1798.1412</v>
      </c>
      <c r="R1608" s="80" t="n">
        <f aca="false">P1608-T1608-Y1608-G1608-H1608-Z1608</f>
        <v>1798.1412</v>
      </c>
      <c r="S1608" s="81" t="n">
        <f aca="false">IF(ISERROR(Q1608/P1608),"",(Q1608/P1608))</f>
        <v>0.121314537200604</v>
      </c>
      <c r="T1608" s="78" t="n">
        <f aca="false">ROUND(IF(ISERROR(P1608*$T$1),"",P1608*$T$1),0)</f>
        <v>2223</v>
      </c>
      <c r="U1608" s="82" t="n">
        <f aca="false">ROUNDUP(I1608*1.2,0)</f>
        <v>240</v>
      </c>
      <c r="V1608" s="83" t="n">
        <f aca="false">ROUNDUP(SUM(J1608:L1608)*1.1,0)</f>
        <v>0</v>
      </c>
      <c r="W1608" s="84" t="s">
        <v>50</v>
      </c>
      <c r="X1608" s="28" t="n">
        <f aca="false">IFERROR(IF($W1608="eパケライト",VLOOKUP($U1608,料金表!$B$3:$H$52,2,1),IF($W1608="eパケ",VLOOKUP($U1608,料金表!$B$3:$H$52,4,1),IF($W1608="EMS",VLOOKUP($U1608,料金表!$B$3:$H$52,6,1),""))),"")</f>
        <v>860</v>
      </c>
      <c r="Y1608" s="28" t="n">
        <f aca="false">IFERROR(IF($W1608="eパケライト",VLOOKUP($U1608,料金表!$B$3:$H$52,3,1),IF($W1608="eパケ",VLOOKUP($U1608,料金表!$B$3:$H$52,5,1),IF($W1608="EMS",VLOOKUP($U1608,料金表!$B$3:$H$52,7,1),""))),"")</f>
        <v>860</v>
      </c>
      <c r="Z1608" s="28" t="n">
        <f aca="false">$Z$1</f>
        <v>330</v>
      </c>
      <c r="AA1608" s="64"/>
      <c r="AB1608" s="65"/>
      <c r="AC1608" s="64" t="s">
        <v>89</v>
      </c>
      <c r="AD1608" s="65" t="n">
        <v>44025</v>
      </c>
      <c r="AE1608" s="56"/>
      <c r="AF1608" s="104"/>
    </row>
    <row r="1609" customFormat="false" ht="15.75" hidden="false" customHeight="true" outlineLevel="0" collapsed="false">
      <c r="A1609" s="19" t="n">
        <v>1602</v>
      </c>
      <c r="B1609" s="67"/>
      <c r="C1609" s="58" t="s">
        <v>4841</v>
      </c>
      <c r="D1609" s="37" t="s">
        <v>4842</v>
      </c>
      <c r="E1609" s="58" t="n">
        <v>4964808100361</v>
      </c>
      <c r="F1609" s="38" t="str">
        <f aca="false">IF(D1609="",,"http://mnsearch.com/item?kwd="&amp;D1609)</f>
        <v>http://mnsearch.com/item?kwd=B00014B05O</v>
      </c>
      <c r="G1609" s="60" t="n">
        <v>11000</v>
      </c>
      <c r="H1609" s="39"/>
      <c r="I1609" s="40" t="n">
        <v>800</v>
      </c>
      <c r="J1609" s="41"/>
      <c r="K1609" s="41"/>
      <c r="L1609" s="41"/>
      <c r="M1609" s="61" t="s">
        <v>4843</v>
      </c>
      <c r="N1609" s="62" t="n">
        <v>160.49</v>
      </c>
      <c r="O1609" s="77" t="n">
        <f aca="false">N1609-0.5</f>
        <v>159.99</v>
      </c>
      <c r="P1609" s="78" t="n">
        <f aca="false">IF(ISERROR($P$1*O1609),"",($P$1*O1609))</f>
        <v>16939.7412</v>
      </c>
      <c r="Q1609" s="79" t="n">
        <f aca="false">P1609-T1609-X1609-G1609-H1609-Z1609</f>
        <v>1083.7412</v>
      </c>
      <c r="R1609" s="80" t="n">
        <f aca="false">P1609-T1609-Y1609-G1609-H1609-Z1609</f>
        <v>1083.7412</v>
      </c>
      <c r="S1609" s="81" t="n">
        <f aca="false">IF(ISERROR(Q1609/P1609),"",(Q1609/P1609))</f>
        <v>0.0639762548438462</v>
      </c>
      <c r="T1609" s="78" t="n">
        <f aca="false">ROUND(IF(ISERROR(P1609*$T$1),"",P1609*$T$1),0)</f>
        <v>2541</v>
      </c>
      <c r="U1609" s="82" t="n">
        <f aca="false">ROUNDUP(I1609*1.2,0)</f>
        <v>960</v>
      </c>
      <c r="V1609" s="83" t="n">
        <f aca="false">ROUNDUP(SUM(J1609:L1609)*1.1,0)</f>
        <v>0</v>
      </c>
      <c r="W1609" s="84" t="s">
        <v>50</v>
      </c>
      <c r="X1609" s="28" t="n">
        <f aca="false">IFERROR(IF($W1609="eパケライト",VLOOKUP($U1609,料金表!$B$3:$H$52,2,1),IF($W1609="eパケ",VLOOKUP($U1609,料金表!$B$3:$H$52,4,1),IF($W1609="EMS",VLOOKUP($U1609,料金表!$B$3:$H$52,6,1),""))),"")</f>
        <v>1985</v>
      </c>
      <c r="Y1609" s="28" t="n">
        <f aca="false">IFERROR(IF($W1609="eパケライト",VLOOKUP($U1609,料金表!$B$3:$H$52,3,1),IF($W1609="eパケ",VLOOKUP($U1609,料金表!$B$3:$H$52,5,1),IF($W1609="EMS",VLOOKUP($U1609,料金表!$B$3:$H$52,7,1),""))),"")</f>
        <v>1985</v>
      </c>
      <c r="Z1609" s="28" t="n">
        <f aca="false">$Z$1</f>
        <v>330</v>
      </c>
      <c r="AA1609" s="64"/>
      <c r="AB1609" s="65"/>
      <c r="AC1609" s="64" t="s">
        <v>89</v>
      </c>
      <c r="AD1609" s="65" t="n">
        <v>44025</v>
      </c>
      <c r="AE1609" s="56"/>
      <c r="AF1609" s="104"/>
    </row>
    <row r="1610" customFormat="false" ht="15.75" hidden="false" customHeight="true" outlineLevel="0" collapsed="false">
      <c r="A1610" s="19" t="n">
        <v>1603</v>
      </c>
      <c r="B1610" s="67"/>
      <c r="C1610" s="58" t="s">
        <v>4844</v>
      </c>
      <c r="D1610" s="37" t="s">
        <v>4845</v>
      </c>
      <c r="E1610" s="58" t="n">
        <v>4974365860097</v>
      </c>
      <c r="F1610" s="38" t="str">
        <f aca="false">IF(D1610="",,"http://mnsearch.com/item?kwd="&amp;D1610)</f>
        <v>http://mnsearch.com/item?kwd=B00006JS8H</v>
      </c>
      <c r="G1610" s="60" t="n">
        <v>4600</v>
      </c>
      <c r="H1610" s="39"/>
      <c r="I1610" s="40" t="n">
        <v>200</v>
      </c>
      <c r="J1610" s="41"/>
      <c r="K1610" s="41"/>
      <c r="L1610" s="41"/>
      <c r="M1610" s="61" t="s">
        <v>4846</v>
      </c>
      <c r="N1610" s="62" t="n">
        <v>73.49</v>
      </c>
      <c r="O1610" s="77" t="n">
        <f aca="false">N1610-0.5</f>
        <v>72.99</v>
      </c>
      <c r="P1610" s="78" t="n">
        <f aca="false">IF(ISERROR($P$1*O1610),"",($P$1*O1610))</f>
        <v>7728.1812</v>
      </c>
      <c r="Q1610" s="79" t="n">
        <f aca="false">P1610-T1610-X1610-G1610-H1610-Z1610</f>
        <v>779.181199999999</v>
      </c>
      <c r="R1610" s="80" t="n">
        <f aca="false">P1610-T1610-Y1610-G1610-H1610-Z1610</f>
        <v>779.181199999999</v>
      </c>
      <c r="S1610" s="81" t="n">
        <f aca="false">IF(ISERROR(Q1610/P1610),"",(Q1610/P1610))</f>
        <v>0.100823360611679</v>
      </c>
      <c r="T1610" s="78" t="n">
        <f aca="false">ROUND(IF(ISERROR(P1610*$T$1),"",P1610*$T$1),0)</f>
        <v>1159</v>
      </c>
      <c r="U1610" s="82" t="n">
        <f aca="false">ROUNDUP(I1610*1.2,0)</f>
        <v>240</v>
      </c>
      <c r="V1610" s="83" t="n">
        <f aca="false">ROUNDUP(SUM(J1610:L1610)*1.1,0)</f>
        <v>0</v>
      </c>
      <c r="W1610" s="84" t="s">
        <v>50</v>
      </c>
      <c r="X1610" s="28" t="n">
        <f aca="false">IFERROR(IF($W1610="eパケライト",VLOOKUP($U1610,料金表!$B$3:$H$52,2,1),IF($W1610="eパケ",VLOOKUP($U1610,料金表!$B$3:$H$52,4,1),IF($W1610="EMS",VLOOKUP($U1610,料金表!$B$3:$H$52,6,1),""))),"")</f>
        <v>860</v>
      </c>
      <c r="Y1610" s="28" t="n">
        <f aca="false">IFERROR(IF($W1610="eパケライト",VLOOKUP($U1610,料金表!$B$3:$H$52,3,1),IF($W1610="eパケ",VLOOKUP($U1610,料金表!$B$3:$H$52,5,1),IF($W1610="EMS",VLOOKUP($U1610,料金表!$B$3:$H$52,7,1),""))),"")</f>
        <v>860</v>
      </c>
      <c r="Z1610" s="28" t="n">
        <f aca="false">$Z$1</f>
        <v>330</v>
      </c>
      <c r="AA1610" s="64"/>
      <c r="AB1610" s="65"/>
      <c r="AC1610" s="64" t="s">
        <v>89</v>
      </c>
      <c r="AD1610" s="65" t="n">
        <v>44025</v>
      </c>
      <c r="AE1610" s="56"/>
      <c r="AF1610" s="104"/>
    </row>
    <row r="1611" customFormat="false" ht="15.75" hidden="false" customHeight="true" outlineLevel="0" collapsed="false">
      <c r="A1611" s="19" t="n">
        <v>1604</v>
      </c>
      <c r="B1611" s="67"/>
      <c r="C1611" s="58" t="s">
        <v>4847</v>
      </c>
      <c r="D1611" s="37" t="s">
        <v>110</v>
      </c>
      <c r="E1611" s="58"/>
      <c r="F1611" s="38" t="str">
        <f aca="false">IF(D1611="",,"http://mnsearch.com/item?kwd="&amp;D1611)</f>
        <v>http://mnsearch.com/item?kwd=Hand-on</v>
      </c>
      <c r="G1611" s="60" t="n">
        <v>4500</v>
      </c>
      <c r="H1611" s="39"/>
      <c r="I1611" s="40" t="n">
        <v>500</v>
      </c>
      <c r="J1611" s="41"/>
      <c r="K1611" s="41"/>
      <c r="L1611" s="41"/>
      <c r="M1611" s="41"/>
      <c r="N1611" s="62" t="n">
        <v>80.49</v>
      </c>
      <c r="O1611" s="77" t="n">
        <f aca="false">N1611-0.5</f>
        <v>79.99</v>
      </c>
      <c r="P1611" s="78" t="n">
        <f aca="false">IF(ISERROR($P$1*O1611),"",($P$1*O1611))</f>
        <v>8469.3412</v>
      </c>
      <c r="Q1611" s="79" t="n">
        <f aca="false">P1611-T1611-X1611-G1611-H1611-Z1611</f>
        <v>984.341199999999</v>
      </c>
      <c r="R1611" s="80" t="n">
        <f aca="false">P1611-T1611-Y1611-G1611-H1611-Z1611</f>
        <v>984.341199999999</v>
      </c>
      <c r="S1611" s="81" t="n">
        <f aca="false">IF(ISERROR(Q1611/P1611),"",(Q1611/P1611))</f>
        <v>0.116224057663422</v>
      </c>
      <c r="T1611" s="78" t="n">
        <f aca="false">ROUND(IF(ISERROR(P1611*$T$1),"",P1611*$T$1),0)</f>
        <v>1270</v>
      </c>
      <c r="U1611" s="82" t="n">
        <f aca="false">ROUNDUP(I1611*1.2,0)</f>
        <v>600</v>
      </c>
      <c r="V1611" s="83" t="n">
        <f aca="false">ROUNDUP(SUM(J1611:L1611)*1.1,0)</f>
        <v>0</v>
      </c>
      <c r="W1611" s="84" t="s">
        <v>50</v>
      </c>
      <c r="X1611" s="28" t="n">
        <f aca="false">IFERROR(IF($W1611="eパケライト",VLOOKUP($U1611,料金表!$B$3:$H$52,2,1),IF($W1611="eパケ",VLOOKUP($U1611,料金表!$B$3:$H$52,4,1),IF($W1611="EMS",VLOOKUP($U1611,料金表!$B$3:$H$52,6,1),""))),"")</f>
        <v>1385</v>
      </c>
      <c r="Y1611" s="28" t="n">
        <f aca="false">IFERROR(IF($W1611="eパケライト",VLOOKUP($U1611,料金表!$B$3:$H$52,3,1),IF($W1611="eパケ",VLOOKUP($U1611,料金表!$B$3:$H$52,5,1),IF($W1611="EMS",VLOOKUP($U1611,料金表!$B$3:$H$52,7,1),""))),"")</f>
        <v>1385</v>
      </c>
      <c r="Z1611" s="28" t="n">
        <f aca="false">$Z$1</f>
        <v>330</v>
      </c>
      <c r="AA1611" s="64"/>
      <c r="AB1611" s="65"/>
      <c r="AC1611" s="64" t="s">
        <v>89</v>
      </c>
      <c r="AD1611" s="65" t="n">
        <v>44025</v>
      </c>
      <c r="AE1611" s="56"/>
      <c r="AF1611" s="105" t="s">
        <v>4848</v>
      </c>
    </row>
    <row r="1612" customFormat="false" ht="15.75" hidden="false" customHeight="true" outlineLevel="0" collapsed="false">
      <c r="A1612" s="19" t="n">
        <v>1605</v>
      </c>
      <c r="B1612" s="67"/>
      <c r="C1612" s="58" t="s">
        <v>4849</v>
      </c>
      <c r="D1612" s="37" t="s">
        <v>110</v>
      </c>
      <c r="E1612" s="58"/>
      <c r="F1612" s="38" t="str">
        <f aca="false">IF(D1612="",,"http://mnsearch.com/item?kwd="&amp;D1612)</f>
        <v>http://mnsearch.com/item?kwd=Hand-on</v>
      </c>
      <c r="G1612" s="60" t="n">
        <v>8000</v>
      </c>
      <c r="H1612" s="39"/>
      <c r="I1612" s="40" t="n">
        <v>400</v>
      </c>
      <c r="J1612" s="41"/>
      <c r="K1612" s="41"/>
      <c r="L1612" s="41"/>
      <c r="M1612" s="42"/>
      <c r="N1612" s="62" t="n">
        <v>125.99</v>
      </c>
      <c r="O1612" s="77" t="n">
        <f aca="false">N1612-0.5</f>
        <v>125.49</v>
      </c>
      <c r="P1612" s="78" t="n">
        <f aca="false">IF(ISERROR($P$1*O1612),"",($P$1*O1612))</f>
        <v>13286.8812</v>
      </c>
      <c r="Q1612" s="79" t="n">
        <f aca="false">P1612-T1612-X1612-G1612-H1612-Z1612</f>
        <v>1728.8812</v>
      </c>
      <c r="R1612" s="80" t="n">
        <f aca="false">P1612-T1612-Y1612-G1612-H1612-Z1612</f>
        <v>1728.8812</v>
      </c>
      <c r="S1612" s="81" t="n">
        <f aca="false">IF(ISERROR(Q1612/P1612),"",(Q1612/P1612))</f>
        <v>0.130119414328774</v>
      </c>
      <c r="T1612" s="78" t="n">
        <f aca="false">ROUND(IF(ISERROR(P1612*$T$1),"",P1612*$T$1),0)</f>
        <v>1993</v>
      </c>
      <c r="U1612" s="82" t="n">
        <f aca="false">ROUNDUP(I1612*1.2,0)</f>
        <v>480</v>
      </c>
      <c r="V1612" s="83" t="n">
        <f aca="false">ROUNDUP(SUM(J1612:L1612)*1.1,0)</f>
        <v>0</v>
      </c>
      <c r="W1612" s="84" t="s">
        <v>50</v>
      </c>
      <c r="X1612" s="28" t="n">
        <f aca="false">IFERROR(IF($W1612="eパケライト",VLOOKUP($U1612,料金表!$B$3:$H$52,2,1),IF($W1612="eパケ",VLOOKUP($U1612,料金表!$B$3:$H$52,4,1),IF($W1612="EMS",VLOOKUP($U1612,料金表!$B$3:$H$52,6,1),""))),"")</f>
        <v>1235</v>
      </c>
      <c r="Y1612" s="28" t="n">
        <f aca="false">IFERROR(IF($W1612="eパケライト",VLOOKUP($U1612,料金表!$B$3:$H$52,3,1),IF($W1612="eパケ",VLOOKUP($U1612,料金表!$B$3:$H$52,5,1),IF($W1612="EMS",VLOOKUP($U1612,料金表!$B$3:$H$52,7,1),""))),"")</f>
        <v>1235</v>
      </c>
      <c r="Z1612" s="28" t="n">
        <f aca="false">$Z$1</f>
        <v>330</v>
      </c>
      <c r="AA1612" s="64"/>
      <c r="AB1612" s="65"/>
      <c r="AC1612" s="64" t="s">
        <v>89</v>
      </c>
      <c r="AD1612" s="65" t="n">
        <v>44025</v>
      </c>
      <c r="AE1612" s="56"/>
      <c r="AF1612" s="105" t="s">
        <v>4850</v>
      </c>
    </row>
    <row r="1613" customFormat="false" ht="15.75" hidden="false" customHeight="true" outlineLevel="0" collapsed="false">
      <c r="A1613" s="19" t="n">
        <v>1606</v>
      </c>
      <c r="B1613" s="67"/>
      <c r="C1613" s="58" t="s">
        <v>4851</v>
      </c>
      <c r="D1613" s="37" t="s">
        <v>4852</v>
      </c>
      <c r="E1613" s="58" t="n">
        <v>4984995300092</v>
      </c>
      <c r="F1613" s="38" t="str">
        <f aca="false">IF(D1613="",,"http://mnsearch.com/item?kwd="&amp;D1613)</f>
        <v>http://mnsearch.com/item?kwd=B000068HQ0</v>
      </c>
      <c r="G1613" s="60" t="n">
        <v>4201</v>
      </c>
      <c r="H1613" s="39"/>
      <c r="I1613" s="40" t="n">
        <v>200</v>
      </c>
      <c r="J1613" s="41"/>
      <c r="K1613" s="41"/>
      <c r="L1613" s="41"/>
      <c r="M1613" s="61" t="s">
        <v>4853</v>
      </c>
      <c r="N1613" s="62" t="n">
        <v>70.49</v>
      </c>
      <c r="O1613" s="77" t="n">
        <f aca="false">N1613-0.5</f>
        <v>69.99</v>
      </c>
      <c r="P1613" s="78" t="n">
        <f aca="false">IF(ISERROR($P$1*O1613),"",($P$1*O1613))</f>
        <v>7410.5412</v>
      </c>
      <c r="Q1613" s="79" t="n">
        <f aca="false">P1613-T1613-X1613-G1613-H1613-Z1613</f>
        <v>907.541199999999</v>
      </c>
      <c r="R1613" s="80" t="n">
        <f aca="false">P1613-T1613-Y1613-G1613-H1613-Z1613</f>
        <v>907.541199999999</v>
      </c>
      <c r="S1613" s="81" t="n">
        <f aca="false">IF(ISERROR(Q1613/P1613),"",(Q1613/P1613))</f>
        <v>0.122466251182842</v>
      </c>
      <c r="T1613" s="78" t="n">
        <f aca="false">ROUND(IF(ISERROR(P1613*$T$1),"",P1613*$T$1),0)</f>
        <v>1112</v>
      </c>
      <c r="U1613" s="82" t="n">
        <f aca="false">ROUNDUP(I1613*1.2,0)</f>
        <v>240</v>
      </c>
      <c r="V1613" s="83" t="n">
        <f aca="false">ROUNDUP(SUM(J1613:L1613)*1.1,0)</f>
        <v>0</v>
      </c>
      <c r="W1613" s="84" t="s">
        <v>50</v>
      </c>
      <c r="X1613" s="28" t="n">
        <f aca="false">IFERROR(IF($W1613="eパケライト",VLOOKUP($U1613,料金表!$B$3:$H$52,2,1),IF($W1613="eパケ",VLOOKUP($U1613,料金表!$B$3:$H$52,4,1),IF($W1613="EMS",VLOOKUP($U1613,料金表!$B$3:$H$52,6,1),""))),"")</f>
        <v>860</v>
      </c>
      <c r="Y1613" s="28" t="n">
        <f aca="false">IFERROR(IF($W1613="eパケライト",VLOOKUP($U1613,料金表!$B$3:$H$52,3,1),IF($W1613="eパケ",VLOOKUP($U1613,料金表!$B$3:$H$52,5,1),IF($W1613="EMS",VLOOKUP($U1613,料金表!$B$3:$H$52,7,1),""))),"")</f>
        <v>860</v>
      </c>
      <c r="Z1613" s="28" t="n">
        <f aca="false">$Z$1</f>
        <v>330</v>
      </c>
      <c r="AA1613" s="64"/>
      <c r="AB1613" s="65"/>
      <c r="AC1613" s="66" t="s">
        <v>45</v>
      </c>
      <c r="AD1613" s="65" t="n">
        <v>44025</v>
      </c>
      <c r="AE1613" s="56"/>
      <c r="AF1613" s="104"/>
    </row>
    <row r="1614" customFormat="false" ht="15.75" hidden="false" customHeight="true" outlineLevel="0" collapsed="false">
      <c r="A1614" s="19" t="n">
        <v>1607</v>
      </c>
      <c r="B1614" s="67"/>
      <c r="C1614" s="58" t="s">
        <v>4854</v>
      </c>
      <c r="D1614" s="37" t="s">
        <v>110</v>
      </c>
      <c r="E1614" s="58"/>
      <c r="F1614" s="38" t="str">
        <f aca="false">IF(D1614="",,"http://mnsearch.com/item?kwd="&amp;D1614)</f>
        <v>http://mnsearch.com/item?kwd=Hand-on</v>
      </c>
      <c r="G1614" s="60" t="n">
        <v>10000</v>
      </c>
      <c r="H1614" s="39"/>
      <c r="I1614" s="40" t="n">
        <v>700</v>
      </c>
      <c r="J1614" s="41"/>
      <c r="K1614" s="41"/>
      <c r="L1614" s="41"/>
      <c r="M1614" s="41"/>
      <c r="N1614" s="62" t="n">
        <v>175.49</v>
      </c>
      <c r="O1614" s="77" t="n">
        <f aca="false">N1614-0.5</f>
        <v>174.99</v>
      </c>
      <c r="P1614" s="78" t="n">
        <f aca="false">IF(ISERROR($P$1*O1614),"",($P$1*O1614))</f>
        <v>18527.9412</v>
      </c>
      <c r="Q1614" s="79" t="n">
        <f aca="false">P1614-T1614-X1614-G1614-H1614-Z1614</f>
        <v>3583.9412</v>
      </c>
      <c r="R1614" s="80" t="n">
        <f aca="false">P1614-T1614-Y1614-G1614-H1614-Z1614</f>
        <v>3583.9412</v>
      </c>
      <c r="S1614" s="81" t="n">
        <f aca="false">IF(ISERROR(Q1614/P1614),"",(Q1614/P1614))</f>
        <v>0.193434400579812</v>
      </c>
      <c r="T1614" s="78" t="n">
        <f aca="false">ROUND(IF(ISERROR(P1614*$T$1),"",P1614*$T$1),0)</f>
        <v>2779</v>
      </c>
      <c r="U1614" s="82" t="n">
        <f aca="false">ROUNDUP(I1614*1.2,0)</f>
        <v>840</v>
      </c>
      <c r="V1614" s="83" t="n">
        <f aca="false">ROUNDUP(SUM(J1614:L1614)*1.1,0)</f>
        <v>0</v>
      </c>
      <c r="W1614" s="84" t="s">
        <v>50</v>
      </c>
      <c r="X1614" s="28" t="n">
        <f aca="false">IFERROR(IF($W1614="eパケライト",VLOOKUP($U1614,料金表!$B$3:$H$52,2,1),IF($W1614="eパケ",VLOOKUP($U1614,料金表!$B$3:$H$52,4,1),IF($W1614="EMS",VLOOKUP($U1614,料金表!$B$3:$H$52,6,1),""))),"")</f>
        <v>1835</v>
      </c>
      <c r="Y1614" s="28" t="n">
        <f aca="false">IFERROR(IF($W1614="eパケライト",VLOOKUP($U1614,料金表!$B$3:$H$52,3,1),IF($W1614="eパケ",VLOOKUP($U1614,料金表!$B$3:$H$52,5,1),IF($W1614="EMS",VLOOKUP($U1614,料金表!$B$3:$H$52,7,1),""))),"")</f>
        <v>1835</v>
      </c>
      <c r="Z1614" s="28" t="n">
        <f aca="false">$Z$1</f>
        <v>330</v>
      </c>
      <c r="AA1614" s="64"/>
      <c r="AB1614" s="65"/>
      <c r="AC1614" s="66" t="s">
        <v>45</v>
      </c>
      <c r="AD1614" s="65" t="n">
        <v>44025</v>
      </c>
      <c r="AE1614" s="56"/>
      <c r="AF1614" s="105" t="s">
        <v>4855</v>
      </c>
    </row>
    <row r="1615" customFormat="false" ht="15.75" hidden="false" customHeight="true" outlineLevel="0" collapsed="false">
      <c r="A1615" s="19" t="n">
        <v>1608</v>
      </c>
      <c r="B1615" s="67"/>
      <c r="C1615" s="58" t="s">
        <v>4856</v>
      </c>
      <c r="D1615" s="37" t="s">
        <v>4857</v>
      </c>
      <c r="E1615" s="58" t="n">
        <v>4974365540258</v>
      </c>
      <c r="F1615" s="38" t="str">
        <f aca="false">IF(D1615="",,"http://mnsearch.com/item?kwd="&amp;D1615)</f>
        <v>http://mnsearch.com/item?kwd=B000148KA2</v>
      </c>
      <c r="G1615" s="60" t="n">
        <v>3611</v>
      </c>
      <c r="H1615" s="39"/>
      <c r="I1615" s="40" t="n">
        <v>200</v>
      </c>
      <c r="J1615" s="41"/>
      <c r="K1615" s="41"/>
      <c r="L1615" s="41"/>
      <c r="M1615" s="61" t="s">
        <v>4858</v>
      </c>
      <c r="N1615" s="62" t="n">
        <v>60.49</v>
      </c>
      <c r="O1615" s="77" t="n">
        <f aca="false">N1615-0.5</f>
        <v>59.99</v>
      </c>
      <c r="P1615" s="78" t="n">
        <f aca="false">IF(ISERROR($P$1*O1615),"",($P$1*O1615))</f>
        <v>6351.7412</v>
      </c>
      <c r="Q1615" s="79" t="n">
        <f aca="false">P1615-T1615-X1615-G1615-H1615-Z1615</f>
        <v>597.7412</v>
      </c>
      <c r="R1615" s="80" t="n">
        <f aca="false">P1615-T1615-Y1615-G1615-H1615-Z1615</f>
        <v>597.7412</v>
      </c>
      <c r="S1615" s="81" t="n">
        <f aca="false">IF(ISERROR(Q1615/P1615),"",(Q1615/P1615))</f>
        <v>0.0941066679479952</v>
      </c>
      <c r="T1615" s="78" t="n">
        <f aca="false">ROUND(IF(ISERROR(P1615*$T$1),"",P1615*$T$1),0)</f>
        <v>953</v>
      </c>
      <c r="U1615" s="82" t="n">
        <f aca="false">ROUNDUP(I1615*1.2,0)</f>
        <v>240</v>
      </c>
      <c r="V1615" s="83" t="n">
        <f aca="false">ROUNDUP(SUM(J1615:L1615)*1.1,0)</f>
        <v>0</v>
      </c>
      <c r="W1615" s="84" t="s">
        <v>50</v>
      </c>
      <c r="X1615" s="28" t="n">
        <f aca="false">IFERROR(IF($W1615="eパケライト",VLOOKUP($U1615,料金表!$B$3:$H$52,2,1),IF($W1615="eパケ",VLOOKUP($U1615,料金表!$B$3:$H$52,4,1),IF($W1615="EMS",VLOOKUP($U1615,料金表!$B$3:$H$52,6,1),""))),"")</f>
        <v>860</v>
      </c>
      <c r="Y1615" s="28" t="n">
        <f aca="false">IFERROR(IF($W1615="eパケライト",VLOOKUP($U1615,料金表!$B$3:$H$52,3,1),IF($W1615="eパケ",VLOOKUP($U1615,料金表!$B$3:$H$52,5,1),IF($W1615="EMS",VLOOKUP($U1615,料金表!$B$3:$H$52,7,1),""))),"")</f>
        <v>860</v>
      </c>
      <c r="Z1615" s="28" t="n">
        <f aca="false">$Z$1</f>
        <v>330</v>
      </c>
      <c r="AA1615" s="64"/>
      <c r="AB1615" s="65"/>
      <c r="AC1615" s="66" t="s">
        <v>45</v>
      </c>
      <c r="AD1615" s="65" t="n">
        <v>44025</v>
      </c>
      <c r="AE1615" s="56"/>
      <c r="AF1615" s="104"/>
    </row>
    <row r="1616" customFormat="false" ht="15.75" hidden="false" customHeight="true" outlineLevel="0" collapsed="false">
      <c r="A1616" s="19" t="n">
        <v>1609</v>
      </c>
      <c r="B1616" s="67"/>
      <c r="C1616" s="58" t="s">
        <v>4859</v>
      </c>
      <c r="D1616" s="37" t="s">
        <v>4860</v>
      </c>
      <c r="E1616" s="58" t="n">
        <v>4959044010000</v>
      </c>
      <c r="F1616" s="38" t="str">
        <f aca="false">IF(D1616="",,"http://mnsearch.com/item?kwd="&amp;D1616)</f>
        <v>http://mnsearch.com/item?kwd=B00014868I</v>
      </c>
      <c r="G1616" s="60" t="n">
        <v>6800</v>
      </c>
      <c r="H1616" s="39"/>
      <c r="I1616" s="40" t="n">
        <v>350</v>
      </c>
      <c r="J1616" s="41"/>
      <c r="K1616" s="41"/>
      <c r="L1616" s="41"/>
      <c r="M1616" s="61" t="s">
        <v>4861</v>
      </c>
      <c r="N1616" s="62" t="n">
        <v>120</v>
      </c>
      <c r="O1616" s="77" t="n">
        <f aca="false">N1616-0.5</f>
        <v>119.5</v>
      </c>
      <c r="P1616" s="78" t="n">
        <f aca="false">IF(ISERROR($P$1*O1616),"",($P$1*O1616))</f>
        <v>12652.66</v>
      </c>
      <c r="Q1616" s="79" t="n">
        <f aca="false">P1616-T1616-X1616-G1616-H1616-Z1616</f>
        <v>2389.66</v>
      </c>
      <c r="R1616" s="80" t="n">
        <f aca="false">P1616-T1616-Y1616-G1616-H1616-Z1616</f>
        <v>2389.66</v>
      </c>
      <c r="S1616" s="81" t="n">
        <f aca="false">IF(ISERROR(Q1616/P1616),"",(Q1616/P1616))</f>
        <v>0.188866214693195</v>
      </c>
      <c r="T1616" s="78" t="n">
        <f aca="false">ROUND(IF(ISERROR(P1616*$T$1),"",P1616*$T$1),0)</f>
        <v>1898</v>
      </c>
      <c r="U1616" s="82" t="n">
        <f aca="false">ROUNDUP(I1616*1.2,0)</f>
        <v>420</v>
      </c>
      <c r="V1616" s="83" t="n">
        <f aca="false">ROUNDUP(SUM(J1616:L1616)*1.1,0)</f>
        <v>0</v>
      </c>
      <c r="W1616" s="84" t="s">
        <v>50</v>
      </c>
      <c r="X1616" s="28" t="n">
        <f aca="false">IFERROR(IF($W1616="eパケライト",VLOOKUP($U1616,料金表!$B$3:$H$52,2,1),IF($W1616="eパケ",VLOOKUP($U1616,料金表!$B$3:$H$52,4,1),IF($W1616="EMS",VLOOKUP($U1616,料金表!$B$3:$H$52,6,1),""))),"")</f>
        <v>1235</v>
      </c>
      <c r="Y1616" s="28" t="n">
        <f aca="false">IFERROR(IF($W1616="eパケライト",VLOOKUP($U1616,料金表!$B$3:$H$52,3,1),IF($W1616="eパケ",VLOOKUP($U1616,料金表!$B$3:$H$52,5,1),IF($W1616="EMS",VLOOKUP($U1616,料金表!$B$3:$H$52,7,1),""))),"")</f>
        <v>1235</v>
      </c>
      <c r="Z1616" s="28" t="n">
        <f aca="false">$Z$1</f>
        <v>330</v>
      </c>
      <c r="AA1616" s="64"/>
      <c r="AB1616" s="65"/>
      <c r="AC1616" s="66" t="s">
        <v>45</v>
      </c>
      <c r="AD1616" s="65" t="n">
        <v>44025</v>
      </c>
      <c r="AE1616" s="56"/>
      <c r="AF1616" s="104"/>
    </row>
    <row r="1617" customFormat="false" ht="15.75" hidden="false" customHeight="true" outlineLevel="0" collapsed="false">
      <c r="A1617" s="19" t="n">
        <v>1610</v>
      </c>
      <c r="B1617" s="67"/>
      <c r="C1617" s="58" t="s">
        <v>4862</v>
      </c>
      <c r="D1617" s="37" t="s">
        <v>4863</v>
      </c>
      <c r="E1617" s="58" t="n">
        <v>4988002196395</v>
      </c>
      <c r="F1617" s="38" t="str">
        <f aca="false">IF(D1617="",,"http://mnsearch.com/item?kwd="&amp;D1617)</f>
        <v>http://mnsearch.com/item?kwd=B0000ZPQEK</v>
      </c>
      <c r="G1617" s="60" t="n">
        <v>3911</v>
      </c>
      <c r="H1617" s="39"/>
      <c r="I1617" s="40" t="n">
        <v>200</v>
      </c>
      <c r="J1617" s="41"/>
      <c r="K1617" s="41"/>
      <c r="L1617" s="41"/>
      <c r="M1617" s="61" t="s">
        <v>4864</v>
      </c>
      <c r="N1617" s="62" t="n">
        <v>65.49</v>
      </c>
      <c r="O1617" s="77" t="n">
        <f aca="false">N1617-0.5</f>
        <v>64.99</v>
      </c>
      <c r="P1617" s="78" t="n">
        <f aca="false">IF(ISERROR($P$1*O1617),"",($P$1*O1617))</f>
        <v>6881.1412</v>
      </c>
      <c r="Q1617" s="79" t="n">
        <f aca="false">P1617-T1617-X1617-G1617-H1617-Z1617</f>
        <v>748.141199999999</v>
      </c>
      <c r="R1617" s="80" t="n">
        <f aca="false">P1617-T1617-Y1617-G1617-H1617-Z1617</f>
        <v>748.141199999999</v>
      </c>
      <c r="S1617" s="81" t="n">
        <f aca="false">IF(ISERROR(Q1617/P1617),"",(Q1617/P1617))</f>
        <v>0.108723419307251</v>
      </c>
      <c r="T1617" s="78" t="n">
        <f aca="false">ROUND(IF(ISERROR(P1617*$T$1),"",P1617*$T$1),0)</f>
        <v>1032</v>
      </c>
      <c r="U1617" s="82" t="n">
        <f aca="false">ROUNDUP(I1617*1.2,0)</f>
        <v>240</v>
      </c>
      <c r="V1617" s="83" t="n">
        <f aca="false">ROUNDUP(SUM(J1617:L1617)*1.1,0)</f>
        <v>0</v>
      </c>
      <c r="W1617" s="84" t="s">
        <v>50</v>
      </c>
      <c r="X1617" s="28" t="n">
        <f aca="false">IFERROR(IF($W1617="eパケライト",VLOOKUP($U1617,料金表!$B$3:$H$52,2,1),IF($W1617="eパケ",VLOOKUP($U1617,料金表!$B$3:$H$52,4,1),IF($W1617="EMS",VLOOKUP($U1617,料金表!$B$3:$H$52,6,1),""))),"")</f>
        <v>860</v>
      </c>
      <c r="Y1617" s="28" t="n">
        <f aca="false">IFERROR(IF($W1617="eパケライト",VLOOKUP($U1617,料金表!$B$3:$H$52,3,1),IF($W1617="eパケ",VLOOKUP($U1617,料金表!$B$3:$H$52,5,1),IF($W1617="EMS",VLOOKUP($U1617,料金表!$B$3:$H$52,7,1),""))),"")</f>
        <v>860</v>
      </c>
      <c r="Z1617" s="28" t="n">
        <f aca="false">$Z$1</f>
        <v>330</v>
      </c>
      <c r="AA1617" s="64"/>
      <c r="AB1617" s="65"/>
      <c r="AC1617" s="66" t="s">
        <v>45</v>
      </c>
      <c r="AD1617" s="65" t="n">
        <v>44025</v>
      </c>
      <c r="AE1617" s="56"/>
      <c r="AF1617" s="104"/>
    </row>
    <row r="1618" customFormat="false" ht="15.75" hidden="false" customHeight="true" outlineLevel="0" collapsed="false">
      <c r="A1618" s="19" t="n">
        <v>1611</v>
      </c>
      <c r="B1618" s="67"/>
      <c r="C1618" s="58" t="s">
        <v>4865</v>
      </c>
      <c r="D1618" s="37" t="s">
        <v>110</v>
      </c>
      <c r="E1618" s="20"/>
      <c r="F1618" s="38" t="str">
        <f aca="false">IF(D1618="",,"http://mnsearch.com/item?kwd="&amp;D1618)</f>
        <v>http://mnsearch.com/item?kwd=Hand-on</v>
      </c>
      <c r="G1618" s="60" t="n">
        <v>8000</v>
      </c>
      <c r="H1618" s="39"/>
      <c r="I1618" s="40" t="n">
        <v>500</v>
      </c>
      <c r="J1618" s="41"/>
      <c r="K1618" s="41"/>
      <c r="L1618" s="41"/>
      <c r="M1618" s="41"/>
      <c r="N1618" s="62" t="n">
        <v>130.49</v>
      </c>
      <c r="O1618" s="77" t="n">
        <f aca="false">N1618-0.5</f>
        <v>129.99</v>
      </c>
      <c r="P1618" s="78" t="n">
        <f aca="false">IF(ISERROR($P$1*O1618),"",($P$1*O1618))</f>
        <v>13763.3412</v>
      </c>
      <c r="Q1618" s="79" t="n">
        <f aca="false">P1618-T1618-X1618-G1618-H1618-Z1618</f>
        <v>1983.3412</v>
      </c>
      <c r="R1618" s="80" t="n">
        <f aca="false">P1618-T1618-Y1618-G1618-H1618-Z1618</f>
        <v>1983.3412</v>
      </c>
      <c r="S1618" s="81" t="n">
        <f aca="false">IF(ISERROR(Q1618/P1618),"",(Q1618/P1618))</f>
        <v>0.144103177504602</v>
      </c>
      <c r="T1618" s="78" t="n">
        <f aca="false">ROUND(IF(ISERROR(P1618*$T$1),"",P1618*$T$1),0)</f>
        <v>2065</v>
      </c>
      <c r="U1618" s="82" t="n">
        <f aca="false">ROUNDUP(I1618*1.2,0)</f>
        <v>600</v>
      </c>
      <c r="V1618" s="83" t="n">
        <f aca="false">ROUNDUP(SUM(J1618:L1618)*1.1,0)</f>
        <v>0</v>
      </c>
      <c r="W1618" s="84" t="s">
        <v>50</v>
      </c>
      <c r="X1618" s="28" t="n">
        <f aca="false">IFERROR(IF($W1618="eパケライト",VLOOKUP($U1618,料金表!$B$3:$H$52,2,1),IF($W1618="eパケ",VLOOKUP($U1618,料金表!$B$3:$H$52,4,1),IF($W1618="EMS",VLOOKUP($U1618,料金表!$B$3:$H$52,6,1),""))),"")</f>
        <v>1385</v>
      </c>
      <c r="Y1618" s="28" t="n">
        <f aca="false">IFERROR(IF($W1618="eパケライト",VLOOKUP($U1618,料金表!$B$3:$H$52,3,1),IF($W1618="eパケ",VLOOKUP($U1618,料金表!$B$3:$H$52,5,1),IF($W1618="EMS",VLOOKUP($U1618,料金表!$B$3:$H$52,7,1),""))),"")</f>
        <v>1385</v>
      </c>
      <c r="Z1618" s="28" t="n">
        <f aca="false">$Z$1</f>
        <v>330</v>
      </c>
      <c r="AA1618" s="64"/>
      <c r="AB1618" s="65"/>
      <c r="AC1618" s="66" t="s">
        <v>89</v>
      </c>
      <c r="AD1618" s="65" t="n">
        <v>44026</v>
      </c>
      <c r="AE1618" s="56"/>
      <c r="AF1618" s="105" t="s">
        <v>4866</v>
      </c>
    </row>
    <row r="1619" customFormat="false" ht="15.75" hidden="false" customHeight="true" outlineLevel="0" collapsed="false">
      <c r="A1619" s="19" t="n">
        <v>1612</v>
      </c>
      <c r="B1619" s="67"/>
      <c r="C1619" s="58" t="s">
        <v>4867</v>
      </c>
      <c r="D1619" s="37" t="s">
        <v>4868</v>
      </c>
      <c r="E1619" s="58" t="n">
        <v>4974365134228</v>
      </c>
      <c r="F1619" s="38" t="str">
        <f aca="false">IF(D1619="",,"http://mnsearch.com/item?kwd="&amp;D1619)</f>
        <v>http://mnsearch.com/item?kwd=B00014AWTY</v>
      </c>
      <c r="G1619" s="60" t="n">
        <v>7711</v>
      </c>
      <c r="H1619" s="39"/>
      <c r="I1619" s="40" t="n">
        <v>200</v>
      </c>
      <c r="J1619" s="41"/>
      <c r="K1619" s="41"/>
      <c r="L1619" s="41"/>
      <c r="M1619" s="41"/>
      <c r="N1619" s="62" t="n">
        <v>125.49</v>
      </c>
      <c r="O1619" s="77" t="n">
        <f aca="false">N1619-0.5</f>
        <v>124.99</v>
      </c>
      <c r="P1619" s="78" t="n">
        <f aca="false">IF(ISERROR($P$1*O1619),"",($P$1*O1619))</f>
        <v>13233.9412</v>
      </c>
      <c r="Q1619" s="79" t="n">
        <f aca="false">P1619-T1619-X1619-G1619-H1619-Z1619</f>
        <v>2347.9412</v>
      </c>
      <c r="R1619" s="80" t="n">
        <f aca="false">P1619-T1619-Y1619-G1619-H1619-Z1619</f>
        <v>2347.9412</v>
      </c>
      <c r="S1619" s="81" t="n">
        <f aca="false">IF(ISERROR(Q1619/P1619),"",(Q1619/P1619))</f>
        <v>0.177418137538649</v>
      </c>
      <c r="T1619" s="78" t="n">
        <f aca="false">ROUND(IF(ISERROR(P1619*$T$1),"",P1619*$T$1),0)</f>
        <v>1985</v>
      </c>
      <c r="U1619" s="82" t="n">
        <f aca="false">ROUNDUP(I1619*1.2,0)</f>
        <v>240</v>
      </c>
      <c r="V1619" s="83" t="n">
        <f aca="false">ROUNDUP(SUM(J1619:L1619)*1.1,0)</f>
        <v>0</v>
      </c>
      <c r="W1619" s="84" t="s">
        <v>50</v>
      </c>
      <c r="X1619" s="28" t="n">
        <f aca="false">IFERROR(IF($W1619="eパケライト",VLOOKUP($U1619,料金表!$B$3:$H$52,2,1),IF($W1619="eパケ",VLOOKUP($U1619,料金表!$B$3:$H$52,4,1),IF($W1619="EMS",VLOOKUP($U1619,料金表!$B$3:$H$52,6,1),""))),"")</f>
        <v>860</v>
      </c>
      <c r="Y1619" s="28" t="n">
        <f aca="false">IFERROR(IF($W1619="eパケライト",VLOOKUP($U1619,料金表!$B$3:$H$52,3,1),IF($W1619="eパケ",VLOOKUP($U1619,料金表!$B$3:$H$52,5,1),IF($W1619="EMS",VLOOKUP($U1619,料金表!$B$3:$H$52,7,1),""))),"")</f>
        <v>860</v>
      </c>
      <c r="Z1619" s="28" t="n">
        <f aca="false">$Z$1</f>
        <v>330</v>
      </c>
      <c r="AA1619" s="64"/>
      <c r="AB1619" s="65"/>
      <c r="AC1619" s="66" t="s">
        <v>89</v>
      </c>
      <c r="AD1619" s="65" t="n">
        <v>44026</v>
      </c>
      <c r="AE1619" s="56"/>
      <c r="AF1619" s="104"/>
    </row>
    <row r="1620" customFormat="false" ht="15.75" hidden="false" customHeight="true" outlineLevel="0" collapsed="false">
      <c r="A1620" s="19" t="n">
        <v>1613</v>
      </c>
      <c r="B1620" s="67"/>
      <c r="C1620" s="58" t="s">
        <v>4869</v>
      </c>
      <c r="D1620" s="37" t="s">
        <v>4870</v>
      </c>
      <c r="E1620" s="58" t="n">
        <v>4988607250676</v>
      </c>
      <c r="F1620" s="38" t="str">
        <f aca="false">IF(D1620="",,"http://mnsearch.com/item?kwd="&amp;D1620)</f>
        <v>http://mnsearch.com/item?kwd=B0000ZPUEG</v>
      </c>
      <c r="G1620" s="60" t="n">
        <v>3811</v>
      </c>
      <c r="H1620" s="39"/>
      <c r="I1620" s="40" t="n">
        <v>200</v>
      </c>
      <c r="J1620" s="41"/>
      <c r="K1620" s="41"/>
      <c r="L1620" s="41"/>
      <c r="M1620" s="100" t="s">
        <v>4871</v>
      </c>
      <c r="N1620" s="62" t="n">
        <v>66.49</v>
      </c>
      <c r="O1620" s="77" t="n">
        <f aca="false">N1620-0.5</f>
        <v>65.99</v>
      </c>
      <c r="P1620" s="78" t="n">
        <f aca="false">IF(ISERROR($P$1*O1620),"",($P$1*O1620))</f>
        <v>6987.0212</v>
      </c>
      <c r="Q1620" s="79" t="n">
        <f aca="false">P1620-T1620-X1620-G1620-H1620-Z1620</f>
        <v>938.021199999999</v>
      </c>
      <c r="R1620" s="80" t="n">
        <f aca="false">P1620-T1620-Y1620-G1620-H1620-Z1620</f>
        <v>938.021199999999</v>
      </c>
      <c r="S1620" s="81" t="n">
        <f aca="false">IF(ISERROR(Q1620/P1620),"",(Q1620/P1620))</f>
        <v>0.134251947024291</v>
      </c>
      <c r="T1620" s="78" t="n">
        <f aca="false">ROUND(IF(ISERROR(P1620*$T$1),"",P1620*$T$1),0)</f>
        <v>1048</v>
      </c>
      <c r="U1620" s="82" t="n">
        <f aca="false">ROUNDUP(I1620*1.2,0)</f>
        <v>240</v>
      </c>
      <c r="V1620" s="83" t="n">
        <f aca="false">ROUNDUP(SUM(J1620:L1620)*1.1,0)</f>
        <v>0</v>
      </c>
      <c r="W1620" s="84" t="s">
        <v>50</v>
      </c>
      <c r="X1620" s="28" t="n">
        <f aca="false">IFERROR(IF($W1620="eパケライト",VLOOKUP($U1620,料金表!$B$3:$H$52,2,1),IF($W1620="eパケ",VLOOKUP($U1620,料金表!$B$3:$H$52,4,1),IF($W1620="EMS",VLOOKUP($U1620,料金表!$B$3:$H$52,6,1),""))),"")</f>
        <v>860</v>
      </c>
      <c r="Y1620" s="28" t="n">
        <f aca="false">IFERROR(IF($W1620="eパケライト",VLOOKUP($U1620,料金表!$B$3:$H$52,3,1),IF($W1620="eパケ",VLOOKUP($U1620,料金表!$B$3:$H$52,5,1),IF($W1620="EMS",VLOOKUP($U1620,料金表!$B$3:$H$52,7,1),""))),"")</f>
        <v>860</v>
      </c>
      <c r="Z1620" s="28" t="n">
        <f aca="false">$Z$1</f>
        <v>330</v>
      </c>
      <c r="AA1620" s="64"/>
      <c r="AB1620" s="65"/>
      <c r="AC1620" s="66" t="s">
        <v>89</v>
      </c>
      <c r="AD1620" s="65" t="n">
        <v>44026</v>
      </c>
      <c r="AE1620" s="56"/>
      <c r="AF1620" s="104"/>
    </row>
    <row r="1621" customFormat="false" ht="15.75" hidden="false" customHeight="true" outlineLevel="0" collapsed="false">
      <c r="A1621" s="19" t="n">
        <v>1614</v>
      </c>
      <c r="B1621" s="67"/>
      <c r="C1621" s="58" t="s">
        <v>4872</v>
      </c>
      <c r="D1621" s="37" t="s">
        <v>4873</v>
      </c>
      <c r="E1621" s="58" t="n">
        <v>4542084000300</v>
      </c>
      <c r="F1621" s="38" t="str">
        <f aca="false">IF(D1621="",,"http://mnsearch.com/item?kwd="&amp;D1621)</f>
        <v>http://mnsearch.com/item?kwd=B00005QF58</v>
      </c>
      <c r="G1621" s="60" t="n">
        <v>1811</v>
      </c>
      <c r="H1621" s="39"/>
      <c r="I1621" s="40" t="n">
        <v>200</v>
      </c>
      <c r="J1621" s="41"/>
      <c r="K1621" s="41"/>
      <c r="L1621" s="41"/>
      <c r="M1621" s="61" t="s">
        <v>4874</v>
      </c>
      <c r="N1621" s="62" t="n">
        <v>50.49</v>
      </c>
      <c r="O1621" s="77" t="n">
        <f aca="false">N1621-0.5</f>
        <v>49.99</v>
      </c>
      <c r="P1621" s="78" t="n">
        <f aca="false">IF(ISERROR($P$1*O1621),"",($P$1*O1621))</f>
        <v>5292.9412</v>
      </c>
      <c r="Q1621" s="79" t="n">
        <f aca="false">P1621-T1621-X1621-G1621-H1621-Z1621</f>
        <v>1497.9412</v>
      </c>
      <c r="R1621" s="80" t="n">
        <f aca="false">P1621-T1621-Y1621-G1621-H1621-Z1621</f>
        <v>1497.9412</v>
      </c>
      <c r="S1621" s="81" t="n">
        <f aca="false">IF(ISERROR(Q1621/P1621),"",(Q1621/P1621))</f>
        <v>0.283007338150668</v>
      </c>
      <c r="T1621" s="78" t="n">
        <f aca="false">ROUND(IF(ISERROR(P1621*$T$1),"",P1621*$T$1),0)</f>
        <v>794</v>
      </c>
      <c r="U1621" s="82" t="n">
        <f aca="false">ROUNDUP(I1621*1.2,0)</f>
        <v>240</v>
      </c>
      <c r="V1621" s="83" t="n">
        <f aca="false">ROUNDUP(SUM(J1621:L1621)*1.1,0)</f>
        <v>0</v>
      </c>
      <c r="W1621" s="84" t="s">
        <v>50</v>
      </c>
      <c r="X1621" s="28" t="n">
        <f aca="false">IFERROR(IF($W1621="eパケライト",VLOOKUP($U1621,料金表!$B$3:$H$52,2,1),IF($W1621="eパケ",VLOOKUP($U1621,料金表!$B$3:$H$52,4,1),IF($W1621="EMS",VLOOKUP($U1621,料金表!$B$3:$H$52,6,1),""))),"")</f>
        <v>860</v>
      </c>
      <c r="Y1621" s="28" t="n">
        <f aca="false">IFERROR(IF($W1621="eパケライト",VLOOKUP($U1621,料金表!$B$3:$H$52,3,1),IF($W1621="eパケ",VLOOKUP($U1621,料金表!$B$3:$H$52,5,1),IF($W1621="EMS",VLOOKUP($U1621,料金表!$B$3:$H$52,7,1),""))),"")</f>
        <v>860</v>
      </c>
      <c r="Z1621" s="28" t="n">
        <f aca="false">$Z$1</f>
        <v>330</v>
      </c>
      <c r="AA1621" s="64"/>
      <c r="AB1621" s="65"/>
      <c r="AC1621" s="66" t="s">
        <v>89</v>
      </c>
      <c r="AD1621" s="65" t="n">
        <v>44026</v>
      </c>
      <c r="AE1621" s="56"/>
      <c r="AF1621" s="104"/>
    </row>
    <row r="1622" customFormat="false" ht="15.75" hidden="false" customHeight="true" outlineLevel="0" collapsed="false">
      <c r="A1622" s="19" t="n">
        <v>1615</v>
      </c>
      <c r="B1622" s="67"/>
      <c r="C1622" s="58" t="s">
        <v>4875</v>
      </c>
      <c r="D1622" s="37" t="s">
        <v>4876</v>
      </c>
      <c r="E1622" s="58" t="n">
        <v>4988624910423</v>
      </c>
      <c r="F1622" s="38" t="str">
        <f aca="false">IF(D1622="",,"http://mnsearch.com/item?kwd="&amp;D1622)</f>
        <v>http://mnsearch.com/item?kwd=B0000ZPV4U</v>
      </c>
      <c r="G1622" s="60" t="n">
        <v>3011</v>
      </c>
      <c r="H1622" s="39"/>
      <c r="I1622" s="40" t="n">
        <v>200</v>
      </c>
      <c r="J1622" s="41"/>
      <c r="K1622" s="41"/>
      <c r="L1622" s="41"/>
      <c r="M1622" s="100" t="s">
        <v>4877</v>
      </c>
      <c r="N1622" s="62" t="n">
        <v>60.49</v>
      </c>
      <c r="O1622" s="77" t="n">
        <f aca="false">N1622-0.5</f>
        <v>59.99</v>
      </c>
      <c r="P1622" s="78" t="n">
        <f aca="false">IF(ISERROR($P$1*O1622),"",($P$1*O1622))</f>
        <v>6351.7412</v>
      </c>
      <c r="Q1622" s="79" t="n">
        <f aca="false">P1622-T1622-X1622-G1622-H1622-Z1622</f>
        <v>1197.7412</v>
      </c>
      <c r="R1622" s="80" t="n">
        <f aca="false">P1622-T1622-Y1622-G1622-H1622-Z1622</f>
        <v>1197.7412</v>
      </c>
      <c r="S1622" s="81" t="n">
        <f aca="false">IF(ISERROR(Q1622/P1622),"",(Q1622/P1622))</f>
        <v>0.188568954919007</v>
      </c>
      <c r="T1622" s="78" t="n">
        <f aca="false">ROUND(IF(ISERROR(P1622*$T$1),"",P1622*$T$1),0)</f>
        <v>953</v>
      </c>
      <c r="U1622" s="82" t="n">
        <f aca="false">ROUNDUP(I1622*1.2,0)</f>
        <v>240</v>
      </c>
      <c r="V1622" s="83" t="n">
        <f aca="false">ROUNDUP(SUM(J1622:L1622)*1.1,0)</f>
        <v>0</v>
      </c>
      <c r="W1622" s="84" t="s">
        <v>50</v>
      </c>
      <c r="X1622" s="28" t="n">
        <f aca="false">IFERROR(IF($W1622="eパケライト",VLOOKUP($U1622,料金表!$B$3:$H$52,2,1),IF($W1622="eパケ",VLOOKUP($U1622,料金表!$B$3:$H$52,4,1),IF($W1622="EMS",VLOOKUP($U1622,料金表!$B$3:$H$52,6,1),""))),"")</f>
        <v>860</v>
      </c>
      <c r="Y1622" s="28" t="n">
        <f aca="false">IFERROR(IF($W1622="eパケライト",VLOOKUP($U1622,料金表!$B$3:$H$52,3,1),IF($W1622="eパケ",VLOOKUP($U1622,料金表!$B$3:$H$52,5,1),IF($W1622="EMS",VLOOKUP($U1622,料金表!$B$3:$H$52,7,1),""))),"")</f>
        <v>860</v>
      </c>
      <c r="Z1622" s="28" t="n">
        <f aca="false">$Z$1</f>
        <v>330</v>
      </c>
      <c r="AA1622" s="64"/>
      <c r="AB1622" s="65"/>
      <c r="AC1622" s="66" t="s">
        <v>89</v>
      </c>
      <c r="AD1622" s="65" t="n">
        <v>44026</v>
      </c>
      <c r="AE1622" s="56"/>
      <c r="AF1622" s="104"/>
    </row>
    <row r="1623" customFormat="false" ht="15.75" hidden="false" customHeight="true" outlineLevel="0" collapsed="false">
      <c r="A1623" s="19" t="n">
        <v>1616</v>
      </c>
      <c r="B1623" s="67"/>
      <c r="C1623" s="58" t="s">
        <v>4878</v>
      </c>
      <c r="D1623" s="37" t="s">
        <v>4879</v>
      </c>
      <c r="E1623" s="58" t="n">
        <v>4960919101167</v>
      </c>
      <c r="F1623" s="38" t="str">
        <f aca="false">IF(D1623="",,"http://mnsearch.com/item?kwd="&amp;D1623)</f>
        <v>http://mnsearch.com/item?kwd=B000068HCR</v>
      </c>
      <c r="G1623" s="60" t="n">
        <v>2700</v>
      </c>
      <c r="H1623" s="39"/>
      <c r="I1623" s="40" t="n">
        <v>200</v>
      </c>
      <c r="J1623" s="41"/>
      <c r="K1623" s="41"/>
      <c r="L1623" s="41"/>
      <c r="M1623" s="61" t="s">
        <v>4880</v>
      </c>
      <c r="N1623" s="62" t="n">
        <v>50.49</v>
      </c>
      <c r="O1623" s="77" t="n">
        <f aca="false">N1623-0.5</f>
        <v>49.99</v>
      </c>
      <c r="P1623" s="78" t="n">
        <f aca="false">IF(ISERROR($P$1*O1623),"",($P$1*O1623))</f>
        <v>5292.9412</v>
      </c>
      <c r="Q1623" s="79" t="n">
        <f aca="false">P1623-T1623-X1623-G1623-H1623-Z1623</f>
        <v>608.9412</v>
      </c>
      <c r="R1623" s="80" t="n">
        <f aca="false">P1623-T1623-Y1623-G1623-H1623-Z1623</f>
        <v>608.9412</v>
      </c>
      <c r="S1623" s="81" t="n">
        <f aca="false">IF(ISERROR(Q1623/P1623),"",(Q1623/P1623))</f>
        <v>0.115047792331417</v>
      </c>
      <c r="T1623" s="78" t="n">
        <f aca="false">ROUND(IF(ISERROR(P1623*$T$1),"",P1623*$T$1),0)</f>
        <v>794</v>
      </c>
      <c r="U1623" s="82" t="n">
        <f aca="false">ROUNDUP(I1623*1.2,0)</f>
        <v>240</v>
      </c>
      <c r="V1623" s="83" t="n">
        <f aca="false">ROUNDUP(SUM(J1623:L1623)*1.1,0)</f>
        <v>0</v>
      </c>
      <c r="W1623" s="84" t="s">
        <v>50</v>
      </c>
      <c r="X1623" s="28" t="n">
        <f aca="false">IFERROR(IF($W1623="eパケライト",VLOOKUP($U1623,料金表!$B$3:$H$52,2,1),IF($W1623="eパケ",VLOOKUP($U1623,料金表!$B$3:$H$52,4,1),IF($W1623="EMS",VLOOKUP($U1623,料金表!$B$3:$H$52,6,1),""))),"")</f>
        <v>860</v>
      </c>
      <c r="Y1623" s="28" t="n">
        <f aca="false">IFERROR(IF($W1623="eパケライト",VLOOKUP($U1623,料金表!$B$3:$H$52,3,1),IF($W1623="eパケ",VLOOKUP($U1623,料金表!$B$3:$H$52,5,1),IF($W1623="EMS",VLOOKUP($U1623,料金表!$B$3:$H$52,7,1),""))),"")</f>
        <v>860</v>
      </c>
      <c r="Z1623" s="28" t="n">
        <f aca="false">$Z$1</f>
        <v>330</v>
      </c>
      <c r="AA1623" s="64"/>
      <c r="AB1623" s="65"/>
      <c r="AC1623" s="66" t="s">
        <v>45</v>
      </c>
      <c r="AD1623" s="65" t="n">
        <v>44026</v>
      </c>
      <c r="AE1623" s="56"/>
      <c r="AF1623" s="104"/>
    </row>
    <row r="1624" customFormat="false" ht="15.75" hidden="false" customHeight="true" outlineLevel="0" collapsed="false">
      <c r="A1624" s="19" t="n">
        <v>1617</v>
      </c>
      <c r="B1624" s="67"/>
      <c r="C1624" s="58" t="s">
        <v>4881</v>
      </c>
      <c r="D1624" s="37" t="s">
        <v>4882</v>
      </c>
      <c r="E1624" s="58" t="n">
        <v>4988607000875</v>
      </c>
      <c r="F1624" s="38" t="str">
        <f aca="false">IF(D1624="",,"http://mnsearch.com/item?kwd="&amp;D1624)</f>
        <v>http://mnsearch.com/item?kwd=B0000645ON</v>
      </c>
      <c r="G1624" s="60" t="n">
        <v>3500</v>
      </c>
      <c r="H1624" s="39"/>
      <c r="I1624" s="40" t="n">
        <v>200</v>
      </c>
      <c r="J1624" s="41"/>
      <c r="K1624" s="41"/>
      <c r="L1624" s="41"/>
      <c r="M1624" s="61" t="s">
        <v>4883</v>
      </c>
      <c r="N1624" s="62" t="n">
        <v>60.49</v>
      </c>
      <c r="O1624" s="77" t="n">
        <f aca="false">N1624-0.5</f>
        <v>59.99</v>
      </c>
      <c r="P1624" s="78" t="n">
        <f aca="false">IF(ISERROR($P$1*O1624),"",($P$1*O1624))</f>
        <v>6351.7412</v>
      </c>
      <c r="Q1624" s="79" t="n">
        <f aca="false">P1624-T1624-X1624-G1624-H1624-Z1624</f>
        <v>708.7412</v>
      </c>
      <c r="R1624" s="80" t="n">
        <f aca="false">P1624-T1624-Y1624-G1624-H1624-Z1624</f>
        <v>708.7412</v>
      </c>
      <c r="S1624" s="81" t="n">
        <f aca="false">IF(ISERROR(Q1624/P1624),"",(Q1624/P1624))</f>
        <v>0.111582191037632</v>
      </c>
      <c r="T1624" s="78" t="n">
        <f aca="false">ROUND(IF(ISERROR(P1624*$T$1),"",P1624*$T$1),0)</f>
        <v>953</v>
      </c>
      <c r="U1624" s="82" t="n">
        <f aca="false">ROUNDUP(I1624*1.2,0)</f>
        <v>240</v>
      </c>
      <c r="V1624" s="83" t="n">
        <f aca="false">ROUNDUP(SUM(J1624:L1624)*1.1,0)</f>
        <v>0</v>
      </c>
      <c r="W1624" s="84" t="s">
        <v>50</v>
      </c>
      <c r="X1624" s="28" t="n">
        <f aca="false">IFERROR(IF($W1624="eパケライト",VLOOKUP($U1624,料金表!$B$3:$H$52,2,1),IF($W1624="eパケ",VLOOKUP($U1624,料金表!$B$3:$H$52,4,1),IF($W1624="EMS",VLOOKUP($U1624,料金表!$B$3:$H$52,6,1),""))),"")</f>
        <v>860</v>
      </c>
      <c r="Y1624" s="28" t="n">
        <f aca="false">IFERROR(IF($W1624="eパケライト",VLOOKUP($U1624,料金表!$B$3:$H$52,3,1),IF($W1624="eパケ",VLOOKUP($U1624,料金表!$B$3:$H$52,5,1),IF($W1624="EMS",VLOOKUP($U1624,料金表!$B$3:$H$52,7,1),""))),"")</f>
        <v>860</v>
      </c>
      <c r="Z1624" s="28" t="n">
        <f aca="false">$Z$1</f>
        <v>330</v>
      </c>
      <c r="AA1624" s="64"/>
      <c r="AB1624" s="65"/>
      <c r="AC1624" s="66" t="s">
        <v>45</v>
      </c>
      <c r="AD1624" s="65" t="n">
        <v>44026</v>
      </c>
      <c r="AE1624" s="56"/>
      <c r="AF1624" s="104"/>
    </row>
    <row r="1625" customFormat="false" ht="15.75" hidden="false" customHeight="true" outlineLevel="0" collapsed="false">
      <c r="A1625" s="19" t="n">
        <v>1618</v>
      </c>
      <c r="B1625" s="67"/>
      <c r="C1625" s="58" t="s">
        <v>4884</v>
      </c>
      <c r="D1625" s="37" t="s">
        <v>4885</v>
      </c>
      <c r="E1625" s="58" t="n">
        <v>4974365501938</v>
      </c>
      <c r="F1625" s="38" t="str">
        <f aca="false">IF(D1625="",,"http://mnsearch.com/item?kwd="&amp;D1625)</f>
        <v>http://mnsearch.com/item?kwd=B00005ULZW</v>
      </c>
      <c r="G1625" s="60" t="n">
        <v>4200</v>
      </c>
      <c r="H1625" s="39"/>
      <c r="I1625" s="40" t="n">
        <v>500</v>
      </c>
      <c r="J1625" s="41"/>
      <c r="K1625" s="41"/>
      <c r="L1625" s="41"/>
      <c r="M1625" s="61" t="s">
        <v>4886</v>
      </c>
      <c r="N1625" s="62" t="n">
        <v>80.49</v>
      </c>
      <c r="O1625" s="77" t="n">
        <f aca="false">N1625-0.5</f>
        <v>79.99</v>
      </c>
      <c r="P1625" s="78" t="n">
        <f aca="false">IF(ISERROR($P$1*O1625),"",($P$1*O1625))</f>
        <v>8469.3412</v>
      </c>
      <c r="Q1625" s="79" t="n">
        <f aca="false">P1625-T1625-X1625-G1625-H1625-Z1625</f>
        <v>1284.3412</v>
      </c>
      <c r="R1625" s="80" t="n">
        <f aca="false">P1625-T1625-Y1625-G1625-H1625-Z1625</f>
        <v>1284.3412</v>
      </c>
      <c r="S1625" s="81" t="n">
        <f aca="false">IF(ISERROR(Q1625/P1625),"",(Q1625/P1625))</f>
        <v>0.151645939119798</v>
      </c>
      <c r="T1625" s="78" t="n">
        <f aca="false">ROUND(IF(ISERROR(P1625*$T$1),"",P1625*$T$1),0)</f>
        <v>1270</v>
      </c>
      <c r="U1625" s="82" t="n">
        <f aca="false">ROUNDUP(I1625*1.2,0)</f>
        <v>600</v>
      </c>
      <c r="V1625" s="83" t="n">
        <f aca="false">ROUNDUP(SUM(J1625:L1625)*1.1,0)</f>
        <v>0</v>
      </c>
      <c r="W1625" s="84" t="s">
        <v>50</v>
      </c>
      <c r="X1625" s="28" t="n">
        <f aca="false">IFERROR(IF($W1625="eパケライト",VLOOKUP($U1625,料金表!$B$3:$H$52,2,1),IF($W1625="eパケ",VLOOKUP($U1625,料金表!$B$3:$H$52,4,1),IF($W1625="EMS",VLOOKUP($U1625,料金表!$B$3:$H$52,6,1),""))),"")</f>
        <v>1385</v>
      </c>
      <c r="Y1625" s="28" t="n">
        <f aca="false">IFERROR(IF($W1625="eパケライト",VLOOKUP($U1625,料金表!$B$3:$H$52,3,1),IF($W1625="eパケ",VLOOKUP($U1625,料金表!$B$3:$H$52,5,1),IF($W1625="EMS",VLOOKUP($U1625,料金表!$B$3:$H$52,7,1),""))),"")</f>
        <v>1385</v>
      </c>
      <c r="Z1625" s="28" t="n">
        <f aca="false">$Z$1</f>
        <v>330</v>
      </c>
      <c r="AA1625" s="64"/>
      <c r="AB1625" s="65"/>
      <c r="AC1625" s="66" t="s">
        <v>45</v>
      </c>
      <c r="AD1625" s="65" t="n">
        <v>44026</v>
      </c>
      <c r="AE1625" s="56"/>
      <c r="AF1625" s="104"/>
    </row>
    <row r="1626" customFormat="false" ht="15.75" hidden="false" customHeight="true" outlineLevel="0" collapsed="false">
      <c r="A1626" s="19" t="n">
        <v>1619</v>
      </c>
      <c r="B1626" s="67"/>
      <c r="C1626" s="58" t="s">
        <v>4887</v>
      </c>
      <c r="D1626" s="37" t="s">
        <v>4888</v>
      </c>
      <c r="E1626" s="58" t="n">
        <v>4965857090467</v>
      </c>
      <c r="F1626" s="38" t="str">
        <f aca="false">IF(D1626="",,"http://mnsearch.com/item?kwd="&amp;D1626)</f>
        <v>http://mnsearch.com/item?kwd=B0000645MU</v>
      </c>
      <c r="G1626" s="60" t="n">
        <v>4000</v>
      </c>
      <c r="H1626" s="39"/>
      <c r="I1626" s="40" t="n">
        <v>300</v>
      </c>
      <c r="J1626" s="41"/>
      <c r="K1626" s="41"/>
      <c r="L1626" s="41"/>
      <c r="M1626" s="61" t="s">
        <v>4889</v>
      </c>
      <c r="N1626" s="62" t="n">
        <v>65.49</v>
      </c>
      <c r="O1626" s="77" t="n">
        <f aca="false">N1626-0.5</f>
        <v>64.99</v>
      </c>
      <c r="P1626" s="78" t="n">
        <f aca="false">IF(ISERROR($P$1*O1626),"",($P$1*O1626))</f>
        <v>6881.1412</v>
      </c>
      <c r="Q1626" s="79" t="n">
        <f aca="false">P1626-T1626-X1626-G1626-H1626-Z1626</f>
        <v>434.141199999999</v>
      </c>
      <c r="R1626" s="80" t="n">
        <f aca="false">P1626-T1626-Y1626-G1626-H1626-Z1626</f>
        <v>434.141199999999</v>
      </c>
      <c r="S1626" s="81" t="n">
        <f aca="false">IF(ISERROR(Q1626/P1626),"",(Q1626/P1626))</f>
        <v>0.0630914534932082</v>
      </c>
      <c r="T1626" s="78" t="n">
        <f aca="false">ROUND(IF(ISERROR(P1626*$T$1),"",P1626*$T$1),0)</f>
        <v>1032</v>
      </c>
      <c r="U1626" s="82" t="n">
        <f aca="false">ROUNDUP(I1626*1.2,0)</f>
        <v>360</v>
      </c>
      <c r="V1626" s="83" t="n">
        <f aca="false">ROUNDUP(SUM(J1626:L1626)*1.1,0)</f>
        <v>0</v>
      </c>
      <c r="W1626" s="84" t="s">
        <v>50</v>
      </c>
      <c r="X1626" s="28" t="n">
        <f aca="false">IFERROR(IF($W1626="eパケライト",VLOOKUP($U1626,料金表!$B$3:$H$52,2,1),IF($W1626="eパケ",VLOOKUP($U1626,料金表!$B$3:$H$52,4,1),IF($W1626="EMS",VLOOKUP($U1626,料金表!$B$3:$H$52,6,1),""))),"")</f>
        <v>1085</v>
      </c>
      <c r="Y1626" s="28" t="n">
        <f aca="false">IFERROR(IF($W1626="eパケライト",VLOOKUP($U1626,料金表!$B$3:$H$52,3,1),IF($W1626="eパケ",VLOOKUP($U1626,料金表!$B$3:$H$52,5,1),IF($W1626="EMS",VLOOKUP($U1626,料金表!$B$3:$H$52,7,1),""))),"")</f>
        <v>1085</v>
      </c>
      <c r="Z1626" s="28" t="n">
        <f aca="false">$Z$1</f>
        <v>330</v>
      </c>
      <c r="AA1626" s="64"/>
      <c r="AB1626" s="65"/>
      <c r="AC1626" s="66" t="s">
        <v>45</v>
      </c>
      <c r="AD1626" s="65" t="n">
        <v>44026</v>
      </c>
      <c r="AE1626" s="56"/>
      <c r="AF1626" s="104"/>
    </row>
    <row r="1627" customFormat="false" ht="15.75" hidden="false" customHeight="true" outlineLevel="0" collapsed="false">
      <c r="A1627" s="19" t="n">
        <v>1620</v>
      </c>
      <c r="B1627" s="67"/>
      <c r="C1627" s="58" t="s">
        <v>4890</v>
      </c>
      <c r="D1627" s="37" t="s">
        <v>4891</v>
      </c>
      <c r="E1627" s="58" t="n">
        <v>4904880137510</v>
      </c>
      <c r="F1627" s="38" t="str">
        <f aca="false">IF(D1627="",,"http://mnsearch.com/item?kwd="&amp;D1627)</f>
        <v>http://mnsearch.com/item?kwd=B000069S58</v>
      </c>
      <c r="G1627" s="60" t="n">
        <v>1700</v>
      </c>
      <c r="H1627" s="39"/>
      <c r="I1627" s="40" t="n">
        <v>200</v>
      </c>
      <c r="J1627" s="41"/>
      <c r="K1627" s="41"/>
      <c r="L1627" s="41"/>
      <c r="M1627" s="100" t="s">
        <v>4892</v>
      </c>
      <c r="N1627" s="62" t="n">
        <v>45.49</v>
      </c>
      <c r="O1627" s="77" t="n">
        <f aca="false">N1627-0.5</f>
        <v>44.99</v>
      </c>
      <c r="P1627" s="78" t="n">
        <f aca="false">IF(ISERROR($P$1*O1627),"",($P$1*O1627))</f>
        <v>4763.5412</v>
      </c>
      <c r="Q1627" s="79" t="n">
        <f aca="false">P1627-T1627-X1627-G1627-H1627-Z1627</f>
        <v>1158.5412</v>
      </c>
      <c r="R1627" s="80" t="n">
        <f aca="false">P1627-T1627-Y1627-G1627-H1627-Z1627</f>
        <v>1158.5412</v>
      </c>
      <c r="S1627" s="81" t="n">
        <f aca="false">IF(ISERROR(Q1627/P1627),"",(Q1627/P1627))</f>
        <v>0.243210072372209</v>
      </c>
      <c r="T1627" s="78" t="n">
        <f aca="false">ROUND(IF(ISERROR(P1627*$T$1),"",P1627*$T$1),0)</f>
        <v>715</v>
      </c>
      <c r="U1627" s="82" t="n">
        <f aca="false">ROUNDUP(I1627*1.2,0)</f>
        <v>240</v>
      </c>
      <c r="V1627" s="83" t="n">
        <f aca="false">ROUNDUP(SUM(J1627:L1627)*1.1,0)</f>
        <v>0</v>
      </c>
      <c r="W1627" s="84" t="s">
        <v>50</v>
      </c>
      <c r="X1627" s="28" t="n">
        <f aca="false">IFERROR(IF($W1627="eパケライト",VLOOKUP($U1627,料金表!$B$3:$H$52,2,1),IF($W1627="eパケ",VLOOKUP($U1627,料金表!$B$3:$H$52,4,1),IF($W1627="EMS",VLOOKUP($U1627,料金表!$B$3:$H$52,6,1),""))),"")</f>
        <v>860</v>
      </c>
      <c r="Y1627" s="28" t="n">
        <f aca="false">IFERROR(IF($W1627="eパケライト",VLOOKUP($U1627,料金表!$B$3:$H$52,3,1),IF($W1627="eパケ",VLOOKUP($U1627,料金表!$B$3:$H$52,5,1),IF($W1627="EMS",VLOOKUP($U1627,料金表!$B$3:$H$52,7,1),""))),"")</f>
        <v>860</v>
      </c>
      <c r="Z1627" s="28" t="n">
        <f aca="false">$Z$1</f>
        <v>330</v>
      </c>
      <c r="AA1627" s="64"/>
      <c r="AB1627" s="65"/>
      <c r="AC1627" s="66" t="s">
        <v>45</v>
      </c>
      <c r="AD1627" s="65" t="n">
        <v>44026</v>
      </c>
      <c r="AE1627" s="56"/>
      <c r="AF1627" s="104"/>
    </row>
    <row r="1628" customFormat="false" ht="15.75" hidden="false" customHeight="true" outlineLevel="0" collapsed="false">
      <c r="A1628" s="19" t="n">
        <v>1621</v>
      </c>
      <c r="B1628" s="67"/>
      <c r="C1628" s="58" t="s">
        <v>4893</v>
      </c>
      <c r="D1628" s="37" t="s">
        <v>4894</v>
      </c>
      <c r="E1628" s="58" t="n">
        <v>4948872320139</v>
      </c>
      <c r="F1628" s="38" t="str">
        <f aca="false">IF(D1628="",,"http://mnsearch.com/item?kwd="&amp;D1628)</f>
        <v>http://mnsearch.com/item?kwd=B01IF3AR1U</v>
      </c>
      <c r="G1628" s="60" t="n">
        <v>1700</v>
      </c>
      <c r="H1628" s="39"/>
      <c r="I1628" s="40" t="n">
        <v>250</v>
      </c>
      <c r="J1628" s="41"/>
      <c r="K1628" s="41"/>
      <c r="L1628" s="41"/>
      <c r="M1628" s="100" t="s">
        <v>4895</v>
      </c>
      <c r="N1628" s="62" t="n">
        <v>55.49</v>
      </c>
      <c r="O1628" s="77" t="n">
        <f aca="false">N1628-0.5</f>
        <v>54.99</v>
      </c>
      <c r="P1628" s="78" t="n">
        <f aca="false">IF(ISERROR($P$1*O1628),"",($P$1*O1628))</f>
        <v>5822.3412</v>
      </c>
      <c r="Q1628" s="79" t="n">
        <f aca="false">P1628-T1628-X1628-G1628-H1628-Z1628</f>
        <v>1984.3412</v>
      </c>
      <c r="R1628" s="80" t="n">
        <f aca="false">P1628-T1628-Y1628-G1628-H1628-Z1628</f>
        <v>1984.3412</v>
      </c>
      <c r="S1628" s="81" t="n">
        <f aca="false">IF(ISERROR(Q1628/P1628),"",(Q1628/P1628))</f>
        <v>0.340814997238568</v>
      </c>
      <c r="T1628" s="78" t="n">
        <f aca="false">ROUND(IF(ISERROR(P1628*$T$1),"",P1628*$T$1),0)</f>
        <v>873</v>
      </c>
      <c r="U1628" s="82" t="n">
        <f aca="false">ROUNDUP(I1628*1.2,0)</f>
        <v>300</v>
      </c>
      <c r="V1628" s="83" t="n">
        <f aca="false">ROUNDUP(SUM(J1628:L1628)*1.1,0)</f>
        <v>0</v>
      </c>
      <c r="W1628" s="84" t="s">
        <v>50</v>
      </c>
      <c r="X1628" s="28" t="n">
        <f aca="false">IFERROR(IF($W1628="eパケライト",VLOOKUP($U1628,料金表!$B$3:$H$52,2,1),IF($W1628="eパケ",VLOOKUP($U1628,料金表!$B$3:$H$52,4,1),IF($W1628="EMS",VLOOKUP($U1628,料金表!$B$3:$H$52,6,1),""))),"")</f>
        <v>935</v>
      </c>
      <c r="Y1628" s="28" t="n">
        <f aca="false">IFERROR(IF($W1628="eパケライト",VLOOKUP($U1628,料金表!$B$3:$H$52,3,1),IF($W1628="eパケ",VLOOKUP($U1628,料金表!$B$3:$H$52,5,1),IF($W1628="EMS",VLOOKUP($U1628,料金表!$B$3:$H$52,7,1),""))),"")</f>
        <v>935</v>
      </c>
      <c r="Z1628" s="28" t="n">
        <f aca="false">$Z$1</f>
        <v>330</v>
      </c>
      <c r="AA1628" s="64"/>
      <c r="AB1628" s="65"/>
      <c r="AC1628" s="66" t="s">
        <v>45</v>
      </c>
      <c r="AD1628" s="65" t="n">
        <v>44027</v>
      </c>
      <c r="AE1628" s="56"/>
      <c r="AF1628" s="104"/>
    </row>
    <row r="1629" customFormat="false" ht="15.75" hidden="false" customHeight="true" outlineLevel="0" collapsed="false">
      <c r="A1629" s="19" t="n">
        <v>1622</v>
      </c>
      <c r="B1629" s="67"/>
      <c r="C1629" s="58" t="s">
        <v>4896</v>
      </c>
      <c r="D1629" s="37" t="s">
        <v>4897</v>
      </c>
      <c r="E1629" s="58" t="n">
        <v>4562452080178</v>
      </c>
      <c r="F1629" s="38" t="str">
        <f aca="false">IF(D1629="",,"http://mnsearch.com/item?kwd="&amp;D1629)</f>
        <v>http://mnsearch.com/item?kwd=B01MYBV0YN</v>
      </c>
      <c r="G1629" s="60" t="n">
        <v>4000</v>
      </c>
      <c r="H1629" s="39"/>
      <c r="I1629" s="40" t="n">
        <v>700</v>
      </c>
      <c r="J1629" s="41"/>
      <c r="K1629" s="41"/>
      <c r="L1629" s="41"/>
      <c r="M1629" s="61" t="s">
        <v>4898</v>
      </c>
      <c r="N1629" s="62" t="n">
        <v>90.49</v>
      </c>
      <c r="O1629" s="77" t="n">
        <f aca="false">N1629-0.5</f>
        <v>89.99</v>
      </c>
      <c r="P1629" s="78" t="n">
        <f aca="false">IF(ISERROR($P$1*O1629),"",($P$1*O1629))</f>
        <v>9528.1412</v>
      </c>
      <c r="Q1629" s="79" t="n">
        <f aca="false">P1629-T1629-X1629-G1629-H1629-Z1629</f>
        <v>1934.1412</v>
      </c>
      <c r="R1629" s="80" t="n">
        <f aca="false">P1629-T1629-Y1629-G1629-H1629-Z1629</f>
        <v>1934.1412</v>
      </c>
      <c r="S1629" s="81" t="n">
        <f aca="false">IF(ISERROR(Q1629/P1629),"",(Q1629/P1629))</f>
        <v>0.202992499733316</v>
      </c>
      <c r="T1629" s="78" t="n">
        <f aca="false">ROUND(IF(ISERROR(P1629*$T$1),"",P1629*$T$1),0)</f>
        <v>1429</v>
      </c>
      <c r="U1629" s="82" t="n">
        <f aca="false">ROUNDUP(I1629*1.2,0)</f>
        <v>840</v>
      </c>
      <c r="V1629" s="83" t="n">
        <f aca="false">ROUNDUP(SUM(J1629:L1629)*1.1,0)</f>
        <v>0</v>
      </c>
      <c r="W1629" s="84" t="s">
        <v>50</v>
      </c>
      <c r="X1629" s="28" t="n">
        <f aca="false">IFERROR(IF($W1629="eパケライト",VLOOKUP($U1629,料金表!$B$3:$H$52,2,1),IF($W1629="eパケ",VLOOKUP($U1629,料金表!$B$3:$H$52,4,1),IF($W1629="EMS",VLOOKUP($U1629,料金表!$B$3:$H$52,6,1),""))),"")</f>
        <v>1835</v>
      </c>
      <c r="Y1629" s="28" t="n">
        <f aca="false">IFERROR(IF($W1629="eパケライト",VLOOKUP($U1629,料金表!$B$3:$H$52,3,1),IF($W1629="eパケ",VLOOKUP($U1629,料金表!$B$3:$H$52,5,1),IF($W1629="EMS",VLOOKUP($U1629,料金表!$B$3:$H$52,7,1),""))),"")</f>
        <v>1835</v>
      </c>
      <c r="Z1629" s="28" t="n">
        <f aca="false">$Z$1</f>
        <v>330</v>
      </c>
      <c r="AA1629" s="64"/>
      <c r="AB1629" s="65"/>
      <c r="AC1629" s="66" t="s">
        <v>45</v>
      </c>
      <c r="AD1629" s="65" t="n">
        <v>44027</v>
      </c>
      <c r="AE1629" s="56"/>
      <c r="AF1629" s="104"/>
    </row>
    <row r="1630" customFormat="false" ht="15.75" hidden="false" customHeight="true" outlineLevel="0" collapsed="false">
      <c r="A1630" s="19" t="n">
        <v>1623</v>
      </c>
      <c r="B1630" s="67"/>
      <c r="C1630" s="58" t="s">
        <v>4899</v>
      </c>
      <c r="D1630" s="37" t="s">
        <v>4900</v>
      </c>
      <c r="E1630" s="58" t="n">
        <v>4984995902265</v>
      </c>
      <c r="F1630" s="38" t="str">
        <f aca="false">IF(D1630="",,"http://mnsearch.com/item?kwd="&amp;D1630)</f>
        <v>http://mnsearch.com/item?kwd=B078HR358H</v>
      </c>
      <c r="G1630" s="60" t="n">
        <v>3000</v>
      </c>
      <c r="H1630" s="39"/>
      <c r="I1630" s="40" t="n">
        <v>600</v>
      </c>
      <c r="J1630" s="41"/>
      <c r="K1630" s="41"/>
      <c r="L1630" s="41"/>
      <c r="M1630" s="100" t="s">
        <v>4901</v>
      </c>
      <c r="N1630" s="62" t="n">
        <v>65.49</v>
      </c>
      <c r="O1630" s="77" t="n">
        <f aca="false">N1630-0.5</f>
        <v>64.99</v>
      </c>
      <c r="P1630" s="78" t="n">
        <f aca="false">IF(ISERROR($P$1*O1630),"",($P$1*O1630))</f>
        <v>6881.1412</v>
      </c>
      <c r="Q1630" s="79" t="n">
        <f aca="false">P1630-T1630-X1630-G1630-H1630-Z1630</f>
        <v>834.141199999999</v>
      </c>
      <c r="R1630" s="80" t="n">
        <f aca="false">P1630-T1630-Y1630-G1630-H1630-Z1630</f>
        <v>834.141199999999</v>
      </c>
      <c r="S1630" s="81" t="n">
        <f aca="false">IF(ISERROR(Q1630/P1630),"",(Q1630/P1630))</f>
        <v>0.12122134624995</v>
      </c>
      <c r="T1630" s="78" t="n">
        <f aca="false">ROUND(IF(ISERROR(P1630*$T$1),"",P1630*$T$1),0)</f>
        <v>1032</v>
      </c>
      <c r="U1630" s="82" t="n">
        <f aca="false">ROUNDUP(I1630*1.2,0)</f>
        <v>720</v>
      </c>
      <c r="V1630" s="83" t="n">
        <f aca="false">ROUNDUP(SUM(J1630:L1630)*1.1,0)</f>
        <v>0</v>
      </c>
      <c r="W1630" s="84" t="s">
        <v>50</v>
      </c>
      <c r="X1630" s="28" t="n">
        <f aca="false">IFERROR(IF($W1630="eパケライト",VLOOKUP($U1630,料金表!$B$3:$H$52,2,1),IF($W1630="eパケ",VLOOKUP($U1630,料金表!$B$3:$H$52,4,1),IF($W1630="EMS",VLOOKUP($U1630,料金表!$B$3:$H$52,6,1),""))),"")</f>
        <v>1685</v>
      </c>
      <c r="Y1630" s="28" t="n">
        <f aca="false">IFERROR(IF($W1630="eパケライト",VLOOKUP($U1630,料金表!$B$3:$H$52,3,1),IF($W1630="eパケ",VLOOKUP($U1630,料金表!$B$3:$H$52,5,1),IF($W1630="EMS",VLOOKUP($U1630,料金表!$B$3:$H$52,7,1),""))),"")</f>
        <v>1685</v>
      </c>
      <c r="Z1630" s="28" t="n">
        <f aca="false">$Z$1</f>
        <v>330</v>
      </c>
      <c r="AA1630" s="64"/>
      <c r="AB1630" s="65"/>
      <c r="AC1630" s="66" t="s">
        <v>45</v>
      </c>
      <c r="AD1630" s="65" t="n">
        <v>44027</v>
      </c>
      <c r="AE1630" s="56"/>
      <c r="AF1630" s="104"/>
    </row>
    <row r="1631" customFormat="false" ht="15.75" hidden="false" customHeight="true" outlineLevel="0" collapsed="false">
      <c r="A1631" s="19" t="n">
        <v>1624</v>
      </c>
      <c r="B1631" s="67"/>
      <c r="C1631" s="58" t="s">
        <v>4902</v>
      </c>
      <c r="D1631" s="37" t="s">
        <v>4903</v>
      </c>
      <c r="E1631" s="58" t="n">
        <v>4974365824112</v>
      </c>
      <c r="F1631" s="38" t="str">
        <f aca="false">IF(D1631="",,"http://mnsearch.com/item?kwd="&amp;D1631)</f>
        <v>http://mnsearch.com/item?kwd=B07G4Q9XRF</v>
      </c>
      <c r="G1631" s="60" t="n">
        <v>4011</v>
      </c>
      <c r="H1631" s="39"/>
      <c r="I1631" s="40" t="n">
        <v>300</v>
      </c>
      <c r="J1631" s="41"/>
      <c r="K1631" s="41"/>
      <c r="L1631" s="41"/>
      <c r="M1631" s="100" t="s">
        <v>4904</v>
      </c>
      <c r="N1631" s="62" t="n">
        <v>69.49</v>
      </c>
      <c r="O1631" s="77" t="n">
        <f aca="false">N1631-0.5</f>
        <v>68.99</v>
      </c>
      <c r="P1631" s="78" t="n">
        <f aca="false">IF(ISERROR($P$1*O1631),"",($P$1*O1631))</f>
        <v>7304.6612</v>
      </c>
      <c r="Q1631" s="79" t="n">
        <f aca="false">P1631-T1631-X1631-G1631-H1631-Z1631</f>
        <v>782.6612</v>
      </c>
      <c r="R1631" s="80" t="n">
        <f aca="false">P1631-T1631-Y1631-G1631-H1631-Z1631</f>
        <v>782.6612</v>
      </c>
      <c r="S1631" s="81" t="n">
        <f aca="false">IF(ISERROR(Q1631/P1631),"",(Q1631/P1631))</f>
        <v>0.107145448443249</v>
      </c>
      <c r="T1631" s="78" t="n">
        <f aca="false">ROUND(IF(ISERROR(P1631*$T$1),"",P1631*$T$1),0)</f>
        <v>1096</v>
      </c>
      <c r="U1631" s="82" t="n">
        <f aca="false">ROUNDUP(I1631*1.2,0)</f>
        <v>360</v>
      </c>
      <c r="V1631" s="83" t="n">
        <f aca="false">ROUNDUP(SUM(J1631:L1631)*1.1,0)</f>
        <v>0</v>
      </c>
      <c r="W1631" s="84" t="s">
        <v>50</v>
      </c>
      <c r="X1631" s="28" t="n">
        <f aca="false">IFERROR(IF($W1631="eパケライト",VLOOKUP($U1631,料金表!$B$3:$H$52,2,1),IF($W1631="eパケ",VLOOKUP($U1631,料金表!$B$3:$H$52,4,1),IF($W1631="EMS",VLOOKUP($U1631,料金表!$B$3:$H$52,6,1),""))),"")</f>
        <v>1085</v>
      </c>
      <c r="Y1631" s="28" t="n">
        <f aca="false">IFERROR(IF($W1631="eパケライト",VLOOKUP($U1631,料金表!$B$3:$H$52,3,1),IF($W1631="eパケ",VLOOKUP($U1631,料金表!$B$3:$H$52,5,1),IF($W1631="EMS",VLOOKUP($U1631,料金表!$B$3:$H$52,7,1),""))),"")</f>
        <v>1085</v>
      </c>
      <c r="Z1631" s="28" t="n">
        <f aca="false">$Z$1</f>
        <v>330</v>
      </c>
      <c r="AA1631" s="64"/>
      <c r="AB1631" s="65"/>
      <c r="AC1631" s="66" t="s">
        <v>45</v>
      </c>
      <c r="AD1631" s="65" t="n">
        <v>44027</v>
      </c>
      <c r="AE1631" s="56"/>
      <c r="AF1631" s="104"/>
    </row>
    <row r="1632" customFormat="false" ht="15.75" hidden="false" customHeight="true" outlineLevel="0" collapsed="false">
      <c r="A1632" s="19" t="n">
        <v>1625</v>
      </c>
      <c r="B1632" s="67"/>
      <c r="C1632" s="58" t="s">
        <v>4905</v>
      </c>
      <c r="D1632" s="37" t="s">
        <v>4906</v>
      </c>
      <c r="E1632" s="58" t="n">
        <v>4521923340029</v>
      </c>
      <c r="F1632" s="38" t="str">
        <f aca="false">IF(D1632="",,"http://mnsearch.com/item?kwd="&amp;D1632)</f>
        <v>http://mnsearch.com/item?kwd=B008EQEK1W</v>
      </c>
      <c r="G1632" s="60" t="n">
        <v>5000</v>
      </c>
      <c r="H1632" s="39"/>
      <c r="I1632" s="40" t="n">
        <v>500</v>
      </c>
      <c r="J1632" s="41"/>
      <c r="K1632" s="41"/>
      <c r="L1632" s="41"/>
      <c r="M1632" s="100" t="s">
        <v>4907</v>
      </c>
      <c r="N1632" s="62" t="n">
        <v>83.49</v>
      </c>
      <c r="O1632" s="77" t="n">
        <f aca="false">N1632-0.5</f>
        <v>82.99</v>
      </c>
      <c r="P1632" s="78" t="n">
        <f aca="false">IF(ISERROR($P$1*O1632),"",($P$1*O1632))</f>
        <v>8786.9812</v>
      </c>
      <c r="Q1632" s="79" t="n">
        <f aca="false">P1632-T1632-X1632-G1632-H1632-Z1632</f>
        <v>753.981199999998</v>
      </c>
      <c r="R1632" s="80" t="n">
        <f aca="false">P1632-T1632-Y1632-G1632-H1632-Z1632</f>
        <v>753.981199999998</v>
      </c>
      <c r="S1632" s="81" t="n">
        <f aca="false">IF(ISERROR(Q1632/P1632),"",(Q1632/P1632))</f>
        <v>0.0858066249191473</v>
      </c>
      <c r="T1632" s="78" t="n">
        <f aca="false">ROUND(IF(ISERROR(P1632*$T$1),"",P1632*$T$1),0)</f>
        <v>1318</v>
      </c>
      <c r="U1632" s="82" t="n">
        <f aca="false">ROUNDUP(I1632*1.2,0)</f>
        <v>600</v>
      </c>
      <c r="V1632" s="83" t="n">
        <f aca="false">ROUNDUP(SUM(J1632:L1632)*1.1,0)</f>
        <v>0</v>
      </c>
      <c r="W1632" s="84" t="s">
        <v>50</v>
      </c>
      <c r="X1632" s="28" t="n">
        <f aca="false">IFERROR(IF($W1632="eパケライト",VLOOKUP($U1632,料金表!$B$3:$H$52,2,1),IF($W1632="eパケ",VLOOKUP($U1632,料金表!$B$3:$H$52,4,1),IF($W1632="EMS",VLOOKUP($U1632,料金表!$B$3:$H$52,6,1),""))),"")</f>
        <v>1385</v>
      </c>
      <c r="Y1632" s="28" t="n">
        <f aca="false">IFERROR(IF($W1632="eパケライト",VLOOKUP($U1632,料金表!$B$3:$H$52,3,1),IF($W1632="eパケ",VLOOKUP($U1632,料金表!$B$3:$H$52,5,1),IF($W1632="EMS",VLOOKUP($U1632,料金表!$B$3:$H$52,7,1),""))),"")</f>
        <v>1385</v>
      </c>
      <c r="Z1632" s="28" t="n">
        <f aca="false">$Z$1</f>
        <v>330</v>
      </c>
      <c r="AA1632" s="64"/>
      <c r="AB1632" s="65"/>
      <c r="AC1632" s="66" t="s">
        <v>45</v>
      </c>
      <c r="AD1632" s="65" t="n">
        <v>44027</v>
      </c>
      <c r="AE1632" s="56"/>
      <c r="AF1632" s="104"/>
    </row>
    <row r="1633" customFormat="false" ht="15.75" hidden="false" customHeight="true" outlineLevel="0" collapsed="false">
      <c r="A1633" s="19" t="n">
        <v>1626</v>
      </c>
      <c r="B1633" s="67"/>
      <c r="C1633" s="58" t="s">
        <v>4908</v>
      </c>
      <c r="D1633" s="37" t="s">
        <v>110</v>
      </c>
      <c r="E1633" s="20"/>
      <c r="F1633" s="38" t="str">
        <f aca="false">IF(D1633="",,"http://mnsearch.com/item?kwd="&amp;D1633)</f>
        <v>http://mnsearch.com/item?kwd=Hand-on</v>
      </c>
      <c r="G1633" s="60" t="n">
        <v>2200</v>
      </c>
      <c r="H1633" s="39"/>
      <c r="I1633" s="40" t="n">
        <v>400</v>
      </c>
      <c r="J1633" s="41"/>
      <c r="K1633" s="41"/>
      <c r="L1633" s="41"/>
      <c r="M1633" s="100" t="s">
        <v>4909</v>
      </c>
      <c r="N1633" s="62" t="n">
        <v>49.99</v>
      </c>
      <c r="O1633" s="77" t="n">
        <f aca="false">N1633-0.5</f>
        <v>49.49</v>
      </c>
      <c r="P1633" s="78" t="n">
        <f aca="false">IF(ISERROR($P$1*O1633),"",($P$1*O1633))</f>
        <v>5240.0012</v>
      </c>
      <c r="Q1633" s="79" t="n">
        <f aca="false">P1633-T1633-X1633-G1633-H1633-Z1633</f>
        <v>689.0012</v>
      </c>
      <c r="R1633" s="80" t="n">
        <f aca="false">P1633-T1633-Y1633-G1633-H1633-Z1633</f>
        <v>689.0012</v>
      </c>
      <c r="S1633" s="81" t="n">
        <f aca="false">IF(ISERROR(Q1633/P1633),"",(Q1633/P1633))</f>
        <v>0.131488748514027</v>
      </c>
      <c r="T1633" s="78" t="n">
        <f aca="false">ROUND(IF(ISERROR(P1633*$T$1),"",P1633*$T$1),0)</f>
        <v>786</v>
      </c>
      <c r="U1633" s="82" t="n">
        <f aca="false">ROUNDUP(I1633*1.2,0)</f>
        <v>480</v>
      </c>
      <c r="V1633" s="83" t="n">
        <f aca="false">ROUNDUP(SUM(J1633:L1633)*1.1,0)</f>
        <v>0</v>
      </c>
      <c r="W1633" s="84" t="s">
        <v>50</v>
      </c>
      <c r="X1633" s="28" t="n">
        <f aca="false">IFERROR(IF($W1633="eパケライト",VLOOKUP($U1633,料金表!$B$3:$H$52,2,1),IF($W1633="eパケ",VLOOKUP($U1633,料金表!$B$3:$H$52,4,1),IF($W1633="EMS",VLOOKUP($U1633,料金表!$B$3:$H$52,6,1),""))),"")</f>
        <v>1235</v>
      </c>
      <c r="Y1633" s="28" t="n">
        <f aca="false">IFERROR(IF($W1633="eパケライト",VLOOKUP($U1633,料金表!$B$3:$H$52,3,1),IF($W1633="eパケ",VLOOKUP($U1633,料金表!$B$3:$H$52,5,1),IF($W1633="EMS",VLOOKUP($U1633,料金表!$B$3:$H$52,7,1),""))),"")</f>
        <v>1235</v>
      </c>
      <c r="Z1633" s="28" t="n">
        <f aca="false">$Z$1</f>
        <v>330</v>
      </c>
      <c r="AA1633" s="64"/>
      <c r="AB1633" s="65"/>
      <c r="AC1633" s="66" t="s">
        <v>89</v>
      </c>
      <c r="AD1633" s="65" t="n">
        <v>44027</v>
      </c>
      <c r="AE1633" s="56"/>
      <c r="AF1633" s="105" t="s">
        <v>4910</v>
      </c>
    </row>
    <row r="1634" customFormat="false" ht="15.75" hidden="false" customHeight="true" outlineLevel="0" collapsed="false">
      <c r="A1634" s="19" t="n">
        <v>1627</v>
      </c>
      <c r="B1634" s="67"/>
      <c r="C1634" s="58" t="s">
        <v>4911</v>
      </c>
      <c r="D1634" s="37" t="s">
        <v>4912</v>
      </c>
      <c r="E1634" s="58" t="n">
        <v>4957358300268</v>
      </c>
      <c r="F1634" s="38" t="str">
        <f aca="false">IF(D1634="",,"http://mnsearch.com/item?kwd="&amp;D1634)</f>
        <v>http://mnsearch.com/item?kwd=B07CJKDQ18</v>
      </c>
      <c r="G1634" s="60" t="n">
        <v>1700</v>
      </c>
      <c r="H1634" s="39"/>
      <c r="I1634" s="40" t="n">
        <v>200</v>
      </c>
      <c r="J1634" s="41"/>
      <c r="K1634" s="41"/>
      <c r="L1634" s="41"/>
      <c r="M1634" s="100" t="s">
        <v>4913</v>
      </c>
      <c r="N1634" s="62" t="n">
        <v>40.49</v>
      </c>
      <c r="O1634" s="77" t="n">
        <f aca="false">N1634-0.5</f>
        <v>39.99</v>
      </c>
      <c r="P1634" s="78" t="n">
        <f aca="false">IF(ISERROR($P$1*O1634),"",($P$1*O1634))</f>
        <v>4234.1412</v>
      </c>
      <c r="Q1634" s="79" t="n">
        <f aca="false">P1634-T1634-X1634-G1634-H1634-Z1634</f>
        <v>709.1412</v>
      </c>
      <c r="R1634" s="80" t="n">
        <f aca="false">P1634-T1634-Y1634-G1634-H1634-Z1634</f>
        <v>709.1412</v>
      </c>
      <c r="S1634" s="81" t="n">
        <f aca="false">IF(ISERROR(Q1634/P1634),"",(Q1634/P1634))</f>
        <v>0.16748170797894</v>
      </c>
      <c r="T1634" s="78" t="n">
        <f aca="false">ROUND(IF(ISERROR(P1634*$T$1),"",P1634*$T$1),0)</f>
        <v>635</v>
      </c>
      <c r="U1634" s="82" t="n">
        <f aca="false">ROUNDUP(I1634*1.2,0)</f>
        <v>240</v>
      </c>
      <c r="V1634" s="83" t="n">
        <f aca="false">ROUNDUP(SUM(J1634:L1634)*1.1,0)</f>
        <v>0</v>
      </c>
      <c r="W1634" s="84" t="s">
        <v>50</v>
      </c>
      <c r="X1634" s="28" t="n">
        <f aca="false">IFERROR(IF($W1634="eパケライト",VLOOKUP($U1634,料金表!$B$3:$H$52,2,1),IF($W1634="eパケ",VLOOKUP($U1634,料金表!$B$3:$H$52,4,1),IF($W1634="EMS",VLOOKUP($U1634,料金表!$B$3:$H$52,6,1),""))),"")</f>
        <v>860</v>
      </c>
      <c r="Y1634" s="28" t="n">
        <f aca="false">IFERROR(IF($W1634="eパケライト",VLOOKUP($U1634,料金表!$B$3:$H$52,3,1),IF($W1634="eパケ",VLOOKUP($U1634,料金表!$B$3:$H$52,5,1),IF($W1634="EMS",VLOOKUP($U1634,料金表!$B$3:$H$52,7,1),""))),"")</f>
        <v>860</v>
      </c>
      <c r="Z1634" s="28" t="n">
        <f aca="false">$Z$1</f>
        <v>330</v>
      </c>
      <c r="AA1634" s="64"/>
      <c r="AB1634" s="65"/>
      <c r="AC1634" s="66" t="s">
        <v>89</v>
      </c>
      <c r="AD1634" s="65" t="n">
        <v>44027</v>
      </c>
      <c r="AE1634" s="56"/>
      <c r="AF1634" s="104"/>
    </row>
    <row r="1635" customFormat="false" ht="15.75" hidden="false" customHeight="true" outlineLevel="0" collapsed="false">
      <c r="A1635" s="19" t="n">
        <v>1628</v>
      </c>
      <c r="B1635" s="67"/>
      <c r="C1635" s="58" t="s">
        <v>4914</v>
      </c>
      <c r="D1635" s="37" t="s">
        <v>4915</v>
      </c>
      <c r="E1635" s="58" t="n">
        <v>4974365824860</v>
      </c>
      <c r="F1635" s="38" t="str">
        <f aca="false">IF(D1635="",,"http://mnsearch.com/item?kwd="&amp;D1635)</f>
        <v>http://mnsearch.com/item?kwd=B084BC7WB8</v>
      </c>
      <c r="G1635" s="60" t="n">
        <v>5600</v>
      </c>
      <c r="H1635" s="39"/>
      <c r="I1635" s="40" t="n">
        <v>200</v>
      </c>
      <c r="J1635" s="41"/>
      <c r="K1635" s="41"/>
      <c r="L1635" s="41"/>
      <c r="M1635" s="61" t="s">
        <v>4916</v>
      </c>
      <c r="N1635" s="62" t="n">
        <v>80.49</v>
      </c>
      <c r="O1635" s="77" t="n">
        <f aca="false">N1635-0.5</f>
        <v>79.99</v>
      </c>
      <c r="P1635" s="78" t="n">
        <f aca="false">IF(ISERROR($P$1*O1635),"",($P$1*O1635))</f>
        <v>8469.3412</v>
      </c>
      <c r="Q1635" s="79" t="n">
        <f aca="false">P1635-T1635-X1635-G1635-H1635-Z1635</f>
        <v>409.341199999999</v>
      </c>
      <c r="R1635" s="80" t="n">
        <f aca="false">P1635-T1635-Y1635-G1635-H1635-Z1635</f>
        <v>409.341199999999</v>
      </c>
      <c r="S1635" s="81" t="n">
        <f aca="false">IF(ISERROR(Q1635/P1635),"",(Q1635/P1635))</f>
        <v>0.0483321182053687</v>
      </c>
      <c r="T1635" s="78" t="n">
        <f aca="false">ROUND(IF(ISERROR(P1635*$T$1),"",P1635*$T$1),0)</f>
        <v>1270</v>
      </c>
      <c r="U1635" s="82" t="n">
        <f aca="false">ROUNDUP(I1635*1.2,0)</f>
        <v>240</v>
      </c>
      <c r="V1635" s="83" t="n">
        <f aca="false">ROUNDUP(SUM(J1635:L1635)*1.1,0)</f>
        <v>0</v>
      </c>
      <c r="W1635" s="84" t="s">
        <v>50</v>
      </c>
      <c r="X1635" s="28" t="n">
        <f aca="false">IFERROR(IF($W1635="eパケライト",VLOOKUP($U1635,料金表!$B$3:$H$52,2,1),IF($W1635="eパケ",VLOOKUP($U1635,料金表!$B$3:$H$52,4,1),IF($W1635="EMS",VLOOKUP($U1635,料金表!$B$3:$H$52,6,1),""))),"")</f>
        <v>860</v>
      </c>
      <c r="Y1635" s="28" t="n">
        <f aca="false">IFERROR(IF($W1635="eパケライト",VLOOKUP($U1635,料金表!$B$3:$H$52,3,1),IF($W1635="eパケ",VLOOKUP($U1635,料金表!$B$3:$H$52,5,1),IF($W1635="EMS",VLOOKUP($U1635,料金表!$B$3:$H$52,7,1),""))),"")</f>
        <v>860</v>
      </c>
      <c r="Z1635" s="28" t="n">
        <f aca="false">$Z$1</f>
        <v>330</v>
      </c>
      <c r="AA1635" s="64"/>
      <c r="AB1635" s="65"/>
      <c r="AC1635" s="66" t="s">
        <v>89</v>
      </c>
      <c r="AD1635" s="65" t="n">
        <v>44027</v>
      </c>
      <c r="AE1635" s="56"/>
      <c r="AF1635" s="104"/>
    </row>
    <row r="1636" customFormat="false" ht="15.75" hidden="false" customHeight="true" outlineLevel="0" collapsed="false">
      <c r="A1636" s="19" t="n">
        <v>1629</v>
      </c>
      <c r="B1636" s="67"/>
      <c r="C1636" s="58" t="s">
        <v>4917</v>
      </c>
      <c r="D1636" s="37" t="s">
        <v>4918</v>
      </c>
      <c r="E1636" s="58" t="n">
        <v>4988615128363</v>
      </c>
      <c r="F1636" s="38" t="str">
        <f aca="false">IF(D1636="",,"http://mnsearch.com/item?kwd="&amp;D1636)</f>
        <v>http://mnsearch.com/item?kwd=B07ZSZVL9S</v>
      </c>
      <c r="G1636" s="60" t="n">
        <v>4311</v>
      </c>
      <c r="H1636" s="39"/>
      <c r="I1636" s="40" t="n">
        <v>200</v>
      </c>
      <c r="J1636" s="41"/>
      <c r="K1636" s="41"/>
      <c r="L1636" s="41"/>
      <c r="M1636" s="100" t="s">
        <v>4919</v>
      </c>
      <c r="N1636" s="62" t="n">
        <v>68.49</v>
      </c>
      <c r="O1636" s="77" t="n">
        <f aca="false">N1636-0.5</f>
        <v>67.99</v>
      </c>
      <c r="P1636" s="78" t="n">
        <f aca="false">IF(ISERROR($P$1*O1636),"",($P$1*O1636))</f>
        <v>7198.7812</v>
      </c>
      <c r="Q1636" s="79" t="n">
        <f aca="false">P1636-T1636-X1636-G1636-H1636-Z1636</f>
        <v>617.781199999999</v>
      </c>
      <c r="R1636" s="80" t="n">
        <f aca="false">P1636-T1636-Y1636-G1636-H1636-Z1636</f>
        <v>617.781199999999</v>
      </c>
      <c r="S1636" s="81" t="n">
        <f aca="false">IF(ISERROR(Q1636/P1636),"",(Q1636/P1636))</f>
        <v>0.0858174714353035</v>
      </c>
      <c r="T1636" s="78" t="n">
        <f aca="false">ROUND(IF(ISERROR(P1636*$T$1),"",P1636*$T$1),0)</f>
        <v>1080</v>
      </c>
      <c r="U1636" s="82" t="n">
        <f aca="false">ROUNDUP(I1636*1.2,0)</f>
        <v>240</v>
      </c>
      <c r="V1636" s="83" t="n">
        <f aca="false">ROUNDUP(SUM(J1636:L1636)*1.1,0)</f>
        <v>0</v>
      </c>
      <c r="W1636" s="84" t="s">
        <v>50</v>
      </c>
      <c r="X1636" s="28" t="n">
        <f aca="false">IFERROR(IF($W1636="eパケライト",VLOOKUP($U1636,料金表!$B$3:$H$52,2,1),IF($W1636="eパケ",VLOOKUP($U1636,料金表!$B$3:$H$52,4,1),IF($W1636="EMS",VLOOKUP($U1636,料金表!$B$3:$H$52,6,1),""))),"")</f>
        <v>860</v>
      </c>
      <c r="Y1636" s="28" t="n">
        <f aca="false">IFERROR(IF($W1636="eパケライト",VLOOKUP($U1636,料金表!$B$3:$H$52,3,1),IF($W1636="eパケ",VLOOKUP($U1636,料金表!$B$3:$H$52,5,1),IF($W1636="EMS",VLOOKUP($U1636,料金表!$B$3:$H$52,7,1),""))),"")</f>
        <v>860</v>
      </c>
      <c r="Z1636" s="28" t="n">
        <f aca="false">$Z$1</f>
        <v>330</v>
      </c>
      <c r="AA1636" s="64"/>
      <c r="AB1636" s="65"/>
      <c r="AC1636" s="66" t="s">
        <v>89</v>
      </c>
      <c r="AD1636" s="65" t="n">
        <v>44027</v>
      </c>
      <c r="AE1636" s="56"/>
      <c r="AF1636" s="104"/>
    </row>
    <row r="1637" customFormat="false" ht="15.75" hidden="false" customHeight="true" outlineLevel="0" collapsed="false">
      <c r="A1637" s="19" t="n">
        <v>1630</v>
      </c>
      <c r="B1637" s="67"/>
      <c r="C1637" s="58" t="s">
        <v>4920</v>
      </c>
      <c r="D1637" s="37" t="s">
        <v>4921</v>
      </c>
      <c r="E1637" s="20"/>
      <c r="F1637" s="38" t="str">
        <f aca="false">IF(D1637="",,"http://mnsearch.com/item?kwd="&amp;D1637)</f>
        <v>http://mnsearch.com/item?kwd=B07DHSM751</v>
      </c>
      <c r="G1637" s="60" t="n">
        <v>6800</v>
      </c>
      <c r="H1637" s="39"/>
      <c r="I1637" s="40" t="n">
        <v>1100</v>
      </c>
      <c r="J1637" s="41"/>
      <c r="K1637" s="41"/>
      <c r="L1637" s="41"/>
      <c r="M1637" s="100" t="s">
        <v>4922</v>
      </c>
      <c r="N1637" s="62" t="n">
        <v>120</v>
      </c>
      <c r="O1637" s="77" t="n">
        <f aca="false">N1637-0.5</f>
        <v>119.5</v>
      </c>
      <c r="P1637" s="78" t="n">
        <f aca="false">IF(ISERROR($P$1*O1637),"",($P$1*O1637))</f>
        <v>12652.66</v>
      </c>
      <c r="Q1637" s="79" t="n">
        <f aca="false">P1637-T1637-X1637-G1637-H1637-Z1637</f>
        <v>1099.66</v>
      </c>
      <c r="R1637" s="80" t="n">
        <f aca="false">P1637-T1637-Y1637-G1637-H1637-Z1637</f>
        <v>1099.66</v>
      </c>
      <c r="S1637" s="81" t="n">
        <f aca="false">IF(ISERROR(Q1637/P1637),"",(Q1637/P1637))</f>
        <v>0.0869113688346956</v>
      </c>
      <c r="T1637" s="78" t="n">
        <f aca="false">ROUND(IF(ISERROR(P1637*$T$1),"",P1637*$T$1),0)</f>
        <v>1898</v>
      </c>
      <c r="U1637" s="82" t="n">
        <f aca="false">ROUNDUP(I1637*1.2,0)</f>
        <v>1320</v>
      </c>
      <c r="V1637" s="83" t="n">
        <f aca="false">ROUNDUP(SUM(J1637:L1637)*1.1,0)</f>
        <v>0</v>
      </c>
      <c r="W1637" s="84" t="s">
        <v>50</v>
      </c>
      <c r="X1637" s="28" t="n">
        <f aca="false">IFERROR(IF($W1637="eパケライト",VLOOKUP($U1637,料金表!$B$3:$H$52,2,1),IF($W1637="eパケ",VLOOKUP($U1637,料金表!$B$3:$H$52,4,1),IF($W1637="EMS",VLOOKUP($U1637,料金表!$B$3:$H$52,6,1),""))),"")</f>
        <v>2525</v>
      </c>
      <c r="Y1637" s="28" t="n">
        <f aca="false">IFERROR(IF($W1637="eパケライト",VLOOKUP($U1637,料金表!$B$3:$H$52,3,1),IF($W1637="eパケ",VLOOKUP($U1637,料金表!$B$3:$H$52,5,1),IF($W1637="EMS",VLOOKUP($U1637,料金表!$B$3:$H$52,7,1),""))),"")</f>
        <v>2525</v>
      </c>
      <c r="Z1637" s="28" t="n">
        <f aca="false">$Z$1</f>
        <v>330</v>
      </c>
      <c r="AA1637" s="64"/>
      <c r="AB1637" s="65"/>
      <c r="AC1637" s="66" t="s">
        <v>89</v>
      </c>
      <c r="AD1637" s="65" t="n">
        <v>44027</v>
      </c>
      <c r="AE1637" s="56"/>
      <c r="AF1637" s="104"/>
    </row>
    <row r="1638" customFormat="false" ht="15.75" hidden="false" customHeight="true" outlineLevel="0" collapsed="false">
      <c r="A1638" s="19" t="n">
        <v>1631</v>
      </c>
      <c r="B1638" s="67"/>
      <c r="C1638" s="58" t="s">
        <v>4923</v>
      </c>
      <c r="D1638" s="37" t="s">
        <v>4924</v>
      </c>
      <c r="E1638" s="58" t="n">
        <v>4988602029970</v>
      </c>
      <c r="F1638" s="38" t="str">
        <f aca="false">IF(D1638="",,"http://mnsearch.com/item?kwd="&amp;D1638)</f>
        <v>http://mnsearch.com/item?kwd=B000069TXN</v>
      </c>
      <c r="G1638" s="60" t="n">
        <v>5610</v>
      </c>
      <c r="H1638" s="39"/>
      <c r="I1638" s="40" t="n">
        <v>200</v>
      </c>
      <c r="J1638" s="41"/>
      <c r="K1638" s="41"/>
      <c r="L1638" s="41"/>
      <c r="M1638" s="61" t="s">
        <v>4925</v>
      </c>
      <c r="N1638" s="62" t="n">
        <v>85.49</v>
      </c>
      <c r="O1638" s="77" t="n">
        <f aca="false">N1638-0.5</f>
        <v>84.99</v>
      </c>
      <c r="P1638" s="78" t="n">
        <f aca="false">IF(ISERROR($P$1*O1638),"",($P$1*O1638))</f>
        <v>8998.7412</v>
      </c>
      <c r="Q1638" s="79" t="n">
        <f aca="false">P1638-T1638-X1638-G1638-H1638-Z1638</f>
        <v>848.741199999999</v>
      </c>
      <c r="R1638" s="80" t="n">
        <f aca="false">P1638-T1638-Y1638-G1638-H1638-Z1638</f>
        <v>848.741199999999</v>
      </c>
      <c r="S1638" s="81" t="n">
        <f aca="false">IF(ISERROR(Q1638/P1638),"",(Q1638/P1638))</f>
        <v>0.0943177696898316</v>
      </c>
      <c r="T1638" s="78" t="n">
        <f aca="false">ROUND(IF(ISERROR(P1638*$T$1),"",P1638*$T$1),0)</f>
        <v>1350</v>
      </c>
      <c r="U1638" s="82" t="n">
        <f aca="false">ROUNDUP(I1638*1.2,0)</f>
        <v>240</v>
      </c>
      <c r="V1638" s="83" t="n">
        <f aca="false">ROUNDUP(SUM(J1638:L1638)*1.1,0)</f>
        <v>0</v>
      </c>
      <c r="W1638" s="84" t="s">
        <v>50</v>
      </c>
      <c r="X1638" s="28" t="n">
        <f aca="false">IFERROR(IF($W1638="eパケライト",VLOOKUP($U1638,料金表!$B$3:$H$52,2,1),IF($W1638="eパケ",VLOOKUP($U1638,料金表!$B$3:$H$52,4,1),IF($W1638="EMS",VLOOKUP($U1638,料金表!$B$3:$H$52,6,1),""))),"")</f>
        <v>860</v>
      </c>
      <c r="Y1638" s="28" t="n">
        <f aca="false">IFERROR(IF($W1638="eパケライト",VLOOKUP($U1638,料金表!$B$3:$H$52,3,1),IF($W1638="eパケ",VLOOKUP($U1638,料金表!$B$3:$H$52,5,1),IF($W1638="EMS",VLOOKUP($U1638,料金表!$B$3:$H$52,7,1),""))),"")</f>
        <v>860</v>
      </c>
      <c r="Z1638" s="28" t="n">
        <f aca="false">$Z$1</f>
        <v>330</v>
      </c>
      <c r="AA1638" s="64"/>
      <c r="AB1638" s="65"/>
      <c r="AC1638" s="66" t="s">
        <v>89</v>
      </c>
      <c r="AD1638" s="65" t="n">
        <v>44028</v>
      </c>
      <c r="AE1638" s="56"/>
      <c r="AF1638" s="104"/>
    </row>
    <row r="1639" customFormat="false" ht="15.75" hidden="false" customHeight="true" outlineLevel="0" collapsed="false">
      <c r="A1639" s="19" t="n">
        <v>1632</v>
      </c>
      <c r="B1639" s="67"/>
      <c r="C1639" s="58" t="s">
        <v>4926</v>
      </c>
      <c r="D1639" s="37" t="s">
        <v>4927</v>
      </c>
      <c r="E1639" s="58" t="n">
        <v>4988602006599</v>
      </c>
      <c r="F1639" s="38" t="str">
        <f aca="false">IF(D1639="",,"http://mnsearch.com/item?kwd="&amp;D1639)</f>
        <v>http://mnsearch.com/item?kwd=B000069TWP</v>
      </c>
      <c r="G1639" s="60" t="n">
        <v>3511</v>
      </c>
      <c r="H1639" s="39"/>
      <c r="I1639" s="40" t="n">
        <v>200</v>
      </c>
      <c r="J1639" s="41"/>
      <c r="K1639" s="41"/>
      <c r="L1639" s="41"/>
      <c r="M1639" s="61" t="s">
        <v>4928</v>
      </c>
      <c r="N1639" s="62" t="n">
        <v>55.49</v>
      </c>
      <c r="O1639" s="77" t="n">
        <f aca="false">N1639-0.5</f>
        <v>54.99</v>
      </c>
      <c r="P1639" s="78" t="n">
        <f aca="false">IF(ISERROR($P$1*O1639),"",($P$1*O1639))</f>
        <v>5822.3412</v>
      </c>
      <c r="Q1639" s="79" t="n">
        <f aca="false">P1639-T1639-X1639-G1639-H1639-Z1639</f>
        <v>248.3412</v>
      </c>
      <c r="R1639" s="80" t="n">
        <f aca="false">P1639-T1639-Y1639-G1639-H1639-Z1639</f>
        <v>248.3412</v>
      </c>
      <c r="S1639" s="81" t="n">
        <f aca="false">IF(ISERROR(Q1639/P1639),"",(Q1639/P1639))</f>
        <v>0.042653151278733</v>
      </c>
      <c r="T1639" s="78" t="n">
        <f aca="false">ROUND(IF(ISERROR(P1639*$T$1),"",P1639*$T$1),0)</f>
        <v>873</v>
      </c>
      <c r="U1639" s="82" t="n">
        <f aca="false">ROUNDUP(I1639*1.2,0)</f>
        <v>240</v>
      </c>
      <c r="V1639" s="83" t="n">
        <f aca="false">ROUNDUP(SUM(J1639:L1639)*1.1,0)</f>
        <v>0</v>
      </c>
      <c r="W1639" s="84" t="s">
        <v>50</v>
      </c>
      <c r="X1639" s="28" t="n">
        <f aca="false">IFERROR(IF($W1639="eパケライト",VLOOKUP($U1639,料金表!$B$3:$H$52,2,1),IF($W1639="eパケ",VLOOKUP($U1639,料金表!$B$3:$H$52,4,1),IF($W1639="EMS",VLOOKUP($U1639,料金表!$B$3:$H$52,6,1),""))),"")</f>
        <v>860</v>
      </c>
      <c r="Y1639" s="28" t="n">
        <f aca="false">IFERROR(IF($W1639="eパケライト",VLOOKUP($U1639,料金表!$B$3:$H$52,3,1),IF($W1639="eパケ",VLOOKUP($U1639,料金表!$B$3:$H$52,5,1),IF($W1639="EMS",VLOOKUP($U1639,料金表!$B$3:$H$52,7,1),""))),"")</f>
        <v>860</v>
      </c>
      <c r="Z1639" s="28" t="n">
        <f aca="false">$Z$1</f>
        <v>330</v>
      </c>
      <c r="AA1639" s="64"/>
      <c r="AB1639" s="65"/>
      <c r="AC1639" s="66" t="s">
        <v>89</v>
      </c>
      <c r="AD1639" s="65" t="n">
        <v>44028</v>
      </c>
      <c r="AE1639" s="56"/>
      <c r="AF1639" s="104"/>
    </row>
    <row r="1640" customFormat="false" ht="15.75" hidden="false" customHeight="true" outlineLevel="0" collapsed="false">
      <c r="A1640" s="19" t="n">
        <v>1633</v>
      </c>
      <c r="B1640" s="67"/>
      <c r="C1640" s="58" t="s">
        <v>4929</v>
      </c>
      <c r="D1640" s="37" t="s">
        <v>4930</v>
      </c>
      <c r="E1640" s="58" t="n">
        <v>4988611203156</v>
      </c>
      <c r="F1640" s="38" t="str">
        <f aca="false">IF(D1640="",,"http://mnsearch.com/item?kwd="&amp;D1640)</f>
        <v>http://mnsearch.com/item?kwd=B0000YTRHI</v>
      </c>
      <c r="G1640" s="60" t="n">
        <v>3200</v>
      </c>
      <c r="H1640" s="39"/>
      <c r="I1640" s="40" t="n">
        <v>300</v>
      </c>
      <c r="J1640" s="41"/>
      <c r="K1640" s="41"/>
      <c r="L1640" s="41"/>
      <c r="M1640" s="61" t="s">
        <v>4931</v>
      </c>
      <c r="N1640" s="62" t="n">
        <v>65.99</v>
      </c>
      <c r="O1640" s="77" t="n">
        <f aca="false">N1640-0.5</f>
        <v>65.49</v>
      </c>
      <c r="P1640" s="78" t="n">
        <f aca="false">IF(ISERROR($P$1*O1640),"",($P$1*O1640))</f>
        <v>6934.0812</v>
      </c>
      <c r="Q1640" s="79" t="n">
        <f aca="false">P1640-T1640-X1640-G1640-H1640-Z1640</f>
        <v>1279.0812</v>
      </c>
      <c r="R1640" s="80" t="n">
        <f aca="false">P1640-T1640-Y1640-G1640-H1640-Z1640</f>
        <v>1279.0812</v>
      </c>
      <c r="S1640" s="81" t="n">
        <f aca="false">IF(ISERROR(Q1640/P1640),"",(Q1640/P1640))</f>
        <v>0.184462968215601</v>
      </c>
      <c r="T1640" s="78" t="n">
        <f aca="false">ROUND(IF(ISERROR(P1640*$T$1),"",P1640*$T$1),0)</f>
        <v>1040</v>
      </c>
      <c r="U1640" s="82" t="n">
        <f aca="false">ROUNDUP(I1640*1.2,0)</f>
        <v>360</v>
      </c>
      <c r="V1640" s="83" t="n">
        <f aca="false">ROUNDUP(SUM(J1640:L1640)*1.1,0)</f>
        <v>0</v>
      </c>
      <c r="W1640" s="84" t="s">
        <v>50</v>
      </c>
      <c r="X1640" s="28" t="n">
        <f aca="false">IFERROR(IF($W1640="eパケライト",VLOOKUP($U1640,料金表!$B$3:$H$52,2,1),IF($W1640="eパケ",VLOOKUP($U1640,料金表!$B$3:$H$52,4,1),IF($W1640="EMS",VLOOKUP($U1640,料金表!$B$3:$H$52,6,1),""))),"")</f>
        <v>1085</v>
      </c>
      <c r="Y1640" s="28" t="n">
        <f aca="false">IFERROR(IF($W1640="eパケライト",VLOOKUP($U1640,料金表!$B$3:$H$52,3,1),IF($W1640="eパケ",VLOOKUP($U1640,料金表!$B$3:$H$52,5,1),IF($W1640="EMS",VLOOKUP($U1640,料金表!$B$3:$H$52,7,1),""))),"")</f>
        <v>1085</v>
      </c>
      <c r="Z1640" s="28" t="n">
        <f aca="false">$Z$1</f>
        <v>330</v>
      </c>
      <c r="AA1640" s="64"/>
      <c r="AB1640" s="65"/>
      <c r="AC1640" s="66" t="s">
        <v>89</v>
      </c>
      <c r="AD1640" s="65" t="n">
        <v>44028</v>
      </c>
      <c r="AE1640" s="56"/>
      <c r="AF1640" s="104"/>
    </row>
    <row r="1641" customFormat="false" ht="15.75" hidden="false" customHeight="true" outlineLevel="0" collapsed="false">
      <c r="A1641" s="19" t="n">
        <v>1634</v>
      </c>
      <c r="B1641" s="67"/>
      <c r="C1641" s="58" t="s">
        <v>4932</v>
      </c>
      <c r="D1641" s="37" t="s">
        <v>4933</v>
      </c>
      <c r="E1641" s="58" t="n">
        <v>4534373500011</v>
      </c>
      <c r="F1641" s="38" t="str">
        <f aca="false">IF(D1641="",,"http://mnsearch.com/item?kwd="&amp;D1641)</f>
        <v>http://mnsearch.com/item?kwd=B000219AJO</v>
      </c>
      <c r="G1641" s="60" t="n">
        <v>5700</v>
      </c>
      <c r="H1641" s="39"/>
      <c r="I1641" s="40" t="n">
        <v>200</v>
      </c>
      <c r="J1641" s="41"/>
      <c r="K1641" s="41"/>
      <c r="L1641" s="41"/>
      <c r="M1641" s="61" t="s">
        <v>4934</v>
      </c>
      <c r="N1641" s="62" t="n">
        <v>95.49</v>
      </c>
      <c r="O1641" s="77" t="n">
        <f aca="false">N1641-0.5</f>
        <v>94.99</v>
      </c>
      <c r="P1641" s="78" t="n">
        <f aca="false">IF(ISERROR($P$1*O1641),"",($P$1*O1641))</f>
        <v>10057.5412</v>
      </c>
      <c r="Q1641" s="79" t="n">
        <f aca="false">P1641-T1641-X1641-G1641-H1641-Z1641</f>
        <v>1658.5412</v>
      </c>
      <c r="R1641" s="80" t="n">
        <f aca="false">P1641-T1641-Y1641-G1641-H1641-Z1641</f>
        <v>1658.5412</v>
      </c>
      <c r="S1641" s="81" t="n">
        <f aca="false">IF(ISERROR(Q1641/P1641),"",(Q1641/P1641))</f>
        <v>0.164905235486383</v>
      </c>
      <c r="T1641" s="78" t="n">
        <f aca="false">ROUND(IF(ISERROR(P1641*$T$1),"",P1641*$T$1),0)</f>
        <v>1509</v>
      </c>
      <c r="U1641" s="82" t="n">
        <f aca="false">ROUNDUP(I1641*1.2,0)</f>
        <v>240</v>
      </c>
      <c r="V1641" s="83" t="n">
        <f aca="false">ROUNDUP(SUM(J1641:L1641)*1.1,0)</f>
        <v>0</v>
      </c>
      <c r="W1641" s="84" t="s">
        <v>50</v>
      </c>
      <c r="X1641" s="28" t="n">
        <f aca="false">IFERROR(IF($W1641="eパケライト",VLOOKUP($U1641,料金表!$B$3:$H$52,2,1),IF($W1641="eパケ",VLOOKUP($U1641,料金表!$B$3:$H$52,4,1),IF($W1641="EMS",VLOOKUP($U1641,料金表!$B$3:$H$52,6,1),""))),"")</f>
        <v>860</v>
      </c>
      <c r="Y1641" s="28" t="n">
        <f aca="false">IFERROR(IF($W1641="eパケライト",VLOOKUP($U1641,料金表!$B$3:$H$52,3,1),IF($W1641="eパケ",VLOOKUP($U1641,料金表!$B$3:$H$52,5,1),IF($W1641="EMS",VLOOKUP($U1641,料金表!$B$3:$H$52,7,1),""))),"")</f>
        <v>860</v>
      </c>
      <c r="Z1641" s="28" t="n">
        <f aca="false">$Z$1</f>
        <v>330</v>
      </c>
      <c r="AA1641" s="64"/>
      <c r="AB1641" s="65"/>
      <c r="AC1641" s="66" t="s">
        <v>89</v>
      </c>
      <c r="AD1641" s="65" t="n">
        <v>44028</v>
      </c>
      <c r="AE1641" s="56"/>
      <c r="AF1641" s="104"/>
    </row>
    <row r="1642" customFormat="false" ht="15.75" hidden="false" customHeight="true" outlineLevel="0" collapsed="false">
      <c r="A1642" s="19" t="n">
        <v>1635</v>
      </c>
      <c r="B1642" s="67"/>
      <c r="C1642" s="58" t="s">
        <v>4935</v>
      </c>
      <c r="D1642" s="37" t="s">
        <v>4936</v>
      </c>
      <c r="E1642" s="58" t="n">
        <v>4988607001148</v>
      </c>
      <c r="F1642" s="38" t="str">
        <f aca="false">IF(D1642="",,"http://mnsearch.com/item?kwd="&amp;D1642)</f>
        <v>http://mnsearch.com/item?kwd=B000069U2Q</v>
      </c>
      <c r="G1642" s="60" t="n">
        <v>5700</v>
      </c>
      <c r="H1642" s="39"/>
      <c r="I1642" s="40" t="n">
        <v>200</v>
      </c>
      <c r="J1642" s="41"/>
      <c r="K1642" s="41"/>
      <c r="L1642" s="41"/>
      <c r="M1642" s="61" t="s">
        <v>4937</v>
      </c>
      <c r="N1642" s="62" t="n">
        <v>90.49</v>
      </c>
      <c r="O1642" s="77" t="n">
        <f aca="false">N1642-0.5</f>
        <v>89.99</v>
      </c>
      <c r="P1642" s="78" t="n">
        <f aca="false">IF(ISERROR($P$1*O1642),"",($P$1*O1642))</f>
        <v>9528.1412</v>
      </c>
      <c r="Q1642" s="79" t="n">
        <f aca="false">P1642-T1642-X1642-G1642-H1642-Z1642</f>
        <v>1209.1412</v>
      </c>
      <c r="R1642" s="80" t="n">
        <f aca="false">P1642-T1642-Y1642-G1642-H1642-Z1642</f>
        <v>1209.1412</v>
      </c>
      <c r="S1642" s="81" t="n">
        <f aca="false">IF(ISERROR(Q1642/P1642),"",(Q1642/P1642))</f>
        <v>0.126902107621999</v>
      </c>
      <c r="T1642" s="78" t="n">
        <f aca="false">ROUND(IF(ISERROR(P1642*$T$1),"",P1642*$T$1),0)</f>
        <v>1429</v>
      </c>
      <c r="U1642" s="82" t="n">
        <f aca="false">ROUNDUP(I1642*1.2,0)</f>
        <v>240</v>
      </c>
      <c r="V1642" s="83" t="n">
        <f aca="false">ROUNDUP(SUM(J1642:L1642)*1.1,0)</f>
        <v>0</v>
      </c>
      <c r="W1642" s="84" t="s">
        <v>50</v>
      </c>
      <c r="X1642" s="28" t="n">
        <f aca="false">IFERROR(IF($W1642="eパケライト",VLOOKUP($U1642,料金表!$B$3:$H$52,2,1),IF($W1642="eパケ",VLOOKUP($U1642,料金表!$B$3:$H$52,4,1),IF($W1642="EMS",VLOOKUP($U1642,料金表!$B$3:$H$52,6,1),""))),"")</f>
        <v>860</v>
      </c>
      <c r="Y1642" s="28" t="n">
        <f aca="false">IFERROR(IF($W1642="eパケライト",VLOOKUP($U1642,料金表!$B$3:$H$52,3,1),IF($W1642="eパケ",VLOOKUP($U1642,料金表!$B$3:$H$52,5,1),IF($W1642="EMS",VLOOKUP($U1642,料金表!$B$3:$H$52,7,1),""))),"")</f>
        <v>860</v>
      </c>
      <c r="Z1642" s="28" t="n">
        <f aca="false">$Z$1</f>
        <v>330</v>
      </c>
      <c r="AA1642" s="64"/>
      <c r="AB1642" s="65"/>
      <c r="AC1642" s="66" t="s">
        <v>45</v>
      </c>
      <c r="AD1642" s="65" t="n">
        <v>44028</v>
      </c>
      <c r="AE1642" s="56"/>
      <c r="AF1642" s="104"/>
    </row>
    <row r="1643" customFormat="false" ht="15.75" hidden="false" customHeight="true" outlineLevel="0" collapsed="false">
      <c r="A1643" s="19" t="n">
        <v>1636</v>
      </c>
      <c r="B1643" s="67"/>
      <c r="C1643" s="58" t="s">
        <v>4938</v>
      </c>
      <c r="D1643" s="37" t="s">
        <v>4939</v>
      </c>
      <c r="E1643" s="58" t="n">
        <v>4902370504781</v>
      </c>
      <c r="F1643" s="38" t="str">
        <f aca="false">IF(D1643="",,"http://mnsearch.com/item?kwd="&amp;D1643)</f>
        <v>http://mnsearch.com/item?kwd=B000069RYX</v>
      </c>
      <c r="G1643" s="60" t="n">
        <v>2000</v>
      </c>
      <c r="H1643" s="39"/>
      <c r="I1643" s="40" t="n">
        <v>300</v>
      </c>
      <c r="J1643" s="41"/>
      <c r="K1643" s="41"/>
      <c r="L1643" s="41"/>
      <c r="M1643" s="61" t="s">
        <v>4940</v>
      </c>
      <c r="N1643" s="62" t="n">
        <v>45.49</v>
      </c>
      <c r="O1643" s="77" t="n">
        <f aca="false">N1643-0.5</f>
        <v>44.99</v>
      </c>
      <c r="P1643" s="78" t="n">
        <f aca="false">IF(ISERROR($P$1*O1643),"",($P$1*O1643))</f>
        <v>4763.5412</v>
      </c>
      <c r="Q1643" s="79" t="n">
        <f aca="false">P1643-T1643-X1643-G1643-H1643-Z1643</f>
        <v>633.5412</v>
      </c>
      <c r="R1643" s="80" t="n">
        <f aca="false">P1643-T1643-Y1643-G1643-H1643-Z1643</f>
        <v>633.5412</v>
      </c>
      <c r="S1643" s="81" t="n">
        <f aca="false">IF(ISERROR(Q1643/P1643),"",(Q1643/P1643))</f>
        <v>0.132997946989521</v>
      </c>
      <c r="T1643" s="78" t="n">
        <f aca="false">ROUND(IF(ISERROR(P1643*$T$1),"",P1643*$T$1),0)</f>
        <v>715</v>
      </c>
      <c r="U1643" s="82" t="n">
        <f aca="false">ROUNDUP(I1643*1.2,0)</f>
        <v>360</v>
      </c>
      <c r="V1643" s="83" t="n">
        <f aca="false">ROUNDUP(SUM(J1643:L1643)*1.1,0)</f>
        <v>0</v>
      </c>
      <c r="W1643" s="84" t="s">
        <v>50</v>
      </c>
      <c r="X1643" s="28" t="n">
        <f aca="false">IFERROR(IF($W1643="eパケライト",VLOOKUP($U1643,料金表!$B$3:$H$52,2,1),IF($W1643="eパケ",VLOOKUP($U1643,料金表!$B$3:$H$52,4,1),IF($W1643="EMS",VLOOKUP($U1643,料金表!$B$3:$H$52,6,1),""))),"")</f>
        <v>1085</v>
      </c>
      <c r="Y1643" s="28" t="n">
        <f aca="false">IFERROR(IF($W1643="eパケライト",VLOOKUP($U1643,料金表!$B$3:$H$52,3,1),IF($W1643="eパケ",VLOOKUP($U1643,料金表!$B$3:$H$52,5,1),IF($W1643="EMS",VLOOKUP($U1643,料金表!$B$3:$H$52,7,1),""))),"")</f>
        <v>1085</v>
      </c>
      <c r="Z1643" s="28" t="n">
        <f aca="false">$Z$1</f>
        <v>330</v>
      </c>
      <c r="AA1643" s="64"/>
      <c r="AB1643" s="65"/>
      <c r="AC1643" s="66" t="s">
        <v>45</v>
      </c>
      <c r="AD1643" s="65" t="n">
        <v>44028</v>
      </c>
      <c r="AE1643" s="56"/>
      <c r="AF1643" s="104"/>
    </row>
    <row r="1644" customFormat="false" ht="15.75" hidden="false" customHeight="true" outlineLevel="0" collapsed="false">
      <c r="A1644" s="19" t="n">
        <v>1637</v>
      </c>
      <c r="B1644" s="67"/>
      <c r="C1644" s="58" t="s">
        <v>4941</v>
      </c>
      <c r="D1644" s="37" t="s">
        <v>4942</v>
      </c>
      <c r="E1644" s="58" t="n">
        <v>4907892042100</v>
      </c>
      <c r="F1644" s="38" t="str">
        <f aca="false">IF(D1644="",,"http://mnsearch.com/item?kwd="&amp;D1644)</f>
        <v>http://mnsearch.com/item?kwd=B0000A01GN</v>
      </c>
      <c r="G1644" s="60" t="n">
        <v>2111</v>
      </c>
      <c r="H1644" s="39"/>
      <c r="I1644" s="40" t="n">
        <v>200</v>
      </c>
      <c r="J1644" s="41"/>
      <c r="K1644" s="41"/>
      <c r="L1644" s="41"/>
      <c r="M1644" s="61" t="s">
        <v>4943</v>
      </c>
      <c r="N1644" s="62" t="n">
        <v>44.49</v>
      </c>
      <c r="O1644" s="77" t="n">
        <f aca="false">N1644-0.5</f>
        <v>43.99</v>
      </c>
      <c r="P1644" s="78" t="n">
        <f aca="false">IF(ISERROR($P$1*O1644),"",($P$1*O1644))</f>
        <v>4657.6612</v>
      </c>
      <c r="Q1644" s="79" t="n">
        <f aca="false">P1644-T1644-X1644-G1644-H1644-Z1644</f>
        <v>657.6612</v>
      </c>
      <c r="R1644" s="80" t="n">
        <f aca="false">P1644-T1644-Y1644-G1644-H1644-Z1644</f>
        <v>657.6612</v>
      </c>
      <c r="S1644" s="81" t="n">
        <f aca="false">IF(ISERROR(Q1644/P1644),"",(Q1644/P1644))</f>
        <v>0.141199879458815</v>
      </c>
      <c r="T1644" s="78" t="n">
        <f aca="false">ROUND(IF(ISERROR(P1644*$T$1),"",P1644*$T$1),0)</f>
        <v>699</v>
      </c>
      <c r="U1644" s="82" t="n">
        <f aca="false">ROUNDUP(I1644*1.2,0)</f>
        <v>240</v>
      </c>
      <c r="V1644" s="83" t="n">
        <f aca="false">ROUNDUP(SUM(J1644:L1644)*1.1,0)</f>
        <v>0</v>
      </c>
      <c r="W1644" s="84" t="s">
        <v>50</v>
      </c>
      <c r="X1644" s="28" t="n">
        <f aca="false">IFERROR(IF($W1644="eパケライト",VLOOKUP($U1644,料金表!$B$3:$H$52,2,1),IF($W1644="eパケ",VLOOKUP($U1644,料金表!$B$3:$H$52,4,1),IF($W1644="EMS",VLOOKUP($U1644,料金表!$B$3:$H$52,6,1),""))),"")</f>
        <v>860</v>
      </c>
      <c r="Y1644" s="28" t="n">
        <f aca="false">IFERROR(IF($W1644="eパケライト",VLOOKUP($U1644,料金表!$B$3:$H$52,3,1),IF($W1644="eパケ",VLOOKUP($U1644,料金表!$B$3:$H$52,5,1),IF($W1644="EMS",VLOOKUP($U1644,料金表!$B$3:$H$52,7,1),""))),"")</f>
        <v>860</v>
      </c>
      <c r="Z1644" s="28" t="n">
        <f aca="false">$Z$1</f>
        <v>330</v>
      </c>
      <c r="AA1644" s="64"/>
      <c r="AB1644" s="65"/>
      <c r="AC1644" s="66" t="s">
        <v>45</v>
      </c>
      <c r="AD1644" s="65" t="n">
        <v>44028</v>
      </c>
      <c r="AE1644" s="56"/>
      <c r="AF1644" s="104"/>
    </row>
    <row r="1645" customFormat="false" ht="15.75" hidden="false" customHeight="true" outlineLevel="0" collapsed="false">
      <c r="A1645" s="19" t="n">
        <v>1638</v>
      </c>
      <c r="B1645" s="67"/>
      <c r="C1645" s="58" t="s">
        <v>4944</v>
      </c>
      <c r="D1645" s="37" t="s">
        <v>4945</v>
      </c>
      <c r="E1645" s="58" t="n">
        <v>4959143200050</v>
      </c>
      <c r="F1645" s="38" t="str">
        <f aca="false">IF(D1645="",,"http://mnsearch.com/item?kwd="&amp;D1645)</f>
        <v>http://mnsearch.com/item?kwd=B0000ZPOQK</v>
      </c>
      <c r="G1645" s="60" t="n">
        <v>3011</v>
      </c>
      <c r="H1645" s="39"/>
      <c r="I1645" s="40" t="n">
        <v>200</v>
      </c>
      <c r="J1645" s="41"/>
      <c r="K1645" s="41"/>
      <c r="L1645" s="41"/>
      <c r="M1645" s="61" t="s">
        <v>4946</v>
      </c>
      <c r="N1645" s="62" t="n">
        <v>50.49</v>
      </c>
      <c r="O1645" s="77" t="n">
        <f aca="false">N1645-0.5</f>
        <v>49.99</v>
      </c>
      <c r="P1645" s="78" t="n">
        <f aca="false">IF(ISERROR($P$1*O1645),"",($P$1*O1645))</f>
        <v>5292.9412</v>
      </c>
      <c r="Q1645" s="79" t="n">
        <f aca="false">P1645-T1645-X1645-G1645-H1645-Z1645</f>
        <v>297.9412</v>
      </c>
      <c r="R1645" s="80" t="n">
        <f aca="false">P1645-T1645-Y1645-G1645-H1645-Z1645</f>
        <v>297.9412</v>
      </c>
      <c r="S1645" s="81" t="n">
        <f aca="false">IF(ISERROR(Q1645/P1645),"",(Q1645/P1645))</f>
        <v>0.0562902909255822</v>
      </c>
      <c r="T1645" s="78" t="n">
        <f aca="false">ROUND(IF(ISERROR(P1645*$T$1),"",P1645*$T$1),0)</f>
        <v>794</v>
      </c>
      <c r="U1645" s="82" t="n">
        <f aca="false">ROUNDUP(I1645*1.2,0)</f>
        <v>240</v>
      </c>
      <c r="V1645" s="83" t="n">
        <f aca="false">ROUNDUP(SUM(J1645:L1645)*1.1,0)</f>
        <v>0</v>
      </c>
      <c r="W1645" s="84" t="s">
        <v>50</v>
      </c>
      <c r="X1645" s="28" t="n">
        <f aca="false">IFERROR(IF($W1645="eパケライト",VLOOKUP($U1645,料金表!$B$3:$H$52,2,1),IF($W1645="eパケ",VLOOKUP($U1645,料金表!$B$3:$H$52,4,1),IF($W1645="EMS",VLOOKUP($U1645,料金表!$B$3:$H$52,6,1),""))),"")</f>
        <v>860</v>
      </c>
      <c r="Y1645" s="28" t="n">
        <f aca="false">IFERROR(IF($W1645="eパケライト",VLOOKUP($U1645,料金表!$B$3:$H$52,3,1),IF($W1645="eパケ",VLOOKUP($U1645,料金表!$B$3:$H$52,5,1),IF($W1645="EMS",VLOOKUP($U1645,料金表!$B$3:$H$52,7,1),""))),"")</f>
        <v>860</v>
      </c>
      <c r="Z1645" s="28" t="n">
        <f aca="false">$Z$1</f>
        <v>330</v>
      </c>
      <c r="AA1645" s="64"/>
      <c r="AB1645" s="65"/>
      <c r="AC1645" s="66" t="s">
        <v>45</v>
      </c>
      <c r="AD1645" s="65" t="n">
        <v>44028</v>
      </c>
      <c r="AE1645" s="56"/>
      <c r="AF1645" s="104"/>
    </row>
    <row r="1646" customFormat="false" ht="15.75" hidden="false" customHeight="true" outlineLevel="0" collapsed="false">
      <c r="A1646" s="19" t="n">
        <v>1639</v>
      </c>
      <c r="B1646" s="67"/>
      <c r="C1646" s="58" t="s">
        <v>4947</v>
      </c>
      <c r="D1646" s="37" t="s">
        <v>4948</v>
      </c>
      <c r="E1646" s="58" t="n">
        <v>4988041700393</v>
      </c>
      <c r="F1646" s="38" t="str">
        <f aca="false">IF(D1646="",,"http://mnsearch.com/item?kwd="&amp;D1646)</f>
        <v>http://mnsearch.com/item?kwd=B0000ZPSKM</v>
      </c>
      <c r="G1646" s="60" t="n">
        <v>10000</v>
      </c>
      <c r="H1646" s="39"/>
      <c r="I1646" s="40" t="n">
        <v>200</v>
      </c>
      <c r="J1646" s="41"/>
      <c r="K1646" s="41"/>
      <c r="L1646" s="41"/>
      <c r="M1646" s="61" t="s">
        <v>4949</v>
      </c>
      <c r="N1646" s="62" t="n">
        <v>140.49</v>
      </c>
      <c r="O1646" s="77" t="n">
        <f aca="false">N1646-0.5</f>
        <v>139.99</v>
      </c>
      <c r="P1646" s="78" t="n">
        <f aca="false">IF(ISERROR($P$1*O1646),"",($P$1*O1646))</f>
        <v>14822.1412</v>
      </c>
      <c r="Q1646" s="79" t="n">
        <f aca="false">P1646-T1646-X1646-G1646-H1646-Z1646</f>
        <v>1409.1412</v>
      </c>
      <c r="R1646" s="80" t="n">
        <f aca="false">P1646-T1646-Y1646-G1646-H1646-Z1646</f>
        <v>1409.1412</v>
      </c>
      <c r="S1646" s="81" t="n">
        <f aca="false">IF(ISERROR(Q1646/P1646),"",(Q1646/P1646))</f>
        <v>0.0950700159299521</v>
      </c>
      <c r="T1646" s="78" t="n">
        <f aca="false">ROUND(IF(ISERROR(P1646*$T$1),"",P1646*$T$1),0)</f>
        <v>2223</v>
      </c>
      <c r="U1646" s="82" t="n">
        <f aca="false">ROUNDUP(I1646*1.2,0)</f>
        <v>240</v>
      </c>
      <c r="V1646" s="83" t="n">
        <f aca="false">ROUNDUP(SUM(J1646:L1646)*1.1,0)</f>
        <v>0</v>
      </c>
      <c r="W1646" s="84" t="s">
        <v>50</v>
      </c>
      <c r="X1646" s="28" t="n">
        <f aca="false">IFERROR(IF($W1646="eパケライト",VLOOKUP($U1646,料金表!$B$3:$H$52,2,1),IF($W1646="eパケ",VLOOKUP($U1646,料金表!$B$3:$H$52,4,1),IF($W1646="EMS",VLOOKUP($U1646,料金表!$B$3:$H$52,6,1),""))),"")</f>
        <v>860</v>
      </c>
      <c r="Y1646" s="28" t="n">
        <f aca="false">IFERROR(IF($W1646="eパケライト",VLOOKUP($U1646,料金表!$B$3:$H$52,3,1),IF($W1646="eパケ",VLOOKUP($U1646,料金表!$B$3:$H$52,5,1),IF($W1646="EMS",VLOOKUP($U1646,料金表!$B$3:$H$52,7,1),""))),"")</f>
        <v>860</v>
      </c>
      <c r="Z1646" s="28" t="n">
        <f aca="false">$Z$1</f>
        <v>330</v>
      </c>
      <c r="AA1646" s="64"/>
      <c r="AB1646" s="65"/>
      <c r="AC1646" s="66" t="s">
        <v>89</v>
      </c>
      <c r="AD1646" s="65" t="n">
        <v>44030</v>
      </c>
      <c r="AE1646" s="56"/>
      <c r="AF1646" s="104"/>
    </row>
    <row r="1647" customFormat="false" ht="15.75" hidden="false" customHeight="true" outlineLevel="0" collapsed="false">
      <c r="A1647" s="19" t="n">
        <v>1640</v>
      </c>
      <c r="B1647" s="67"/>
      <c r="C1647" s="58" t="s">
        <v>4950</v>
      </c>
      <c r="D1647" s="37" t="s">
        <v>4951</v>
      </c>
      <c r="E1647" s="58" t="n">
        <v>4988601850629</v>
      </c>
      <c r="F1647" s="38" t="str">
        <f aca="false">IF(D1647="",,"http://mnsearch.com/item?kwd="&amp;D1647)</f>
        <v>http://mnsearch.com/item?kwd=B079VCM5JP</v>
      </c>
      <c r="G1647" s="60" t="n">
        <v>20000</v>
      </c>
      <c r="H1647" s="39"/>
      <c r="I1647" s="40" t="n">
        <v>1200</v>
      </c>
      <c r="J1647" s="41"/>
      <c r="K1647" s="41"/>
      <c r="L1647" s="41"/>
      <c r="M1647" s="100" t="s">
        <v>4952</v>
      </c>
      <c r="N1647" s="62" t="n">
        <v>285.49</v>
      </c>
      <c r="O1647" s="77" t="n">
        <f aca="false">N1647-0.5</f>
        <v>284.99</v>
      </c>
      <c r="P1647" s="78" t="n">
        <f aca="false">IF(ISERROR($P$1*O1647),"",($P$1*O1647))</f>
        <v>30174.7412</v>
      </c>
      <c r="Q1647" s="79" t="n">
        <f aca="false">P1647-T1647-X1647-G1647-H1647-Z1647</f>
        <v>2793.7412</v>
      </c>
      <c r="R1647" s="80" t="n">
        <f aca="false">P1647-T1647-Y1647-G1647-H1647-Z1647</f>
        <v>2793.7412</v>
      </c>
      <c r="S1647" s="81" t="n">
        <f aca="false">IF(ISERROR(Q1647/P1647),"",(Q1647/P1647))</f>
        <v>0.0925854237318198</v>
      </c>
      <c r="T1647" s="78" t="n">
        <f aca="false">ROUND(IF(ISERROR(P1647*$T$1),"",P1647*$T$1),0)</f>
        <v>4526</v>
      </c>
      <c r="U1647" s="82" t="n">
        <f aca="false">ROUNDUP(I1647*1.2,0)</f>
        <v>1440</v>
      </c>
      <c r="V1647" s="83" t="n">
        <f aca="false">ROUNDUP(SUM(J1647:L1647)*1.1,0)</f>
        <v>0</v>
      </c>
      <c r="W1647" s="84" t="s">
        <v>50</v>
      </c>
      <c r="X1647" s="28" t="n">
        <f aca="false">IFERROR(IF($W1647="eパケライト",VLOOKUP($U1647,料金表!$B$3:$H$52,2,1),IF($W1647="eパケ",VLOOKUP($U1647,料金表!$B$3:$H$52,4,1),IF($W1647="EMS",VLOOKUP($U1647,料金表!$B$3:$H$52,6,1),""))),"")</f>
        <v>2525</v>
      </c>
      <c r="Y1647" s="28" t="n">
        <f aca="false">IFERROR(IF($W1647="eパケライト",VLOOKUP($U1647,料金表!$B$3:$H$52,3,1),IF($W1647="eパケ",VLOOKUP($U1647,料金表!$B$3:$H$52,5,1),IF($W1647="EMS",VLOOKUP($U1647,料金表!$B$3:$H$52,7,1),""))),"")</f>
        <v>2525</v>
      </c>
      <c r="Z1647" s="28" t="n">
        <f aca="false">$Z$1</f>
        <v>330</v>
      </c>
      <c r="AA1647" s="64"/>
      <c r="AB1647" s="65"/>
      <c r="AC1647" s="66" t="s">
        <v>89</v>
      </c>
      <c r="AD1647" s="65" t="n">
        <v>44030</v>
      </c>
      <c r="AE1647" s="56"/>
      <c r="AF1647" s="104"/>
    </row>
    <row r="1648" customFormat="false" ht="15.75" hidden="false" customHeight="true" outlineLevel="0" collapsed="false">
      <c r="A1648" s="19" t="n">
        <v>1641</v>
      </c>
      <c r="B1648" s="67"/>
      <c r="C1648" s="58" t="s">
        <v>4953</v>
      </c>
      <c r="D1648" s="37" t="s">
        <v>4954</v>
      </c>
      <c r="E1648" s="58" t="n">
        <v>4988602623734</v>
      </c>
      <c r="F1648" s="38" t="str">
        <f aca="false">IF(D1648="",,"http://mnsearch.com/item?kwd="&amp;D1648)</f>
        <v>http://mnsearch.com/item?kwd=B000147Z9Y</v>
      </c>
      <c r="G1648" s="60" t="n">
        <v>27000</v>
      </c>
      <c r="H1648" s="39"/>
      <c r="I1648" s="40" t="n">
        <v>300</v>
      </c>
      <c r="J1648" s="41"/>
      <c r="K1648" s="41"/>
      <c r="L1648" s="41"/>
      <c r="M1648" s="100" t="s">
        <v>4955</v>
      </c>
      <c r="N1648" s="62" t="n">
        <v>400</v>
      </c>
      <c r="O1648" s="77" t="n">
        <f aca="false">N1648-0.5</f>
        <v>399.5</v>
      </c>
      <c r="P1648" s="78" t="n">
        <f aca="false">IF(ISERROR($P$1*O1648),"",($P$1*O1648))</f>
        <v>42299.06</v>
      </c>
      <c r="Q1648" s="79" t="n">
        <f aca="false">P1648-T1648-X1648-G1648-H1648-Z1648</f>
        <v>7539.06</v>
      </c>
      <c r="R1648" s="80" t="n">
        <f aca="false">P1648-T1648-Y1648-G1648-H1648-Z1648</f>
        <v>7539.06</v>
      </c>
      <c r="S1648" s="81" t="n">
        <f aca="false">IF(ISERROR(Q1648/P1648),"",(Q1648/P1648))</f>
        <v>0.17823232951276</v>
      </c>
      <c r="T1648" s="78" t="n">
        <f aca="false">ROUND(IF(ISERROR(P1648*$T$1),"",P1648*$T$1),0)</f>
        <v>6345</v>
      </c>
      <c r="U1648" s="82" t="n">
        <f aca="false">ROUNDUP(I1648*1.2,0)</f>
        <v>360</v>
      </c>
      <c r="V1648" s="83" t="n">
        <f aca="false">ROUNDUP(SUM(J1648:L1648)*1.1,0)</f>
        <v>0</v>
      </c>
      <c r="W1648" s="84" t="s">
        <v>50</v>
      </c>
      <c r="X1648" s="28" t="n">
        <f aca="false">IFERROR(IF($W1648="eパケライト",VLOOKUP($U1648,料金表!$B$3:$H$52,2,1),IF($W1648="eパケ",VLOOKUP($U1648,料金表!$B$3:$H$52,4,1),IF($W1648="EMS",VLOOKUP($U1648,料金表!$B$3:$H$52,6,1),""))),"")</f>
        <v>1085</v>
      </c>
      <c r="Y1648" s="28" t="n">
        <f aca="false">IFERROR(IF($W1648="eパケライト",VLOOKUP($U1648,料金表!$B$3:$H$52,3,1),IF($W1648="eパケ",VLOOKUP($U1648,料金表!$B$3:$H$52,5,1),IF($W1648="EMS",VLOOKUP($U1648,料金表!$B$3:$H$52,7,1),""))),"")</f>
        <v>1085</v>
      </c>
      <c r="Z1648" s="28" t="n">
        <f aca="false">$Z$1</f>
        <v>330</v>
      </c>
      <c r="AA1648" s="64"/>
      <c r="AB1648" s="65"/>
      <c r="AC1648" s="66" t="s">
        <v>45</v>
      </c>
      <c r="AD1648" s="65" t="n">
        <v>44030</v>
      </c>
      <c r="AE1648" s="56"/>
      <c r="AF1648" s="104"/>
    </row>
    <row r="1649" customFormat="false" ht="15.75" hidden="false" customHeight="true" outlineLevel="0" collapsed="false">
      <c r="A1649" s="19" t="n">
        <v>1642</v>
      </c>
      <c r="B1649" s="67"/>
      <c r="C1649" s="58" t="s">
        <v>4956</v>
      </c>
      <c r="D1649" s="37" t="s">
        <v>4957</v>
      </c>
      <c r="E1649" s="58" t="n">
        <v>4902370538854</v>
      </c>
      <c r="F1649" s="38" t="str">
        <f aca="false">IF(D1649="",,"http://mnsearch.com/item?kwd="&amp;D1649)</f>
        <v>http://mnsearch.com/item?kwd=B077XXJ9XB</v>
      </c>
      <c r="G1649" s="60" t="n">
        <v>19011</v>
      </c>
      <c r="H1649" s="39"/>
      <c r="I1649" s="40" t="n">
        <v>700</v>
      </c>
      <c r="J1649" s="41"/>
      <c r="K1649" s="41"/>
      <c r="L1649" s="41"/>
      <c r="M1649" s="100" t="s">
        <v>4958</v>
      </c>
      <c r="N1649" s="62" t="n">
        <v>259.49</v>
      </c>
      <c r="O1649" s="77" t="n">
        <f aca="false">N1649-0.5</f>
        <v>258.99</v>
      </c>
      <c r="P1649" s="78" t="n">
        <f aca="false">IF(ISERROR($P$1*O1649),"",($P$1*O1649))</f>
        <v>27421.8612</v>
      </c>
      <c r="Q1649" s="79" t="n">
        <f aca="false">P1649-T1649-X1649-G1649-H1649-Z1649</f>
        <v>2132.8612</v>
      </c>
      <c r="R1649" s="80" t="n">
        <f aca="false">P1649-T1649-Y1649-G1649-H1649-Z1649</f>
        <v>2132.8612</v>
      </c>
      <c r="S1649" s="81" t="n">
        <f aca="false">IF(ISERROR(Q1649/P1649),"",(Q1649/P1649))</f>
        <v>0.0777795928746076</v>
      </c>
      <c r="T1649" s="78" t="n">
        <f aca="false">ROUND(IF(ISERROR(P1649*$T$1),"",P1649*$T$1),0)</f>
        <v>4113</v>
      </c>
      <c r="U1649" s="82" t="n">
        <f aca="false">ROUNDUP(I1649*1.2,0)</f>
        <v>840</v>
      </c>
      <c r="V1649" s="83" t="n">
        <f aca="false">ROUNDUP(SUM(J1649:L1649)*1.1,0)</f>
        <v>0</v>
      </c>
      <c r="W1649" s="84" t="s">
        <v>50</v>
      </c>
      <c r="X1649" s="28" t="n">
        <f aca="false">IFERROR(IF($W1649="eパケライト",VLOOKUP($U1649,料金表!$B$3:$H$52,2,1),IF($W1649="eパケ",VLOOKUP($U1649,料金表!$B$3:$H$52,4,1),IF($W1649="EMS",VLOOKUP($U1649,料金表!$B$3:$H$52,6,1),""))),"")</f>
        <v>1835</v>
      </c>
      <c r="Y1649" s="28" t="n">
        <f aca="false">IFERROR(IF($W1649="eパケライト",VLOOKUP($U1649,料金表!$B$3:$H$52,3,1),IF($W1649="eパケ",VLOOKUP($U1649,料金表!$B$3:$H$52,5,1),IF($W1649="EMS",VLOOKUP($U1649,料金表!$B$3:$H$52,7,1),""))),"")</f>
        <v>1835</v>
      </c>
      <c r="Z1649" s="28" t="n">
        <f aca="false">$Z$1</f>
        <v>330</v>
      </c>
      <c r="AA1649" s="64"/>
      <c r="AB1649" s="65"/>
      <c r="AC1649" s="66" t="s">
        <v>45</v>
      </c>
      <c r="AD1649" s="65" t="n">
        <v>44030</v>
      </c>
      <c r="AE1649" s="56"/>
      <c r="AF1649" s="104"/>
    </row>
    <row r="1650" customFormat="false" ht="15.75" hidden="false" customHeight="true" outlineLevel="0" collapsed="false">
      <c r="A1650" s="19" t="n">
        <v>1643</v>
      </c>
      <c r="B1650" s="67"/>
      <c r="C1650" s="58" t="s">
        <v>4959</v>
      </c>
      <c r="D1650" s="37" t="s">
        <v>4960</v>
      </c>
      <c r="E1650" s="58" t="n">
        <v>4997766201467</v>
      </c>
      <c r="F1650" s="38" t="str">
        <f aca="false">IF(D1650="",,"http://mnsearch.com/item?kwd="&amp;D1650)</f>
        <v>http://mnsearch.com/item?kwd=B0076UWSQ6</v>
      </c>
      <c r="G1650" s="60" t="n">
        <v>3000</v>
      </c>
      <c r="H1650" s="39"/>
      <c r="I1650" s="40" t="n">
        <v>500</v>
      </c>
      <c r="J1650" s="41"/>
      <c r="K1650" s="41"/>
      <c r="L1650" s="41"/>
      <c r="M1650" s="61" t="s">
        <v>4961</v>
      </c>
      <c r="N1650" s="62" t="n">
        <v>85.49</v>
      </c>
      <c r="O1650" s="77" t="n">
        <f aca="false">N1650-0.5</f>
        <v>84.99</v>
      </c>
      <c r="P1650" s="78" t="n">
        <f aca="false">IF(ISERROR($P$1*O1650),"",($P$1*O1650))</f>
        <v>8998.7412</v>
      </c>
      <c r="Q1650" s="79" t="n">
        <f aca="false">P1650-T1650-X1650-G1650-H1650-Z1650</f>
        <v>2933.7412</v>
      </c>
      <c r="R1650" s="80" t="n">
        <f aca="false">P1650-T1650-Y1650-G1650-H1650-Z1650</f>
        <v>2933.7412</v>
      </c>
      <c r="S1650" s="81" t="n">
        <f aca="false">IF(ISERROR(Q1650/P1650),"",(Q1650/P1650))</f>
        <v>0.326016843333599</v>
      </c>
      <c r="T1650" s="78" t="n">
        <f aca="false">ROUND(IF(ISERROR(P1650*$T$1),"",P1650*$T$1),0)</f>
        <v>1350</v>
      </c>
      <c r="U1650" s="82" t="n">
        <f aca="false">ROUNDUP(I1650*1.2,0)</f>
        <v>600</v>
      </c>
      <c r="V1650" s="83" t="n">
        <f aca="false">ROUNDUP(SUM(J1650:L1650)*1.1,0)</f>
        <v>0</v>
      </c>
      <c r="W1650" s="84" t="s">
        <v>50</v>
      </c>
      <c r="X1650" s="28" t="n">
        <f aca="false">IFERROR(IF($W1650="eパケライト",VLOOKUP($U1650,料金表!$B$3:$H$52,2,1),IF($W1650="eパケ",VLOOKUP($U1650,料金表!$B$3:$H$52,4,1),IF($W1650="EMS",VLOOKUP($U1650,料金表!$B$3:$H$52,6,1),""))),"")</f>
        <v>1385</v>
      </c>
      <c r="Y1650" s="28" t="n">
        <f aca="false">IFERROR(IF($W1650="eパケライト",VLOOKUP($U1650,料金表!$B$3:$H$52,3,1),IF($W1650="eパケ",VLOOKUP($U1650,料金表!$B$3:$H$52,5,1),IF($W1650="EMS",VLOOKUP($U1650,料金表!$B$3:$H$52,7,1),""))),"")</f>
        <v>1385</v>
      </c>
      <c r="Z1650" s="28" t="n">
        <f aca="false">$Z$1</f>
        <v>330</v>
      </c>
      <c r="AA1650" s="64"/>
      <c r="AB1650" s="65"/>
      <c r="AC1650" s="66" t="s">
        <v>89</v>
      </c>
      <c r="AD1650" s="65" t="n">
        <v>44031</v>
      </c>
      <c r="AE1650" s="56"/>
      <c r="AF1650" s="104"/>
    </row>
    <row r="1651" customFormat="false" ht="15.75" hidden="false" customHeight="true" outlineLevel="0" collapsed="false">
      <c r="A1651" s="19" t="n">
        <v>1644</v>
      </c>
      <c r="B1651" s="67"/>
      <c r="C1651" s="58" t="s">
        <v>4962</v>
      </c>
      <c r="D1651" s="37" t="s">
        <v>4963</v>
      </c>
      <c r="E1651" s="58" t="n">
        <v>4988611201046</v>
      </c>
      <c r="F1651" s="38" t="str">
        <f aca="false">IF(D1651="",,"http://mnsearch.com/item?kwd="&amp;D1651)</f>
        <v>http://mnsearch.com/item?kwd=B00005OUS4</v>
      </c>
      <c r="G1651" s="60" t="n">
        <v>2711</v>
      </c>
      <c r="H1651" s="39"/>
      <c r="I1651" s="40" t="n">
        <v>200</v>
      </c>
      <c r="J1651" s="41"/>
      <c r="K1651" s="41"/>
      <c r="L1651" s="41"/>
      <c r="M1651" s="100" t="s">
        <v>4964</v>
      </c>
      <c r="N1651" s="62" t="n">
        <v>55.49</v>
      </c>
      <c r="O1651" s="77" t="n">
        <f aca="false">N1651-0.5</f>
        <v>54.99</v>
      </c>
      <c r="P1651" s="78" t="n">
        <f aca="false">IF(ISERROR($P$1*O1651),"",($P$1*O1651))</f>
        <v>5822.3412</v>
      </c>
      <c r="Q1651" s="79" t="n">
        <f aca="false">P1651-T1651-X1651-G1651-H1651-Z1651</f>
        <v>1048.3412</v>
      </c>
      <c r="R1651" s="80" t="n">
        <f aca="false">P1651-T1651-Y1651-G1651-H1651-Z1651</f>
        <v>1048.3412</v>
      </c>
      <c r="S1651" s="81" t="n">
        <f aca="false">IF(ISERROR(Q1651/P1651),"",(Q1651/P1651))</f>
        <v>0.180054923610454</v>
      </c>
      <c r="T1651" s="78" t="n">
        <f aca="false">ROUND(IF(ISERROR(P1651*$T$1),"",P1651*$T$1),0)</f>
        <v>873</v>
      </c>
      <c r="U1651" s="82" t="n">
        <f aca="false">ROUNDUP(I1651*1.2,0)</f>
        <v>240</v>
      </c>
      <c r="V1651" s="83" t="n">
        <f aca="false">ROUNDUP(SUM(J1651:L1651)*1.1,0)</f>
        <v>0</v>
      </c>
      <c r="W1651" s="84" t="s">
        <v>50</v>
      </c>
      <c r="X1651" s="28" t="n">
        <f aca="false">IFERROR(IF($W1651="eパケライト",VLOOKUP($U1651,料金表!$B$3:$H$52,2,1),IF($W1651="eパケ",VLOOKUP($U1651,料金表!$B$3:$H$52,4,1),IF($W1651="EMS",VLOOKUP($U1651,料金表!$B$3:$H$52,6,1),""))),"")</f>
        <v>860</v>
      </c>
      <c r="Y1651" s="28" t="n">
        <f aca="false">IFERROR(IF($W1651="eパケライト",VLOOKUP($U1651,料金表!$B$3:$H$52,3,1),IF($W1651="eパケ",VLOOKUP($U1651,料金表!$B$3:$H$52,5,1),IF($W1651="EMS",VLOOKUP($U1651,料金表!$B$3:$H$52,7,1),""))),"")</f>
        <v>860</v>
      </c>
      <c r="Z1651" s="28" t="n">
        <f aca="false">$Z$1</f>
        <v>330</v>
      </c>
      <c r="AA1651" s="64"/>
      <c r="AB1651" s="65"/>
      <c r="AC1651" s="66" t="s">
        <v>89</v>
      </c>
      <c r="AD1651" s="65" t="n">
        <v>44031</v>
      </c>
      <c r="AE1651" s="56"/>
      <c r="AF1651" s="104"/>
    </row>
    <row r="1652" customFormat="false" ht="15.75" hidden="false" customHeight="true" outlineLevel="0" collapsed="false">
      <c r="A1652" s="19" t="n">
        <v>1645</v>
      </c>
      <c r="B1652" s="67"/>
      <c r="C1652" s="58" t="s">
        <v>4965</v>
      </c>
      <c r="D1652" s="37" t="s">
        <v>4966</v>
      </c>
      <c r="E1652" s="58" t="n">
        <v>4964808301171</v>
      </c>
      <c r="F1652" s="38" t="str">
        <f aca="false">IF(D1652="",,"http://mnsearch.com/item?kwd="&amp;D1652)</f>
        <v>http://mnsearch.com/item?kwd=B004LVO4JM</v>
      </c>
      <c r="G1652" s="60" t="n">
        <v>10000</v>
      </c>
      <c r="H1652" s="39"/>
      <c r="I1652" s="40" t="n">
        <v>200</v>
      </c>
      <c r="J1652" s="41"/>
      <c r="K1652" s="41"/>
      <c r="L1652" s="41"/>
      <c r="M1652" s="41"/>
      <c r="N1652" s="62" t="n">
        <v>150.49</v>
      </c>
      <c r="O1652" s="77" t="n">
        <f aca="false">N1652-0.5</f>
        <v>149.99</v>
      </c>
      <c r="P1652" s="78" t="n">
        <f aca="false">IF(ISERROR($P$1*O1652),"",($P$1*O1652))</f>
        <v>15880.9412</v>
      </c>
      <c r="Q1652" s="79" t="n">
        <f aca="false">P1652-T1652-X1652-G1652-H1652-Z1652</f>
        <v>2308.9412</v>
      </c>
      <c r="R1652" s="80" t="n">
        <f aca="false">P1652-T1652-Y1652-G1652-H1652-Z1652</f>
        <v>2308.9412</v>
      </c>
      <c r="S1652" s="81" t="n">
        <f aca="false">IF(ISERROR(Q1652/P1652),"",(Q1652/P1652))</f>
        <v>0.14539070266188</v>
      </c>
      <c r="T1652" s="78" t="n">
        <f aca="false">ROUND(IF(ISERROR(P1652*$T$1),"",P1652*$T$1),0)</f>
        <v>2382</v>
      </c>
      <c r="U1652" s="82" t="n">
        <f aca="false">ROUNDUP(I1652*1.2,0)</f>
        <v>240</v>
      </c>
      <c r="V1652" s="83" t="n">
        <f aca="false">ROUNDUP(SUM(J1652:L1652)*1.1,0)</f>
        <v>0</v>
      </c>
      <c r="W1652" s="84" t="s">
        <v>50</v>
      </c>
      <c r="X1652" s="28" t="n">
        <f aca="false">IFERROR(IF($W1652="eパケライト",VLOOKUP($U1652,料金表!$B$3:$H$52,2,1),IF($W1652="eパケ",VLOOKUP($U1652,料金表!$B$3:$H$52,4,1),IF($W1652="EMS",VLOOKUP($U1652,料金表!$B$3:$H$52,6,1),""))),"")</f>
        <v>860</v>
      </c>
      <c r="Y1652" s="28" t="n">
        <f aca="false">IFERROR(IF($W1652="eパケライト",VLOOKUP($U1652,料金表!$B$3:$H$52,3,1),IF($W1652="eパケ",VLOOKUP($U1652,料金表!$B$3:$H$52,5,1),IF($W1652="EMS",VLOOKUP($U1652,料金表!$B$3:$H$52,7,1),""))),"")</f>
        <v>860</v>
      </c>
      <c r="Z1652" s="28" t="n">
        <f aca="false">$Z$1</f>
        <v>330</v>
      </c>
      <c r="AA1652" s="64"/>
      <c r="AB1652" s="65"/>
      <c r="AC1652" s="66" t="s">
        <v>89</v>
      </c>
      <c r="AD1652" s="65" t="n">
        <v>44031</v>
      </c>
      <c r="AE1652" s="56"/>
      <c r="AF1652" s="104"/>
    </row>
    <row r="1653" customFormat="false" ht="15.75" hidden="false" customHeight="true" outlineLevel="0" collapsed="false">
      <c r="A1653" s="19" t="n">
        <v>1646</v>
      </c>
      <c r="B1653" s="67"/>
      <c r="C1653" s="58" t="s">
        <v>4967</v>
      </c>
      <c r="D1653" s="37" t="s">
        <v>4968</v>
      </c>
      <c r="E1653" s="58" t="n">
        <v>4573173325028</v>
      </c>
      <c r="F1653" s="38" t="str">
        <f aca="false">IF(D1653="",,"http://mnsearch.com/item?kwd="&amp;D1653)</f>
        <v>http://mnsearch.com/item?kwd=B0781ZSR8B</v>
      </c>
      <c r="G1653" s="60" t="n">
        <v>4800</v>
      </c>
      <c r="H1653" s="39"/>
      <c r="I1653" s="40" t="n">
        <v>200</v>
      </c>
      <c r="J1653" s="41"/>
      <c r="K1653" s="41"/>
      <c r="L1653" s="41"/>
      <c r="M1653" s="100" t="s">
        <v>4969</v>
      </c>
      <c r="N1653" s="62" t="n">
        <v>75.49</v>
      </c>
      <c r="O1653" s="77" t="n">
        <f aca="false">N1653-0.5</f>
        <v>74.99</v>
      </c>
      <c r="P1653" s="78" t="n">
        <f aca="false">IF(ISERROR($P$1*O1653),"",($P$1*O1653))</f>
        <v>7939.9412</v>
      </c>
      <c r="Q1653" s="79" t="n">
        <f aca="false">P1653-T1653-X1653-G1653-H1653-Z1653</f>
        <v>758.941199999999</v>
      </c>
      <c r="R1653" s="80" t="n">
        <f aca="false">P1653-T1653-Y1653-G1653-H1653-Z1653</f>
        <v>758.941199999999</v>
      </c>
      <c r="S1653" s="81" t="n">
        <f aca="false">IF(ISERROR(Q1653/P1653),"",(Q1653/P1653))</f>
        <v>0.095585241865519</v>
      </c>
      <c r="T1653" s="78" t="n">
        <f aca="false">ROUND(IF(ISERROR(P1653*$T$1),"",P1653*$T$1),0)</f>
        <v>1191</v>
      </c>
      <c r="U1653" s="82" t="n">
        <f aca="false">ROUNDUP(I1653*1.2,0)</f>
        <v>240</v>
      </c>
      <c r="V1653" s="83" t="n">
        <f aca="false">ROUNDUP(SUM(J1653:L1653)*1.1,0)</f>
        <v>0</v>
      </c>
      <c r="W1653" s="84" t="s">
        <v>50</v>
      </c>
      <c r="X1653" s="28" t="n">
        <f aca="false">IFERROR(IF($W1653="eパケライト",VLOOKUP($U1653,料金表!$B$3:$H$52,2,1),IF($W1653="eパケ",VLOOKUP($U1653,料金表!$B$3:$H$52,4,1),IF($W1653="EMS",VLOOKUP($U1653,料金表!$B$3:$H$52,6,1),""))),"")</f>
        <v>860</v>
      </c>
      <c r="Y1653" s="28" t="n">
        <f aca="false">IFERROR(IF($W1653="eパケライト",VLOOKUP($U1653,料金表!$B$3:$H$52,3,1),IF($W1653="eパケ",VLOOKUP($U1653,料金表!$B$3:$H$52,5,1),IF($W1653="EMS",VLOOKUP($U1653,料金表!$B$3:$H$52,7,1),""))),"")</f>
        <v>860</v>
      </c>
      <c r="Z1653" s="28" t="n">
        <f aca="false">$Z$1</f>
        <v>330</v>
      </c>
      <c r="AA1653" s="64"/>
      <c r="AB1653" s="65"/>
      <c r="AC1653" s="66" t="s">
        <v>89</v>
      </c>
      <c r="AD1653" s="65" t="n">
        <v>44031</v>
      </c>
      <c r="AE1653" s="56"/>
      <c r="AF1653" s="104"/>
    </row>
    <row r="1654" customFormat="false" ht="15.75" hidden="false" customHeight="true" outlineLevel="0" collapsed="false">
      <c r="A1654" s="19" t="n">
        <v>1647</v>
      </c>
      <c r="B1654" s="67"/>
      <c r="C1654" s="58" t="s">
        <v>4970</v>
      </c>
      <c r="D1654" s="37" t="s">
        <v>4971</v>
      </c>
      <c r="E1654" s="58" t="n">
        <v>4964808302093</v>
      </c>
      <c r="F1654" s="38" t="str">
        <f aca="false">IF(D1654="",,"http://mnsearch.com/item?kwd="&amp;D1654)</f>
        <v>http://mnsearch.com/item?kwd=B003GAL9RE</v>
      </c>
      <c r="G1654" s="60" t="n">
        <v>5600</v>
      </c>
      <c r="H1654" s="39"/>
      <c r="I1654" s="40" t="n">
        <v>200</v>
      </c>
      <c r="J1654" s="41"/>
      <c r="K1654" s="41"/>
      <c r="L1654" s="41"/>
      <c r="M1654" s="100" t="s">
        <v>4972</v>
      </c>
      <c r="N1654" s="62" t="n">
        <v>80.49</v>
      </c>
      <c r="O1654" s="77" t="n">
        <f aca="false">N1654-0.5</f>
        <v>79.99</v>
      </c>
      <c r="P1654" s="78" t="n">
        <f aca="false">IF(ISERROR($P$1*O1654),"",($P$1*O1654))</f>
        <v>8469.3412</v>
      </c>
      <c r="Q1654" s="79" t="n">
        <f aca="false">P1654-T1654-X1654-G1654-H1654-Z1654</f>
        <v>409.341199999999</v>
      </c>
      <c r="R1654" s="80" t="n">
        <f aca="false">P1654-T1654-Y1654-G1654-H1654-Z1654</f>
        <v>409.341199999999</v>
      </c>
      <c r="S1654" s="81" t="n">
        <f aca="false">IF(ISERROR(Q1654/P1654),"",(Q1654/P1654))</f>
        <v>0.0483321182053687</v>
      </c>
      <c r="T1654" s="78" t="n">
        <f aca="false">ROUND(IF(ISERROR(P1654*$T$1),"",P1654*$T$1),0)</f>
        <v>1270</v>
      </c>
      <c r="U1654" s="82" t="n">
        <f aca="false">ROUNDUP(I1654*1.2,0)</f>
        <v>240</v>
      </c>
      <c r="V1654" s="83" t="n">
        <f aca="false">ROUNDUP(SUM(J1654:L1654)*1.1,0)</f>
        <v>0</v>
      </c>
      <c r="W1654" s="84" t="s">
        <v>50</v>
      </c>
      <c r="X1654" s="28" t="n">
        <f aca="false">IFERROR(IF($W1654="eパケライト",VLOOKUP($U1654,料金表!$B$3:$H$52,2,1),IF($W1654="eパケ",VLOOKUP($U1654,料金表!$B$3:$H$52,4,1),IF($W1654="EMS",VLOOKUP($U1654,料金表!$B$3:$H$52,6,1),""))),"")</f>
        <v>860</v>
      </c>
      <c r="Y1654" s="28" t="n">
        <f aca="false">IFERROR(IF($W1654="eパケライト",VLOOKUP($U1654,料金表!$B$3:$H$52,3,1),IF($W1654="eパケ",VLOOKUP($U1654,料金表!$B$3:$H$52,5,1),IF($W1654="EMS",VLOOKUP($U1654,料金表!$B$3:$H$52,7,1),""))),"")</f>
        <v>860</v>
      </c>
      <c r="Z1654" s="28" t="n">
        <f aca="false">$Z$1</f>
        <v>330</v>
      </c>
      <c r="AA1654" s="64"/>
      <c r="AB1654" s="65"/>
      <c r="AC1654" s="66" t="s">
        <v>89</v>
      </c>
      <c r="AD1654" s="65" t="n">
        <v>44031</v>
      </c>
      <c r="AE1654" s="56"/>
      <c r="AF1654" s="104"/>
    </row>
    <row r="1655" customFormat="false" ht="15.75" hidden="false" customHeight="true" outlineLevel="0" collapsed="false">
      <c r="A1655" s="19" t="n">
        <v>1648</v>
      </c>
      <c r="B1655" s="67"/>
      <c r="C1655" s="58" t="s">
        <v>4973</v>
      </c>
      <c r="D1655" s="37" t="s">
        <v>4974</v>
      </c>
      <c r="E1655" s="58" t="n">
        <v>4902370506525</v>
      </c>
      <c r="F1655" s="38" t="str">
        <f aca="false">IF(D1655="",,"http://mnsearch.com/item?kwd="&amp;D1655)</f>
        <v>http://mnsearch.com/item?kwd=B000099112</v>
      </c>
      <c r="G1655" s="60" t="n">
        <v>4000</v>
      </c>
      <c r="H1655" s="39"/>
      <c r="I1655" s="40" t="n">
        <v>300</v>
      </c>
      <c r="J1655" s="41"/>
      <c r="K1655" s="41"/>
      <c r="L1655" s="41"/>
      <c r="M1655" s="100" t="s">
        <v>4975</v>
      </c>
      <c r="N1655" s="62" t="n">
        <v>70.49</v>
      </c>
      <c r="O1655" s="77" t="n">
        <f aca="false">N1655-0.5</f>
        <v>69.99</v>
      </c>
      <c r="P1655" s="78" t="n">
        <f aca="false">IF(ISERROR($P$1*O1655),"",($P$1*O1655))</f>
        <v>7410.5412</v>
      </c>
      <c r="Q1655" s="79" t="n">
        <f aca="false">P1655-T1655-X1655-G1655-H1655-Z1655</f>
        <v>883.541199999999</v>
      </c>
      <c r="R1655" s="80" t="n">
        <f aca="false">P1655-T1655-Y1655-G1655-H1655-Z1655</f>
        <v>883.541199999999</v>
      </c>
      <c r="S1655" s="81" t="n">
        <f aca="false">IF(ISERROR(Q1655/P1655),"",(Q1655/P1655))</f>
        <v>0.119227621324067</v>
      </c>
      <c r="T1655" s="78" t="n">
        <f aca="false">ROUND(IF(ISERROR(P1655*$T$1),"",P1655*$T$1),0)</f>
        <v>1112</v>
      </c>
      <c r="U1655" s="82" t="n">
        <f aca="false">ROUNDUP(I1655*1.2,0)</f>
        <v>360</v>
      </c>
      <c r="V1655" s="83" t="n">
        <f aca="false">ROUNDUP(SUM(J1655:L1655)*1.1,0)</f>
        <v>0</v>
      </c>
      <c r="W1655" s="84" t="s">
        <v>50</v>
      </c>
      <c r="X1655" s="28" t="n">
        <f aca="false">IFERROR(IF($W1655="eパケライト",VLOOKUP($U1655,料金表!$B$3:$H$52,2,1),IF($W1655="eパケ",VLOOKUP($U1655,料金表!$B$3:$H$52,4,1),IF($W1655="EMS",VLOOKUP($U1655,料金表!$B$3:$H$52,6,1),""))),"")</f>
        <v>1085</v>
      </c>
      <c r="Y1655" s="28" t="n">
        <f aca="false">IFERROR(IF($W1655="eパケライト",VLOOKUP($U1655,料金表!$B$3:$H$52,3,1),IF($W1655="eパケ",VLOOKUP($U1655,料金表!$B$3:$H$52,5,1),IF($W1655="EMS",VLOOKUP($U1655,料金表!$B$3:$H$52,7,1),""))),"")</f>
        <v>1085</v>
      </c>
      <c r="Z1655" s="28" t="n">
        <f aca="false">$Z$1</f>
        <v>330</v>
      </c>
      <c r="AA1655" s="64"/>
      <c r="AB1655" s="65"/>
      <c r="AC1655" s="66" t="s">
        <v>89</v>
      </c>
      <c r="AD1655" s="65" t="n">
        <v>44031</v>
      </c>
      <c r="AE1655" s="56"/>
      <c r="AF1655" s="104"/>
    </row>
    <row r="1656" customFormat="false" ht="15.75" hidden="false" customHeight="true" outlineLevel="0" collapsed="false">
      <c r="A1656" s="19" t="n">
        <v>1649</v>
      </c>
      <c r="B1656" s="67"/>
      <c r="C1656" s="58" t="s">
        <v>4976</v>
      </c>
      <c r="D1656" s="37" t="s">
        <v>4977</v>
      </c>
      <c r="E1656" s="58" t="n">
        <v>4984995903613</v>
      </c>
      <c r="F1656" s="38" t="str">
        <f aca="false">IF(D1656="",,"http://mnsearch.com/item?kwd="&amp;D1656)</f>
        <v>http://mnsearch.com/item?kwd=B07QXXKKY7</v>
      </c>
      <c r="G1656" s="60" t="n">
        <v>13611</v>
      </c>
      <c r="H1656" s="39"/>
      <c r="I1656" s="40" t="n">
        <v>900</v>
      </c>
      <c r="J1656" s="41"/>
      <c r="K1656" s="41"/>
      <c r="L1656" s="41"/>
      <c r="M1656" s="100" t="s">
        <v>4978</v>
      </c>
      <c r="N1656" s="62" t="n">
        <v>200.49</v>
      </c>
      <c r="O1656" s="77" t="n">
        <f aca="false">N1656-0.5</f>
        <v>199.99</v>
      </c>
      <c r="P1656" s="78" t="n">
        <f aca="false">IF(ISERROR($P$1*O1656),"",($P$1*O1656))</f>
        <v>21174.9412</v>
      </c>
      <c r="Q1656" s="79" t="n">
        <f aca="false">P1656-T1656-X1656-G1656-H1656-Z1656</f>
        <v>1802.9412</v>
      </c>
      <c r="R1656" s="80" t="n">
        <f aca="false">P1656-T1656-Y1656-G1656-H1656-Z1656</f>
        <v>1802.9412</v>
      </c>
      <c r="S1656" s="81" t="n">
        <f aca="false">IF(ISERROR(Q1656/P1656),"",(Q1656/P1656))</f>
        <v>0.0851450392693417</v>
      </c>
      <c r="T1656" s="78" t="n">
        <f aca="false">ROUND(IF(ISERROR(P1656*$T$1),"",P1656*$T$1),0)</f>
        <v>3176</v>
      </c>
      <c r="U1656" s="82" t="n">
        <f aca="false">ROUNDUP(I1656*1.2,0)</f>
        <v>1080</v>
      </c>
      <c r="V1656" s="83" t="n">
        <f aca="false">ROUNDUP(SUM(J1656:L1656)*1.1,0)</f>
        <v>0</v>
      </c>
      <c r="W1656" s="84" t="s">
        <v>50</v>
      </c>
      <c r="X1656" s="28" t="n">
        <f aca="false">IFERROR(IF($W1656="eパケライト",VLOOKUP($U1656,料金表!$B$3:$H$52,2,1),IF($W1656="eパケ",VLOOKUP($U1656,料金表!$B$3:$H$52,4,1),IF($W1656="EMS",VLOOKUP($U1656,料金表!$B$3:$H$52,6,1),""))),"")</f>
        <v>2255</v>
      </c>
      <c r="Y1656" s="28" t="n">
        <f aca="false">IFERROR(IF($W1656="eパケライト",VLOOKUP($U1656,料金表!$B$3:$H$52,3,1),IF($W1656="eパケ",VLOOKUP($U1656,料金表!$B$3:$H$52,5,1),IF($W1656="EMS",VLOOKUP($U1656,料金表!$B$3:$H$52,7,1),""))),"")</f>
        <v>2255</v>
      </c>
      <c r="Z1656" s="28" t="n">
        <f aca="false">$Z$1</f>
        <v>330</v>
      </c>
      <c r="AA1656" s="64"/>
      <c r="AB1656" s="65"/>
      <c r="AC1656" s="66" t="s">
        <v>89</v>
      </c>
      <c r="AD1656" s="65" t="n">
        <v>44031</v>
      </c>
      <c r="AE1656" s="56"/>
      <c r="AF1656" s="104"/>
    </row>
    <row r="1657" customFormat="false" ht="15.75" hidden="false" customHeight="true" outlineLevel="0" collapsed="false">
      <c r="A1657" s="19" t="n">
        <v>1650</v>
      </c>
      <c r="B1657" s="67"/>
      <c r="C1657" s="58" t="s">
        <v>4979</v>
      </c>
      <c r="D1657" s="37" t="s">
        <v>4980</v>
      </c>
      <c r="E1657" s="58" t="n">
        <v>4902370509588</v>
      </c>
      <c r="F1657" s="38" t="str">
        <f aca="false">IF(D1657="",,"http://mnsearch.com/item?kwd="&amp;D1657)</f>
        <v>http://mnsearch.com/item?kwd=B0003H2R8S</v>
      </c>
      <c r="G1657" s="60" t="n">
        <v>16500</v>
      </c>
      <c r="H1657" s="39"/>
      <c r="I1657" s="40" t="n">
        <v>300</v>
      </c>
      <c r="J1657" s="41"/>
      <c r="K1657" s="41"/>
      <c r="L1657" s="41"/>
      <c r="M1657" s="61" t="s">
        <v>4981</v>
      </c>
      <c r="N1657" s="62" t="n">
        <v>240.49</v>
      </c>
      <c r="O1657" s="77" t="n">
        <f aca="false">N1657-0.5</f>
        <v>239.99</v>
      </c>
      <c r="P1657" s="78" t="n">
        <f aca="false">IF(ISERROR($P$1*O1657),"",($P$1*O1657))</f>
        <v>25410.1412</v>
      </c>
      <c r="Q1657" s="79" t="n">
        <f aca="false">P1657-T1657-X1657-G1657-H1657-Z1657</f>
        <v>3683.1412</v>
      </c>
      <c r="R1657" s="80" t="n">
        <f aca="false">P1657-T1657-Y1657-G1657-H1657-Z1657</f>
        <v>3683.1412</v>
      </c>
      <c r="S1657" s="81" t="n">
        <f aca="false">IF(ISERROR(Q1657/P1657),"",(Q1657/P1657))</f>
        <v>0.144947687264327</v>
      </c>
      <c r="T1657" s="78" t="n">
        <f aca="false">ROUND(IF(ISERROR(P1657*$T$1),"",P1657*$T$1),0)</f>
        <v>3812</v>
      </c>
      <c r="U1657" s="82" t="n">
        <f aca="false">ROUNDUP(I1657*1.2,0)</f>
        <v>360</v>
      </c>
      <c r="V1657" s="83" t="n">
        <f aca="false">ROUNDUP(SUM(J1657:L1657)*1.1,0)</f>
        <v>0</v>
      </c>
      <c r="W1657" s="84" t="s">
        <v>50</v>
      </c>
      <c r="X1657" s="28" t="n">
        <f aca="false">IFERROR(IF($W1657="eパケライト",VLOOKUP($U1657,料金表!$B$3:$H$52,2,1),IF($W1657="eパケ",VLOOKUP($U1657,料金表!$B$3:$H$52,4,1),IF($W1657="EMS",VLOOKUP($U1657,料金表!$B$3:$H$52,6,1),""))),"")</f>
        <v>1085</v>
      </c>
      <c r="Y1657" s="28" t="n">
        <f aca="false">IFERROR(IF($W1657="eパケライト",VLOOKUP($U1657,料金表!$B$3:$H$52,3,1),IF($W1657="eパケ",VLOOKUP($U1657,料金表!$B$3:$H$52,5,1),IF($W1657="EMS",VLOOKUP($U1657,料金表!$B$3:$H$52,7,1),""))),"")</f>
        <v>1085</v>
      </c>
      <c r="Z1657" s="28" t="n">
        <f aca="false">$Z$1</f>
        <v>330</v>
      </c>
      <c r="AA1657" s="64"/>
      <c r="AB1657" s="65"/>
      <c r="AC1657" s="66" t="s">
        <v>89</v>
      </c>
      <c r="AD1657" s="65" t="n">
        <v>44031</v>
      </c>
      <c r="AE1657" s="56"/>
      <c r="AF1657" s="104"/>
    </row>
    <row r="1658" customFormat="false" ht="15.75" hidden="false" customHeight="true" outlineLevel="0" collapsed="false">
      <c r="A1658" s="19" t="n">
        <v>1651</v>
      </c>
      <c r="B1658" s="67"/>
      <c r="C1658" s="58" t="s">
        <v>4982</v>
      </c>
      <c r="D1658" s="37" t="s">
        <v>4983</v>
      </c>
      <c r="E1658" s="58" t="n">
        <v>4964808100675</v>
      </c>
      <c r="F1658" s="38" t="str">
        <f aca="false">IF(D1658="",,"http://mnsearch.com/item?kwd="&amp;D1658)</f>
        <v>http://mnsearch.com/item?kwd=B00014B11C</v>
      </c>
      <c r="G1658" s="60" t="n">
        <v>10200</v>
      </c>
      <c r="H1658" s="39"/>
      <c r="I1658" s="40" t="n">
        <v>800</v>
      </c>
      <c r="J1658" s="41"/>
      <c r="K1658" s="41"/>
      <c r="L1658" s="41"/>
      <c r="M1658" s="61" t="s">
        <v>4984</v>
      </c>
      <c r="N1658" s="62" t="n">
        <v>150.49</v>
      </c>
      <c r="O1658" s="77" t="n">
        <f aca="false">N1658-0.5</f>
        <v>149.99</v>
      </c>
      <c r="P1658" s="78" t="n">
        <f aca="false">IF(ISERROR($P$1*O1658),"",($P$1*O1658))</f>
        <v>15880.9412</v>
      </c>
      <c r="Q1658" s="79" t="n">
        <f aca="false">P1658-T1658-X1658-G1658-H1658-Z1658</f>
        <v>983.941200000001</v>
      </c>
      <c r="R1658" s="80" t="n">
        <f aca="false">P1658-T1658-Y1658-G1658-H1658-Z1658</f>
        <v>983.941200000001</v>
      </c>
      <c r="S1658" s="81" t="n">
        <f aca="false">IF(ISERROR(Q1658/P1658),"",(Q1658/P1658))</f>
        <v>0.0619573605624836</v>
      </c>
      <c r="T1658" s="78" t="n">
        <f aca="false">ROUND(IF(ISERROR(P1658*$T$1),"",P1658*$T$1),0)</f>
        <v>2382</v>
      </c>
      <c r="U1658" s="82" t="n">
        <f aca="false">ROUNDUP(I1658*1.2,0)</f>
        <v>960</v>
      </c>
      <c r="V1658" s="83" t="n">
        <f aca="false">ROUNDUP(SUM(J1658:L1658)*1.1,0)</f>
        <v>0</v>
      </c>
      <c r="W1658" s="84" t="s">
        <v>50</v>
      </c>
      <c r="X1658" s="28" t="n">
        <f aca="false">IFERROR(IF($W1658="eパケライト",VLOOKUP($U1658,料金表!$B$3:$H$52,2,1),IF($W1658="eパケ",VLOOKUP($U1658,料金表!$B$3:$H$52,4,1),IF($W1658="EMS",VLOOKUP($U1658,料金表!$B$3:$H$52,6,1),""))),"")</f>
        <v>1985</v>
      </c>
      <c r="Y1658" s="28" t="n">
        <f aca="false">IFERROR(IF($W1658="eパケライト",VLOOKUP($U1658,料金表!$B$3:$H$52,3,1),IF($W1658="eパケ",VLOOKUP($U1658,料金表!$B$3:$H$52,5,1),IF($W1658="EMS",VLOOKUP($U1658,料金表!$B$3:$H$52,7,1),""))),"")</f>
        <v>1985</v>
      </c>
      <c r="Z1658" s="28" t="n">
        <f aca="false">$Z$1</f>
        <v>330</v>
      </c>
      <c r="AA1658" s="64"/>
      <c r="AB1658" s="65"/>
      <c r="AC1658" s="66" t="s">
        <v>89</v>
      </c>
      <c r="AD1658" s="65" t="n">
        <v>44031</v>
      </c>
      <c r="AE1658" s="56"/>
      <c r="AF1658" s="104"/>
    </row>
    <row r="1659" customFormat="false" ht="15.75" hidden="false" customHeight="true" outlineLevel="0" collapsed="false">
      <c r="A1659" s="19" t="n">
        <v>1652</v>
      </c>
      <c r="B1659" s="67"/>
      <c r="C1659" s="58" t="s">
        <v>4985</v>
      </c>
      <c r="D1659" s="37" t="s">
        <v>4986</v>
      </c>
      <c r="E1659" s="58" t="n">
        <v>4964808002016</v>
      </c>
      <c r="F1659" s="38" t="str">
        <f aca="false">IF(D1659="",,"http://mnsearch.com/item?kwd="&amp;D1659)</f>
        <v>http://mnsearch.com/item?kwd=B0001RBLIM</v>
      </c>
      <c r="G1659" s="60" t="n">
        <v>12500</v>
      </c>
      <c r="H1659" s="39"/>
      <c r="I1659" s="40" t="n">
        <v>1000</v>
      </c>
      <c r="J1659" s="41"/>
      <c r="K1659" s="41"/>
      <c r="L1659" s="41"/>
      <c r="M1659" s="100" t="s">
        <v>4987</v>
      </c>
      <c r="N1659" s="62" t="n">
        <v>190.49</v>
      </c>
      <c r="O1659" s="77" t="n">
        <f aca="false">N1659-0.5</f>
        <v>189.99</v>
      </c>
      <c r="P1659" s="78" t="n">
        <f aca="false">IF(ISERROR($P$1*O1659),"",($P$1*O1659))</f>
        <v>20116.1412</v>
      </c>
      <c r="Q1659" s="79" t="n">
        <f aca="false">P1659-T1659-X1659-G1659-H1659-Z1659</f>
        <v>2014.1412</v>
      </c>
      <c r="R1659" s="80" t="n">
        <f aca="false">P1659-T1659-Y1659-G1659-H1659-Z1659</f>
        <v>2014.1412</v>
      </c>
      <c r="S1659" s="81" t="n">
        <f aca="false">IF(ISERROR(Q1659/P1659),"",(Q1659/P1659))</f>
        <v>0.100125624491043</v>
      </c>
      <c r="T1659" s="78" t="n">
        <f aca="false">ROUND(IF(ISERROR(P1659*$T$1),"",P1659*$T$1),0)</f>
        <v>3017</v>
      </c>
      <c r="U1659" s="82" t="n">
        <f aca="false">ROUNDUP(I1659*1.2,0)</f>
        <v>1200</v>
      </c>
      <c r="V1659" s="83" t="n">
        <f aca="false">ROUNDUP(SUM(J1659:L1659)*1.1,0)</f>
        <v>0</v>
      </c>
      <c r="W1659" s="84" t="s">
        <v>50</v>
      </c>
      <c r="X1659" s="28" t="n">
        <f aca="false">IFERROR(IF($W1659="eパケライト",VLOOKUP($U1659,料金表!$B$3:$H$52,2,1),IF($W1659="eパケ",VLOOKUP($U1659,料金表!$B$3:$H$52,4,1),IF($W1659="EMS",VLOOKUP($U1659,料金表!$B$3:$H$52,6,1),""))),"")</f>
        <v>2255</v>
      </c>
      <c r="Y1659" s="28" t="n">
        <f aca="false">IFERROR(IF($W1659="eパケライト",VLOOKUP($U1659,料金表!$B$3:$H$52,3,1),IF($W1659="eパケ",VLOOKUP($U1659,料金表!$B$3:$H$52,5,1),IF($W1659="EMS",VLOOKUP($U1659,料金表!$B$3:$H$52,7,1),""))),"")</f>
        <v>2255</v>
      </c>
      <c r="Z1659" s="28" t="n">
        <f aca="false">$Z$1</f>
        <v>330</v>
      </c>
      <c r="AA1659" s="64"/>
      <c r="AB1659" s="65"/>
      <c r="AC1659" s="66" t="s">
        <v>45</v>
      </c>
      <c r="AD1659" s="65" t="n">
        <v>44031</v>
      </c>
      <c r="AE1659" s="56"/>
      <c r="AF1659" s="105" t="s">
        <v>4988</v>
      </c>
    </row>
    <row r="1660" customFormat="false" ht="15.75" hidden="false" customHeight="true" outlineLevel="0" collapsed="false">
      <c r="A1660" s="19" t="n">
        <v>1653</v>
      </c>
      <c r="B1660" s="67"/>
      <c r="C1660" s="58" t="s">
        <v>4989</v>
      </c>
      <c r="D1660" s="37" t="s">
        <v>4990</v>
      </c>
      <c r="E1660" s="58" t="n">
        <v>4964808500024</v>
      </c>
      <c r="F1660" s="38" t="str">
        <f aca="false">IF(D1660="",,"http://mnsearch.com/item?kwd="&amp;D1660)</f>
        <v>http://mnsearch.com/item?kwd=B0001RBLKA</v>
      </c>
      <c r="G1660" s="60" t="n">
        <v>6580</v>
      </c>
      <c r="H1660" s="39"/>
      <c r="I1660" s="40" t="n">
        <v>800</v>
      </c>
      <c r="J1660" s="41"/>
      <c r="K1660" s="41"/>
      <c r="L1660" s="41"/>
      <c r="M1660" s="100" t="s">
        <v>4991</v>
      </c>
      <c r="N1660" s="62" t="n">
        <v>120.49</v>
      </c>
      <c r="O1660" s="77" t="n">
        <f aca="false">N1660-0.5</f>
        <v>119.99</v>
      </c>
      <c r="P1660" s="78" t="n">
        <f aca="false">IF(ISERROR($P$1*O1660),"",($P$1*O1660))</f>
        <v>12704.5412</v>
      </c>
      <c r="Q1660" s="79" t="n">
        <f aca="false">P1660-T1660-X1660-G1660-H1660-Z1660</f>
        <v>1903.5412</v>
      </c>
      <c r="R1660" s="80" t="n">
        <f aca="false">P1660-T1660-Y1660-G1660-H1660-Z1660</f>
        <v>1903.5412</v>
      </c>
      <c r="S1660" s="81" t="n">
        <f aca="false">IF(ISERROR(Q1660/P1660),"",(Q1660/P1660))</f>
        <v>0.149831557868457</v>
      </c>
      <c r="T1660" s="78" t="n">
        <f aca="false">ROUND(IF(ISERROR(P1660*$T$1),"",P1660*$T$1),0)</f>
        <v>1906</v>
      </c>
      <c r="U1660" s="82" t="n">
        <f aca="false">ROUNDUP(I1660*1.2,0)</f>
        <v>960</v>
      </c>
      <c r="V1660" s="83" t="n">
        <f aca="false">ROUNDUP(SUM(J1660:L1660)*1.1,0)</f>
        <v>0</v>
      </c>
      <c r="W1660" s="84" t="s">
        <v>50</v>
      </c>
      <c r="X1660" s="28" t="n">
        <f aca="false">IFERROR(IF($W1660="eパケライト",VLOOKUP($U1660,料金表!$B$3:$H$52,2,1),IF($W1660="eパケ",VLOOKUP($U1660,料金表!$B$3:$H$52,4,1),IF($W1660="EMS",VLOOKUP($U1660,料金表!$B$3:$H$52,6,1),""))),"")</f>
        <v>1985</v>
      </c>
      <c r="Y1660" s="28" t="n">
        <f aca="false">IFERROR(IF($W1660="eパケライト",VLOOKUP($U1660,料金表!$B$3:$H$52,3,1),IF($W1660="eパケ",VLOOKUP($U1660,料金表!$B$3:$H$52,5,1),IF($W1660="EMS",VLOOKUP($U1660,料金表!$B$3:$H$52,7,1),""))),"")</f>
        <v>1985</v>
      </c>
      <c r="Z1660" s="28" t="n">
        <f aca="false">$Z$1</f>
        <v>330</v>
      </c>
      <c r="AA1660" s="64"/>
      <c r="AB1660" s="65"/>
      <c r="AC1660" s="66" t="s">
        <v>45</v>
      </c>
      <c r="AD1660" s="65" t="n">
        <v>44031</v>
      </c>
      <c r="AE1660" s="56"/>
      <c r="AF1660" s="105" t="s">
        <v>4992</v>
      </c>
    </row>
    <row r="1661" customFormat="false" ht="15.75" hidden="false" customHeight="true" outlineLevel="0" collapsed="false">
      <c r="A1661" s="19" t="n">
        <v>1654</v>
      </c>
      <c r="B1661" s="67"/>
      <c r="C1661" s="58" t="s">
        <v>4993</v>
      </c>
      <c r="D1661" s="37" t="s">
        <v>4994</v>
      </c>
      <c r="E1661" s="58" t="n">
        <v>4964808100828</v>
      </c>
      <c r="F1661" s="38" t="str">
        <f aca="false">IF(D1661="",,"http://mnsearch.com/item?kwd="&amp;D1661)</f>
        <v>http://mnsearch.com/item?kwd=B00014B0H2</v>
      </c>
      <c r="G1661" s="60" t="n">
        <v>20000</v>
      </c>
      <c r="H1661" s="39"/>
      <c r="I1661" s="40" t="n">
        <v>800</v>
      </c>
      <c r="J1661" s="41"/>
      <c r="K1661" s="41"/>
      <c r="L1661" s="41"/>
      <c r="M1661" s="61" t="s">
        <v>4995</v>
      </c>
      <c r="N1661" s="62" t="n">
        <v>270.49</v>
      </c>
      <c r="O1661" s="77" t="n">
        <f aca="false">N1661-0.5</f>
        <v>269.99</v>
      </c>
      <c r="P1661" s="78" t="n">
        <f aca="false">IF(ISERROR($P$1*O1661),"",($P$1*O1661))</f>
        <v>28586.5412</v>
      </c>
      <c r="Q1661" s="79" t="n">
        <f aca="false">P1661-T1661-X1661-G1661-H1661-Z1661</f>
        <v>1983.5412</v>
      </c>
      <c r="R1661" s="80" t="n">
        <f aca="false">P1661-T1661-Y1661-G1661-H1661-Z1661</f>
        <v>1983.5412</v>
      </c>
      <c r="S1661" s="81" t="n">
        <f aca="false">IF(ISERROR(Q1661/P1661),"",(Q1661/P1661))</f>
        <v>0.0693872401744077</v>
      </c>
      <c r="T1661" s="78" t="n">
        <f aca="false">ROUND(IF(ISERROR(P1661*$T$1),"",P1661*$T$1),0)</f>
        <v>4288</v>
      </c>
      <c r="U1661" s="82" t="n">
        <f aca="false">ROUNDUP(I1661*1.2,0)</f>
        <v>960</v>
      </c>
      <c r="V1661" s="83" t="n">
        <f aca="false">ROUNDUP(SUM(J1661:L1661)*1.1,0)</f>
        <v>0</v>
      </c>
      <c r="W1661" s="84" t="s">
        <v>50</v>
      </c>
      <c r="X1661" s="28" t="n">
        <f aca="false">IFERROR(IF($W1661="eパケライト",VLOOKUP($U1661,料金表!$B$3:$H$52,2,1),IF($W1661="eパケ",VLOOKUP($U1661,料金表!$B$3:$H$52,4,1),IF($W1661="EMS",VLOOKUP($U1661,料金表!$B$3:$H$52,6,1),""))),"")</f>
        <v>1985</v>
      </c>
      <c r="Y1661" s="28" t="n">
        <f aca="false">IFERROR(IF($W1661="eパケライト",VLOOKUP($U1661,料金表!$B$3:$H$52,3,1),IF($W1661="eパケ",VLOOKUP($U1661,料金表!$B$3:$H$52,5,1),IF($W1661="EMS",VLOOKUP($U1661,料金表!$B$3:$H$52,7,1),""))),"")</f>
        <v>1985</v>
      </c>
      <c r="Z1661" s="28" t="n">
        <f aca="false">$Z$1</f>
        <v>330</v>
      </c>
      <c r="AA1661" s="64"/>
      <c r="AB1661" s="65"/>
      <c r="AC1661" s="66" t="s">
        <v>45</v>
      </c>
      <c r="AD1661" s="65" t="n">
        <v>44031</v>
      </c>
      <c r="AE1661" s="56"/>
      <c r="AF1661" s="104"/>
    </row>
    <row r="1662" customFormat="false" ht="15.75" hidden="false" customHeight="true" outlineLevel="0" collapsed="false">
      <c r="A1662" s="19" t="n">
        <v>1655</v>
      </c>
      <c r="B1662" s="67"/>
      <c r="C1662" s="58" t="s">
        <v>4996</v>
      </c>
      <c r="D1662" s="37" t="s">
        <v>4997</v>
      </c>
      <c r="E1662" s="58" t="n">
        <v>4964808100637</v>
      </c>
      <c r="F1662" s="38" t="str">
        <f aca="false">IF(D1662="",,"http://mnsearch.com/item?kwd="&amp;D1662)</f>
        <v>http://mnsearch.com/item?kwd=B00014B0CC</v>
      </c>
      <c r="G1662" s="60" t="n">
        <v>12000</v>
      </c>
      <c r="H1662" s="39"/>
      <c r="I1662" s="40" t="n">
        <v>800</v>
      </c>
      <c r="J1662" s="41"/>
      <c r="K1662" s="41"/>
      <c r="L1662" s="41"/>
      <c r="M1662" s="100" t="s">
        <v>4998</v>
      </c>
      <c r="N1662" s="62" t="n">
        <v>165.49</v>
      </c>
      <c r="O1662" s="77" t="n">
        <f aca="false">N1662-0.5</f>
        <v>164.99</v>
      </c>
      <c r="P1662" s="78" t="n">
        <f aca="false">IF(ISERROR($P$1*O1662),"",($P$1*O1662))</f>
        <v>17469.1412</v>
      </c>
      <c r="Q1662" s="79" t="n">
        <f aca="false">P1662-T1662-X1662-G1662-H1662-Z1662</f>
        <v>534.141200000002</v>
      </c>
      <c r="R1662" s="80" t="n">
        <f aca="false">P1662-T1662-Y1662-G1662-H1662-Z1662</f>
        <v>534.141200000002</v>
      </c>
      <c r="S1662" s="81" t="n">
        <f aca="false">IF(ISERROR(Q1662/P1662),"",(Q1662/P1662))</f>
        <v>0.0305762712594024</v>
      </c>
      <c r="T1662" s="78" t="n">
        <f aca="false">ROUND(IF(ISERROR(P1662*$T$1),"",P1662*$T$1),0)</f>
        <v>2620</v>
      </c>
      <c r="U1662" s="82" t="n">
        <f aca="false">ROUNDUP(I1662*1.2,0)</f>
        <v>960</v>
      </c>
      <c r="V1662" s="83" t="n">
        <f aca="false">ROUNDUP(SUM(J1662:L1662)*1.1,0)</f>
        <v>0</v>
      </c>
      <c r="W1662" s="84" t="s">
        <v>50</v>
      </c>
      <c r="X1662" s="28" t="n">
        <f aca="false">IFERROR(IF($W1662="eパケライト",VLOOKUP($U1662,料金表!$B$3:$H$52,2,1),IF($W1662="eパケ",VLOOKUP($U1662,料金表!$B$3:$H$52,4,1),IF($W1662="EMS",VLOOKUP($U1662,料金表!$B$3:$H$52,6,1),""))),"")</f>
        <v>1985</v>
      </c>
      <c r="Y1662" s="28" t="n">
        <f aca="false">IFERROR(IF($W1662="eパケライト",VLOOKUP($U1662,料金表!$B$3:$H$52,3,1),IF($W1662="eパケ",VLOOKUP($U1662,料金表!$B$3:$H$52,5,1),IF($W1662="EMS",VLOOKUP($U1662,料金表!$B$3:$H$52,7,1),""))),"")</f>
        <v>1985</v>
      </c>
      <c r="Z1662" s="28" t="n">
        <f aca="false">$Z$1</f>
        <v>330</v>
      </c>
      <c r="AA1662" s="64"/>
      <c r="AB1662" s="65"/>
      <c r="AC1662" s="66" t="s">
        <v>45</v>
      </c>
      <c r="AD1662" s="65" t="n">
        <v>44031</v>
      </c>
      <c r="AE1662" s="56"/>
      <c r="AF1662" s="104"/>
    </row>
    <row r="1663" customFormat="false" ht="15.75" hidden="false" customHeight="true" outlineLevel="0" collapsed="false">
      <c r="A1663" s="19" t="n">
        <v>1656</v>
      </c>
      <c r="B1663" s="67"/>
      <c r="C1663" s="58" t="s">
        <v>4999</v>
      </c>
      <c r="D1663" s="37" t="s">
        <v>5000</v>
      </c>
      <c r="E1663" s="58" t="n">
        <v>4946318096013</v>
      </c>
      <c r="F1663" s="38" t="str">
        <f aca="false">IF(D1663="",,"http://mnsearch.com/item?kwd="&amp;D1663)</f>
        <v>http://mnsearch.com/item?kwd=B00014B0YK</v>
      </c>
      <c r="G1663" s="60" t="n">
        <v>2411</v>
      </c>
      <c r="H1663" s="39"/>
      <c r="I1663" s="40" t="n">
        <v>200</v>
      </c>
      <c r="J1663" s="41"/>
      <c r="K1663" s="41"/>
      <c r="L1663" s="41"/>
      <c r="M1663" s="100" t="s">
        <v>5001</v>
      </c>
      <c r="N1663" s="62" t="n">
        <v>50.49</v>
      </c>
      <c r="O1663" s="77" t="n">
        <f aca="false">N1663-0.5</f>
        <v>49.99</v>
      </c>
      <c r="P1663" s="78" t="n">
        <f aca="false">IF(ISERROR($P$1*O1663),"",($P$1*O1663))</f>
        <v>5292.9412</v>
      </c>
      <c r="Q1663" s="79" t="n">
        <f aca="false">P1663-T1663-X1663-G1663-H1663-Z1663</f>
        <v>897.9412</v>
      </c>
      <c r="R1663" s="80" t="n">
        <f aca="false">P1663-T1663-Y1663-G1663-H1663-Z1663</f>
        <v>897.9412</v>
      </c>
      <c r="S1663" s="81" t="n">
        <f aca="false">IF(ISERROR(Q1663/P1663),"",(Q1663/P1663))</f>
        <v>0.169648814538125</v>
      </c>
      <c r="T1663" s="78" t="n">
        <f aca="false">ROUND(IF(ISERROR(P1663*$T$1),"",P1663*$T$1),0)</f>
        <v>794</v>
      </c>
      <c r="U1663" s="82" t="n">
        <f aca="false">ROUNDUP(I1663*1.2,0)</f>
        <v>240</v>
      </c>
      <c r="V1663" s="83" t="n">
        <f aca="false">ROUNDUP(SUM(J1663:L1663)*1.1,0)</f>
        <v>0</v>
      </c>
      <c r="W1663" s="84" t="s">
        <v>50</v>
      </c>
      <c r="X1663" s="28" t="n">
        <f aca="false">IFERROR(IF($W1663="eパケライト",VLOOKUP($U1663,料金表!$B$3:$H$52,2,1),IF($W1663="eパケ",VLOOKUP($U1663,料金表!$B$3:$H$52,4,1),IF($W1663="EMS",VLOOKUP($U1663,料金表!$B$3:$H$52,6,1),""))),"")</f>
        <v>860</v>
      </c>
      <c r="Y1663" s="28" t="n">
        <f aca="false">IFERROR(IF($W1663="eパケライト",VLOOKUP($U1663,料金表!$B$3:$H$52,3,1),IF($W1663="eパケ",VLOOKUP($U1663,料金表!$B$3:$H$52,5,1),IF($W1663="EMS",VLOOKUP($U1663,料金表!$B$3:$H$52,7,1),""))),"")</f>
        <v>860</v>
      </c>
      <c r="Z1663" s="28" t="n">
        <f aca="false">$Z$1</f>
        <v>330</v>
      </c>
      <c r="AA1663" s="64"/>
      <c r="AB1663" s="65"/>
      <c r="AC1663" s="66" t="s">
        <v>45</v>
      </c>
      <c r="AD1663" s="65" t="n">
        <v>44031</v>
      </c>
      <c r="AE1663" s="56"/>
      <c r="AF1663" s="104"/>
    </row>
    <row r="1664" customFormat="false" ht="15.75" hidden="false" customHeight="true" outlineLevel="0" collapsed="false">
      <c r="A1664" s="19" t="n">
        <v>1657</v>
      </c>
      <c r="B1664" s="67"/>
      <c r="C1664" s="58" t="s">
        <v>5002</v>
      </c>
      <c r="D1664" s="37" t="s">
        <v>5003</v>
      </c>
      <c r="E1664" s="58" t="n">
        <v>4964808101238</v>
      </c>
      <c r="F1664" s="38" t="str">
        <f aca="false">IF(D1664="",,"http://mnsearch.com/item?kwd="&amp;D1664)</f>
        <v>http://mnsearch.com/item?kwd=B00014B1IK</v>
      </c>
      <c r="G1664" s="60" t="n">
        <v>33000</v>
      </c>
      <c r="H1664" s="39"/>
      <c r="I1664" s="40" t="n">
        <v>800</v>
      </c>
      <c r="J1664" s="41"/>
      <c r="K1664" s="41"/>
      <c r="L1664" s="41"/>
      <c r="M1664" s="61" t="s">
        <v>5004</v>
      </c>
      <c r="N1664" s="62" t="n">
        <v>410.49</v>
      </c>
      <c r="O1664" s="77" t="n">
        <f aca="false">N1664-0.5</f>
        <v>409.99</v>
      </c>
      <c r="P1664" s="78" t="n">
        <f aca="false">IF(ISERROR($P$1*O1664),"",($P$1*O1664))</f>
        <v>43409.7412</v>
      </c>
      <c r="Q1664" s="79" t="n">
        <f aca="false">P1664-T1664-X1664-G1664-H1664-Z1664</f>
        <v>1583.7412</v>
      </c>
      <c r="R1664" s="80" t="n">
        <f aca="false">P1664-T1664-Y1664-G1664-H1664-Z1664</f>
        <v>1583.7412</v>
      </c>
      <c r="S1664" s="81" t="n">
        <f aca="false">IF(ISERROR(Q1664/P1664),"",(Q1664/P1664))</f>
        <v>0.0364835439286147</v>
      </c>
      <c r="T1664" s="78" t="n">
        <f aca="false">ROUND(IF(ISERROR(P1664*$T$1),"",P1664*$T$1),0)</f>
        <v>6511</v>
      </c>
      <c r="U1664" s="82" t="n">
        <f aca="false">ROUNDUP(I1664*1.2,0)</f>
        <v>960</v>
      </c>
      <c r="V1664" s="83" t="n">
        <f aca="false">ROUNDUP(SUM(J1664:L1664)*1.1,0)</f>
        <v>0</v>
      </c>
      <c r="W1664" s="84" t="s">
        <v>50</v>
      </c>
      <c r="X1664" s="28" t="n">
        <f aca="false">IFERROR(IF($W1664="eパケライト",VLOOKUP($U1664,料金表!$B$3:$H$52,2,1),IF($W1664="eパケ",VLOOKUP($U1664,料金表!$B$3:$H$52,4,1),IF($W1664="EMS",VLOOKUP($U1664,料金表!$B$3:$H$52,6,1),""))),"")</f>
        <v>1985</v>
      </c>
      <c r="Y1664" s="28" t="n">
        <f aca="false">IFERROR(IF($W1664="eパケライト",VLOOKUP($U1664,料金表!$B$3:$H$52,3,1),IF($W1664="eパケ",VLOOKUP($U1664,料金表!$B$3:$H$52,5,1),IF($W1664="EMS",VLOOKUP($U1664,料金表!$B$3:$H$52,7,1),""))),"")</f>
        <v>1985</v>
      </c>
      <c r="Z1664" s="28" t="n">
        <f aca="false">$Z$1</f>
        <v>330</v>
      </c>
      <c r="AA1664" s="64"/>
      <c r="AB1664" s="65"/>
      <c r="AC1664" s="66" t="s">
        <v>45</v>
      </c>
      <c r="AD1664" s="65" t="n">
        <v>44031</v>
      </c>
      <c r="AE1664" s="56"/>
      <c r="AF1664" s="104"/>
    </row>
    <row r="1665" customFormat="false" ht="15.75" hidden="false" customHeight="true" outlineLevel="0" collapsed="false">
      <c r="A1665" s="19" t="n">
        <v>1658</v>
      </c>
      <c r="B1665" s="67"/>
      <c r="C1665" s="58" t="s">
        <v>5005</v>
      </c>
      <c r="D1665" s="37" t="s">
        <v>110</v>
      </c>
      <c r="E1665" s="58"/>
      <c r="F1665" s="38" t="str">
        <f aca="false">IF(D1665="",,"http://mnsearch.com/item?kwd="&amp;D1665)</f>
        <v>http://mnsearch.com/item?kwd=Hand-on</v>
      </c>
      <c r="G1665" s="60" t="n">
        <v>10000</v>
      </c>
      <c r="H1665" s="39"/>
      <c r="I1665" s="40" t="n">
        <v>300</v>
      </c>
      <c r="J1665" s="41"/>
      <c r="K1665" s="41"/>
      <c r="L1665" s="41"/>
      <c r="M1665" s="41"/>
      <c r="N1665" s="62" t="n">
        <v>150.49</v>
      </c>
      <c r="O1665" s="77" t="n">
        <f aca="false">N1665-0.5</f>
        <v>149.99</v>
      </c>
      <c r="P1665" s="78" t="n">
        <f aca="false">IF(ISERROR($P$1*O1665),"",($P$1*O1665))</f>
        <v>15880.9412</v>
      </c>
      <c r="Q1665" s="79" t="n">
        <f aca="false">P1665-T1665-X1665-G1665-H1665-Z1665</f>
        <v>2083.9412</v>
      </c>
      <c r="R1665" s="80" t="n">
        <f aca="false">P1665-T1665-Y1665-G1665-H1665-Z1665</f>
        <v>2083.9412</v>
      </c>
      <c r="S1665" s="81" t="n">
        <f aca="false">IF(ISERROR(Q1665/P1665),"",(Q1665/P1665))</f>
        <v>0.131222776645001</v>
      </c>
      <c r="T1665" s="78" t="n">
        <f aca="false">ROUND(IF(ISERROR(P1665*$T$1),"",P1665*$T$1),0)</f>
        <v>2382</v>
      </c>
      <c r="U1665" s="82" t="n">
        <f aca="false">ROUNDUP(I1665*1.2,0)</f>
        <v>360</v>
      </c>
      <c r="V1665" s="83" t="n">
        <f aca="false">ROUNDUP(SUM(J1665:L1665)*1.1,0)</f>
        <v>0</v>
      </c>
      <c r="W1665" s="84" t="s">
        <v>50</v>
      </c>
      <c r="X1665" s="28" t="n">
        <f aca="false">IFERROR(IF($W1665="eパケライト",VLOOKUP($U1665,料金表!$B$3:$H$52,2,1),IF($W1665="eパケ",VLOOKUP($U1665,料金表!$B$3:$H$52,4,1),IF($W1665="EMS",VLOOKUP($U1665,料金表!$B$3:$H$52,6,1),""))),"")</f>
        <v>1085</v>
      </c>
      <c r="Y1665" s="28" t="n">
        <f aca="false">IFERROR(IF($W1665="eパケライト",VLOOKUP($U1665,料金表!$B$3:$H$52,3,1),IF($W1665="eパケ",VLOOKUP($U1665,料金表!$B$3:$H$52,5,1),IF($W1665="EMS",VLOOKUP($U1665,料金表!$B$3:$H$52,7,1),""))),"")</f>
        <v>1085</v>
      </c>
      <c r="Z1665" s="28" t="n">
        <f aca="false">$Z$1</f>
        <v>330</v>
      </c>
      <c r="AA1665" s="64"/>
      <c r="AB1665" s="65"/>
      <c r="AC1665" s="66" t="s">
        <v>45</v>
      </c>
      <c r="AD1665" s="65" t="n">
        <v>44031</v>
      </c>
      <c r="AE1665" s="56"/>
      <c r="AF1665" s="105" t="s">
        <v>5006</v>
      </c>
    </row>
    <row r="1666" customFormat="false" ht="15.75" hidden="false" customHeight="true" outlineLevel="0" collapsed="false">
      <c r="A1666" s="19" t="n">
        <v>1659</v>
      </c>
      <c r="B1666" s="67"/>
      <c r="C1666" s="58" t="s">
        <v>5007</v>
      </c>
      <c r="D1666" s="37" t="s">
        <v>5008</v>
      </c>
      <c r="E1666" s="20"/>
      <c r="F1666" s="38" t="str">
        <f aca="false">IF(D1666="",,"http://mnsearch.com/item?kwd="&amp;D1666)</f>
        <v>http://mnsearch.com/item?kwd=B00006L42H</v>
      </c>
      <c r="G1666" s="60" t="n">
        <v>10911</v>
      </c>
      <c r="H1666" s="39"/>
      <c r="I1666" s="40" t="n">
        <v>200</v>
      </c>
      <c r="J1666" s="41"/>
      <c r="K1666" s="41"/>
      <c r="L1666" s="41"/>
      <c r="M1666" s="100" t="s">
        <v>5009</v>
      </c>
      <c r="N1666" s="62" t="n">
        <v>145.49</v>
      </c>
      <c r="O1666" s="77" t="n">
        <f aca="false">N1666-0.5</f>
        <v>144.99</v>
      </c>
      <c r="P1666" s="78" t="n">
        <f aca="false">IF(ISERROR($P$1*O1666),"",($P$1*O1666))</f>
        <v>15351.5412</v>
      </c>
      <c r="Q1666" s="79" t="n">
        <f aca="false">P1666-T1666-X1666-G1666-H1666-Z1666</f>
        <v>947.5412</v>
      </c>
      <c r="R1666" s="80" t="n">
        <f aca="false">P1666-T1666-Y1666-G1666-H1666-Z1666</f>
        <v>947.5412</v>
      </c>
      <c r="S1666" s="81" t="n">
        <f aca="false">IF(ISERROR(Q1666/P1666),"",(Q1666/P1666))</f>
        <v>0.0617228711863796</v>
      </c>
      <c r="T1666" s="78" t="n">
        <f aca="false">ROUND(IF(ISERROR(P1666*$T$1),"",P1666*$T$1),0)</f>
        <v>2303</v>
      </c>
      <c r="U1666" s="82" t="n">
        <f aca="false">ROUNDUP(I1666*1.2,0)</f>
        <v>240</v>
      </c>
      <c r="V1666" s="83" t="n">
        <f aca="false">ROUNDUP(SUM(J1666:L1666)*1.1,0)</f>
        <v>0</v>
      </c>
      <c r="W1666" s="84" t="s">
        <v>50</v>
      </c>
      <c r="X1666" s="28" t="n">
        <f aca="false">IFERROR(IF($W1666="eパケライト",VLOOKUP($U1666,料金表!$B$3:$H$52,2,1),IF($W1666="eパケ",VLOOKUP($U1666,料金表!$B$3:$H$52,4,1),IF($W1666="EMS",VLOOKUP($U1666,料金表!$B$3:$H$52,6,1),""))),"")</f>
        <v>860</v>
      </c>
      <c r="Y1666" s="28" t="n">
        <f aca="false">IFERROR(IF($W1666="eパケライト",VLOOKUP($U1666,料金表!$B$3:$H$52,3,1),IF($W1666="eパケ",VLOOKUP($U1666,料金表!$B$3:$H$52,5,1),IF($W1666="EMS",VLOOKUP($U1666,料金表!$B$3:$H$52,7,1),""))),"")</f>
        <v>860</v>
      </c>
      <c r="Z1666" s="28" t="n">
        <f aca="false">$Z$1</f>
        <v>330</v>
      </c>
      <c r="AA1666" s="64"/>
      <c r="AB1666" s="65"/>
      <c r="AC1666" s="66" t="s">
        <v>45</v>
      </c>
      <c r="AD1666" s="65" t="n">
        <v>44031</v>
      </c>
      <c r="AE1666" s="56"/>
      <c r="AF1666" s="104"/>
    </row>
    <row r="1667" customFormat="false" ht="15.75" hidden="false" customHeight="true" outlineLevel="0" collapsed="false">
      <c r="A1667" s="19" t="n">
        <v>1660</v>
      </c>
      <c r="B1667" s="67"/>
      <c r="C1667" s="58" t="s">
        <v>5010</v>
      </c>
      <c r="D1667" s="37" t="s">
        <v>5011</v>
      </c>
      <c r="E1667" s="58" t="n">
        <v>4976219034678</v>
      </c>
      <c r="F1667" s="38" t="str">
        <f aca="false">IF(D1667="",,"http://mnsearch.com/item?kwd="&amp;D1667)</f>
        <v>http://mnsearch.com/item?kwd=B000069TC2</v>
      </c>
      <c r="G1667" s="60" t="n">
        <v>10611</v>
      </c>
      <c r="H1667" s="39"/>
      <c r="I1667" s="40" t="n">
        <v>200</v>
      </c>
      <c r="J1667" s="41"/>
      <c r="K1667" s="41"/>
      <c r="L1667" s="41"/>
      <c r="M1667" s="100" t="s">
        <v>5012</v>
      </c>
      <c r="N1667" s="62" t="n">
        <v>145.49</v>
      </c>
      <c r="O1667" s="77" t="n">
        <f aca="false">N1667-0.5</f>
        <v>144.99</v>
      </c>
      <c r="P1667" s="78" t="n">
        <f aca="false">IF(ISERROR($P$1*O1667),"",($P$1*O1667))</f>
        <v>15351.5412</v>
      </c>
      <c r="Q1667" s="79" t="n">
        <f aca="false">P1667-T1667-X1667-G1667-H1667-Z1667</f>
        <v>1247.5412</v>
      </c>
      <c r="R1667" s="80" t="n">
        <f aca="false">P1667-T1667-Y1667-G1667-H1667-Z1667</f>
        <v>1247.5412</v>
      </c>
      <c r="S1667" s="81" t="n">
        <f aca="false">IF(ISERROR(Q1667/P1667),"",(Q1667/P1667))</f>
        <v>0.0812648830333725</v>
      </c>
      <c r="T1667" s="78" t="n">
        <f aca="false">ROUND(IF(ISERROR(P1667*$T$1),"",P1667*$T$1),0)</f>
        <v>2303</v>
      </c>
      <c r="U1667" s="82" t="n">
        <f aca="false">ROUNDUP(I1667*1.2,0)</f>
        <v>240</v>
      </c>
      <c r="V1667" s="83" t="n">
        <f aca="false">ROUNDUP(SUM(J1667:L1667)*1.1,0)</f>
        <v>0</v>
      </c>
      <c r="W1667" s="84" t="s">
        <v>50</v>
      </c>
      <c r="X1667" s="28" t="n">
        <f aca="false">IFERROR(IF($W1667="eパケライト",VLOOKUP($U1667,料金表!$B$3:$H$52,2,1),IF($W1667="eパケ",VLOOKUP($U1667,料金表!$B$3:$H$52,4,1),IF($W1667="EMS",VLOOKUP($U1667,料金表!$B$3:$H$52,6,1),""))),"")</f>
        <v>860</v>
      </c>
      <c r="Y1667" s="28" t="n">
        <f aca="false">IFERROR(IF($W1667="eパケライト",VLOOKUP($U1667,料金表!$B$3:$H$52,3,1),IF($W1667="eパケ",VLOOKUP($U1667,料金表!$B$3:$H$52,5,1),IF($W1667="EMS",VLOOKUP($U1667,料金表!$B$3:$H$52,7,1),""))),"")</f>
        <v>860</v>
      </c>
      <c r="Z1667" s="28" t="n">
        <f aca="false">$Z$1</f>
        <v>330</v>
      </c>
      <c r="AA1667" s="64"/>
      <c r="AB1667" s="65"/>
      <c r="AC1667" s="66" t="s">
        <v>45</v>
      </c>
      <c r="AD1667" s="65" t="n">
        <v>44031</v>
      </c>
      <c r="AE1667" s="56"/>
      <c r="AF1667" s="104"/>
    </row>
    <row r="1668" customFormat="false" ht="15.75" hidden="false" customHeight="true" outlineLevel="0" collapsed="false">
      <c r="A1668" s="19" t="n">
        <v>1661</v>
      </c>
      <c r="B1668" s="67"/>
      <c r="C1668" s="58" t="s">
        <v>5013</v>
      </c>
      <c r="D1668" s="37" t="s">
        <v>5014</v>
      </c>
      <c r="E1668" s="58" t="n">
        <v>4907859105084</v>
      </c>
      <c r="F1668" s="38" t="str">
        <f aca="false">IF(D1668="",,"http://mnsearch.com/item?kwd="&amp;D1668)</f>
        <v>http://mnsearch.com/item?kwd=B000092P7X</v>
      </c>
      <c r="G1668" s="60" t="n">
        <v>8400</v>
      </c>
      <c r="H1668" s="39"/>
      <c r="I1668" s="40" t="n">
        <v>200</v>
      </c>
      <c r="J1668" s="41"/>
      <c r="K1668" s="41"/>
      <c r="L1668" s="41"/>
      <c r="M1668" s="100" t="s">
        <v>5015</v>
      </c>
      <c r="N1668" s="62" t="n">
        <v>121.49</v>
      </c>
      <c r="O1668" s="77" t="n">
        <f aca="false">N1668-0.5</f>
        <v>120.99</v>
      </c>
      <c r="P1668" s="78" t="n">
        <f aca="false">IF(ISERROR($P$1*O1668),"",($P$1*O1668))</f>
        <v>12810.4212</v>
      </c>
      <c r="Q1668" s="79" t="n">
        <f aca="false">P1668-T1668-X1668-G1668-H1668-Z1668</f>
        <v>1298.4212</v>
      </c>
      <c r="R1668" s="80" t="n">
        <f aca="false">P1668-T1668-Y1668-G1668-H1668-Z1668</f>
        <v>1298.4212</v>
      </c>
      <c r="S1668" s="81" t="n">
        <f aca="false">IF(ISERROR(Q1668/P1668),"",(Q1668/P1668))</f>
        <v>0.101356636111231</v>
      </c>
      <c r="T1668" s="78" t="n">
        <f aca="false">ROUND(IF(ISERROR(P1668*$T$1),"",P1668*$T$1),0)</f>
        <v>1922</v>
      </c>
      <c r="U1668" s="82" t="n">
        <f aca="false">ROUNDUP(I1668*1.2,0)</f>
        <v>240</v>
      </c>
      <c r="V1668" s="83" t="n">
        <f aca="false">ROUNDUP(SUM(J1668:L1668)*1.1,0)</f>
        <v>0</v>
      </c>
      <c r="W1668" s="84" t="s">
        <v>50</v>
      </c>
      <c r="X1668" s="28" t="n">
        <f aca="false">IFERROR(IF($W1668="eパケライト",VLOOKUP($U1668,料金表!$B$3:$H$52,2,1),IF($W1668="eパケ",VLOOKUP($U1668,料金表!$B$3:$H$52,4,1),IF($W1668="EMS",VLOOKUP($U1668,料金表!$B$3:$H$52,6,1),""))),"")</f>
        <v>860</v>
      </c>
      <c r="Y1668" s="28" t="n">
        <f aca="false">IFERROR(IF($W1668="eパケライト",VLOOKUP($U1668,料金表!$B$3:$H$52,3,1),IF($W1668="eパケ",VLOOKUP($U1668,料金表!$B$3:$H$52,5,1),IF($W1668="EMS",VLOOKUP($U1668,料金表!$B$3:$H$52,7,1),""))),"")</f>
        <v>860</v>
      </c>
      <c r="Z1668" s="28" t="n">
        <f aca="false">$Z$1</f>
        <v>330</v>
      </c>
      <c r="AA1668" s="64"/>
      <c r="AB1668" s="65"/>
      <c r="AC1668" s="66" t="s">
        <v>89</v>
      </c>
      <c r="AD1668" s="65" t="n">
        <v>44033</v>
      </c>
      <c r="AE1668" s="56"/>
      <c r="AF1668" s="104"/>
    </row>
    <row r="1669" customFormat="false" ht="15.75" hidden="false" customHeight="true" outlineLevel="0" collapsed="false">
      <c r="A1669" s="19" t="n">
        <v>1662</v>
      </c>
      <c r="B1669" s="67"/>
      <c r="C1669" s="58" t="s">
        <v>5016</v>
      </c>
      <c r="D1669" s="37" t="s">
        <v>5017</v>
      </c>
      <c r="E1669" s="58"/>
      <c r="F1669" s="38" t="str">
        <f aca="false">IF(D1669="",,"http://mnsearch.com/item?kwd="&amp;D1669)</f>
        <v>http://mnsearch.com/item?kwd=B00014AU0A</v>
      </c>
      <c r="G1669" s="60" t="n">
        <v>6911</v>
      </c>
      <c r="H1669" s="39"/>
      <c r="I1669" s="40" t="n">
        <v>300</v>
      </c>
      <c r="J1669" s="41"/>
      <c r="K1669" s="41"/>
      <c r="L1669" s="41"/>
      <c r="M1669" s="41"/>
      <c r="N1669" s="62" t="n">
        <v>96.49</v>
      </c>
      <c r="O1669" s="77" t="n">
        <f aca="false">N1669-0.5</f>
        <v>95.99</v>
      </c>
      <c r="P1669" s="78" t="n">
        <f aca="false">IF(ISERROR($P$1*O1669),"",($P$1*O1669))</f>
        <v>10163.4212</v>
      </c>
      <c r="Q1669" s="79" t="n">
        <f aca="false">P1669-T1669-X1669-G1669-H1669-Z1669</f>
        <v>312.421199999999</v>
      </c>
      <c r="R1669" s="80" t="n">
        <f aca="false">P1669-T1669-Y1669-G1669-H1669-Z1669</f>
        <v>312.421199999999</v>
      </c>
      <c r="S1669" s="81" t="n">
        <f aca="false">IF(ISERROR(Q1669/P1669),"",(Q1669/P1669))</f>
        <v>0.0307397670382881</v>
      </c>
      <c r="T1669" s="78" t="n">
        <f aca="false">ROUND(IF(ISERROR(P1669*$T$1),"",P1669*$T$1),0)</f>
        <v>1525</v>
      </c>
      <c r="U1669" s="82" t="n">
        <f aca="false">ROUNDUP(I1669*1.2,0)</f>
        <v>360</v>
      </c>
      <c r="V1669" s="83" t="n">
        <f aca="false">ROUNDUP(SUM(J1669:L1669)*1.1,0)</f>
        <v>0</v>
      </c>
      <c r="W1669" s="84" t="s">
        <v>50</v>
      </c>
      <c r="X1669" s="28" t="n">
        <f aca="false">IFERROR(IF($W1669="eパケライト",VLOOKUP($U1669,料金表!$B$3:$H$52,2,1),IF($W1669="eパケ",VLOOKUP($U1669,料金表!$B$3:$H$52,4,1),IF($W1669="EMS",VLOOKUP($U1669,料金表!$B$3:$H$52,6,1),""))),"")</f>
        <v>1085</v>
      </c>
      <c r="Y1669" s="28" t="n">
        <f aca="false">IFERROR(IF($W1669="eパケライト",VLOOKUP($U1669,料金表!$B$3:$H$52,3,1),IF($W1669="eパケ",VLOOKUP($U1669,料金表!$B$3:$H$52,5,1),IF($W1669="EMS",VLOOKUP($U1669,料金表!$B$3:$H$52,7,1),""))),"")</f>
        <v>1085</v>
      </c>
      <c r="Z1669" s="28" t="n">
        <f aca="false">$Z$1</f>
        <v>330</v>
      </c>
      <c r="AA1669" s="64"/>
      <c r="AB1669" s="65"/>
      <c r="AC1669" s="66" t="s">
        <v>89</v>
      </c>
      <c r="AD1669" s="65" t="n">
        <v>44033</v>
      </c>
      <c r="AE1669" s="56"/>
      <c r="AF1669" s="104"/>
    </row>
    <row r="1670" customFormat="false" ht="15.75" hidden="false" customHeight="true" outlineLevel="0" collapsed="false">
      <c r="A1670" s="19" t="n">
        <v>1663</v>
      </c>
      <c r="B1670" s="67"/>
      <c r="C1670" s="58" t="s">
        <v>5018</v>
      </c>
      <c r="D1670" s="37" t="s">
        <v>5019</v>
      </c>
      <c r="E1670" s="58" t="n">
        <v>4907892042155</v>
      </c>
      <c r="F1670" s="38" t="str">
        <f aca="false">IF(D1670="",,"http://mnsearch.com/item?kwd="&amp;D1670)</f>
        <v>http://mnsearch.com/item?kwd=B000078JT6</v>
      </c>
      <c r="G1670" s="60" t="n">
        <v>7000</v>
      </c>
      <c r="H1670" s="39"/>
      <c r="I1670" s="40" t="n">
        <v>200</v>
      </c>
      <c r="J1670" s="41"/>
      <c r="K1670" s="41"/>
      <c r="L1670" s="41"/>
      <c r="M1670" s="100" t="s">
        <v>5020</v>
      </c>
      <c r="N1670" s="62" t="n">
        <v>95.49</v>
      </c>
      <c r="O1670" s="77" t="n">
        <f aca="false">N1670-0.5</f>
        <v>94.99</v>
      </c>
      <c r="P1670" s="78" t="n">
        <f aca="false">IF(ISERROR($P$1*O1670),"",($P$1*O1670))</f>
        <v>10057.5412</v>
      </c>
      <c r="Q1670" s="79" t="n">
        <f aca="false">P1670-T1670-X1670-G1670-H1670-Z1670</f>
        <v>358.5412</v>
      </c>
      <c r="R1670" s="80" t="n">
        <f aca="false">P1670-T1670-Y1670-G1670-H1670-Z1670</f>
        <v>358.5412</v>
      </c>
      <c r="S1670" s="81" t="n">
        <f aca="false">IF(ISERROR(Q1670/P1670),"",(Q1670/P1670))</f>
        <v>0.0356489914254589</v>
      </c>
      <c r="T1670" s="78" t="n">
        <f aca="false">ROUND(IF(ISERROR(P1670*$T$1),"",P1670*$T$1),0)</f>
        <v>1509</v>
      </c>
      <c r="U1670" s="82" t="n">
        <f aca="false">ROUNDUP(I1670*1.2,0)</f>
        <v>240</v>
      </c>
      <c r="V1670" s="83" t="n">
        <f aca="false">ROUNDUP(SUM(J1670:L1670)*1.1,0)</f>
        <v>0</v>
      </c>
      <c r="W1670" s="84" t="s">
        <v>50</v>
      </c>
      <c r="X1670" s="28" t="n">
        <f aca="false">IFERROR(IF($W1670="eパケライト",VLOOKUP($U1670,料金表!$B$3:$H$52,2,1),IF($W1670="eパケ",VLOOKUP($U1670,料金表!$B$3:$H$52,4,1),IF($W1670="EMS",VLOOKUP($U1670,料金表!$B$3:$H$52,6,1),""))),"")</f>
        <v>860</v>
      </c>
      <c r="Y1670" s="28" t="n">
        <f aca="false">IFERROR(IF($W1670="eパケライト",VLOOKUP($U1670,料金表!$B$3:$H$52,3,1),IF($W1670="eパケ",VLOOKUP($U1670,料金表!$B$3:$H$52,5,1),IF($W1670="EMS",VLOOKUP($U1670,料金表!$B$3:$H$52,7,1),""))),"")</f>
        <v>860</v>
      </c>
      <c r="Z1670" s="28" t="n">
        <f aca="false">$Z$1</f>
        <v>330</v>
      </c>
      <c r="AA1670" s="64"/>
      <c r="AB1670" s="65"/>
      <c r="AC1670" s="66" t="s">
        <v>89</v>
      </c>
      <c r="AD1670" s="65" t="n">
        <v>44033</v>
      </c>
      <c r="AE1670" s="56"/>
      <c r="AF1670" s="104"/>
    </row>
    <row r="1671" customFormat="false" ht="15.75" hidden="false" customHeight="true" outlineLevel="0" collapsed="false">
      <c r="A1671" s="19" t="n">
        <v>1664</v>
      </c>
      <c r="B1671" s="67"/>
      <c r="C1671" s="58" t="s">
        <v>5021</v>
      </c>
      <c r="D1671" s="37" t="s">
        <v>5022</v>
      </c>
      <c r="E1671" s="58" t="n">
        <v>4582350665079</v>
      </c>
      <c r="F1671" s="38" t="str">
        <f aca="false">IF(D1671="",,"http://mnsearch.com/item?kwd="&amp;D1671)</f>
        <v>http://mnsearch.com/item?kwd=B015SXH6C8</v>
      </c>
      <c r="G1671" s="60" t="n">
        <v>7000</v>
      </c>
      <c r="H1671" s="39"/>
      <c r="I1671" s="40" t="n">
        <v>800</v>
      </c>
      <c r="J1671" s="41"/>
      <c r="K1671" s="41"/>
      <c r="L1671" s="41"/>
      <c r="M1671" s="61" t="s">
        <v>5023</v>
      </c>
      <c r="N1671" s="62" t="n">
        <v>120</v>
      </c>
      <c r="O1671" s="77" t="n">
        <f aca="false">N1671-0.5</f>
        <v>119.5</v>
      </c>
      <c r="P1671" s="78" t="n">
        <f aca="false">IF(ISERROR($P$1*O1671),"",($P$1*O1671))</f>
        <v>12652.66</v>
      </c>
      <c r="Q1671" s="79" t="n">
        <f aca="false">P1671-T1671-X1671-G1671-H1671-Z1671</f>
        <v>1439.66</v>
      </c>
      <c r="R1671" s="80" t="n">
        <f aca="false">P1671-T1671-Y1671-G1671-H1671-Z1671</f>
        <v>1439.66</v>
      </c>
      <c r="S1671" s="81" t="n">
        <f aca="false">IF(ISERROR(Q1671/P1671),"",(Q1671/P1671))</f>
        <v>0.11378318867337</v>
      </c>
      <c r="T1671" s="78" t="n">
        <f aca="false">ROUND(IF(ISERROR(P1671*$T$1),"",P1671*$T$1),0)</f>
        <v>1898</v>
      </c>
      <c r="U1671" s="82" t="n">
        <f aca="false">ROUNDUP(I1671*1.2,0)</f>
        <v>960</v>
      </c>
      <c r="V1671" s="83" t="n">
        <f aca="false">ROUNDUP(SUM(J1671:L1671)*1.1,0)</f>
        <v>0</v>
      </c>
      <c r="W1671" s="84" t="s">
        <v>50</v>
      </c>
      <c r="X1671" s="28" t="n">
        <f aca="false">IFERROR(IF($W1671="eパケライト",VLOOKUP($U1671,料金表!$B$3:$H$52,2,1),IF($W1671="eパケ",VLOOKUP($U1671,料金表!$B$3:$H$52,4,1),IF($W1671="EMS",VLOOKUP($U1671,料金表!$B$3:$H$52,6,1),""))),"")</f>
        <v>1985</v>
      </c>
      <c r="Y1671" s="28" t="n">
        <f aca="false">IFERROR(IF($W1671="eパケライト",VLOOKUP($U1671,料金表!$B$3:$H$52,3,1),IF($W1671="eパケ",VLOOKUP($U1671,料金表!$B$3:$H$52,5,1),IF($W1671="EMS",VLOOKUP($U1671,料金表!$B$3:$H$52,7,1),""))),"")</f>
        <v>1985</v>
      </c>
      <c r="Z1671" s="28" t="n">
        <f aca="false">$Z$1</f>
        <v>330</v>
      </c>
      <c r="AA1671" s="64"/>
      <c r="AB1671" s="65"/>
      <c r="AC1671" s="66" t="s">
        <v>89</v>
      </c>
      <c r="AD1671" s="65" t="n">
        <v>44033</v>
      </c>
      <c r="AE1671" s="56"/>
      <c r="AF1671" s="104"/>
    </row>
    <row r="1672" customFormat="false" ht="15.75" hidden="false" customHeight="true" outlineLevel="0" collapsed="false">
      <c r="A1672" s="19" t="n">
        <v>1665</v>
      </c>
      <c r="B1672" s="67"/>
      <c r="C1672" s="58" t="s">
        <v>5024</v>
      </c>
      <c r="D1672" s="37" t="s">
        <v>5025</v>
      </c>
      <c r="E1672" s="58" t="n">
        <v>4964808601691</v>
      </c>
      <c r="F1672" s="38" t="str">
        <f aca="false">IF(D1672="",,"http://mnsearch.com/item?kwd="&amp;D1672)</f>
        <v>http://mnsearch.com/item?kwd=B00014ARMG</v>
      </c>
      <c r="G1672" s="60" t="n">
        <v>3100</v>
      </c>
      <c r="H1672" s="39"/>
      <c r="I1672" s="40" t="n">
        <v>200</v>
      </c>
      <c r="J1672" s="41"/>
      <c r="K1672" s="41"/>
      <c r="L1672" s="41"/>
      <c r="M1672" s="61" t="s">
        <v>5026</v>
      </c>
      <c r="N1672" s="62" t="n">
        <v>70.49</v>
      </c>
      <c r="O1672" s="77" t="n">
        <f aca="false">N1672-0.5</f>
        <v>69.99</v>
      </c>
      <c r="P1672" s="78" t="n">
        <f aca="false">IF(ISERROR($P$1*O1672),"",($P$1*O1672))</f>
        <v>7410.5412</v>
      </c>
      <c r="Q1672" s="79" t="n">
        <f aca="false">P1672-T1672-X1672-G1672-H1672-Z1672</f>
        <v>2008.5412</v>
      </c>
      <c r="R1672" s="80" t="n">
        <f aca="false">P1672-T1672-Y1672-G1672-H1672-Z1672</f>
        <v>2008.5412</v>
      </c>
      <c r="S1672" s="81" t="n">
        <f aca="false">IF(ISERROR(Q1672/P1672),"",(Q1672/P1672))</f>
        <v>0.271038395954131</v>
      </c>
      <c r="T1672" s="78" t="n">
        <f aca="false">ROUND(IF(ISERROR(P1672*$T$1),"",P1672*$T$1),0)</f>
        <v>1112</v>
      </c>
      <c r="U1672" s="82" t="n">
        <f aca="false">ROUNDUP(I1672*1.2,0)</f>
        <v>240</v>
      </c>
      <c r="V1672" s="83" t="n">
        <f aca="false">ROUNDUP(SUM(J1672:L1672)*1.1,0)</f>
        <v>0</v>
      </c>
      <c r="W1672" s="84" t="s">
        <v>50</v>
      </c>
      <c r="X1672" s="28" t="n">
        <f aca="false">IFERROR(IF($W1672="eパケライト",VLOOKUP($U1672,料金表!$B$3:$H$52,2,1),IF($W1672="eパケ",VLOOKUP($U1672,料金表!$B$3:$H$52,4,1),IF($W1672="EMS",VLOOKUP($U1672,料金表!$B$3:$H$52,6,1),""))),"")</f>
        <v>860</v>
      </c>
      <c r="Y1672" s="28" t="n">
        <f aca="false">IFERROR(IF($W1672="eパケライト",VLOOKUP($U1672,料金表!$B$3:$H$52,3,1),IF($W1672="eパケ",VLOOKUP($U1672,料金表!$B$3:$H$52,5,1),IF($W1672="EMS",VLOOKUP($U1672,料金表!$B$3:$H$52,7,1),""))),"")</f>
        <v>860</v>
      </c>
      <c r="Z1672" s="28" t="n">
        <f aca="false">$Z$1</f>
        <v>330</v>
      </c>
      <c r="AA1672" s="64"/>
      <c r="AB1672" s="65"/>
      <c r="AC1672" s="66" t="s">
        <v>89</v>
      </c>
      <c r="AD1672" s="65" t="n">
        <v>44033</v>
      </c>
      <c r="AE1672" s="56"/>
      <c r="AF1672" s="104"/>
    </row>
    <row r="1673" customFormat="false" ht="15.75" hidden="false" customHeight="true" outlineLevel="0" collapsed="false">
      <c r="A1673" s="19" t="n">
        <v>1666</v>
      </c>
      <c r="B1673" s="67"/>
      <c r="C1673" s="58" t="s">
        <v>5027</v>
      </c>
      <c r="D1673" s="37" t="s">
        <v>5028</v>
      </c>
      <c r="E1673" s="58" t="n">
        <v>4988602777451</v>
      </c>
      <c r="F1673" s="38" t="str">
        <f aca="false">IF(D1673="",,"http://mnsearch.com/item?kwd="&amp;D1673)</f>
        <v>http://mnsearch.com/item?kwd=B00005QBPD</v>
      </c>
      <c r="G1673" s="60" t="n">
        <v>3500</v>
      </c>
      <c r="H1673" s="39"/>
      <c r="I1673" s="40" t="n">
        <v>200</v>
      </c>
      <c r="J1673" s="41"/>
      <c r="K1673" s="41"/>
      <c r="L1673" s="41"/>
      <c r="M1673" s="100" t="s">
        <v>5029</v>
      </c>
      <c r="N1673" s="62" t="n">
        <v>56.99</v>
      </c>
      <c r="O1673" s="77" t="n">
        <f aca="false">N1673-0.5</f>
        <v>56.49</v>
      </c>
      <c r="P1673" s="78" t="n">
        <f aca="false">IF(ISERROR($P$1*O1673),"",($P$1*O1673))</f>
        <v>5981.1612</v>
      </c>
      <c r="Q1673" s="79" t="n">
        <f aca="false">P1673-T1673-X1673-G1673-H1673-Z1673</f>
        <v>394.1612</v>
      </c>
      <c r="R1673" s="80" t="n">
        <f aca="false">P1673-T1673-Y1673-G1673-H1673-Z1673</f>
        <v>394.1612</v>
      </c>
      <c r="S1673" s="81" t="n">
        <f aca="false">IF(ISERROR(Q1673/P1673),"",(Q1673/P1673))</f>
        <v>0.0659004475585777</v>
      </c>
      <c r="T1673" s="78" t="n">
        <f aca="false">ROUND(IF(ISERROR(P1673*$T$1),"",P1673*$T$1),0)</f>
        <v>897</v>
      </c>
      <c r="U1673" s="82" t="n">
        <f aca="false">ROUNDUP(I1673*1.2,0)</f>
        <v>240</v>
      </c>
      <c r="V1673" s="83" t="n">
        <f aca="false">ROUNDUP(SUM(J1673:L1673)*1.1,0)</f>
        <v>0</v>
      </c>
      <c r="W1673" s="84" t="s">
        <v>50</v>
      </c>
      <c r="X1673" s="28" t="n">
        <f aca="false">IFERROR(IF($W1673="eパケライト",VLOOKUP($U1673,料金表!$B$3:$H$52,2,1),IF($W1673="eパケ",VLOOKUP($U1673,料金表!$B$3:$H$52,4,1),IF($W1673="EMS",VLOOKUP($U1673,料金表!$B$3:$H$52,6,1),""))),"")</f>
        <v>860</v>
      </c>
      <c r="Y1673" s="28" t="n">
        <f aca="false">IFERROR(IF($W1673="eパケライト",VLOOKUP($U1673,料金表!$B$3:$H$52,3,1),IF($W1673="eパケ",VLOOKUP($U1673,料金表!$B$3:$H$52,5,1),IF($W1673="EMS",VLOOKUP($U1673,料金表!$B$3:$H$52,7,1),""))),"")</f>
        <v>860</v>
      </c>
      <c r="Z1673" s="28" t="n">
        <f aca="false">$Z$1</f>
        <v>330</v>
      </c>
      <c r="AA1673" s="64"/>
      <c r="AB1673" s="65"/>
      <c r="AC1673" s="66" t="s">
        <v>89</v>
      </c>
      <c r="AD1673" s="65" t="n">
        <v>44033</v>
      </c>
      <c r="AE1673" s="56"/>
      <c r="AF1673" s="104"/>
    </row>
    <row r="1674" customFormat="false" ht="15.75" hidden="false" customHeight="true" outlineLevel="0" collapsed="false">
      <c r="A1674" s="19" t="n">
        <v>1667</v>
      </c>
      <c r="B1674" s="67"/>
      <c r="C1674" s="58" t="s">
        <v>5030</v>
      </c>
      <c r="D1674" s="37" t="s">
        <v>5031</v>
      </c>
      <c r="E1674" s="58" t="n">
        <v>4984995901145</v>
      </c>
      <c r="F1674" s="38" t="str">
        <f aca="false">IF(D1674="",,"http://mnsearch.com/item?kwd="&amp;D1674)</f>
        <v>http://mnsearch.com/item?kwd=B01F33PGPW</v>
      </c>
      <c r="G1674" s="60" t="n">
        <v>3811</v>
      </c>
      <c r="H1674" s="39"/>
      <c r="I1674" s="40" t="n">
        <v>1100</v>
      </c>
      <c r="J1674" s="41"/>
      <c r="K1674" s="41"/>
      <c r="L1674" s="41"/>
      <c r="M1674" s="61" t="s">
        <v>5032</v>
      </c>
      <c r="N1674" s="62" t="n">
        <v>83.49</v>
      </c>
      <c r="O1674" s="77" t="n">
        <f aca="false">N1674-0.5</f>
        <v>82.99</v>
      </c>
      <c r="P1674" s="78" t="n">
        <f aca="false">IF(ISERROR($P$1*O1674),"",($P$1*O1674))</f>
        <v>8786.9812</v>
      </c>
      <c r="Q1674" s="79" t="n">
        <f aca="false">P1674-T1674-X1674-G1674-H1674-Z1674</f>
        <v>802.981199999998</v>
      </c>
      <c r="R1674" s="80" t="n">
        <f aca="false">P1674-T1674-Y1674-G1674-H1674-Z1674</f>
        <v>802.981199999998</v>
      </c>
      <c r="S1674" s="81" t="n">
        <f aca="false">IF(ISERROR(Q1674/P1674),"",(Q1674/P1674))</f>
        <v>0.0913830565609949</v>
      </c>
      <c r="T1674" s="78" t="n">
        <f aca="false">ROUND(IF(ISERROR(P1674*$T$1),"",P1674*$T$1),0)</f>
        <v>1318</v>
      </c>
      <c r="U1674" s="82" t="n">
        <f aca="false">ROUNDUP(I1674*1.2,0)</f>
        <v>1320</v>
      </c>
      <c r="V1674" s="83" t="n">
        <f aca="false">ROUNDUP(SUM(J1674:L1674)*1.1,0)</f>
        <v>0</v>
      </c>
      <c r="W1674" s="84" t="s">
        <v>50</v>
      </c>
      <c r="X1674" s="28" t="n">
        <f aca="false">IFERROR(IF($W1674="eパケライト",VLOOKUP($U1674,料金表!$B$3:$H$52,2,1),IF($W1674="eパケ",VLOOKUP($U1674,料金表!$B$3:$H$52,4,1),IF($W1674="EMS",VLOOKUP($U1674,料金表!$B$3:$H$52,6,1),""))),"")</f>
        <v>2525</v>
      </c>
      <c r="Y1674" s="28" t="n">
        <f aca="false">IFERROR(IF($W1674="eパケライト",VLOOKUP($U1674,料金表!$B$3:$H$52,3,1),IF($W1674="eパケ",VLOOKUP($U1674,料金表!$B$3:$H$52,5,1),IF($W1674="EMS",VLOOKUP($U1674,料金表!$B$3:$H$52,7,1),""))),"")</f>
        <v>2525</v>
      </c>
      <c r="Z1674" s="28" t="n">
        <f aca="false">$Z$1</f>
        <v>330</v>
      </c>
      <c r="AA1674" s="64"/>
      <c r="AB1674" s="65"/>
      <c r="AC1674" s="66" t="s">
        <v>45</v>
      </c>
      <c r="AD1674" s="65" t="n">
        <v>44033</v>
      </c>
      <c r="AE1674" s="56"/>
      <c r="AF1674" s="104"/>
    </row>
    <row r="1675" customFormat="false" ht="15.75" hidden="false" customHeight="true" outlineLevel="0" collapsed="false">
      <c r="A1675" s="19" t="n">
        <v>1668</v>
      </c>
      <c r="B1675" s="67"/>
      <c r="C1675" s="58" t="s">
        <v>5033</v>
      </c>
      <c r="D1675" s="37" t="s">
        <v>5034</v>
      </c>
      <c r="E1675" s="58" t="n">
        <v>4959359962025</v>
      </c>
      <c r="F1675" s="38" t="str">
        <f aca="false">IF(D1675="",,"http://mnsearch.com/item?kwd="&amp;D1675)</f>
        <v>http://mnsearch.com/item?kwd=B00014B0G8</v>
      </c>
      <c r="G1675" s="60" t="n">
        <v>30000</v>
      </c>
      <c r="H1675" s="39"/>
      <c r="I1675" s="40" t="n">
        <v>200</v>
      </c>
      <c r="J1675" s="41"/>
      <c r="K1675" s="41"/>
      <c r="L1675" s="41"/>
      <c r="M1675" s="61" t="s">
        <v>5035</v>
      </c>
      <c r="N1675" s="62" t="n">
        <v>378.49</v>
      </c>
      <c r="O1675" s="77" t="n">
        <f aca="false">N1675-0.5</f>
        <v>377.99</v>
      </c>
      <c r="P1675" s="78" t="n">
        <f aca="false">IF(ISERROR($P$1*O1675),"",($P$1*O1675))</f>
        <v>40021.5812</v>
      </c>
      <c r="Q1675" s="79" t="n">
        <f aca="false">P1675-T1675-X1675-G1675-H1675-Z1675</f>
        <v>2828.5812</v>
      </c>
      <c r="R1675" s="80" t="n">
        <f aca="false">P1675-T1675-Y1675-G1675-H1675-Z1675</f>
        <v>2828.5812</v>
      </c>
      <c r="S1675" s="81" t="n">
        <f aca="false">IF(ISERROR(Q1675/P1675),"",(Q1675/P1675))</f>
        <v>0.070676397963007</v>
      </c>
      <c r="T1675" s="78" t="n">
        <f aca="false">ROUND(IF(ISERROR(P1675*$T$1),"",P1675*$T$1),0)</f>
        <v>6003</v>
      </c>
      <c r="U1675" s="82" t="n">
        <f aca="false">ROUNDUP(I1675*1.2,0)</f>
        <v>240</v>
      </c>
      <c r="V1675" s="83" t="n">
        <f aca="false">ROUNDUP(SUM(J1675:L1675)*1.1,0)</f>
        <v>0</v>
      </c>
      <c r="W1675" s="84" t="s">
        <v>50</v>
      </c>
      <c r="X1675" s="28" t="n">
        <f aca="false">IFERROR(IF($W1675="eパケライト",VLOOKUP($U1675,料金表!$B$3:$H$52,2,1),IF($W1675="eパケ",VLOOKUP($U1675,料金表!$B$3:$H$52,4,1),IF($W1675="EMS",VLOOKUP($U1675,料金表!$B$3:$H$52,6,1),""))),"")</f>
        <v>860</v>
      </c>
      <c r="Y1675" s="28" t="n">
        <f aca="false">IFERROR(IF($W1675="eパケライト",VLOOKUP($U1675,料金表!$B$3:$H$52,3,1),IF($W1675="eパケ",VLOOKUP($U1675,料金表!$B$3:$H$52,5,1),IF($W1675="EMS",VLOOKUP($U1675,料金表!$B$3:$H$52,7,1),""))),"")</f>
        <v>860</v>
      </c>
      <c r="Z1675" s="28" t="n">
        <f aca="false">$Z$1</f>
        <v>330</v>
      </c>
      <c r="AA1675" s="64"/>
      <c r="AB1675" s="65"/>
      <c r="AC1675" s="66" t="s">
        <v>45</v>
      </c>
      <c r="AD1675" s="65" t="n">
        <v>44033</v>
      </c>
      <c r="AE1675" s="56"/>
      <c r="AF1675" s="104"/>
    </row>
    <row r="1676" customFormat="false" ht="15.75" hidden="false" customHeight="true" outlineLevel="0" collapsed="false">
      <c r="A1676" s="19" t="n">
        <v>1669</v>
      </c>
      <c r="B1676" s="67"/>
      <c r="C1676" s="58" t="s">
        <v>5036</v>
      </c>
      <c r="D1676" s="37" t="s">
        <v>5037</v>
      </c>
      <c r="E1676" s="58" t="n">
        <v>4535506301857</v>
      </c>
      <c r="F1676" s="38" t="str">
        <f aca="false">IF(D1676="",,"http://mnsearch.com/item?kwd="&amp;D1676)</f>
        <v>http://mnsearch.com/item?kwd=B005LM0PP2</v>
      </c>
      <c r="G1676" s="60" t="n">
        <v>6300</v>
      </c>
      <c r="H1676" s="39"/>
      <c r="I1676" s="40" t="n">
        <v>650</v>
      </c>
      <c r="J1676" s="41"/>
      <c r="K1676" s="41"/>
      <c r="L1676" s="41"/>
      <c r="M1676" s="61" t="s">
        <v>5038</v>
      </c>
      <c r="N1676" s="62" t="n">
        <v>118</v>
      </c>
      <c r="O1676" s="77" t="n">
        <f aca="false">N1676-0.5</f>
        <v>117.5</v>
      </c>
      <c r="P1676" s="78" t="n">
        <f aca="false">IF(ISERROR($P$1*O1676),"",($P$1*O1676))</f>
        <v>12440.9</v>
      </c>
      <c r="Q1676" s="79" t="n">
        <f aca="false">P1676-T1676-X1676-G1676-H1676-Z1676</f>
        <v>2259.9</v>
      </c>
      <c r="R1676" s="80" t="n">
        <f aca="false">P1676-T1676-Y1676-G1676-H1676-Z1676</f>
        <v>2259.9</v>
      </c>
      <c r="S1676" s="81" t="n">
        <f aca="false">IF(ISERROR(Q1676/P1676),"",(Q1676/P1676))</f>
        <v>0.181650845196087</v>
      </c>
      <c r="T1676" s="78" t="n">
        <f aca="false">ROUND(IF(ISERROR(P1676*$T$1),"",P1676*$T$1),0)</f>
        <v>1866</v>
      </c>
      <c r="U1676" s="82" t="n">
        <f aca="false">ROUNDUP(I1676*1.2,0)</f>
        <v>780</v>
      </c>
      <c r="V1676" s="83" t="n">
        <f aca="false">ROUNDUP(SUM(J1676:L1676)*1.1,0)</f>
        <v>0</v>
      </c>
      <c r="W1676" s="84" t="s">
        <v>50</v>
      </c>
      <c r="X1676" s="28" t="n">
        <f aca="false">IFERROR(IF($W1676="eパケライト",VLOOKUP($U1676,料金表!$B$3:$H$52,2,1),IF($W1676="eパケ",VLOOKUP($U1676,料金表!$B$3:$H$52,4,1),IF($W1676="EMS",VLOOKUP($U1676,料金表!$B$3:$H$52,6,1),""))),"")</f>
        <v>1685</v>
      </c>
      <c r="Y1676" s="28" t="n">
        <f aca="false">IFERROR(IF($W1676="eパケライト",VLOOKUP($U1676,料金表!$B$3:$H$52,3,1),IF($W1676="eパケ",VLOOKUP($U1676,料金表!$B$3:$H$52,5,1),IF($W1676="EMS",VLOOKUP($U1676,料金表!$B$3:$H$52,7,1),""))),"")</f>
        <v>1685</v>
      </c>
      <c r="Z1676" s="28" t="n">
        <f aca="false">$Z$1</f>
        <v>330</v>
      </c>
      <c r="AA1676" s="64"/>
      <c r="AB1676" s="65"/>
      <c r="AC1676" s="66" t="s">
        <v>45</v>
      </c>
      <c r="AD1676" s="65" t="n">
        <v>44033</v>
      </c>
      <c r="AE1676" s="56"/>
      <c r="AF1676" s="104"/>
    </row>
    <row r="1677" customFormat="false" ht="15.75" hidden="false" customHeight="true" outlineLevel="0" collapsed="false">
      <c r="A1677" s="19" t="n">
        <v>1670</v>
      </c>
      <c r="B1677" s="67"/>
      <c r="C1677" s="58" t="s">
        <v>5039</v>
      </c>
      <c r="D1677" s="37" t="s">
        <v>5040</v>
      </c>
      <c r="E1677" s="58"/>
      <c r="F1677" s="38" t="str">
        <f aca="false">IF(D1677="",,"http://mnsearch.com/item?kwd="&amp;D1677)</f>
        <v>http://mnsearch.com/item?kwd=B07YX32RFB</v>
      </c>
      <c r="G1677" s="60" t="n">
        <v>5000</v>
      </c>
      <c r="H1677" s="39"/>
      <c r="I1677" s="40" t="n">
        <v>800</v>
      </c>
      <c r="J1677" s="41"/>
      <c r="K1677" s="41"/>
      <c r="L1677" s="41"/>
      <c r="M1677" s="100" t="s">
        <v>5041</v>
      </c>
      <c r="N1677" s="62" t="n">
        <v>79.95</v>
      </c>
      <c r="O1677" s="77" t="n">
        <f aca="false">N1677-0.5</f>
        <v>79.45</v>
      </c>
      <c r="P1677" s="78" t="n">
        <f aca="false">IF(ISERROR($P$1*O1677),"",($P$1*O1677))</f>
        <v>8412.166</v>
      </c>
      <c r="Q1677" s="79" t="n">
        <f aca="false">P1677-T1677-X1677-G1677-H1677-Z1677</f>
        <v>-164.834000000001</v>
      </c>
      <c r="R1677" s="80" t="n">
        <f aca="false">P1677-T1677-Y1677-G1677-H1677-Z1677</f>
        <v>-164.834000000001</v>
      </c>
      <c r="S1677" s="81" t="n">
        <f aca="false">IF(ISERROR(Q1677/P1677),"",(Q1677/P1677))</f>
        <v>-0.0195947155583949</v>
      </c>
      <c r="T1677" s="78" t="n">
        <f aca="false">ROUND(IF(ISERROR(P1677*$T$1),"",P1677*$T$1),0)</f>
        <v>1262</v>
      </c>
      <c r="U1677" s="82" t="n">
        <f aca="false">ROUNDUP(I1677*1.2,0)</f>
        <v>960</v>
      </c>
      <c r="V1677" s="83" t="n">
        <f aca="false">ROUNDUP(SUM(J1677:L1677)*1.1,0)</f>
        <v>0</v>
      </c>
      <c r="W1677" s="84" t="s">
        <v>50</v>
      </c>
      <c r="X1677" s="28" t="n">
        <f aca="false">IFERROR(IF($W1677="eパケライト",VLOOKUP($U1677,料金表!$B$3:$H$52,2,1),IF($W1677="eパケ",VLOOKUP($U1677,料金表!$B$3:$H$52,4,1),IF($W1677="EMS",VLOOKUP($U1677,料金表!$B$3:$H$52,6,1),""))),"")</f>
        <v>1985</v>
      </c>
      <c r="Y1677" s="28" t="n">
        <f aca="false">IFERROR(IF($W1677="eパケライト",VLOOKUP($U1677,料金表!$B$3:$H$52,3,1),IF($W1677="eパケ",VLOOKUP($U1677,料金表!$B$3:$H$52,5,1),IF($W1677="EMS",VLOOKUP($U1677,料金表!$B$3:$H$52,7,1),""))),"")</f>
        <v>1985</v>
      </c>
      <c r="Z1677" s="28" t="n">
        <f aca="false">$Z$1</f>
        <v>330</v>
      </c>
      <c r="AA1677" s="64"/>
      <c r="AB1677" s="65"/>
      <c r="AC1677" s="66" t="s">
        <v>45</v>
      </c>
      <c r="AD1677" s="65" t="n">
        <v>44033</v>
      </c>
      <c r="AE1677" s="56"/>
      <c r="AF1677" s="104"/>
    </row>
    <row r="1678" customFormat="false" ht="15.75" hidden="false" customHeight="true" outlineLevel="0" collapsed="false">
      <c r="A1678" s="19" t="n">
        <v>1671</v>
      </c>
      <c r="B1678" s="67"/>
      <c r="C1678" s="58" t="s">
        <v>5042</v>
      </c>
      <c r="D1678" s="37" t="s">
        <v>5043</v>
      </c>
      <c r="E1678" s="58" t="n">
        <v>4976219144148</v>
      </c>
      <c r="F1678" s="38" t="str">
        <f aca="false">IF(D1678="",,"http://mnsearch.com/item?kwd="&amp;D1678)</f>
        <v>http://mnsearch.com/item?kwd=B000068HMH</v>
      </c>
      <c r="G1678" s="60" t="n">
        <v>9511</v>
      </c>
      <c r="H1678" s="39"/>
      <c r="I1678" s="40" t="n">
        <v>200</v>
      </c>
      <c r="J1678" s="41"/>
      <c r="K1678" s="41"/>
      <c r="L1678" s="41"/>
      <c r="M1678" s="61" t="s">
        <v>5044</v>
      </c>
      <c r="N1678" s="62" t="n">
        <v>129</v>
      </c>
      <c r="O1678" s="77" t="n">
        <f aca="false">N1678-0.5</f>
        <v>128.5</v>
      </c>
      <c r="P1678" s="78" t="n">
        <f aca="false">IF(ISERROR($P$1*O1678),"",($P$1*O1678))</f>
        <v>13605.58</v>
      </c>
      <c r="Q1678" s="79" t="n">
        <f aca="false">P1678-T1678-X1678-G1678-H1678-Z1678</f>
        <v>863.58</v>
      </c>
      <c r="R1678" s="80" t="n">
        <f aca="false">P1678-T1678-Y1678-G1678-H1678-Z1678</f>
        <v>863.58</v>
      </c>
      <c r="S1678" s="81" t="n">
        <f aca="false">IF(ISERROR(Q1678/P1678),"",(Q1678/P1678))</f>
        <v>0.0634724870237065</v>
      </c>
      <c r="T1678" s="78" t="n">
        <f aca="false">ROUND(IF(ISERROR(P1678*$T$1),"",P1678*$T$1),0)</f>
        <v>2041</v>
      </c>
      <c r="U1678" s="82" t="n">
        <f aca="false">ROUNDUP(I1678*1.2,0)</f>
        <v>240</v>
      </c>
      <c r="V1678" s="83" t="n">
        <f aca="false">ROUNDUP(SUM(J1678:L1678)*1.1,0)</f>
        <v>0</v>
      </c>
      <c r="W1678" s="84" t="s">
        <v>50</v>
      </c>
      <c r="X1678" s="28" t="n">
        <f aca="false">IFERROR(IF($W1678="eパケライト",VLOOKUP($U1678,料金表!$B$3:$H$52,2,1),IF($W1678="eパケ",VLOOKUP($U1678,料金表!$B$3:$H$52,4,1),IF($W1678="EMS",VLOOKUP($U1678,料金表!$B$3:$H$52,6,1),""))),"")</f>
        <v>860</v>
      </c>
      <c r="Y1678" s="28" t="n">
        <f aca="false">IFERROR(IF($W1678="eパケライト",VLOOKUP($U1678,料金表!$B$3:$H$52,3,1),IF($W1678="eパケ",VLOOKUP($U1678,料金表!$B$3:$H$52,5,1),IF($W1678="EMS",VLOOKUP($U1678,料金表!$B$3:$H$52,7,1),""))),"")</f>
        <v>860</v>
      </c>
      <c r="Z1678" s="28" t="n">
        <f aca="false">$Z$1</f>
        <v>330</v>
      </c>
      <c r="AA1678" s="64"/>
      <c r="AB1678" s="65"/>
      <c r="AC1678" s="66" t="s">
        <v>45</v>
      </c>
      <c r="AD1678" s="65" t="n">
        <v>44033</v>
      </c>
      <c r="AE1678" s="56"/>
      <c r="AF1678" s="104"/>
    </row>
    <row r="1679" customFormat="false" ht="15.75" hidden="false" customHeight="true" outlineLevel="0" collapsed="false">
      <c r="A1679" s="19" t="n">
        <v>1672</v>
      </c>
      <c r="B1679" s="67"/>
      <c r="C1679" s="58" t="s">
        <v>5045</v>
      </c>
      <c r="D1679" s="37" t="s">
        <v>5046</v>
      </c>
      <c r="E1679" s="58" t="n">
        <v>4988602167894</v>
      </c>
      <c r="F1679" s="38" t="str">
        <f aca="false">IF(D1679="",,"http://mnsearch.com/item?kwd="&amp;D1679)</f>
        <v>http://mnsearch.com/item?kwd=B00UA2AED6</v>
      </c>
      <c r="G1679" s="60" t="n">
        <v>5000</v>
      </c>
      <c r="H1679" s="39"/>
      <c r="I1679" s="40" t="n">
        <v>500</v>
      </c>
      <c r="J1679" s="41"/>
      <c r="K1679" s="41"/>
      <c r="L1679" s="41"/>
      <c r="M1679" s="61" t="s">
        <v>5047</v>
      </c>
      <c r="N1679" s="62" t="n">
        <v>89.99</v>
      </c>
      <c r="O1679" s="77" t="n">
        <f aca="false">N1679-0.5</f>
        <v>89.49</v>
      </c>
      <c r="P1679" s="78" t="n">
        <f aca="false">IF(ISERROR($P$1*O1679),"",($P$1*O1679))</f>
        <v>9475.2012</v>
      </c>
      <c r="Q1679" s="79" t="n">
        <f aca="false">P1679-T1679-X1679-G1679-H1679-Z1679</f>
        <v>1339.2012</v>
      </c>
      <c r="R1679" s="80" t="n">
        <f aca="false">P1679-T1679-Y1679-G1679-H1679-Z1679</f>
        <v>1339.2012</v>
      </c>
      <c r="S1679" s="81" t="n">
        <f aca="false">IF(ISERROR(Q1679/P1679),"",(Q1679/P1679))</f>
        <v>0.141337494764755</v>
      </c>
      <c r="T1679" s="78" t="n">
        <f aca="false">ROUND(IF(ISERROR(P1679*$T$1),"",P1679*$T$1),0)</f>
        <v>1421</v>
      </c>
      <c r="U1679" s="82" t="n">
        <f aca="false">ROUNDUP(I1679*1.2,0)</f>
        <v>600</v>
      </c>
      <c r="V1679" s="83" t="n">
        <f aca="false">ROUNDUP(SUM(J1679:L1679)*1.1,0)</f>
        <v>0</v>
      </c>
      <c r="W1679" s="84" t="s">
        <v>50</v>
      </c>
      <c r="X1679" s="28" t="n">
        <f aca="false">IFERROR(IF($W1679="eパケライト",VLOOKUP($U1679,料金表!$B$3:$H$52,2,1),IF($W1679="eパケ",VLOOKUP($U1679,料金表!$B$3:$H$52,4,1),IF($W1679="EMS",VLOOKUP($U1679,料金表!$B$3:$H$52,6,1),""))),"")</f>
        <v>1385</v>
      </c>
      <c r="Y1679" s="28" t="n">
        <f aca="false">IFERROR(IF($W1679="eパケライト",VLOOKUP($U1679,料金表!$B$3:$H$52,3,1),IF($W1679="eパケ",VLOOKUP($U1679,料金表!$B$3:$H$52,5,1),IF($W1679="EMS",VLOOKUP($U1679,料金表!$B$3:$H$52,7,1),""))),"")</f>
        <v>1385</v>
      </c>
      <c r="Z1679" s="28" t="n">
        <f aca="false">$Z$1</f>
        <v>330</v>
      </c>
      <c r="AA1679" s="64"/>
      <c r="AB1679" s="65"/>
      <c r="AC1679" s="66" t="s">
        <v>45</v>
      </c>
      <c r="AD1679" s="65" t="n">
        <v>44033</v>
      </c>
      <c r="AE1679" s="56"/>
      <c r="AF1679" s="104"/>
    </row>
    <row r="1680" customFormat="false" ht="15.75" hidden="false" customHeight="true" outlineLevel="0" collapsed="false">
      <c r="A1680" s="19" t="n">
        <v>1673</v>
      </c>
      <c r="B1680" s="67"/>
      <c r="C1680" s="58" t="s">
        <v>5048</v>
      </c>
      <c r="D1680" s="37" t="s">
        <v>5049</v>
      </c>
      <c r="E1680" s="58" t="n">
        <v>4964808601578</v>
      </c>
      <c r="F1680" s="38" t="str">
        <f aca="false">IF(D1680="",,"http://mnsearch.com/item?kwd="&amp;D1680)</f>
        <v>http://mnsearch.com/item?kwd=B00014ARV2</v>
      </c>
      <c r="G1680" s="60" t="n">
        <v>11700</v>
      </c>
      <c r="H1680" s="39"/>
      <c r="I1680" s="40" t="n">
        <v>200</v>
      </c>
      <c r="J1680" s="41"/>
      <c r="K1680" s="41"/>
      <c r="L1680" s="41"/>
      <c r="M1680" s="61" t="s">
        <v>5050</v>
      </c>
      <c r="N1680" s="62" t="n">
        <v>176.35</v>
      </c>
      <c r="O1680" s="77" t="n">
        <f aca="false">N1680-0.5</f>
        <v>175.85</v>
      </c>
      <c r="P1680" s="78" t="n">
        <f aca="false">IF(ISERROR($P$1*O1680),"",($P$1*O1680))</f>
        <v>18618.998</v>
      </c>
      <c r="Q1680" s="79" t="n">
        <f aca="false">P1680-T1680-X1680-G1680-H1680-Z1680</f>
        <v>2935.998</v>
      </c>
      <c r="R1680" s="80" t="n">
        <f aca="false">P1680-T1680-Y1680-G1680-H1680-Z1680</f>
        <v>2935.998</v>
      </c>
      <c r="S1680" s="81" t="n">
        <f aca="false">IF(ISERROR(Q1680/P1680),"",(Q1680/P1680))</f>
        <v>0.157688292356012</v>
      </c>
      <c r="T1680" s="78" t="n">
        <f aca="false">ROUND(IF(ISERROR(P1680*$T$1),"",P1680*$T$1),0)</f>
        <v>2793</v>
      </c>
      <c r="U1680" s="82" t="n">
        <f aca="false">ROUNDUP(I1680*1.2,0)</f>
        <v>240</v>
      </c>
      <c r="V1680" s="83" t="n">
        <f aca="false">ROUNDUP(SUM(J1680:L1680)*1.1,0)</f>
        <v>0</v>
      </c>
      <c r="W1680" s="84" t="s">
        <v>50</v>
      </c>
      <c r="X1680" s="28" t="n">
        <f aca="false">IFERROR(IF($W1680="eパケライト",VLOOKUP($U1680,料金表!$B$3:$H$52,2,1),IF($W1680="eパケ",VLOOKUP($U1680,料金表!$B$3:$H$52,4,1),IF($W1680="EMS",VLOOKUP($U1680,料金表!$B$3:$H$52,6,1),""))),"")</f>
        <v>860</v>
      </c>
      <c r="Y1680" s="28" t="n">
        <f aca="false">IFERROR(IF($W1680="eパケライト",VLOOKUP($U1680,料金表!$B$3:$H$52,3,1),IF($W1680="eパケ",VLOOKUP($U1680,料金表!$B$3:$H$52,5,1),IF($W1680="EMS",VLOOKUP($U1680,料金表!$B$3:$H$52,7,1),""))),"")</f>
        <v>860</v>
      </c>
      <c r="Z1680" s="28" t="n">
        <f aca="false">$Z$1</f>
        <v>330</v>
      </c>
      <c r="AA1680" s="64"/>
      <c r="AB1680" s="65"/>
      <c r="AC1680" s="66" t="s">
        <v>45</v>
      </c>
      <c r="AD1680" s="65" t="n">
        <v>44034</v>
      </c>
      <c r="AE1680" s="56"/>
      <c r="AF1680" s="104"/>
    </row>
    <row r="1681" customFormat="false" ht="15.75" hidden="false" customHeight="true" outlineLevel="0" collapsed="false">
      <c r="A1681" s="19" t="n">
        <v>1674</v>
      </c>
      <c r="B1681" s="67"/>
      <c r="C1681" s="58" t="s">
        <v>5051</v>
      </c>
      <c r="D1681" s="37" t="s">
        <v>5052</v>
      </c>
      <c r="E1681" s="58" t="n">
        <v>4974365541309</v>
      </c>
      <c r="F1681" s="38" t="str">
        <f aca="false">IF(D1681="",,"http://mnsearch.com/item?kwd="&amp;D1681)</f>
        <v>http://mnsearch.com/item?kwd=B000147KEY</v>
      </c>
      <c r="G1681" s="60" t="n">
        <v>46000</v>
      </c>
      <c r="H1681" s="39"/>
      <c r="I1681" s="40" t="n">
        <v>300</v>
      </c>
      <c r="J1681" s="41"/>
      <c r="K1681" s="41"/>
      <c r="L1681" s="41"/>
      <c r="M1681" s="61" t="s">
        <v>5053</v>
      </c>
      <c r="N1681" s="62" t="n">
        <v>630</v>
      </c>
      <c r="O1681" s="77" t="n">
        <f aca="false">N1681-0.5</f>
        <v>629.5</v>
      </c>
      <c r="P1681" s="78" t="n">
        <f aca="false">IF(ISERROR($P$1*O1681),"",($P$1*O1681))</f>
        <v>66651.46</v>
      </c>
      <c r="Q1681" s="79" t="n">
        <f aca="false">P1681-T1681-X1681-G1681-H1681-Z1681</f>
        <v>9238.45999999999</v>
      </c>
      <c r="R1681" s="80" t="n">
        <f aca="false">P1681-T1681-Y1681-G1681-H1681-Z1681</f>
        <v>9238.45999999999</v>
      </c>
      <c r="S1681" s="81" t="n">
        <f aca="false">IF(ISERROR(Q1681/P1681),"",(Q1681/P1681))</f>
        <v>0.138608516602637</v>
      </c>
      <c r="T1681" s="78" t="n">
        <f aca="false">ROUND(IF(ISERROR(P1681*$T$1),"",P1681*$T$1),0)</f>
        <v>9998</v>
      </c>
      <c r="U1681" s="82" t="n">
        <f aca="false">ROUNDUP(I1681*1.2,0)</f>
        <v>360</v>
      </c>
      <c r="V1681" s="83" t="n">
        <f aca="false">ROUNDUP(SUM(J1681:L1681)*1.1,0)</f>
        <v>0</v>
      </c>
      <c r="W1681" s="84" t="s">
        <v>50</v>
      </c>
      <c r="X1681" s="28" t="n">
        <f aca="false">IFERROR(IF($W1681="eパケライト",VLOOKUP($U1681,料金表!$B$3:$H$52,2,1),IF($W1681="eパケ",VLOOKUP($U1681,料金表!$B$3:$H$52,4,1),IF($W1681="EMS",VLOOKUP($U1681,料金表!$B$3:$H$52,6,1),""))),"")</f>
        <v>1085</v>
      </c>
      <c r="Y1681" s="28" t="n">
        <f aca="false">IFERROR(IF($W1681="eパケライト",VLOOKUP($U1681,料金表!$B$3:$H$52,3,1),IF($W1681="eパケ",VLOOKUP($U1681,料金表!$B$3:$H$52,5,1),IF($W1681="EMS",VLOOKUP($U1681,料金表!$B$3:$H$52,7,1),""))),"")</f>
        <v>1085</v>
      </c>
      <c r="Z1681" s="28" t="n">
        <f aca="false">$Z$1</f>
        <v>330</v>
      </c>
      <c r="AA1681" s="64"/>
      <c r="AB1681" s="65"/>
      <c r="AC1681" s="66" t="s">
        <v>45</v>
      </c>
      <c r="AD1681" s="65" t="n">
        <v>44034</v>
      </c>
      <c r="AE1681" s="56"/>
      <c r="AF1681" s="104"/>
    </row>
    <row r="1682" customFormat="false" ht="15.75" hidden="false" customHeight="true" outlineLevel="0" collapsed="false">
      <c r="A1682" s="19" t="n">
        <v>1675</v>
      </c>
      <c r="B1682" s="67"/>
      <c r="C1682" s="107" t="s">
        <v>5054</v>
      </c>
      <c r="D1682" s="37" t="s">
        <v>5055</v>
      </c>
      <c r="E1682" s="58" t="n">
        <v>4988041700515</v>
      </c>
      <c r="F1682" s="38" t="str">
        <f aca="false">IF(D1682="",,"http://mnsearch.com/item?kwd="&amp;D1682)</f>
        <v>http://mnsearch.com/item?kwd=B0000ZPSN4</v>
      </c>
      <c r="G1682" s="60" t="n">
        <v>10600</v>
      </c>
      <c r="H1682" s="39"/>
      <c r="I1682" s="40" t="n">
        <v>200</v>
      </c>
      <c r="J1682" s="41"/>
      <c r="K1682" s="41"/>
      <c r="L1682" s="41"/>
      <c r="M1682" s="61" t="s">
        <v>5056</v>
      </c>
      <c r="N1682" s="62" t="n">
        <v>165</v>
      </c>
      <c r="O1682" s="77" t="n">
        <f aca="false">N1682-0.5</f>
        <v>164.5</v>
      </c>
      <c r="P1682" s="78" t="n">
        <f aca="false">IF(ISERROR($P$1*O1682),"",($P$1*O1682))</f>
        <v>17417.26</v>
      </c>
      <c r="Q1682" s="79" t="n">
        <f aca="false">P1682-T1682-X1682-G1682-H1682-Z1682</f>
        <v>3014.26</v>
      </c>
      <c r="R1682" s="80" t="n">
        <f aca="false">P1682-T1682-Y1682-G1682-H1682-Z1682</f>
        <v>3014.26</v>
      </c>
      <c r="S1682" s="81" t="n">
        <f aca="false">IF(ISERROR(Q1682/P1682),"",(Q1682/P1682))</f>
        <v>0.173061664119385</v>
      </c>
      <c r="T1682" s="78" t="n">
        <f aca="false">ROUND(IF(ISERROR(P1682*$T$1),"",P1682*$T$1),0)</f>
        <v>2613</v>
      </c>
      <c r="U1682" s="82" t="n">
        <f aca="false">ROUNDUP(I1682*1.2,0)</f>
        <v>240</v>
      </c>
      <c r="V1682" s="83" t="n">
        <f aca="false">ROUNDUP(SUM(J1682:L1682)*1.1,0)</f>
        <v>0</v>
      </c>
      <c r="W1682" s="84" t="s">
        <v>50</v>
      </c>
      <c r="X1682" s="28" t="n">
        <f aca="false">IFERROR(IF($W1682="eパケライト",VLOOKUP($U1682,料金表!$B$3:$H$52,2,1),IF($W1682="eパケ",VLOOKUP($U1682,料金表!$B$3:$H$52,4,1),IF($W1682="EMS",VLOOKUP($U1682,料金表!$B$3:$H$52,6,1),""))),"")</f>
        <v>860</v>
      </c>
      <c r="Y1682" s="28" t="n">
        <f aca="false">IFERROR(IF($W1682="eパケライト",VLOOKUP($U1682,料金表!$B$3:$H$52,3,1),IF($W1682="eパケ",VLOOKUP($U1682,料金表!$B$3:$H$52,5,1),IF($W1682="EMS",VLOOKUP($U1682,料金表!$B$3:$H$52,7,1),""))),"")</f>
        <v>860</v>
      </c>
      <c r="Z1682" s="28" t="n">
        <f aca="false">$Z$1</f>
        <v>330</v>
      </c>
      <c r="AA1682" s="64"/>
      <c r="AB1682" s="65"/>
      <c r="AC1682" s="66" t="s">
        <v>45</v>
      </c>
      <c r="AD1682" s="65" t="n">
        <v>44034</v>
      </c>
      <c r="AE1682" s="56"/>
      <c r="AF1682" s="104"/>
    </row>
    <row r="1683" customFormat="false" ht="15.75" hidden="false" customHeight="true" outlineLevel="0" collapsed="false">
      <c r="A1683" s="19" t="n">
        <v>1676</v>
      </c>
      <c r="B1683" s="67"/>
      <c r="C1683" s="58" t="s">
        <v>5057</v>
      </c>
      <c r="D1683" s="37" t="s">
        <v>5058</v>
      </c>
      <c r="E1683" s="58" t="n">
        <v>4964808500833</v>
      </c>
      <c r="F1683" s="38" t="str">
        <f aca="false">IF(D1683="",,"http://mnsearch.com/item?kwd="&amp;D1683)</f>
        <v>http://mnsearch.com/item?kwd=B00014B176</v>
      </c>
      <c r="G1683" s="60" t="n">
        <v>12500</v>
      </c>
      <c r="H1683" s="39"/>
      <c r="I1683" s="40" t="n">
        <v>200</v>
      </c>
      <c r="J1683" s="41"/>
      <c r="K1683" s="41"/>
      <c r="L1683" s="41"/>
      <c r="M1683" s="100" t="s">
        <v>5059</v>
      </c>
      <c r="N1683" s="62" t="n">
        <v>163.5</v>
      </c>
      <c r="O1683" s="77" t="n">
        <f aca="false">N1683-0.5</f>
        <v>163</v>
      </c>
      <c r="P1683" s="78" t="n">
        <f aca="false">IF(ISERROR($P$1*O1683),"",($P$1*O1683))</f>
        <v>17258.44</v>
      </c>
      <c r="Q1683" s="79" t="n">
        <f aca="false">P1683-T1683-X1683-G1683-H1683-Z1683</f>
        <v>979.439999999999</v>
      </c>
      <c r="R1683" s="80" t="n">
        <f aca="false">P1683-T1683-Y1683-G1683-H1683-Z1683</f>
        <v>979.439999999999</v>
      </c>
      <c r="S1683" s="81" t="n">
        <f aca="false">IF(ISERROR(Q1683/P1683),"",(Q1683/P1683))</f>
        <v>0.0567513633908974</v>
      </c>
      <c r="T1683" s="78" t="n">
        <f aca="false">ROUND(IF(ISERROR(P1683*$T$1),"",P1683*$T$1),0)</f>
        <v>2589</v>
      </c>
      <c r="U1683" s="82" t="n">
        <f aca="false">ROUNDUP(I1683*1.2,0)</f>
        <v>240</v>
      </c>
      <c r="V1683" s="83" t="n">
        <f aca="false">ROUNDUP(SUM(J1683:L1683)*1.1,0)</f>
        <v>0</v>
      </c>
      <c r="W1683" s="84" t="s">
        <v>50</v>
      </c>
      <c r="X1683" s="28" t="n">
        <f aca="false">IFERROR(IF($W1683="eパケライト",VLOOKUP($U1683,料金表!$B$3:$H$52,2,1),IF($W1683="eパケ",VLOOKUP($U1683,料金表!$B$3:$H$52,4,1),IF($W1683="EMS",VLOOKUP($U1683,料金表!$B$3:$H$52,6,1),""))),"")</f>
        <v>860</v>
      </c>
      <c r="Y1683" s="28" t="n">
        <f aca="false">IFERROR(IF($W1683="eパケライト",VLOOKUP($U1683,料金表!$B$3:$H$52,3,1),IF($W1683="eパケ",VLOOKUP($U1683,料金表!$B$3:$H$52,5,1),IF($W1683="EMS",VLOOKUP($U1683,料金表!$B$3:$H$52,7,1),""))),"")</f>
        <v>860</v>
      </c>
      <c r="Z1683" s="28" t="n">
        <f aca="false">$Z$1</f>
        <v>330</v>
      </c>
      <c r="AA1683" s="64"/>
      <c r="AB1683" s="65"/>
      <c r="AC1683" s="66" t="s">
        <v>45</v>
      </c>
      <c r="AD1683" s="65" t="n">
        <v>44034</v>
      </c>
      <c r="AE1683" s="56"/>
      <c r="AF1683" s="104"/>
    </row>
    <row r="1684" customFormat="false" ht="15.75" hidden="false" customHeight="true" outlineLevel="0" collapsed="false">
      <c r="A1684" s="19" t="n">
        <v>1677</v>
      </c>
      <c r="B1684" s="67"/>
      <c r="C1684" s="58" t="s">
        <v>5060</v>
      </c>
      <c r="D1684" s="37" t="s">
        <v>5061</v>
      </c>
      <c r="E1684" s="58" t="n">
        <v>4980888100046</v>
      </c>
      <c r="F1684" s="38" t="str">
        <f aca="false">IF(D1684="",,"http://mnsearch.com/item?kwd="&amp;D1684)</f>
        <v>http://mnsearch.com/item?kwd=B0000ZPPNW</v>
      </c>
      <c r="G1684" s="60" t="n">
        <v>10000</v>
      </c>
      <c r="H1684" s="39"/>
      <c r="I1684" s="40" t="n">
        <v>200</v>
      </c>
      <c r="J1684" s="41"/>
      <c r="K1684" s="41"/>
      <c r="L1684" s="41"/>
      <c r="M1684" s="61" t="s">
        <v>5062</v>
      </c>
      <c r="N1684" s="62" t="n">
        <v>150</v>
      </c>
      <c r="O1684" s="77" t="n">
        <f aca="false">N1684-0.5</f>
        <v>149.5</v>
      </c>
      <c r="P1684" s="78" t="n">
        <f aca="false">IF(ISERROR($P$1*O1684),"",($P$1*O1684))</f>
        <v>15829.06</v>
      </c>
      <c r="Q1684" s="79" t="n">
        <f aca="false">P1684-T1684-X1684-G1684-H1684-Z1684</f>
        <v>2265.06</v>
      </c>
      <c r="R1684" s="80" t="n">
        <f aca="false">P1684-T1684-Y1684-G1684-H1684-Z1684</f>
        <v>2265.06</v>
      </c>
      <c r="S1684" s="81" t="n">
        <f aca="false">IF(ISERROR(Q1684/P1684),"",(Q1684/P1684))</f>
        <v>0.143095041651241</v>
      </c>
      <c r="T1684" s="78" t="n">
        <f aca="false">ROUND(IF(ISERROR(P1684*$T$1),"",P1684*$T$1),0)</f>
        <v>2374</v>
      </c>
      <c r="U1684" s="82" t="n">
        <f aca="false">ROUNDUP(I1684*1.2,0)</f>
        <v>240</v>
      </c>
      <c r="V1684" s="83" t="n">
        <f aca="false">ROUNDUP(SUM(J1684:L1684)*1.1,0)</f>
        <v>0</v>
      </c>
      <c r="W1684" s="84" t="s">
        <v>50</v>
      </c>
      <c r="X1684" s="28" t="n">
        <f aca="false">IFERROR(IF($W1684="eパケライト",VLOOKUP($U1684,料金表!$B$3:$H$52,2,1),IF($W1684="eパケ",VLOOKUP($U1684,料金表!$B$3:$H$52,4,1),IF($W1684="EMS",VLOOKUP($U1684,料金表!$B$3:$H$52,6,1),""))),"")</f>
        <v>860</v>
      </c>
      <c r="Y1684" s="28" t="n">
        <f aca="false">IFERROR(IF($W1684="eパケライト",VLOOKUP($U1684,料金表!$B$3:$H$52,3,1),IF($W1684="eパケ",VLOOKUP($U1684,料金表!$B$3:$H$52,5,1),IF($W1684="EMS",VLOOKUP($U1684,料金表!$B$3:$H$52,7,1),""))),"")</f>
        <v>860</v>
      </c>
      <c r="Z1684" s="28" t="n">
        <f aca="false">$Z$1</f>
        <v>330</v>
      </c>
      <c r="AA1684" s="64"/>
      <c r="AB1684" s="65"/>
      <c r="AC1684" s="66" t="s">
        <v>45</v>
      </c>
      <c r="AD1684" s="65" t="n">
        <v>44034</v>
      </c>
      <c r="AE1684" s="56"/>
      <c r="AF1684" s="104"/>
    </row>
    <row r="1685" customFormat="false" ht="15.75" hidden="false" customHeight="true" outlineLevel="0" collapsed="false">
      <c r="A1685" s="19" t="n">
        <v>1678</v>
      </c>
      <c r="B1685" s="67"/>
      <c r="C1685" s="58" t="s">
        <v>5063</v>
      </c>
      <c r="D1685" s="37" t="s">
        <v>5064</v>
      </c>
      <c r="E1685" s="58" t="n">
        <v>4902370504262</v>
      </c>
      <c r="F1685" s="38" t="str">
        <f aca="false">IF(D1685="",,"http://mnsearch.com/item?kwd="&amp;D1685)</f>
        <v>http://mnsearch.com/item?kwd=B001C7DH00</v>
      </c>
      <c r="G1685" s="60" t="n">
        <v>13900</v>
      </c>
      <c r="H1685" s="39"/>
      <c r="I1685" s="40" t="n">
        <v>200</v>
      </c>
      <c r="J1685" s="41"/>
      <c r="K1685" s="41"/>
      <c r="L1685" s="41"/>
      <c r="M1685" s="61" t="s">
        <v>5065</v>
      </c>
      <c r="N1685" s="62" t="n">
        <v>200</v>
      </c>
      <c r="O1685" s="77" t="n">
        <f aca="false">N1685-0.5</f>
        <v>199.5</v>
      </c>
      <c r="P1685" s="78" t="n">
        <f aca="false">IF(ISERROR($P$1*O1685),"",($P$1*O1685))</f>
        <v>21123.06</v>
      </c>
      <c r="Q1685" s="79" t="n">
        <f aca="false">P1685-T1685-X1685-G1685-H1685-Z1685</f>
        <v>2865.06</v>
      </c>
      <c r="R1685" s="80" t="n">
        <f aca="false">P1685-T1685-Y1685-G1685-H1685-Z1685</f>
        <v>2865.06</v>
      </c>
      <c r="S1685" s="81" t="n">
        <f aca="false">IF(ISERROR(Q1685/P1685),"",(Q1685/P1685))</f>
        <v>0.135636598106524</v>
      </c>
      <c r="T1685" s="78" t="n">
        <f aca="false">ROUND(IF(ISERROR(P1685*$T$1),"",P1685*$T$1),0)</f>
        <v>3168</v>
      </c>
      <c r="U1685" s="82" t="n">
        <f aca="false">ROUNDUP(I1685*1.2,0)</f>
        <v>240</v>
      </c>
      <c r="V1685" s="83" t="n">
        <f aca="false">ROUNDUP(SUM(J1685:L1685)*1.1,0)</f>
        <v>0</v>
      </c>
      <c r="W1685" s="84" t="s">
        <v>50</v>
      </c>
      <c r="X1685" s="28" t="n">
        <f aca="false">IFERROR(IF($W1685="eパケライト",VLOOKUP($U1685,料金表!$B$3:$H$52,2,1),IF($W1685="eパケ",VLOOKUP($U1685,料金表!$B$3:$H$52,4,1),IF($W1685="EMS",VLOOKUP($U1685,料金表!$B$3:$H$52,6,1),""))),"")</f>
        <v>860</v>
      </c>
      <c r="Y1685" s="28" t="n">
        <f aca="false">IFERROR(IF($W1685="eパケライト",VLOOKUP($U1685,料金表!$B$3:$H$52,3,1),IF($W1685="eパケ",VLOOKUP($U1685,料金表!$B$3:$H$52,5,1),IF($W1685="EMS",VLOOKUP($U1685,料金表!$B$3:$H$52,7,1),""))),"")</f>
        <v>860</v>
      </c>
      <c r="Z1685" s="28" t="n">
        <f aca="false">$Z$1</f>
        <v>330</v>
      </c>
      <c r="AA1685" s="64"/>
      <c r="AB1685" s="65"/>
      <c r="AC1685" s="66" t="s">
        <v>45</v>
      </c>
      <c r="AD1685" s="65" t="n">
        <v>44034</v>
      </c>
      <c r="AE1685" s="56"/>
      <c r="AF1685" s="104"/>
    </row>
    <row r="1686" customFormat="false" ht="15.75" hidden="false" customHeight="true" outlineLevel="0" collapsed="false">
      <c r="A1686" s="19" t="n">
        <v>1679</v>
      </c>
      <c r="B1686" s="67"/>
      <c r="C1686" s="58" t="s">
        <v>5066</v>
      </c>
      <c r="D1686" s="37" t="s">
        <v>5067</v>
      </c>
      <c r="E1686" s="58" t="n">
        <v>4960677270051</v>
      </c>
      <c r="F1686" s="38" t="str">
        <f aca="false">IF(D1686="",,"http://mnsearch.com/item?kwd="&amp;D1686)</f>
        <v>http://mnsearch.com/item?kwd=B000069SWD</v>
      </c>
      <c r="G1686" s="60" t="n">
        <v>3000</v>
      </c>
      <c r="H1686" s="39"/>
      <c r="I1686" s="40" t="n">
        <v>200</v>
      </c>
      <c r="J1686" s="41"/>
      <c r="K1686" s="41"/>
      <c r="L1686" s="41"/>
      <c r="M1686" s="100" t="s">
        <v>5068</v>
      </c>
      <c r="N1686" s="62" t="n">
        <v>65.49</v>
      </c>
      <c r="O1686" s="77" t="n">
        <f aca="false">N1686-0.5</f>
        <v>64.99</v>
      </c>
      <c r="P1686" s="78" t="n">
        <f aca="false">IF(ISERROR($P$1*O1686),"",($P$1*O1686))</f>
        <v>6881.1412</v>
      </c>
      <c r="Q1686" s="79" t="n">
        <f aca="false">P1686-T1686-X1686-G1686-H1686-Z1686</f>
        <v>1659.1412</v>
      </c>
      <c r="R1686" s="80" t="n">
        <f aca="false">P1686-T1686-Y1686-G1686-H1686-Z1686</f>
        <v>1659.1412</v>
      </c>
      <c r="S1686" s="81" t="n">
        <f aca="false">IF(ISERROR(Q1686/P1686),"",(Q1686/P1686))</f>
        <v>0.241114250060731</v>
      </c>
      <c r="T1686" s="78" t="n">
        <f aca="false">ROUND(IF(ISERROR(P1686*$T$1),"",P1686*$T$1),0)</f>
        <v>1032</v>
      </c>
      <c r="U1686" s="82" t="n">
        <f aca="false">ROUNDUP(I1686*1.2,0)</f>
        <v>240</v>
      </c>
      <c r="V1686" s="83" t="n">
        <f aca="false">ROUNDUP(SUM(J1686:L1686)*1.1,0)</f>
        <v>0</v>
      </c>
      <c r="W1686" s="84" t="s">
        <v>50</v>
      </c>
      <c r="X1686" s="28" t="n">
        <f aca="false">IFERROR(IF($W1686="eパケライト",VLOOKUP($U1686,料金表!$B$3:$H$52,2,1),IF($W1686="eパケ",VLOOKUP($U1686,料金表!$B$3:$H$52,4,1),IF($W1686="EMS",VLOOKUP($U1686,料金表!$B$3:$H$52,6,1),""))),"")</f>
        <v>860</v>
      </c>
      <c r="Y1686" s="28" t="n">
        <f aca="false">IFERROR(IF($W1686="eパケライト",VLOOKUP($U1686,料金表!$B$3:$H$52,3,1),IF($W1686="eパケ",VLOOKUP($U1686,料金表!$B$3:$H$52,5,1),IF($W1686="EMS",VLOOKUP($U1686,料金表!$B$3:$H$52,7,1),""))),"")</f>
        <v>860</v>
      </c>
      <c r="Z1686" s="28" t="n">
        <f aca="false">$Z$1</f>
        <v>330</v>
      </c>
      <c r="AA1686" s="64"/>
      <c r="AB1686" s="65"/>
      <c r="AC1686" s="66" t="s">
        <v>89</v>
      </c>
      <c r="AD1686" s="65" t="n">
        <v>44034</v>
      </c>
      <c r="AE1686" s="56"/>
      <c r="AF1686" s="106" t="s">
        <v>5069</v>
      </c>
    </row>
    <row r="1687" customFormat="false" ht="15.75" hidden="false" customHeight="true" outlineLevel="0" collapsed="false">
      <c r="A1687" s="19" t="n">
        <v>1680</v>
      </c>
      <c r="B1687" s="67"/>
      <c r="C1687" s="58" t="s">
        <v>5070</v>
      </c>
      <c r="D1687" s="37" t="s">
        <v>5071</v>
      </c>
      <c r="E1687" s="58" t="n">
        <v>4991425000118</v>
      </c>
      <c r="F1687" s="38" t="str">
        <f aca="false">IF(D1687="",,"http://mnsearch.com/item?kwd="&amp;D1687)</f>
        <v>http://mnsearch.com/item?kwd=B0001488O0</v>
      </c>
      <c r="G1687" s="60" t="n">
        <v>38000</v>
      </c>
      <c r="H1687" s="39"/>
      <c r="I1687" s="40" t="n">
        <v>300</v>
      </c>
      <c r="J1687" s="41"/>
      <c r="K1687" s="41"/>
      <c r="L1687" s="41"/>
      <c r="M1687" s="100" t="s">
        <v>5072</v>
      </c>
      <c r="N1687" s="62" t="n">
        <v>549.49</v>
      </c>
      <c r="O1687" s="77" t="n">
        <f aca="false">N1687-0.5</f>
        <v>548.99</v>
      </c>
      <c r="P1687" s="78" t="n">
        <f aca="false">IF(ISERROR($P$1*O1687),"",($P$1*O1687))</f>
        <v>58127.0612</v>
      </c>
      <c r="Q1687" s="79" t="n">
        <f aca="false">P1687-T1687-X1687-G1687-H1687-Z1687</f>
        <v>9993.0612</v>
      </c>
      <c r="R1687" s="80" t="n">
        <f aca="false">P1687-T1687-Y1687-G1687-H1687-Z1687</f>
        <v>9993.0612</v>
      </c>
      <c r="S1687" s="81" t="n">
        <f aca="false">IF(ISERROR(Q1687/P1687),"",(Q1687/P1687))</f>
        <v>0.171917537093721</v>
      </c>
      <c r="T1687" s="78" t="n">
        <f aca="false">ROUND(IF(ISERROR(P1687*$T$1),"",P1687*$T$1),0)</f>
        <v>8719</v>
      </c>
      <c r="U1687" s="82" t="n">
        <f aca="false">ROUNDUP(I1687*1.2,0)</f>
        <v>360</v>
      </c>
      <c r="V1687" s="83" t="n">
        <f aca="false">ROUNDUP(SUM(J1687:L1687)*1.1,0)</f>
        <v>0</v>
      </c>
      <c r="W1687" s="84" t="s">
        <v>50</v>
      </c>
      <c r="X1687" s="28" t="n">
        <f aca="false">IFERROR(IF($W1687="eパケライト",VLOOKUP($U1687,料金表!$B$3:$H$52,2,1),IF($W1687="eパケ",VLOOKUP($U1687,料金表!$B$3:$H$52,4,1),IF($W1687="EMS",VLOOKUP($U1687,料金表!$B$3:$H$52,6,1),""))),"")</f>
        <v>1085</v>
      </c>
      <c r="Y1687" s="28" t="n">
        <f aca="false">IFERROR(IF($W1687="eパケライト",VLOOKUP($U1687,料金表!$B$3:$H$52,3,1),IF($W1687="eパケ",VLOOKUP($U1687,料金表!$B$3:$H$52,5,1),IF($W1687="EMS",VLOOKUP($U1687,料金表!$B$3:$H$52,7,1),""))),"")</f>
        <v>1085</v>
      </c>
      <c r="Z1687" s="28" t="n">
        <f aca="false">$Z$1</f>
        <v>330</v>
      </c>
      <c r="AA1687" s="64"/>
      <c r="AB1687" s="65"/>
      <c r="AC1687" s="66" t="s">
        <v>89</v>
      </c>
      <c r="AD1687" s="65" t="n">
        <v>44034</v>
      </c>
      <c r="AE1687" s="56"/>
      <c r="AF1687" s="104"/>
    </row>
    <row r="1688" customFormat="false" ht="15.75" hidden="false" customHeight="true" outlineLevel="0" collapsed="false">
      <c r="A1688" s="19" t="n">
        <v>1681</v>
      </c>
      <c r="B1688" s="67"/>
      <c r="C1688" s="58" t="s">
        <v>5073</v>
      </c>
      <c r="D1688" s="37" t="s">
        <v>5074</v>
      </c>
      <c r="E1688" s="58" t="n">
        <v>4542084000218</v>
      </c>
      <c r="F1688" s="38" t="str">
        <f aca="false">IF(D1688="",,"http://mnsearch.com/item?kwd="&amp;D1688)</f>
        <v>http://mnsearch.com/item?kwd=B00005QBKD</v>
      </c>
      <c r="G1688" s="60" t="n">
        <v>10500</v>
      </c>
      <c r="H1688" s="39"/>
      <c r="I1688" s="40" t="n">
        <v>200</v>
      </c>
      <c r="J1688" s="41"/>
      <c r="K1688" s="41"/>
      <c r="L1688" s="41"/>
      <c r="M1688" s="61" t="s">
        <v>5075</v>
      </c>
      <c r="N1688" s="62" t="n">
        <v>150</v>
      </c>
      <c r="O1688" s="77" t="n">
        <f aca="false">N1688-0.5</f>
        <v>149.5</v>
      </c>
      <c r="P1688" s="78" t="n">
        <f aca="false">IF(ISERROR($P$1*O1688),"",($P$1*O1688))</f>
        <v>15829.06</v>
      </c>
      <c r="Q1688" s="79" t="n">
        <f aca="false">P1688-T1688-X1688-G1688-H1688-Z1688</f>
        <v>1765.06</v>
      </c>
      <c r="R1688" s="80" t="n">
        <f aca="false">P1688-T1688-Y1688-G1688-H1688-Z1688</f>
        <v>1765.06</v>
      </c>
      <c r="S1688" s="81" t="n">
        <f aca="false">IF(ISERROR(Q1688/P1688),"",(Q1688/P1688))</f>
        <v>0.111507568990199</v>
      </c>
      <c r="T1688" s="78" t="n">
        <f aca="false">ROUND(IF(ISERROR(P1688*$T$1),"",P1688*$T$1),0)</f>
        <v>2374</v>
      </c>
      <c r="U1688" s="82" t="n">
        <f aca="false">ROUNDUP(I1688*1.2,0)</f>
        <v>240</v>
      </c>
      <c r="V1688" s="83" t="n">
        <f aca="false">ROUNDUP(SUM(J1688:L1688)*1.1,0)</f>
        <v>0</v>
      </c>
      <c r="W1688" s="84" t="s">
        <v>50</v>
      </c>
      <c r="X1688" s="28" t="n">
        <f aca="false">IFERROR(IF($W1688="eパケライト",VLOOKUP($U1688,料金表!$B$3:$H$52,2,1),IF($W1688="eパケ",VLOOKUP($U1688,料金表!$B$3:$H$52,4,1),IF($W1688="EMS",VLOOKUP($U1688,料金表!$B$3:$H$52,6,1),""))),"")</f>
        <v>860</v>
      </c>
      <c r="Y1688" s="28" t="n">
        <f aca="false">IFERROR(IF($W1688="eパケライト",VLOOKUP($U1688,料金表!$B$3:$H$52,3,1),IF($W1688="eパケ",VLOOKUP($U1688,料金表!$B$3:$H$52,5,1),IF($W1688="EMS",VLOOKUP($U1688,料金表!$B$3:$H$52,7,1),""))),"")</f>
        <v>860</v>
      </c>
      <c r="Z1688" s="28" t="n">
        <f aca="false">$Z$1</f>
        <v>330</v>
      </c>
      <c r="AA1688" s="64"/>
      <c r="AB1688" s="65"/>
      <c r="AC1688" s="66" t="s">
        <v>89</v>
      </c>
      <c r="AD1688" s="65" t="n">
        <v>44034</v>
      </c>
      <c r="AE1688" s="56"/>
      <c r="AF1688" s="104"/>
    </row>
    <row r="1689" customFormat="false" ht="15.75" hidden="false" customHeight="true" outlineLevel="0" collapsed="false">
      <c r="A1689" s="19" t="n">
        <v>1682</v>
      </c>
      <c r="B1689" s="67"/>
      <c r="C1689" s="58" t="s">
        <v>5076</v>
      </c>
      <c r="D1689" s="37" t="s">
        <v>5077</v>
      </c>
      <c r="E1689" s="58" t="n">
        <v>4974365861902</v>
      </c>
      <c r="F1689" s="38" t="str">
        <f aca="false">IF(D1689="",,"http://mnsearch.com/item?kwd="&amp;D1689)</f>
        <v>http://mnsearch.com/item?kwd=B07X777HF2</v>
      </c>
      <c r="G1689" s="60" t="n">
        <v>9500</v>
      </c>
      <c r="H1689" s="39"/>
      <c r="I1689" s="40" t="n">
        <v>500</v>
      </c>
      <c r="J1689" s="41"/>
      <c r="K1689" s="41"/>
      <c r="L1689" s="41"/>
      <c r="M1689" s="61" t="s">
        <v>5078</v>
      </c>
      <c r="N1689" s="62" t="n">
        <v>140</v>
      </c>
      <c r="O1689" s="77" t="n">
        <f aca="false">N1689-0.5</f>
        <v>139.5</v>
      </c>
      <c r="P1689" s="78" t="n">
        <f aca="false">IF(ISERROR($P$1*O1689),"",($P$1*O1689))</f>
        <v>14770.26</v>
      </c>
      <c r="Q1689" s="79" t="n">
        <f aca="false">P1689-T1689-X1689-G1689-H1689-Z1689</f>
        <v>1339.26</v>
      </c>
      <c r="R1689" s="80" t="n">
        <f aca="false">P1689-T1689-Y1689-G1689-H1689-Z1689</f>
        <v>1339.26</v>
      </c>
      <c r="S1689" s="81" t="n">
        <f aca="false">IF(ISERROR(Q1689/P1689),"",(Q1689/P1689))</f>
        <v>0.0906727437431704</v>
      </c>
      <c r="T1689" s="78" t="n">
        <f aca="false">ROUND(IF(ISERROR(P1689*$T$1),"",P1689*$T$1),0)</f>
        <v>2216</v>
      </c>
      <c r="U1689" s="82" t="n">
        <f aca="false">ROUNDUP(I1689*1.2,0)</f>
        <v>600</v>
      </c>
      <c r="V1689" s="83" t="n">
        <f aca="false">ROUNDUP(SUM(J1689:L1689)*1.1,0)</f>
        <v>0</v>
      </c>
      <c r="W1689" s="84" t="s">
        <v>50</v>
      </c>
      <c r="X1689" s="28" t="n">
        <f aca="false">IFERROR(IF($W1689="eパケライト",VLOOKUP($U1689,料金表!$B$3:$H$52,2,1),IF($W1689="eパケ",VLOOKUP($U1689,料金表!$B$3:$H$52,4,1),IF($W1689="EMS",VLOOKUP($U1689,料金表!$B$3:$H$52,6,1),""))),"")</f>
        <v>1385</v>
      </c>
      <c r="Y1689" s="28" t="n">
        <f aca="false">IFERROR(IF($W1689="eパケライト",VLOOKUP($U1689,料金表!$B$3:$H$52,3,1),IF($W1689="eパケ",VLOOKUP($U1689,料金表!$B$3:$H$52,5,1),IF($W1689="EMS",VLOOKUP($U1689,料金表!$B$3:$H$52,7,1),""))),"")</f>
        <v>1385</v>
      </c>
      <c r="Z1689" s="28" t="n">
        <f aca="false">$Z$1</f>
        <v>330</v>
      </c>
      <c r="AA1689" s="64"/>
      <c r="AB1689" s="65"/>
      <c r="AC1689" s="66" t="s">
        <v>89</v>
      </c>
      <c r="AD1689" s="65" t="n">
        <v>44034</v>
      </c>
      <c r="AE1689" s="56"/>
      <c r="AF1689" s="104"/>
    </row>
    <row r="1690" customFormat="false" ht="15.75" hidden="false" customHeight="true" outlineLevel="0" collapsed="false">
      <c r="A1690" s="19" t="n">
        <v>1683</v>
      </c>
      <c r="B1690" s="67"/>
      <c r="C1690" s="58" t="s">
        <v>5079</v>
      </c>
      <c r="D1690" s="37" t="s">
        <v>5080</v>
      </c>
      <c r="E1690" s="58" t="n">
        <v>4902425399089</v>
      </c>
      <c r="F1690" s="38" t="str">
        <f aca="false">IF(D1690="",,"http://mnsearch.com/item?kwd="&amp;D1690)</f>
        <v>http://mnsearch.com/item?kwd=B000068GXH</v>
      </c>
      <c r="G1690" s="60" t="n">
        <v>11600</v>
      </c>
      <c r="H1690" s="39"/>
      <c r="I1690" s="40" t="n">
        <v>200</v>
      </c>
      <c r="J1690" s="41"/>
      <c r="K1690" s="41"/>
      <c r="L1690" s="41"/>
      <c r="M1690" s="61" t="s">
        <v>5081</v>
      </c>
      <c r="N1690" s="62" t="n">
        <v>170</v>
      </c>
      <c r="O1690" s="77" t="n">
        <f aca="false">N1690-0.5</f>
        <v>169.5</v>
      </c>
      <c r="P1690" s="78" t="n">
        <f aca="false">IF(ISERROR($P$1*O1690),"",($P$1*O1690))</f>
        <v>17946.66</v>
      </c>
      <c r="Q1690" s="79" t="n">
        <f aca="false">P1690-T1690-X1690-G1690-H1690-Z1690</f>
        <v>2464.66</v>
      </c>
      <c r="R1690" s="80" t="n">
        <f aca="false">P1690-T1690-Y1690-G1690-H1690-Z1690</f>
        <v>2464.66</v>
      </c>
      <c r="S1690" s="81" t="n">
        <f aca="false">IF(ISERROR(Q1690/P1690),"",(Q1690/P1690))</f>
        <v>0.137332517582659</v>
      </c>
      <c r="T1690" s="78" t="n">
        <f aca="false">ROUND(IF(ISERROR(P1690*$T$1),"",P1690*$T$1),0)</f>
        <v>2692</v>
      </c>
      <c r="U1690" s="82" t="n">
        <f aca="false">ROUNDUP(I1690*1.2,0)</f>
        <v>240</v>
      </c>
      <c r="V1690" s="83" t="n">
        <f aca="false">ROUNDUP(SUM(J1690:L1690)*1.1,0)</f>
        <v>0</v>
      </c>
      <c r="W1690" s="84" t="s">
        <v>50</v>
      </c>
      <c r="X1690" s="28" t="n">
        <f aca="false">IFERROR(IF($W1690="eパケライト",VLOOKUP($U1690,料金表!$B$3:$H$52,2,1),IF($W1690="eパケ",VLOOKUP($U1690,料金表!$B$3:$H$52,4,1),IF($W1690="EMS",VLOOKUP($U1690,料金表!$B$3:$H$52,6,1),""))),"")</f>
        <v>860</v>
      </c>
      <c r="Y1690" s="28" t="n">
        <f aca="false">IFERROR(IF($W1690="eパケライト",VLOOKUP($U1690,料金表!$B$3:$H$52,3,1),IF($W1690="eパケ",VLOOKUP($U1690,料金表!$B$3:$H$52,5,1),IF($W1690="EMS",VLOOKUP($U1690,料金表!$B$3:$H$52,7,1),""))),"")</f>
        <v>860</v>
      </c>
      <c r="Z1690" s="28" t="n">
        <f aca="false">$Z$1</f>
        <v>330</v>
      </c>
      <c r="AA1690" s="64"/>
      <c r="AB1690" s="65"/>
      <c r="AC1690" s="66" t="s">
        <v>89</v>
      </c>
      <c r="AD1690" s="65" t="n">
        <v>44034</v>
      </c>
      <c r="AE1690" s="56"/>
      <c r="AF1690" s="104"/>
    </row>
    <row r="1691" customFormat="false" ht="15.75" hidden="false" customHeight="true" outlineLevel="0" collapsed="false">
      <c r="A1691" s="19" t="n">
        <v>1684</v>
      </c>
      <c r="B1691" s="67"/>
      <c r="C1691" s="58" t="s">
        <v>5082</v>
      </c>
      <c r="D1691" s="37" t="s">
        <v>5083</v>
      </c>
      <c r="E1691" s="58" t="n">
        <v>4980888500013</v>
      </c>
      <c r="F1691" s="38" t="str">
        <f aca="false">IF(D1691="",,"http://mnsearch.com/item?kwd="&amp;D1691)</f>
        <v>http://mnsearch.com/item?kwd=B000148C00</v>
      </c>
      <c r="G1691" s="60" t="n">
        <v>14200</v>
      </c>
      <c r="H1691" s="39"/>
      <c r="I1691" s="40" t="n">
        <v>300</v>
      </c>
      <c r="J1691" s="41"/>
      <c r="K1691" s="41"/>
      <c r="L1691" s="41"/>
      <c r="M1691" s="61" t="s">
        <v>5084</v>
      </c>
      <c r="N1691" s="62" t="n">
        <v>230.49</v>
      </c>
      <c r="O1691" s="77" t="n">
        <f aca="false">N1691-0.5</f>
        <v>229.99</v>
      </c>
      <c r="P1691" s="78" t="n">
        <f aca="false">IF(ISERROR($P$1*O1691),"",($P$1*O1691))</f>
        <v>24351.3412</v>
      </c>
      <c r="Q1691" s="79" t="n">
        <f aca="false">P1691-T1691-X1691-G1691-H1691-Z1691</f>
        <v>5083.3412</v>
      </c>
      <c r="R1691" s="80" t="n">
        <f aca="false">P1691-T1691-Y1691-G1691-H1691-Z1691</f>
        <v>5083.3412</v>
      </c>
      <c r="S1691" s="81" t="n">
        <f aca="false">IF(ISERROR(Q1691/P1691),"",(Q1691/P1691))</f>
        <v>0.208749947620955</v>
      </c>
      <c r="T1691" s="78" t="n">
        <f aca="false">ROUND(IF(ISERROR(P1691*$T$1),"",P1691*$T$1),0)</f>
        <v>3653</v>
      </c>
      <c r="U1691" s="82" t="n">
        <f aca="false">ROUNDUP(I1691*1.2,0)</f>
        <v>360</v>
      </c>
      <c r="V1691" s="83" t="n">
        <f aca="false">ROUNDUP(SUM(J1691:L1691)*1.1,0)</f>
        <v>0</v>
      </c>
      <c r="W1691" s="84" t="s">
        <v>50</v>
      </c>
      <c r="X1691" s="28" t="n">
        <f aca="false">IFERROR(IF($W1691="eパケライト",VLOOKUP($U1691,料金表!$B$3:$H$52,2,1),IF($W1691="eパケ",VLOOKUP($U1691,料金表!$B$3:$H$52,4,1),IF($W1691="EMS",VLOOKUP($U1691,料金表!$B$3:$H$52,6,1),""))),"")</f>
        <v>1085</v>
      </c>
      <c r="Y1691" s="28" t="n">
        <f aca="false">IFERROR(IF($W1691="eパケライト",VLOOKUP($U1691,料金表!$B$3:$H$52,3,1),IF($W1691="eパケ",VLOOKUP($U1691,料金表!$B$3:$H$52,5,1),IF($W1691="EMS",VLOOKUP($U1691,料金表!$B$3:$H$52,7,1),""))),"")</f>
        <v>1085</v>
      </c>
      <c r="Z1691" s="28" t="n">
        <f aca="false">$Z$1</f>
        <v>330</v>
      </c>
      <c r="AA1691" s="64"/>
      <c r="AB1691" s="65"/>
      <c r="AC1691" s="66" t="s">
        <v>89</v>
      </c>
      <c r="AD1691" s="65" t="n">
        <v>44034</v>
      </c>
      <c r="AE1691" s="56"/>
      <c r="AF1691" s="104"/>
    </row>
    <row r="1692" customFormat="false" ht="15.75" hidden="false" customHeight="true" outlineLevel="0" collapsed="false">
      <c r="A1692" s="19" t="n">
        <v>1685</v>
      </c>
      <c r="B1692" s="67"/>
      <c r="C1692" s="58" t="s">
        <v>5085</v>
      </c>
      <c r="D1692" s="37" t="s">
        <v>5086</v>
      </c>
      <c r="E1692" s="58" t="n">
        <v>4974365555429</v>
      </c>
      <c r="F1692" s="38" t="str">
        <f aca="false">IF(D1692="",,"http://mnsearch.com/item?kwd="&amp;D1692)</f>
        <v>http://mnsearch.com/item?kwd=B000148FZM</v>
      </c>
      <c r="G1692" s="60" t="n">
        <v>10000</v>
      </c>
      <c r="H1692" s="39"/>
      <c r="I1692" s="40" t="n">
        <v>300</v>
      </c>
      <c r="J1692" s="41"/>
      <c r="K1692" s="41"/>
      <c r="L1692" s="41"/>
      <c r="M1692" s="100" t="s">
        <v>5087</v>
      </c>
      <c r="N1692" s="62" t="n">
        <v>160</v>
      </c>
      <c r="O1692" s="77" t="n">
        <f aca="false">N1692-0.5</f>
        <v>159.5</v>
      </c>
      <c r="P1692" s="78" t="n">
        <f aca="false">IF(ISERROR($P$1*O1692),"",($P$1*O1692))</f>
        <v>16887.86</v>
      </c>
      <c r="Q1692" s="79" t="n">
        <f aca="false">P1692-T1692-X1692-G1692-H1692-Z1692</f>
        <v>2939.86</v>
      </c>
      <c r="R1692" s="80" t="n">
        <f aca="false">P1692-T1692-Y1692-G1692-H1692-Z1692</f>
        <v>2939.86</v>
      </c>
      <c r="S1692" s="81" t="n">
        <f aca="false">IF(ISERROR(Q1692/P1692),"",(Q1692/P1692))</f>
        <v>0.174081263108529</v>
      </c>
      <c r="T1692" s="78" t="n">
        <f aca="false">ROUND(IF(ISERROR(P1692*$T$1),"",P1692*$T$1),0)</f>
        <v>2533</v>
      </c>
      <c r="U1692" s="82" t="n">
        <f aca="false">ROUNDUP(I1692*1.2,0)</f>
        <v>360</v>
      </c>
      <c r="V1692" s="83" t="n">
        <f aca="false">ROUNDUP(SUM(J1692:L1692)*1.1,0)</f>
        <v>0</v>
      </c>
      <c r="W1692" s="84" t="s">
        <v>50</v>
      </c>
      <c r="X1692" s="28" t="n">
        <f aca="false">IFERROR(IF($W1692="eパケライト",VLOOKUP($U1692,料金表!$B$3:$H$52,2,1),IF($W1692="eパケ",VLOOKUP($U1692,料金表!$B$3:$H$52,4,1),IF($W1692="EMS",VLOOKUP($U1692,料金表!$B$3:$H$52,6,1),""))),"")</f>
        <v>1085</v>
      </c>
      <c r="Y1692" s="28" t="n">
        <f aca="false">IFERROR(IF($W1692="eパケライト",VLOOKUP($U1692,料金表!$B$3:$H$52,3,1),IF($W1692="eパケ",VLOOKUP($U1692,料金表!$B$3:$H$52,5,1),IF($W1692="EMS",VLOOKUP($U1692,料金表!$B$3:$H$52,7,1),""))),"")</f>
        <v>1085</v>
      </c>
      <c r="Z1692" s="28" t="n">
        <f aca="false">$Z$1</f>
        <v>330</v>
      </c>
      <c r="AA1692" s="64"/>
      <c r="AB1692" s="65"/>
      <c r="AC1692" s="66" t="s">
        <v>89</v>
      </c>
      <c r="AD1692" s="65" t="n">
        <v>44035</v>
      </c>
      <c r="AE1692" s="56"/>
      <c r="AF1692" s="105" t="s">
        <v>5088</v>
      </c>
    </row>
    <row r="1693" customFormat="false" ht="15.75" hidden="false" customHeight="true" outlineLevel="0" collapsed="false">
      <c r="A1693" s="19" t="n">
        <v>1686</v>
      </c>
      <c r="B1693" s="67"/>
      <c r="C1693" s="58" t="s">
        <v>5089</v>
      </c>
      <c r="D1693" s="37" t="s">
        <v>5090</v>
      </c>
      <c r="E1693" s="58" t="n">
        <v>4988611910146</v>
      </c>
      <c r="F1693" s="38" t="str">
        <f aca="false">IF(D1693="",,"http://mnsearch.com/item?kwd="&amp;D1693)</f>
        <v>http://mnsearch.com/item?kwd=B000148JM6</v>
      </c>
      <c r="G1693" s="60" t="n">
        <v>11700</v>
      </c>
      <c r="H1693" s="39"/>
      <c r="I1693" s="40" t="n">
        <v>300</v>
      </c>
      <c r="J1693" s="41"/>
      <c r="K1693" s="41"/>
      <c r="L1693" s="41"/>
      <c r="M1693" s="61" t="s">
        <v>5091</v>
      </c>
      <c r="N1693" s="62" t="n">
        <v>165.49</v>
      </c>
      <c r="O1693" s="77" t="n">
        <f aca="false">N1693-0.5</f>
        <v>164.99</v>
      </c>
      <c r="P1693" s="78" t="n">
        <f aca="false">IF(ISERROR($P$1*O1693),"",($P$1*O1693))</f>
        <v>17469.1412</v>
      </c>
      <c r="Q1693" s="79" t="n">
        <f aca="false">P1693-T1693-X1693-G1693-H1693-Z1693</f>
        <v>1734.1412</v>
      </c>
      <c r="R1693" s="80" t="n">
        <f aca="false">P1693-T1693-Y1693-G1693-H1693-Z1693</f>
        <v>1734.1412</v>
      </c>
      <c r="S1693" s="81" t="n">
        <f aca="false">IF(ISERROR(Q1693/P1693),"",(Q1693/P1693))</f>
        <v>0.0992688295404013</v>
      </c>
      <c r="T1693" s="78" t="n">
        <f aca="false">ROUND(IF(ISERROR(P1693*$T$1),"",P1693*$T$1),0)</f>
        <v>2620</v>
      </c>
      <c r="U1693" s="82" t="n">
        <f aca="false">ROUNDUP(I1693*1.2,0)</f>
        <v>360</v>
      </c>
      <c r="V1693" s="83" t="n">
        <f aca="false">ROUNDUP(SUM(J1693:L1693)*1.1,0)</f>
        <v>0</v>
      </c>
      <c r="W1693" s="84" t="s">
        <v>50</v>
      </c>
      <c r="X1693" s="28" t="n">
        <f aca="false">IFERROR(IF($W1693="eパケライト",VLOOKUP($U1693,料金表!$B$3:$H$52,2,1),IF($W1693="eパケ",VLOOKUP($U1693,料金表!$B$3:$H$52,4,1),IF($W1693="EMS",VLOOKUP($U1693,料金表!$B$3:$H$52,6,1),""))),"")</f>
        <v>1085</v>
      </c>
      <c r="Y1693" s="28" t="n">
        <f aca="false">IFERROR(IF($W1693="eパケライト",VLOOKUP($U1693,料金表!$B$3:$H$52,3,1),IF($W1693="eパケ",VLOOKUP($U1693,料金表!$B$3:$H$52,5,1),IF($W1693="EMS",VLOOKUP($U1693,料金表!$B$3:$H$52,7,1),""))),"")</f>
        <v>1085</v>
      </c>
      <c r="Z1693" s="28" t="n">
        <f aca="false">$Z$1</f>
        <v>330</v>
      </c>
      <c r="AA1693" s="64"/>
      <c r="AB1693" s="65"/>
      <c r="AC1693" s="66" t="s">
        <v>89</v>
      </c>
      <c r="AD1693" s="65" t="n">
        <v>44035</v>
      </c>
      <c r="AE1693" s="56"/>
      <c r="AF1693" s="104"/>
    </row>
    <row r="1694" customFormat="false" ht="15.75" hidden="false" customHeight="true" outlineLevel="0" collapsed="false">
      <c r="A1694" s="19" t="n">
        <v>1687</v>
      </c>
      <c r="B1694" s="67"/>
      <c r="C1694" s="58" t="s">
        <v>5092</v>
      </c>
      <c r="D1694" s="37" t="s">
        <v>5093</v>
      </c>
      <c r="E1694" s="58" t="n">
        <v>4976496840047</v>
      </c>
      <c r="F1694" s="38" t="str">
        <f aca="false">IF(D1694="",,"http://mnsearch.com/item?kwd="&amp;D1694)</f>
        <v>http://mnsearch.com/item?kwd=B000148IS6</v>
      </c>
      <c r="G1694" s="60" t="n">
        <v>14800</v>
      </c>
      <c r="H1694" s="39"/>
      <c r="I1694" s="40" t="n">
        <v>300</v>
      </c>
      <c r="J1694" s="41"/>
      <c r="K1694" s="41"/>
      <c r="L1694" s="41"/>
      <c r="M1694" s="100" t="s">
        <v>5094</v>
      </c>
      <c r="N1694" s="62" t="n">
        <v>190</v>
      </c>
      <c r="O1694" s="77" t="n">
        <f aca="false">N1694-0.5</f>
        <v>189.5</v>
      </c>
      <c r="P1694" s="78" t="n">
        <f aca="false">IF(ISERROR($P$1*O1694),"",($P$1*O1694))</f>
        <v>20064.26</v>
      </c>
      <c r="Q1694" s="79" t="n">
        <f aca="false">P1694-T1694-X1694-G1694-H1694-Z1694</f>
        <v>839.259999999998</v>
      </c>
      <c r="R1694" s="80" t="n">
        <f aca="false">P1694-T1694-Y1694-G1694-H1694-Z1694</f>
        <v>839.259999999998</v>
      </c>
      <c r="S1694" s="81" t="n">
        <f aca="false">IF(ISERROR(Q1694/P1694),"",(Q1694/P1694))</f>
        <v>0.0418286046931209</v>
      </c>
      <c r="T1694" s="78" t="n">
        <f aca="false">ROUND(IF(ISERROR(P1694*$T$1),"",P1694*$T$1),0)</f>
        <v>3010</v>
      </c>
      <c r="U1694" s="82" t="n">
        <f aca="false">ROUNDUP(I1694*1.2,0)</f>
        <v>360</v>
      </c>
      <c r="V1694" s="83" t="n">
        <f aca="false">ROUNDUP(SUM(J1694:L1694)*1.1,0)</f>
        <v>0</v>
      </c>
      <c r="W1694" s="84" t="s">
        <v>50</v>
      </c>
      <c r="X1694" s="28" t="n">
        <f aca="false">IFERROR(IF($W1694="eパケライト",VLOOKUP($U1694,料金表!$B$3:$H$52,2,1),IF($W1694="eパケ",VLOOKUP($U1694,料金表!$B$3:$H$52,4,1),IF($W1694="EMS",VLOOKUP($U1694,料金表!$B$3:$H$52,6,1),""))),"")</f>
        <v>1085</v>
      </c>
      <c r="Y1694" s="28" t="n">
        <f aca="false">IFERROR(IF($W1694="eパケライト",VLOOKUP($U1694,料金表!$B$3:$H$52,3,1),IF($W1694="eパケ",VLOOKUP($U1694,料金表!$B$3:$H$52,5,1),IF($W1694="EMS",VLOOKUP($U1694,料金表!$B$3:$H$52,7,1),""))),"")</f>
        <v>1085</v>
      </c>
      <c r="Z1694" s="28" t="n">
        <f aca="false">$Z$1</f>
        <v>330</v>
      </c>
      <c r="AA1694" s="64"/>
      <c r="AB1694" s="65"/>
      <c r="AC1694" s="66" t="s">
        <v>89</v>
      </c>
      <c r="AD1694" s="65" t="n">
        <v>44035</v>
      </c>
      <c r="AE1694" s="56"/>
      <c r="AF1694" s="104"/>
    </row>
    <row r="1695" customFormat="false" ht="15.75" hidden="false" customHeight="true" outlineLevel="0" collapsed="false">
      <c r="A1695" s="19" t="n">
        <v>1688</v>
      </c>
      <c r="B1695" s="67"/>
      <c r="C1695" s="58" t="s">
        <v>5095</v>
      </c>
      <c r="D1695" s="37" t="s">
        <v>5096</v>
      </c>
      <c r="E1695" s="58" t="n">
        <v>4589664270067</v>
      </c>
      <c r="F1695" s="38" t="str">
        <f aca="false">IF(D1695="",,"http://mnsearch.com/item?kwd="&amp;D1695)</f>
        <v>http://mnsearch.com/item?kwd=B07WLPDNM1</v>
      </c>
      <c r="G1695" s="60" t="n">
        <v>12000</v>
      </c>
      <c r="H1695" s="39"/>
      <c r="I1695" s="40" t="n">
        <v>1100</v>
      </c>
      <c r="J1695" s="41"/>
      <c r="K1695" s="41"/>
      <c r="L1695" s="41"/>
      <c r="M1695" s="61" t="s">
        <v>5097</v>
      </c>
      <c r="N1695" s="62" t="n">
        <v>250.49</v>
      </c>
      <c r="O1695" s="77" t="n">
        <f aca="false">N1695-0.5</f>
        <v>249.99</v>
      </c>
      <c r="P1695" s="78" t="n">
        <f aca="false">IF(ISERROR($P$1*O1695),"",($P$1*O1695))</f>
        <v>26468.9412</v>
      </c>
      <c r="Q1695" s="79" t="n">
        <f aca="false">P1695-T1695-X1695-G1695-H1695-Z1695</f>
        <v>7643.9412</v>
      </c>
      <c r="R1695" s="80" t="n">
        <f aca="false">P1695-T1695-Y1695-G1695-H1695-Z1695</f>
        <v>7643.9412</v>
      </c>
      <c r="S1695" s="81" t="n">
        <f aca="false">IF(ISERROR(Q1695/P1695),"",(Q1695/P1695))</f>
        <v>0.288789080841662</v>
      </c>
      <c r="T1695" s="78" t="n">
        <f aca="false">ROUND(IF(ISERROR(P1695*$T$1),"",P1695*$T$1),0)</f>
        <v>3970</v>
      </c>
      <c r="U1695" s="82" t="n">
        <f aca="false">ROUNDUP(I1695*1.2,0)</f>
        <v>1320</v>
      </c>
      <c r="V1695" s="83" t="n">
        <f aca="false">ROUNDUP(SUM(J1695:L1695)*1.1,0)</f>
        <v>0</v>
      </c>
      <c r="W1695" s="84" t="s">
        <v>50</v>
      </c>
      <c r="X1695" s="28" t="n">
        <f aca="false">IFERROR(IF($W1695="eパケライト",VLOOKUP($U1695,料金表!$B$3:$H$52,2,1),IF($W1695="eパケ",VLOOKUP($U1695,料金表!$B$3:$H$52,4,1),IF($W1695="EMS",VLOOKUP($U1695,料金表!$B$3:$H$52,6,1),""))),"")</f>
        <v>2525</v>
      </c>
      <c r="Y1695" s="28" t="n">
        <f aca="false">IFERROR(IF($W1695="eパケライト",VLOOKUP($U1695,料金表!$B$3:$H$52,3,1),IF($W1695="eパケ",VLOOKUP($U1695,料金表!$B$3:$H$52,5,1),IF($W1695="EMS",VLOOKUP($U1695,料金表!$B$3:$H$52,7,1),""))),"")</f>
        <v>2525</v>
      </c>
      <c r="Z1695" s="28" t="n">
        <f aca="false">$Z$1</f>
        <v>330</v>
      </c>
      <c r="AA1695" s="64"/>
      <c r="AB1695" s="65"/>
      <c r="AC1695" s="66" t="s">
        <v>89</v>
      </c>
      <c r="AD1695" s="65" t="n">
        <v>44035</v>
      </c>
      <c r="AE1695" s="56"/>
      <c r="AF1695" s="104"/>
    </row>
    <row r="1696" customFormat="false" ht="15.75" hidden="false" customHeight="true" outlineLevel="0" collapsed="false">
      <c r="A1696" s="19" t="n">
        <v>1689</v>
      </c>
      <c r="B1696" s="67"/>
      <c r="C1696" s="58" t="s">
        <v>5098</v>
      </c>
      <c r="D1696" s="37" t="s">
        <v>5099</v>
      </c>
      <c r="E1696" s="58" t="n">
        <v>4976219404242</v>
      </c>
      <c r="F1696" s="38" t="str">
        <f aca="false">IF(D1696="",,"http://mnsearch.com/item?kwd="&amp;D1696)</f>
        <v>http://mnsearch.com/item?kwd=B00014AS7U</v>
      </c>
      <c r="G1696" s="60" t="n">
        <v>24000</v>
      </c>
      <c r="H1696" s="39"/>
      <c r="I1696" s="40" t="n">
        <v>200</v>
      </c>
      <c r="J1696" s="41"/>
      <c r="K1696" s="41"/>
      <c r="L1696" s="41"/>
      <c r="M1696" s="61" t="s">
        <v>5100</v>
      </c>
      <c r="N1696" s="62" t="n">
        <v>390</v>
      </c>
      <c r="O1696" s="77" t="n">
        <f aca="false">N1696-0.5</f>
        <v>389.5</v>
      </c>
      <c r="P1696" s="78" t="n">
        <f aca="false">IF(ISERROR($P$1*O1696),"",($P$1*O1696))</f>
        <v>41240.26</v>
      </c>
      <c r="Q1696" s="79" t="n">
        <f aca="false">P1696-T1696-X1696-G1696-H1696-Z1696</f>
        <v>9864.25999999999</v>
      </c>
      <c r="R1696" s="80" t="n">
        <f aca="false">P1696-T1696-Y1696-G1696-H1696-Z1696</f>
        <v>9864.25999999999</v>
      </c>
      <c r="S1696" s="81" t="n">
        <f aca="false">IF(ISERROR(Q1696/P1696),"",(Q1696/P1696))</f>
        <v>0.23919005360296</v>
      </c>
      <c r="T1696" s="78" t="n">
        <f aca="false">ROUND(IF(ISERROR(P1696*$T$1),"",P1696*$T$1),0)</f>
        <v>6186</v>
      </c>
      <c r="U1696" s="82" t="n">
        <f aca="false">ROUNDUP(I1696*1.2,0)</f>
        <v>240</v>
      </c>
      <c r="V1696" s="83" t="n">
        <f aca="false">ROUNDUP(SUM(J1696:L1696)*1.1,0)</f>
        <v>0</v>
      </c>
      <c r="W1696" s="84" t="s">
        <v>50</v>
      </c>
      <c r="X1696" s="28" t="n">
        <f aca="false">IFERROR(IF($W1696="eパケライト",VLOOKUP($U1696,料金表!$B$3:$H$52,2,1),IF($W1696="eパケ",VLOOKUP($U1696,料金表!$B$3:$H$52,4,1),IF($W1696="EMS",VLOOKUP($U1696,料金表!$B$3:$H$52,6,1),""))),"")</f>
        <v>860</v>
      </c>
      <c r="Y1696" s="28" t="n">
        <f aca="false">IFERROR(IF($W1696="eパケライト",VLOOKUP($U1696,料金表!$B$3:$H$52,3,1),IF($W1696="eパケ",VLOOKUP($U1696,料金表!$B$3:$H$52,5,1),IF($W1696="EMS",VLOOKUP($U1696,料金表!$B$3:$H$52,7,1),""))),"")</f>
        <v>860</v>
      </c>
      <c r="Z1696" s="28" t="n">
        <f aca="false">$Z$1</f>
        <v>330</v>
      </c>
      <c r="AA1696" s="64"/>
      <c r="AB1696" s="65"/>
      <c r="AC1696" s="66" t="s">
        <v>89</v>
      </c>
      <c r="AD1696" s="65" t="n">
        <v>44035</v>
      </c>
      <c r="AE1696" s="56"/>
      <c r="AF1696" s="104"/>
    </row>
    <row r="1697" customFormat="false" ht="15.75" hidden="false" customHeight="true" outlineLevel="0" collapsed="false">
      <c r="A1697" s="19" t="n">
        <v>1690</v>
      </c>
      <c r="B1697" s="67"/>
      <c r="C1697" s="58" t="s">
        <v>5101</v>
      </c>
      <c r="D1697" s="37" t="s">
        <v>5102</v>
      </c>
      <c r="E1697" s="58" t="n">
        <v>4939814100025</v>
      </c>
      <c r="F1697" s="38" t="str">
        <f aca="false">IF(D1697="",,"http://mnsearch.com/item?kwd="&amp;D1697)</f>
        <v>http://mnsearch.com/item?kwd=B00005OVER</v>
      </c>
      <c r="G1697" s="60" t="n">
        <v>53000</v>
      </c>
      <c r="H1697" s="39"/>
      <c r="I1697" s="40" t="n">
        <v>200</v>
      </c>
      <c r="J1697" s="41"/>
      <c r="K1697" s="41"/>
      <c r="L1697" s="41"/>
      <c r="M1697" s="61" t="s">
        <v>5103</v>
      </c>
      <c r="N1697" s="62" t="n">
        <v>820</v>
      </c>
      <c r="O1697" s="77" t="n">
        <f aca="false">N1697-0.5</f>
        <v>819.5</v>
      </c>
      <c r="P1697" s="78" t="n">
        <f aca="false">IF(ISERROR($P$1*O1697),"",($P$1*O1697))</f>
        <v>86768.66</v>
      </c>
      <c r="Q1697" s="79" t="n">
        <f aca="false">P1697-T1697-X1697-G1697-H1697-Z1697</f>
        <v>19563.66</v>
      </c>
      <c r="R1697" s="80" t="n">
        <f aca="false">P1697-T1697-Y1697-G1697-H1697-Z1697</f>
        <v>19563.66</v>
      </c>
      <c r="S1697" s="81" t="n">
        <f aca="false">IF(ISERROR(Q1697/P1697),"",(Q1697/P1697))</f>
        <v>0.225469195905526</v>
      </c>
      <c r="T1697" s="78" t="n">
        <f aca="false">ROUND(IF(ISERROR(P1697*$T$1),"",P1697*$T$1),0)</f>
        <v>13015</v>
      </c>
      <c r="U1697" s="82" t="n">
        <f aca="false">ROUNDUP(I1697*1.2,0)</f>
        <v>240</v>
      </c>
      <c r="V1697" s="83" t="n">
        <f aca="false">ROUNDUP(SUM(J1697:L1697)*1.1,0)</f>
        <v>0</v>
      </c>
      <c r="W1697" s="84" t="s">
        <v>50</v>
      </c>
      <c r="X1697" s="28" t="n">
        <f aca="false">IFERROR(IF($W1697="eパケライト",VLOOKUP($U1697,料金表!$B$3:$H$52,2,1),IF($W1697="eパケ",VLOOKUP($U1697,料金表!$B$3:$H$52,4,1),IF($W1697="EMS",VLOOKUP($U1697,料金表!$B$3:$H$52,6,1),""))),"")</f>
        <v>860</v>
      </c>
      <c r="Y1697" s="28" t="n">
        <f aca="false">IFERROR(IF($W1697="eパケライト",VLOOKUP($U1697,料金表!$B$3:$H$52,3,1),IF($W1697="eパケ",VLOOKUP($U1697,料金表!$B$3:$H$52,5,1),IF($W1697="EMS",VLOOKUP($U1697,料金表!$B$3:$H$52,7,1),""))),"")</f>
        <v>860</v>
      </c>
      <c r="Z1697" s="28" t="n">
        <f aca="false">$Z$1</f>
        <v>330</v>
      </c>
      <c r="AA1697" s="64"/>
      <c r="AB1697" s="65"/>
      <c r="AC1697" s="66" t="s">
        <v>45</v>
      </c>
      <c r="AD1697" s="65" t="n">
        <v>44036</v>
      </c>
      <c r="AE1697" s="56"/>
      <c r="AF1697" s="104"/>
    </row>
    <row r="1698" customFormat="false" ht="15.75" hidden="false" customHeight="true" outlineLevel="0" collapsed="false">
      <c r="A1698" s="19" t="n">
        <v>1691</v>
      </c>
      <c r="B1698" s="67"/>
      <c r="C1698" s="58" t="s">
        <v>5104</v>
      </c>
      <c r="D1698" s="37" t="s">
        <v>5105</v>
      </c>
      <c r="E1698" s="58" t="n">
        <v>4902370500714</v>
      </c>
      <c r="F1698" s="38" t="str">
        <f aca="false">IF(D1698="",,"http://mnsearch.com/item?kwd="&amp;D1698)</f>
        <v>http://mnsearch.com/item?kwd=B000068GUS</v>
      </c>
      <c r="G1698" s="60" t="n">
        <v>7000</v>
      </c>
      <c r="H1698" s="39"/>
      <c r="I1698" s="40" t="n">
        <v>200</v>
      </c>
      <c r="J1698" s="41"/>
      <c r="K1698" s="41"/>
      <c r="L1698" s="41"/>
      <c r="M1698" s="61" t="s">
        <v>5106</v>
      </c>
      <c r="N1698" s="62" t="n">
        <v>120</v>
      </c>
      <c r="O1698" s="77" t="n">
        <f aca="false">N1698-0.5</f>
        <v>119.5</v>
      </c>
      <c r="P1698" s="78" t="n">
        <f aca="false">IF(ISERROR($P$1*O1698),"",($P$1*O1698))</f>
        <v>12652.66</v>
      </c>
      <c r="Q1698" s="79" t="n">
        <f aca="false">P1698-T1698-X1698-G1698-H1698-Z1698</f>
        <v>2564.66</v>
      </c>
      <c r="R1698" s="80" t="n">
        <f aca="false">P1698-T1698-Y1698-G1698-H1698-Z1698</f>
        <v>2564.66</v>
      </c>
      <c r="S1698" s="81" t="n">
        <f aca="false">IF(ISERROR(Q1698/P1698),"",(Q1698/P1698))</f>
        <v>0.202697298433689</v>
      </c>
      <c r="T1698" s="78" t="n">
        <f aca="false">ROUND(IF(ISERROR(P1698*$T$1),"",P1698*$T$1),0)</f>
        <v>1898</v>
      </c>
      <c r="U1698" s="82" t="n">
        <f aca="false">ROUNDUP(I1698*1.2,0)</f>
        <v>240</v>
      </c>
      <c r="V1698" s="83" t="n">
        <f aca="false">ROUNDUP(SUM(J1698:L1698)*1.1,0)</f>
        <v>0</v>
      </c>
      <c r="W1698" s="84" t="s">
        <v>50</v>
      </c>
      <c r="X1698" s="28" t="n">
        <f aca="false">IFERROR(IF($W1698="eパケライト",VLOOKUP($U1698,料金表!$B$3:$H$52,2,1),IF($W1698="eパケ",VLOOKUP($U1698,料金表!$B$3:$H$52,4,1),IF($W1698="EMS",VLOOKUP($U1698,料金表!$B$3:$H$52,6,1),""))),"")</f>
        <v>860</v>
      </c>
      <c r="Y1698" s="28" t="n">
        <f aca="false">IFERROR(IF($W1698="eパケライト",VLOOKUP($U1698,料金表!$B$3:$H$52,3,1),IF($W1698="eパケ",VLOOKUP($U1698,料金表!$B$3:$H$52,5,1),IF($W1698="EMS",VLOOKUP($U1698,料金表!$B$3:$H$52,7,1),""))),"")</f>
        <v>860</v>
      </c>
      <c r="Z1698" s="28" t="n">
        <f aca="false">$Z$1</f>
        <v>330</v>
      </c>
      <c r="AA1698" s="64"/>
      <c r="AB1698" s="65"/>
      <c r="AC1698" s="66" t="s">
        <v>45</v>
      </c>
      <c r="AD1698" s="65" t="n">
        <v>44036</v>
      </c>
      <c r="AE1698" s="56"/>
      <c r="AF1698" s="104"/>
    </row>
    <row r="1699" customFormat="false" ht="15.75" hidden="false" customHeight="true" outlineLevel="0" collapsed="false">
      <c r="A1699" s="19" t="n">
        <v>1692</v>
      </c>
      <c r="B1699" s="67"/>
      <c r="C1699" s="58" t="s">
        <v>5107</v>
      </c>
      <c r="D1699" s="37" t="s">
        <v>5108</v>
      </c>
      <c r="E1699" s="58" t="n">
        <v>4964808500222</v>
      </c>
      <c r="F1699" s="38" t="str">
        <f aca="false">IF(D1699="",,"http://mnsearch.com/item?kwd="&amp;D1699)</f>
        <v>http://mnsearch.com/item?kwd=B00014B068</v>
      </c>
      <c r="G1699" s="60" t="n">
        <v>10500</v>
      </c>
      <c r="H1699" s="39"/>
      <c r="I1699" s="40" t="n">
        <v>200</v>
      </c>
      <c r="J1699" s="41"/>
      <c r="K1699" s="41"/>
      <c r="L1699" s="41"/>
      <c r="M1699" s="100" t="s">
        <v>5109</v>
      </c>
      <c r="N1699" s="62" t="n">
        <v>155.49</v>
      </c>
      <c r="O1699" s="77" t="n">
        <f aca="false">N1699-0.5</f>
        <v>154.99</v>
      </c>
      <c r="P1699" s="78" t="n">
        <f aca="false">IF(ISERROR($P$1*O1699),"",($P$1*O1699))</f>
        <v>16410.3412</v>
      </c>
      <c r="Q1699" s="79" t="n">
        <f aca="false">P1699-T1699-X1699-G1699-H1699-Z1699</f>
        <v>2258.3412</v>
      </c>
      <c r="R1699" s="80" t="n">
        <f aca="false">P1699-T1699-Y1699-G1699-H1699-Z1699</f>
        <v>2258.3412</v>
      </c>
      <c r="S1699" s="81" t="n">
        <f aca="false">IF(ISERROR(Q1699/P1699),"",(Q1699/P1699))</f>
        <v>0.137616955825391</v>
      </c>
      <c r="T1699" s="78" t="n">
        <f aca="false">ROUND(IF(ISERROR(P1699*$T$1),"",P1699*$T$1),0)</f>
        <v>2462</v>
      </c>
      <c r="U1699" s="82" t="n">
        <f aca="false">ROUNDUP(I1699*1.2,0)</f>
        <v>240</v>
      </c>
      <c r="V1699" s="83" t="n">
        <f aca="false">ROUNDUP(SUM(J1699:L1699)*1.1,0)</f>
        <v>0</v>
      </c>
      <c r="W1699" s="84" t="s">
        <v>50</v>
      </c>
      <c r="X1699" s="28" t="n">
        <f aca="false">IFERROR(IF($W1699="eパケライト",VLOOKUP($U1699,料金表!$B$3:$H$52,2,1),IF($W1699="eパケ",VLOOKUP($U1699,料金表!$B$3:$H$52,4,1),IF($W1699="EMS",VLOOKUP($U1699,料金表!$B$3:$H$52,6,1),""))),"")</f>
        <v>860</v>
      </c>
      <c r="Y1699" s="28" t="n">
        <f aca="false">IFERROR(IF($W1699="eパケライト",VLOOKUP($U1699,料金表!$B$3:$H$52,3,1),IF($W1699="eパケ",VLOOKUP($U1699,料金表!$B$3:$H$52,5,1),IF($W1699="EMS",VLOOKUP($U1699,料金表!$B$3:$H$52,7,1),""))),"")</f>
        <v>860</v>
      </c>
      <c r="Z1699" s="28" t="n">
        <f aca="false">$Z$1</f>
        <v>330</v>
      </c>
      <c r="AA1699" s="64"/>
      <c r="AB1699" s="65"/>
      <c r="AC1699" s="66" t="s">
        <v>45</v>
      </c>
      <c r="AD1699" s="65" t="n">
        <v>44036</v>
      </c>
      <c r="AE1699" s="56"/>
      <c r="AF1699" s="104"/>
    </row>
    <row r="1700" customFormat="false" ht="15.75" hidden="false" customHeight="true" outlineLevel="0" collapsed="false">
      <c r="A1700" s="19" t="n">
        <v>1693</v>
      </c>
      <c r="B1700" s="67"/>
      <c r="C1700" s="58" t="s">
        <v>5110</v>
      </c>
      <c r="D1700" s="37" t="s">
        <v>5111</v>
      </c>
      <c r="E1700" s="58" t="n">
        <v>4988736070053</v>
      </c>
      <c r="F1700" s="38" t="str">
        <f aca="false">IF(D1700="",,"http://mnsearch.com/item?kwd="&amp;D1700)</f>
        <v>http://mnsearch.com/item?kwd=B000069UGL</v>
      </c>
      <c r="G1700" s="60" t="n">
        <v>11000</v>
      </c>
      <c r="H1700" s="39"/>
      <c r="I1700" s="40" t="n">
        <v>200</v>
      </c>
      <c r="J1700" s="41"/>
      <c r="K1700" s="41"/>
      <c r="L1700" s="41"/>
      <c r="M1700" s="61" t="s">
        <v>5112</v>
      </c>
      <c r="N1700" s="62" t="n">
        <v>150</v>
      </c>
      <c r="O1700" s="77" t="n">
        <f aca="false">N1700-0.5</f>
        <v>149.5</v>
      </c>
      <c r="P1700" s="78" t="n">
        <f aca="false">IF(ISERROR($P$1*O1700),"",($P$1*O1700))</f>
        <v>15829.06</v>
      </c>
      <c r="Q1700" s="79" t="n">
        <f aca="false">P1700-T1700-X1700-G1700-H1700-Z1700</f>
        <v>1265.06</v>
      </c>
      <c r="R1700" s="80" t="n">
        <f aca="false">P1700-T1700-Y1700-G1700-H1700-Z1700</f>
        <v>1265.06</v>
      </c>
      <c r="S1700" s="81" t="n">
        <f aca="false">IF(ISERROR(Q1700/P1700),"",(Q1700/P1700))</f>
        <v>0.0799200963291566</v>
      </c>
      <c r="T1700" s="78" t="n">
        <f aca="false">ROUND(IF(ISERROR(P1700*$T$1),"",P1700*$T$1),0)</f>
        <v>2374</v>
      </c>
      <c r="U1700" s="82" t="n">
        <f aca="false">ROUNDUP(I1700*1.2,0)</f>
        <v>240</v>
      </c>
      <c r="V1700" s="83" t="n">
        <f aca="false">ROUNDUP(SUM(J1700:L1700)*1.1,0)</f>
        <v>0</v>
      </c>
      <c r="W1700" s="84" t="s">
        <v>50</v>
      </c>
      <c r="X1700" s="28" t="n">
        <f aca="false">IFERROR(IF($W1700="eパケライト",VLOOKUP($U1700,料金表!$B$3:$H$52,2,1),IF($W1700="eパケ",VLOOKUP($U1700,料金表!$B$3:$H$52,4,1),IF($W1700="EMS",VLOOKUP($U1700,料金表!$B$3:$H$52,6,1),""))),"")</f>
        <v>860</v>
      </c>
      <c r="Y1700" s="28" t="n">
        <f aca="false">IFERROR(IF($W1700="eパケライト",VLOOKUP($U1700,料金表!$B$3:$H$52,3,1),IF($W1700="eパケ",VLOOKUP($U1700,料金表!$B$3:$H$52,5,1),IF($W1700="EMS",VLOOKUP($U1700,料金表!$B$3:$H$52,7,1),""))),"")</f>
        <v>860</v>
      </c>
      <c r="Z1700" s="28" t="n">
        <f aca="false">$Z$1</f>
        <v>330</v>
      </c>
      <c r="AA1700" s="64"/>
      <c r="AB1700" s="65"/>
      <c r="AC1700" s="66" t="s">
        <v>45</v>
      </c>
      <c r="AD1700" s="65" t="n">
        <v>44036</v>
      </c>
      <c r="AE1700" s="56"/>
      <c r="AF1700" s="104"/>
    </row>
    <row r="1701" customFormat="false" ht="15.75" hidden="false" customHeight="true" outlineLevel="0" collapsed="false">
      <c r="A1701" s="19" t="n">
        <v>1694</v>
      </c>
      <c r="B1701" s="67"/>
      <c r="C1701" s="58" t="s">
        <v>5113</v>
      </c>
      <c r="D1701" s="37" t="s">
        <v>5114</v>
      </c>
      <c r="E1701" s="58" t="n">
        <v>4964808601448</v>
      </c>
      <c r="F1701" s="38" t="str">
        <f aca="false">IF(D1701="",,"http://mnsearch.com/item?kwd="&amp;D1701)</f>
        <v>http://mnsearch.com/item?kwd=B00014ARGC</v>
      </c>
      <c r="G1701" s="60" t="n">
        <v>7311</v>
      </c>
      <c r="H1701" s="39"/>
      <c r="I1701" s="40" t="n">
        <v>200</v>
      </c>
      <c r="J1701" s="41"/>
      <c r="K1701" s="41"/>
      <c r="L1701" s="41"/>
      <c r="M1701" s="61" t="s">
        <v>5115</v>
      </c>
      <c r="N1701" s="62" t="n">
        <v>125.49</v>
      </c>
      <c r="O1701" s="77" t="n">
        <f aca="false">N1701-0.5</f>
        <v>124.99</v>
      </c>
      <c r="P1701" s="78" t="n">
        <f aca="false">IF(ISERROR($P$1*O1701),"",($P$1*O1701))</f>
        <v>13233.9412</v>
      </c>
      <c r="Q1701" s="79" t="n">
        <f aca="false">P1701-T1701-X1701-G1701-H1701-Z1701</f>
        <v>2747.9412</v>
      </c>
      <c r="R1701" s="80" t="n">
        <f aca="false">P1701-T1701-Y1701-G1701-H1701-Z1701</f>
        <v>2747.9412</v>
      </c>
      <c r="S1701" s="81" t="n">
        <f aca="false">IF(ISERROR(Q1701/P1701),"",(Q1701/P1701))</f>
        <v>0.207643449405684</v>
      </c>
      <c r="T1701" s="78" t="n">
        <f aca="false">ROUND(IF(ISERROR(P1701*$T$1),"",P1701*$T$1),0)</f>
        <v>1985</v>
      </c>
      <c r="U1701" s="82" t="n">
        <f aca="false">ROUNDUP(I1701*1.2,0)</f>
        <v>240</v>
      </c>
      <c r="V1701" s="83" t="n">
        <f aca="false">ROUNDUP(SUM(J1701:L1701)*1.1,0)</f>
        <v>0</v>
      </c>
      <c r="W1701" s="84" t="s">
        <v>50</v>
      </c>
      <c r="X1701" s="28" t="n">
        <f aca="false">IFERROR(IF($W1701="eパケライト",VLOOKUP($U1701,料金表!$B$3:$H$52,2,1),IF($W1701="eパケ",VLOOKUP($U1701,料金表!$B$3:$H$52,4,1),IF($W1701="EMS",VLOOKUP($U1701,料金表!$B$3:$H$52,6,1),""))),"")</f>
        <v>860</v>
      </c>
      <c r="Y1701" s="28" t="n">
        <f aca="false">IFERROR(IF($W1701="eパケライト",VLOOKUP($U1701,料金表!$B$3:$H$52,3,1),IF($W1701="eパケ",VLOOKUP($U1701,料金表!$B$3:$H$52,5,1),IF($W1701="EMS",VLOOKUP($U1701,料金表!$B$3:$H$52,7,1),""))),"")</f>
        <v>860</v>
      </c>
      <c r="Z1701" s="28" t="n">
        <f aca="false">$Z$1</f>
        <v>330</v>
      </c>
      <c r="AA1701" s="64"/>
      <c r="AB1701" s="65"/>
      <c r="AC1701" s="66" t="s">
        <v>45</v>
      </c>
      <c r="AD1701" s="65" t="n">
        <v>44036</v>
      </c>
      <c r="AE1701" s="56"/>
      <c r="AF1701" s="104"/>
    </row>
    <row r="1702" customFormat="false" ht="15.75" hidden="false" customHeight="true" outlineLevel="0" collapsed="false">
      <c r="A1702" s="19" t="n">
        <v>1695</v>
      </c>
      <c r="B1702" s="67"/>
      <c r="C1702" s="58" t="s">
        <v>5116</v>
      </c>
      <c r="D1702" s="37" t="s">
        <v>5117</v>
      </c>
      <c r="E1702" s="58" t="n">
        <v>4962891100084</v>
      </c>
      <c r="F1702" s="38" t="str">
        <f aca="false">IF(D1702="",,"http://mnsearch.com/item?kwd="&amp;D1702)</f>
        <v>http://mnsearch.com/item?kwd=B003NZO424</v>
      </c>
      <c r="G1702" s="60" t="n">
        <v>11600</v>
      </c>
      <c r="H1702" s="39"/>
      <c r="I1702" s="40" t="n">
        <v>200</v>
      </c>
      <c r="J1702" s="41"/>
      <c r="K1702" s="41"/>
      <c r="L1702" s="41"/>
      <c r="M1702" s="61" t="s">
        <v>5118</v>
      </c>
      <c r="N1702" s="62" t="n">
        <v>200</v>
      </c>
      <c r="O1702" s="77" t="n">
        <f aca="false">N1702-0.5</f>
        <v>199.5</v>
      </c>
      <c r="P1702" s="78" t="n">
        <f aca="false">IF(ISERROR($P$1*O1702),"",($P$1*O1702))</f>
        <v>21123.06</v>
      </c>
      <c r="Q1702" s="79" t="n">
        <f aca="false">P1702-T1702-X1702-G1702-H1702-Z1702</f>
        <v>5165.06</v>
      </c>
      <c r="R1702" s="80" t="n">
        <f aca="false">P1702-T1702-Y1702-G1702-H1702-Z1702</f>
        <v>5165.06</v>
      </c>
      <c r="S1702" s="81" t="n">
        <f aca="false">IF(ISERROR(Q1702/P1702),"",(Q1702/P1702))</f>
        <v>0.24452233719925</v>
      </c>
      <c r="T1702" s="78" t="n">
        <f aca="false">ROUND(IF(ISERROR(P1702*$T$1),"",P1702*$T$1),0)</f>
        <v>3168</v>
      </c>
      <c r="U1702" s="82" t="n">
        <f aca="false">ROUNDUP(I1702*1.2,0)</f>
        <v>240</v>
      </c>
      <c r="V1702" s="83" t="n">
        <f aca="false">ROUNDUP(SUM(J1702:L1702)*1.1,0)</f>
        <v>0</v>
      </c>
      <c r="W1702" s="84" t="s">
        <v>50</v>
      </c>
      <c r="X1702" s="28" t="n">
        <f aca="false">IFERROR(IF($W1702="eパケライト",VLOOKUP($U1702,料金表!$B$3:$H$52,2,1),IF($W1702="eパケ",VLOOKUP($U1702,料金表!$B$3:$H$52,4,1),IF($W1702="EMS",VLOOKUP($U1702,料金表!$B$3:$H$52,6,1),""))),"")</f>
        <v>860</v>
      </c>
      <c r="Y1702" s="28" t="n">
        <f aca="false">IFERROR(IF($W1702="eパケライト",VLOOKUP($U1702,料金表!$B$3:$H$52,3,1),IF($W1702="eパケ",VLOOKUP($U1702,料金表!$B$3:$H$52,5,1),IF($W1702="EMS",VLOOKUP($U1702,料金表!$B$3:$H$52,7,1),""))),"")</f>
        <v>860</v>
      </c>
      <c r="Z1702" s="28" t="n">
        <f aca="false">$Z$1</f>
        <v>330</v>
      </c>
      <c r="AA1702" s="64"/>
      <c r="AB1702" s="65"/>
      <c r="AC1702" s="66" t="s">
        <v>45</v>
      </c>
      <c r="AD1702" s="65" t="n">
        <v>44036</v>
      </c>
      <c r="AE1702" s="56"/>
      <c r="AF1702" s="104"/>
    </row>
    <row r="1703" customFormat="false" ht="15.75" hidden="false" customHeight="true" outlineLevel="0" collapsed="false">
      <c r="A1703" s="19" t="n">
        <v>1696</v>
      </c>
      <c r="B1703" s="67"/>
      <c r="C1703" s="58" t="s">
        <v>5119</v>
      </c>
      <c r="D1703" s="37" t="s">
        <v>5120</v>
      </c>
      <c r="E1703" s="58" t="n">
        <v>4988658924014</v>
      </c>
      <c r="F1703" s="38" t="str">
        <f aca="false">IF(D1703="",,"http://mnsearch.com/item?kwd="&amp;D1703)</f>
        <v>http://mnsearch.com/item?kwd=B003NZZFLS</v>
      </c>
      <c r="G1703" s="60" t="n">
        <v>32000</v>
      </c>
      <c r="H1703" s="39"/>
      <c r="I1703" s="40" t="n">
        <v>200</v>
      </c>
      <c r="J1703" s="41"/>
      <c r="K1703" s="41"/>
      <c r="L1703" s="41"/>
      <c r="M1703" s="61" t="s">
        <v>5121</v>
      </c>
      <c r="N1703" s="62" t="n">
        <v>490</v>
      </c>
      <c r="O1703" s="77" t="n">
        <f aca="false">N1703-0.5</f>
        <v>489.5</v>
      </c>
      <c r="P1703" s="78" t="n">
        <f aca="false">IF(ISERROR($P$1*O1703),"",($P$1*O1703))</f>
        <v>51828.26</v>
      </c>
      <c r="Q1703" s="79" t="n">
        <f aca="false">P1703-T1703-X1703-G1703-H1703-Z1703</f>
        <v>10864.26</v>
      </c>
      <c r="R1703" s="80" t="n">
        <f aca="false">P1703-T1703-Y1703-G1703-H1703-Z1703</f>
        <v>10864.26</v>
      </c>
      <c r="S1703" s="81" t="n">
        <f aca="false">IF(ISERROR(Q1703/P1703),"",(Q1703/P1703))</f>
        <v>0.209620388567936</v>
      </c>
      <c r="T1703" s="78" t="n">
        <f aca="false">ROUND(IF(ISERROR(P1703*$T$1),"",P1703*$T$1),0)</f>
        <v>7774</v>
      </c>
      <c r="U1703" s="82" t="n">
        <f aca="false">ROUNDUP(I1703*1.2,0)</f>
        <v>240</v>
      </c>
      <c r="V1703" s="83" t="n">
        <f aca="false">ROUNDUP(SUM(J1703:L1703)*1.1,0)</f>
        <v>0</v>
      </c>
      <c r="W1703" s="84" t="s">
        <v>50</v>
      </c>
      <c r="X1703" s="28" t="n">
        <f aca="false">IFERROR(IF($W1703="eパケライト",VLOOKUP($U1703,料金表!$B$3:$H$52,2,1),IF($W1703="eパケ",VLOOKUP($U1703,料金表!$B$3:$H$52,4,1),IF($W1703="EMS",VLOOKUP($U1703,料金表!$B$3:$H$52,6,1),""))),"")</f>
        <v>860</v>
      </c>
      <c r="Y1703" s="28" t="n">
        <f aca="false">IFERROR(IF($W1703="eパケライト",VLOOKUP($U1703,料金表!$B$3:$H$52,3,1),IF($W1703="eパケ",VLOOKUP($U1703,料金表!$B$3:$H$52,5,1),IF($W1703="EMS",VLOOKUP($U1703,料金表!$B$3:$H$52,7,1),""))),"")</f>
        <v>860</v>
      </c>
      <c r="Z1703" s="28" t="n">
        <f aca="false">$Z$1</f>
        <v>330</v>
      </c>
      <c r="AA1703" s="64"/>
      <c r="AB1703" s="65"/>
      <c r="AC1703" s="66" t="s">
        <v>45</v>
      </c>
      <c r="AD1703" s="65" t="n">
        <v>44036</v>
      </c>
      <c r="AE1703" s="56"/>
      <c r="AF1703" s="104"/>
    </row>
    <row r="1704" customFormat="false" ht="15.75" hidden="false" customHeight="true" outlineLevel="0" collapsed="false">
      <c r="A1704" s="19" t="n">
        <v>1697</v>
      </c>
      <c r="B1704" s="67"/>
      <c r="C1704" s="58" t="s">
        <v>5122</v>
      </c>
      <c r="D1704" s="37" t="s">
        <v>5123</v>
      </c>
      <c r="E1704" s="58" t="n">
        <v>4988602099393</v>
      </c>
      <c r="F1704" s="38" t="str">
        <f aca="false">IF(D1704="",,"http://mnsearch.com/item?kwd="&amp;D1704)</f>
        <v>http://mnsearch.com/item?kwd=B0000CGAF3</v>
      </c>
      <c r="G1704" s="60" t="n">
        <v>29700</v>
      </c>
      <c r="H1704" s="39"/>
      <c r="I1704" s="40" t="n">
        <v>200</v>
      </c>
      <c r="J1704" s="41"/>
      <c r="K1704" s="41"/>
      <c r="L1704" s="41"/>
      <c r="M1704" s="100" t="s">
        <v>5124</v>
      </c>
      <c r="N1704" s="62" t="n">
        <v>385.49</v>
      </c>
      <c r="O1704" s="77" t="n">
        <f aca="false">N1704-0.5</f>
        <v>384.99</v>
      </c>
      <c r="P1704" s="78" t="n">
        <f aca="false">IF(ISERROR($P$1*O1704),"",($P$1*O1704))</f>
        <v>40762.7412</v>
      </c>
      <c r="Q1704" s="79" t="n">
        <f aca="false">P1704-T1704-X1704-G1704-H1704-Z1704</f>
        <v>3758.7412</v>
      </c>
      <c r="R1704" s="80" t="n">
        <f aca="false">P1704-T1704-Y1704-G1704-H1704-Z1704</f>
        <v>3758.7412</v>
      </c>
      <c r="S1704" s="81" t="n">
        <f aca="false">IF(ISERROR(Q1704/P1704),"",(Q1704/P1704))</f>
        <v>0.0922102167162398</v>
      </c>
      <c r="T1704" s="78" t="n">
        <f aca="false">ROUND(IF(ISERROR(P1704*$T$1),"",P1704*$T$1),0)</f>
        <v>6114</v>
      </c>
      <c r="U1704" s="82" t="n">
        <f aca="false">ROUNDUP(I1704*1.2,0)</f>
        <v>240</v>
      </c>
      <c r="V1704" s="83" t="n">
        <f aca="false">ROUNDUP(SUM(J1704:L1704)*1.1,0)</f>
        <v>0</v>
      </c>
      <c r="W1704" s="84" t="s">
        <v>50</v>
      </c>
      <c r="X1704" s="28" t="n">
        <f aca="false">IFERROR(IF($W1704="eパケライト",VLOOKUP($U1704,料金表!$B$3:$H$52,2,1),IF($W1704="eパケ",VLOOKUP($U1704,料金表!$B$3:$H$52,4,1),IF($W1704="EMS",VLOOKUP($U1704,料金表!$B$3:$H$52,6,1),""))),"")</f>
        <v>860</v>
      </c>
      <c r="Y1704" s="28" t="n">
        <f aca="false">IFERROR(IF($W1704="eパケライト",VLOOKUP($U1704,料金表!$B$3:$H$52,3,1),IF($W1704="eパケ",VLOOKUP($U1704,料金表!$B$3:$H$52,5,1),IF($W1704="EMS",VLOOKUP($U1704,料金表!$B$3:$H$52,7,1),""))),"")</f>
        <v>860</v>
      </c>
      <c r="Z1704" s="28" t="n">
        <f aca="false">$Z$1</f>
        <v>330</v>
      </c>
      <c r="AA1704" s="64"/>
      <c r="AB1704" s="65"/>
      <c r="AC1704" s="66" t="s">
        <v>45</v>
      </c>
      <c r="AD1704" s="65" t="n">
        <v>44036</v>
      </c>
      <c r="AE1704" s="56"/>
      <c r="AF1704" s="104"/>
    </row>
    <row r="1705" customFormat="false" ht="15.75" hidden="false" customHeight="true" outlineLevel="0" collapsed="false">
      <c r="A1705" s="19" t="n">
        <v>1698</v>
      </c>
      <c r="B1705" s="67"/>
      <c r="C1705" s="58" t="s">
        <v>5125</v>
      </c>
      <c r="D1705" s="37" t="s">
        <v>5126</v>
      </c>
      <c r="E1705" s="58" t="n">
        <v>4974365134235</v>
      </c>
      <c r="F1705" s="38" t="str">
        <f aca="false">IF(D1705="",,"http://mnsearch.com/item?kwd="&amp;D1705)</f>
        <v>http://mnsearch.com/item?kwd=B00014AVV8</v>
      </c>
      <c r="G1705" s="60" t="n">
        <v>1711</v>
      </c>
      <c r="H1705" s="39"/>
      <c r="I1705" s="40" t="n">
        <v>200</v>
      </c>
      <c r="J1705" s="41"/>
      <c r="K1705" s="41"/>
      <c r="L1705" s="41"/>
      <c r="M1705" s="61" t="s">
        <v>5127</v>
      </c>
      <c r="N1705" s="62" t="n">
        <v>40.49</v>
      </c>
      <c r="O1705" s="77" t="n">
        <f aca="false">N1705-0.5</f>
        <v>39.99</v>
      </c>
      <c r="P1705" s="78" t="n">
        <f aca="false">IF(ISERROR($P$1*O1705),"",($P$1*O1705))</f>
        <v>4234.1412</v>
      </c>
      <c r="Q1705" s="79" t="n">
        <f aca="false">P1705-T1705-X1705-G1705-H1705-Z1705</f>
        <v>698.1412</v>
      </c>
      <c r="R1705" s="80" t="n">
        <f aca="false">P1705-T1705-Y1705-G1705-H1705-Z1705</f>
        <v>698.1412</v>
      </c>
      <c r="S1705" s="81" t="n">
        <f aca="false">IF(ISERROR(Q1705/P1705),"",(Q1705/P1705))</f>
        <v>0.164883778557031</v>
      </c>
      <c r="T1705" s="78" t="n">
        <f aca="false">ROUND(IF(ISERROR(P1705*$T$1),"",P1705*$T$1),0)</f>
        <v>635</v>
      </c>
      <c r="U1705" s="82" t="n">
        <f aca="false">ROUNDUP(I1705*1.2,0)</f>
        <v>240</v>
      </c>
      <c r="V1705" s="83" t="n">
        <f aca="false">ROUNDUP(SUM(J1705:L1705)*1.1,0)</f>
        <v>0</v>
      </c>
      <c r="W1705" s="84" t="s">
        <v>50</v>
      </c>
      <c r="X1705" s="28" t="n">
        <f aca="false">IFERROR(IF($W1705="eパケライト",VLOOKUP($U1705,料金表!$B$3:$H$52,2,1),IF($W1705="eパケ",VLOOKUP($U1705,料金表!$B$3:$H$52,4,1),IF($W1705="EMS",VLOOKUP($U1705,料金表!$B$3:$H$52,6,1),""))),"")</f>
        <v>860</v>
      </c>
      <c r="Y1705" s="28" t="n">
        <f aca="false">IFERROR(IF($W1705="eパケライト",VLOOKUP($U1705,料金表!$B$3:$H$52,3,1),IF($W1705="eパケ",VLOOKUP($U1705,料金表!$B$3:$H$52,5,1),IF($W1705="EMS",VLOOKUP($U1705,料金表!$B$3:$H$52,7,1),""))),"")</f>
        <v>860</v>
      </c>
      <c r="Z1705" s="28" t="n">
        <f aca="false">$Z$1</f>
        <v>330</v>
      </c>
      <c r="AA1705" s="64"/>
      <c r="AB1705" s="65"/>
      <c r="AC1705" s="66" t="s">
        <v>45</v>
      </c>
      <c r="AD1705" s="65" t="n">
        <v>44036</v>
      </c>
      <c r="AE1705" s="56"/>
      <c r="AF1705" s="104"/>
    </row>
    <row r="1706" customFormat="false" ht="15.75" hidden="false" customHeight="true" outlineLevel="0" collapsed="false">
      <c r="A1706" s="19" t="n">
        <v>1699</v>
      </c>
      <c r="B1706" s="67"/>
      <c r="C1706" s="58" t="s">
        <v>5128</v>
      </c>
      <c r="D1706" s="37" t="s">
        <v>5129</v>
      </c>
      <c r="E1706" s="58" t="n">
        <v>4974365091736</v>
      </c>
      <c r="F1706" s="38" t="str">
        <f aca="false">IF(D1706="",,"http://mnsearch.com/item?kwd="&amp;D1706)</f>
        <v>http://mnsearch.com/item?kwd=B000069T91</v>
      </c>
      <c r="G1706" s="60" t="n">
        <v>1600</v>
      </c>
      <c r="H1706" s="39"/>
      <c r="I1706" s="40" t="n">
        <v>200</v>
      </c>
      <c r="J1706" s="41"/>
      <c r="K1706" s="41"/>
      <c r="L1706" s="41"/>
      <c r="M1706" s="100" t="s">
        <v>5130</v>
      </c>
      <c r="N1706" s="62" t="n">
        <v>40.49</v>
      </c>
      <c r="O1706" s="77" t="n">
        <f aca="false">N1706-0.5</f>
        <v>39.99</v>
      </c>
      <c r="P1706" s="78" t="n">
        <f aca="false">IF(ISERROR($P$1*O1706),"",($P$1*O1706))</f>
        <v>4234.1412</v>
      </c>
      <c r="Q1706" s="79" t="n">
        <f aca="false">P1706-T1706-X1706-G1706-H1706-Z1706</f>
        <v>809.1412</v>
      </c>
      <c r="R1706" s="80" t="n">
        <f aca="false">P1706-T1706-Y1706-G1706-H1706-Z1706</f>
        <v>809.1412</v>
      </c>
      <c r="S1706" s="81" t="n">
        <f aca="false">IF(ISERROR(Q1706/P1706),"",(Q1706/P1706))</f>
        <v>0.191099248178119</v>
      </c>
      <c r="T1706" s="78" t="n">
        <f aca="false">ROUND(IF(ISERROR(P1706*$T$1),"",P1706*$T$1),0)</f>
        <v>635</v>
      </c>
      <c r="U1706" s="82" t="n">
        <f aca="false">ROUNDUP(I1706*1.2,0)</f>
        <v>240</v>
      </c>
      <c r="V1706" s="83" t="n">
        <f aca="false">ROUNDUP(SUM(J1706:L1706)*1.1,0)</f>
        <v>0</v>
      </c>
      <c r="W1706" s="84" t="s">
        <v>50</v>
      </c>
      <c r="X1706" s="28" t="n">
        <f aca="false">IFERROR(IF($W1706="eパケライト",VLOOKUP($U1706,料金表!$B$3:$H$52,2,1),IF($W1706="eパケ",VLOOKUP($U1706,料金表!$B$3:$H$52,4,1),IF($W1706="EMS",VLOOKUP($U1706,料金表!$B$3:$H$52,6,1),""))),"")</f>
        <v>860</v>
      </c>
      <c r="Y1706" s="28" t="n">
        <f aca="false">IFERROR(IF($W1706="eパケライト",VLOOKUP($U1706,料金表!$B$3:$H$52,3,1),IF($W1706="eパケ",VLOOKUP($U1706,料金表!$B$3:$H$52,5,1),IF($W1706="EMS",VLOOKUP($U1706,料金表!$B$3:$H$52,7,1),""))),"")</f>
        <v>860</v>
      </c>
      <c r="Z1706" s="28" t="n">
        <f aca="false">$Z$1</f>
        <v>330</v>
      </c>
      <c r="AA1706" s="64"/>
      <c r="AB1706" s="65"/>
      <c r="AC1706" s="66" t="s">
        <v>45</v>
      </c>
      <c r="AD1706" s="65" t="n">
        <v>44036</v>
      </c>
      <c r="AE1706" s="56"/>
      <c r="AF1706" s="104"/>
    </row>
    <row r="1707" customFormat="false" ht="15.75" hidden="false" customHeight="true" outlineLevel="0" collapsed="false">
      <c r="A1707" s="19" t="n">
        <v>1700</v>
      </c>
      <c r="B1707" s="67"/>
      <c r="C1707" s="58" t="s">
        <v>5131</v>
      </c>
      <c r="D1707" s="37" t="s">
        <v>5132</v>
      </c>
      <c r="E1707" s="58" t="n">
        <v>4902370504743</v>
      </c>
      <c r="F1707" s="38" t="str">
        <f aca="false">IF(D1707="",,"http://mnsearch.com/item?kwd="&amp;D1707)</f>
        <v>http://mnsearch.com/item?kwd=B00CDO98GS</v>
      </c>
      <c r="G1707" s="60" t="n">
        <v>10500</v>
      </c>
      <c r="H1707" s="39"/>
      <c r="I1707" s="40" t="n">
        <v>300</v>
      </c>
      <c r="J1707" s="41"/>
      <c r="K1707" s="41"/>
      <c r="L1707" s="41"/>
      <c r="M1707" s="100" t="s">
        <v>5133</v>
      </c>
      <c r="N1707" s="62" t="n">
        <v>169.49</v>
      </c>
      <c r="O1707" s="77" t="n">
        <f aca="false">N1707-0.5</f>
        <v>168.99</v>
      </c>
      <c r="P1707" s="78" t="n">
        <f aca="false">IF(ISERROR($P$1*O1707),"",($P$1*O1707))</f>
        <v>17892.6612</v>
      </c>
      <c r="Q1707" s="79" t="n">
        <f aca="false">P1707-T1707-X1707-G1707-H1707-Z1707</f>
        <v>3293.6612</v>
      </c>
      <c r="R1707" s="80" t="n">
        <f aca="false">P1707-T1707-Y1707-G1707-H1707-Z1707</f>
        <v>3293.6612</v>
      </c>
      <c r="S1707" s="81" t="n">
        <f aca="false">IF(ISERROR(Q1707/P1707),"",(Q1707/P1707))</f>
        <v>0.184078889282272</v>
      </c>
      <c r="T1707" s="78" t="n">
        <f aca="false">ROUND(IF(ISERROR(P1707*$T$1),"",P1707*$T$1),0)</f>
        <v>2684</v>
      </c>
      <c r="U1707" s="82" t="n">
        <f aca="false">ROUNDUP(I1707*1.2,0)</f>
        <v>360</v>
      </c>
      <c r="V1707" s="83" t="n">
        <f aca="false">ROUNDUP(SUM(J1707:L1707)*1.1,0)</f>
        <v>0</v>
      </c>
      <c r="W1707" s="84" t="s">
        <v>50</v>
      </c>
      <c r="X1707" s="28" t="n">
        <f aca="false">IFERROR(IF($W1707="eパケライト",VLOOKUP($U1707,料金表!$B$3:$H$52,2,1),IF($W1707="eパケ",VLOOKUP($U1707,料金表!$B$3:$H$52,4,1),IF($W1707="EMS",VLOOKUP($U1707,料金表!$B$3:$H$52,6,1),""))),"")</f>
        <v>1085</v>
      </c>
      <c r="Y1707" s="28" t="n">
        <f aca="false">IFERROR(IF($W1707="eパケライト",VLOOKUP($U1707,料金表!$B$3:$H$52,3,1),IF($W1707="eパケ",VLOOKUP($U1707,料金表!$B$3:$H$52,5,1),IF($W1707="EMS",VLOOKUP($U1707,料金表!$B$3:$H$52,7,1),""))),"")</f>
        <v>1085</v>
      </c>
      <c r="Z1707" s="28" t="n">
        <f aca="false">$Z$1</f>
        <v>330</v>
      </c>
      <c r="AA1707" s="64"/>
      <c r="AB1707" s="65"/>
      <c r="AC1707" s="66" t="s">
        <v>89</v>
      </c>
      <c r="AD1707" s="65" t="n">
        <v>44036</v>
      </c>
      <c r="AE1707" s="56"/>
      <c r="AF1707" s="104"/>
    </row>
    <row r="1708" customFormat="false" ht="15.75" hidden="false" customHeight="true" outlineLevel="0" collapsed="false">
      <c r="A1708" s="19" t="n">
        <v>1701</v>
      </c>
      <c r="B1708" s="67"/>
      <c r="C1708" s="58" t="s">
        <v>5134</v>
      </c>
      <c r="D1708" s="37" t="s">
        <v>5135</v>
      </c>
      <c r="E1708" s="58" t="n">
        <v>4974365540852</v>
      </c>
      <c r="F1708" s="38" t="str">
        <f aca="false">IF(D1708="",,"http://mnsearch.com/item?kwd="&amp;D1708)</f>
        <v>http://mnsearch.com/item?kwd=B0001480WK</v>
      </c>
      <c r="G1708" s="60" t="n">
        <v>11000</v>
      </c>
      <c r="H1708" s="39"/>
      <c r="I1708" s="40" t="n">
        <v>300</v>
      </c>
      <c r="J1708" s="41"/>
      <c r="K1708" s="41"/>
      <c r="L1708" s="41"/>
      <c r="M1708" s="61" t="s">
        <v>5136</v>
      </c>
      <c r="N1708" s="62" t="n">
        <v>165.5</v>
      </c>
      <c r="O1708" s="77" t="n">
        <f aca="false">N1708-0.5</f>
        <v>165</v>
      </c>
      <c r="P1708" s="78" t="n">
        <f aca="false">IF(ISERROR($P$1*O1708),"",($P$1*O1708))</f>
        <v>17470.2</v>
      </c>
      <c r="Q1708" s="79" t="n">
        <f aca="false">P1708-T1708-X1708-G1708-H1708-Z1708</f>
        <v>2434.2</v>
      </c>
      <c r="R1708" s="80" t="n">
        <f aca="false">P1708-T1708-Y1708-G1708-H1708-Z1708</f>
        <v>2434.2</v>
      </c>
      <c r="S1708" s="81" t="n">
        <f aca="false">IF(ISERROR(Q1708/P1708),"",(Q1708/P1708))</f>
        <v>0.139334409451523</v>
      </c>
      <c r="T1708" s="78" t="n">
        <f aca="false">ROUND(IF(ISERROR(P1708*$T$1),"",P1708*$T$1),0)</f>
        <v>2621</v>
      </c>
      <c r="U1708" s="82" t="n">
        <f aca="false">ROUNDUP(I1708*1.2,0)</f>
        <v>360</v>
      </c>
      <c r="V1708" s="83" t="n">
        <f aca="false">ROUNDUP(SUM(J1708:L1708)*1.1,0)</f>
        <v>0</v>
      </c>
      <c r="W1708" s="84" t="s">
        <v>50</v>
      </c>
      <c r="X1708" s="28" t="n">
        <f aca="false">IFERROR(IF($W1708="eパケライト",VLOOKUP($U1708,料金表!$B$3:$H$52,2,1),IF($W1708="eパケ",VLOOKUP($U1708,料金表!$B$3:$H$52,4,1),IF($W1708="EMS",VLOOKUP($U1708,料金表!$B$3:$H$52,6,1),""))),"")</f>
        <v>1085</v>
      </c>
      <c r="Y1708" s="28" t="n">
        <f aca="false">IFERROR(IF($W1708="eパケライト",VLOOKUP($U1708,料金表!$B$3:$H$52,3,1),IF($W1708="eパケ",VLOOKUP($U1708,料金表!$B$3:$H$52,5,1),IF($W1708="EMS",VLOOKUP($U1708,料金表!$B$3:$H$52,7,1),""))),"")</f>
        <v>1085</v>
      </c>
      <c r="Z1708" s="28" t="n">
        <f aca="false">$Z$1</f>
        <v>330</v>
      </c>
      <c r="AA1708" s="64"/>
      <c r="AB1708" s="65"/>
      <c r="AC1708" s="66" t="s">
        <v>89</v>
      </c>
      <c r="AD1708" s="65" t="n">
        <v>44036</v>
      </c>
      <c r="AE1708" s="56"/>
      <c r="AF1708" s="104"/>
    </row>
    <row r="1709" customFormat="false" ht="15.75" hidden="false" customHeight="true" outlineLevel="0" collapsed="false">
      <c r="A1709" s="19" t="n">
        <v>1702</v>
      </c>
      <c r="B1709" s="67"/>
      <c r="C1709" s="58" t="s">
        <v>5137</v>
      </c>
      <c r="D1709" s="37" t="s">
        <v>5138</v>
      </c>
      <c r="E1709" s="58" t="n">
        <v>4964808100804</v>
      </c>
      <c r="F1709" s="38" t="str">
        <f aca="false">IF(D1709="",,"http://mnsearch.com/item?kwd="&amp;D1709)</f>
        <v>http://mnsearch.com/item?kwd=B00014B0I6</v>
      </c>
      <c r="G1709" s="60" t="n">
        <v>12000</v>
      </c>
      <c r="H1709" s="39"/>
      <c r="I1709" s="40" t="n">
        <v>800</v>
      </c>
      <c r="J1709" s="41"/>
      <c r="K1709" s="41"/>
      <c r="L1709" s="41"/>
      <c r="M1709" s="100" t="s">
        <v>5139</v>
      </c>
      <c r="N1709" s="62" t="n">
        <v>210.49</v>
      </c>
      <c r="O1709" s="77" t="n">
        <f aca="false">N1709-0.5</f>
        <v>209.99</v>
      </c>
      <c r="P1709" s="78" t="n">
        <f aca="false">IF(ISERROR($P$1*O1709),"",($P$1*O1709))</f>
        <v>22233.7412</v>
      </c>
      <c r="Q1709" s="79" t="n">
        <f aca="false">P1709-T1709-X1709-G1709-H1709-Z1709</f>
        <v>4583.7412</v>
      </c>
      <c r="R1709" s="80" t="n">
        <f aca="false">P1709-T1709-Y1709-G1709-H1709-Z1709</f>
        <v>4583.7412</v>
      </c>
      <c r="S1709" s="81" t="n">
        <f aca="false">IF(ISERROR(Q1709/P1709),"",(Q1709/P1709))</f>
        <v>0.20616148936734</v>
      </c>
      <c r="T1709" s="78" t="n">
        <f aca="false">ROUND(IF(ISERROR(P1709*$T$1),"",P1709*$T$1),0)</f>
        <v>3335</v>
      </c>
      <c r="U1709" s="82" t="n">
        <f aca="false">ROUNDUP(I1709*1.2,0)</f>
        <v>960</v>
      </c>
      <c r="V1709" s="83" t="n">
        <f aca="false">ROUNDUP(SUM(J1709:L1709)*1.1,0)</f>
        <v>0</v>
      </c>
      <c r="W1709" s="84" t="s">
        <v>50</v>
      </c>
      <c r="X1709" s="28" t="n">
        <f aca="false">IFERROR(IF($W1709="eパケライト",VLOOKUP($U1709,料金表!$B$3:$H$52,2,1),IF($W1709="eパケ",VLOOKUP($U1709,料金表!$B$3:$H$52,4,1),IF($W1709="EMS",VLOOKUP($U1709,料金表!$B$3:$H$52,6,1),""))),"")</f>
        <v>1985</v>
      </c>
      <c r="Y1709" s="28" t="n">
        <f aca="false">IFERROR(IF($W1709="eパケライト",VLOOKUP($U1709,料金表!$B$3:$H$52,3,1),IF($W1709="eパケ",VLOOKUP($U1709,料金表!$B$3:$H$52,5,1),IF($W1709="EMS",VLOOKUP($U1709,料金表!$B$3:$H$52,7,1),""))),"")</f>
        <v>1985</v>
      </c>
      <c r="Z1709" s="28" t="n">
        <f aca="false">$Z$1</f>
        <v>330</v>
      </c>
      <c r="AA1709" s="64"/>
      <c r="AB1709" s="65"/>
      <c r="AC1709" s="66" t="s">
        <v>89</v>
      </c>
      <c r="AD1709" s="65" t="n">
        <v>44036</v>
      </c>
      <c r="AE1709" s="56"/>
      <c r="AF1709" s="104"/>
    </row>
    <row r="1710" customFormat="false" ht="15.75" hidden="false" customHeight="true" outlineLevel="0" collapsed="false">
      <c r="A1710" s="19" t="n">
        <v>1703</v>
      </c>
      <c r="B1710" s="67"/>
      <c r="C1710" s="58" t="s">
        <v>5140</v>
      </c>
      <c r="D1710" s="37" t="s">
        <v>5141</v>
      </c>
      <c r="E1710" s="58" t="n">
        <v>4988602495942</v>
      </c>
      <c r="F1710" s="38" t="str">
        <f aca="false">IF(D1710="",,"http://mnsearch.com/item?kwd="&amp;D1710)</f>
        <v>http://mnsearch.com/item?kwd=B00006LJV8</v>
      </c>
      <c r="G1710" s="60" t="n">
        <v>7511</v>
      </c>
      <c r="H1710" s="39"/>
      <c r="I1710" s="40" t="n">
        <v>1300</v>
      </c>
      <c r="J1710" s="41"/>
      <c r="K1710" s="41"/>
      <c r="L1710" s="41"/>
      <c r="M1710" s="61" t="s">
        <v>5142</v>
      </c>
      <c r="N1710" s="62" t="n">
        <v>160.49</v>
      </c>
      <c r="O1710" s="77" t="n">
        <f aca="false">N1710-0.5</f>
        <v>159.99</v>
      </c>
      <c r="P1710" s="78" t="n">
        <f aca="false">IF(ISERROR($P$1*O1710),"",($P$1*O1710))</f>
        <v>16939.7412</v>
      </c>
      <c r="Q1710" s="79" t="n">
        <f aca="false">P1710-T1710-X1710-G1710-H1710-Z1710</f>
        <v>3762.7412</v>
      </c>
      <c r="R1710" s="80" t="n">
        <f aca="false">P1710-T1710-Y1710-G1710-H1710-Z1710</f>
        <v>3762.7412</v>
      </c>
      <c r="S1710" s="81" t="n">
        <f aca="false">IF(ISERROR(Q1710/P1710),"",(Q1710/P1710))</f>
        <v>0.222125070009924</v>
      </c>
      <c r="T1710" s="78" t="n">
        <f aca="false">ROUND(IF(ISERROR(P1710*$T$1),"",P1710*$T$1),0)</f>
        <v>2541</v>
      </c>
      <c r="U1710" s="82" t="n">
        <f aca="false">ROUNDUP(I1710*1.2,0)</f>
        <v>1560</v>
      </c>
      <c r="V1710" s="83" t="n">
        <f aca="false">ROUNDUP(SUM(J1710:L1710)*1.1,0)</f>
        <v>0</v>
      </c>
      <c r="W1710" s="84" t="s">
        <v>50</v>
      </c>
      <c r="X1710" s="28" t="n">
        <f aca="false">IFERROR(IF($W1710="eパケライト",VLOOKUP($U1710,料金表!$B$3:$H$52,2,1),IF($W1710="eパケ",VLOOKUP($U1710,料金表!$B$3:$H$52,4,1),IF($W1710="EMS",VLOOKUP($U1710,料金表!$B$3:$H$52,6,1),""))),"")</f>
        <v>2795</v>
      </c>
      <c r="Y1710" s="28" t="n">
        <f aca="false">IFERROR(IF($W1710="eパケライト",VLOOKUP($U1710,料金表!$B$3:$H$52,3,1),IF($W1710="eパケ",VLOOKUP($U1710,料金表!$B$3:$H$52,5,1),IF($W1710="EMS",VLOOKUP($U1710,料金表!$B$3:$H$52,7,1),""))),"")</f>
        <v>2795</v>
      </c>
      <c r="Z1710" s="28" t="n">
        <f aca="false">$Z$1</f>
        <v>330</v>
      </c>
      <c r="AA1710" s="64"/>
      <c r="AB1710" s="65"/>
      <c r="AC1710" s="66" t="s">
        <v>89</v>
      </c>
      <c r="AD1710" s="65" t="n">
        <v>44036</v>
      </c>
      <c r="AE1710" s="56"/>
      <c r="AF1710" s="104"/>
    </row>
    <row r="1711" customFormat="false" ht="15.75" hidden="false" customHeight="true" outlineLevel="0" collapsed="false">
      <c r="A1711" s="19" t="n">
        <v>1704</v>
      </c>
      <c r="B1711" s="67"/>
      <c r="C1711" s="58" t="s">
        <v>5143</v>
      </c>
      <c r="D1711" s="37" t="s">
        <v>5144</v>
      </c>
      <c r="E1711" s="58" t="n">
        <v>4974365555191</v>
      </c>
      <c r="F1711" s="38" t="str">
        <f aca="false">IF(D1711="",,"http://mnsearch.com/item?kwd="&amp;D1711)</f>
        <v>http://mnsearch.com/item?kwd=B000148KAM</v>
      </c>
      <c r="G1711" s="60" t="n">
        <v>11600</v>
      </c>
      <c r="H1711" s="39"/>
      <c r="I1711" s="40" t="n">
        <v>300</v>
      </c>
      <c r="J1711" s="41"/>
      <c r="K1711" s="41"/>
      <c r="L1711" s="41"/>
      <c r="M1711" s="61" t="s">
        <v>5145</v>
      </c>
      <c r="N1711" s="62" t="n">
        <v>160</v>
      </c>
      <c r="O1711" s="77" t="n">
        <f aca="false">N1711-0.5</f>
        <v>159.5</v>
      </c>
      <c r="P1711" s="78" t="n">
        <f aca="false">IF(ISERROR($P$1*O1711),"",($P$1*O1711))</f>
        <v>16887.86</v>
      </c>
      <c r="Q1711" s="79" t="n">
        <f aca="false">P1711-T1711-X1711-G1711-H1711-Z1711</f>
        <v>1339.86</v>
      </c>
      <c r="R1711" s="80" t="n">
        <f aca="false">P1711-T1711-Y1711-G1711-H1711-Z1711</f>
        <v>1339.86</v>
      </c>
      <c r="S1711" s="81" t="n">
        <f aca="false">IF(ISERROR(Q1711/P1711),"",(Q1711/P1711))</f>
        <v>0.0793386491834963</v>
      </c>
      <c r="T1711" s="78" t="n">
        <f aca="false">ROUND(IF(ISERROR(P1711*$T$1),"",P1711*$T$1),0)</f>
        <v>2533</v>
      </c>
      <c r="U1711" s="82" t="n">
        <f aca="false">ROUNDUP(I1711*1.2,0)</f>
        <v>360</v>
      </c>
      <c r="V1711" s="83" t="n">
        <f aca="false">ROUNDUP(SUM(J1711:L1711)*1.1,0)</f>
        <v>0</v>
      </c>
      <c r="W1711" s="84" t="s">
        <v>50</v>
      </c>
      <c r="X1711" s="28" t="n">
        <f aca="false">IFERROR(IF($W1711="eパケライト",VLOOKUP($U1711,料金表!$B$3:$H$52,2,1),IF($W1711="eパケ",VLOOKUP($U1711,料金表!$B$3:$H$52,4,1),IF($W1711="EMS",VLOOKUP($U1711,料金表!$B$3:$H$52,6,1),""))),"")</f>
        <v>1085</v>
      </c>
      <c r="Y1711" s="28" t="n">
        <f aca="false">IFERROR(IF($W1711="eパケライト",VLOOKUP($U1711,料金表!$B$3:$H$52,3,1),IF($W1711="eパケ",VLOOKUP($U1711,料金表!$B$3:$H$52,5,1),IF($W1711="EMS",VLOOKUP($U1711,料金表!$B$3:$H$52,7,1),""))),"")</f>
        <v>1085</v>
      </c>
      <c r="Z1711" s="28" t="n">
        <f aca="false">$Z$1</f>
        <v>330</v>
      </c>
      <c r="AA1711" s="64"/>
      <c r="AB1711" s="65"/>
      <c r="AC1711" s="66" t="s">
        <v>89</v>
      </c>
      <c r="AD1711" s="65" t="n">
        <v>44036</v>
      </c>
      <c r="AE1711" s="56"/>
      <c r="AF1711" s="104"/>
    </row>
    <row r="1712" customFormat="false" ht="15.75" hidden="false" customHeight="true" outlineLevel="0" collapsed="false">
      <c r="A1712" s="19" t="n">
        <v>1705</v>
      </c>
      <c r="B1712" s="67"/>
      <c r="C1712" s="58" t="s">
        <v>5146</v>
      </c>
      <c r="D1712" s="37" t="s">
        <v>5147</v>
      </c>
      <c r="E1712" s="58" t="n">
        <v>4964808601424</v>
      </c>
      <c r="F1712" s="38" t="str">
        <f aca="false">IF(D1712="",,"http://mnsearch.com/item?kwd="&amp;D1712)</f>
        <v>http://mnsearch.com/item?kwd=B00014ARQW</v>
      </c>
      <c r="G1712" s="60" t="n">
        <v>12511</v>
      </c>
      <c r="H1712" s="39"/>
      <c r="I1712" s="40" t="n">
        <v>200</v>
      </c>
      <c r="J1712" s="41"/>
      <c r="K1712" s="41"/>
      <c r="L1712" s="41"/>
      <c r="M1712" s="100" t="s">
        <v>5148</v>
      </c>
      <c r="N1712" s="62" t="n">
        <v>170.49</v>
      </c>
      <c r="O1712" s="77" t="n">
        <f aca="false">N1712-0.5</f>
        <v>169.99</v>
      </c>
      <c r="P1712" s="78" t="n">
        <f aca="false">IF(ISERROR($P$1*O1712),"",($P$1*O1712))</f>
        <v>17998.5412</v>
      </c>
      <c r="Q1712" s="79" t="n">
        <f aca="false">P1712-T1712-X1712-G1712-H1712-Z1712</f>
        <v>1597.5412</v>
      </c>
      <c r="R1712" s="80" t="n">
        <f aca="false">P1712-T1712-Y1712-G1712-H1712-Z1712</f>
        <v>1597.5412</v>
      </c>
      <c r="S1712" s="81" t="n">
        <f aca="false">IF(ISERROR(Q1712/P1712),"",(Q1712/P1712))</f>
        <v>0.0887594823518253</v>
      </c>
      <c r="T1712" s="78" t="n">
        <f aca="false">ROUND(IF(ISERROR(P1712*$T$1),"",P1712*$T$1),0)</f>
        <v>2700</v>
      </c>
      <c r="U1712" s="82" t="n">
        <f aca="false">ROUNDUP(I1712*1.2,0)</f>
        <v>240</v>
      </c>
      <c r="V1712" s="83" t="n">
        <f aca="false">ROUNDUP(SUM(J1712:L1712)*1.1,0)</f>
        <v>0</v>
      </c>
      <c r="W1712" s="84" t="s">
        <v>50</v>
      </c>
      <c r="X1712" s="28" t="n">
        <f aca="false">IFERROR(IF($W1712="eパケライト",VLOOKUP($U1712,料金表!$B$3:$H$52,2,1),IF($W1712="eパケ",VLOOKUP($U1712,料金表!$B$3:$H$52,4,1),IF($W1712="EMS",VLOOKUP($U1712,料金表!$B$3:$H$52,6,1),""))),"")</f>
        <v>860</v>
      </c>
      <c r="Y1712" s="28" t="n">
        <f aca="false">IFERROR(IF($W1712="eパケライト",VLOOKUP($U1712,料金表!$B$3:$H$52,3,1),IF($W1712="eパケ",VLOOKUP($U1712,料金表!$B$3:$H$52,5,1),IF($W1712="EMS",VLOOKUP($U1712,料金表!$B$3:$H$52,7,1),""))),"")</f>
        <v>860</v>
      </c>
      <c r="Z1712" s="28" t="n">
        <f aca="false">$Z$1</f>
        <v>330</v>
      </c>
      <c r="AA1712" s="64"/>
      <c r="AB1712" s="65"/>
      <c r="AC1712" s="66" t="s">
        <v>89</v>
      </c>
      <c r="AD1712" s="65" t="n">
        <v>44036</v>
      </c>
      <c r="AE1712" s="56"/>
      <c r="AF1712" s="104"/>
    </row>
    <row r="1713" customFormat="false" ht="15.75" hidden="false" customHeight="true" outlineLevel="0" collapsed="false">
      <c r="A1713" s="19" t="n">
        <v>1706</v>
      </c>
      <c r="B1713" s="67"/>
      <c r="C1713" s="58" t="s">
        <v>5149</v>
      </c>
      <c r="D1713" s="37" t="s">
        <v>5150</v>
      </c>
      <c r="E1713" s="58" t="n">
        <v>4988607200466</v>
      </c>
      <c r="F1713" s="38" t="str">
        <f aca="false">IF(D1713="",,"http://mnsearch.com/item?kwd="&amp;D1713)</f>
        <v>http://mnsearch.com/item?kwd=B0000ZPTII</v>
      </c>
      <c r="G1713" s="60" t="n">
        <v>15000</v>
      </c>
      <c r="H1713" s="39"/>
      <c r="I1713" s="40" t="n">
        <v>200</v>
      </c>
      <c r="J1713" s="41"/>
      <c r="K1713" s="41"/>
      <c r="L1713" s="41"/>
      <c r="M1713" s="100" t="s">
        <v>5151</v>
      </c>
      <c r="N1713" s="62" t="n">
        <v>225</v>
      </c>
      <c r="O1713" s="77" t="n">
        <f aca="false">N1713-0.5</f>
        <v>224.5</v>
      </c>
      <c r="P1713" s="78" t="n">
        <f aca="false">IF(ISERROR($P$1*O1713),"",($P$1*O1713))</f>
        <v>23770.06</v>
      </c>
      <c r="Q1713" s="79" t="n">
        <f aca="false">P1713-T1713-X1713-G1713-H1713-Z1713</f>
        <v>4014.06</v>
      </c>
      <c r="R1713" s="80" t="n">
        <f aca="false">P1713-T1713-Y1713-G1713-H1713-Z1713</f>
        <v>4014.06</v>
      </c>
      <c r="S1713" s="81" t="n">
        <f aca="false">IF(ISERROR(Q1713/P1713),"",(Q1713/P1713))</f>
        <v>0.168870419342652</v>
      </c>
      <c r="T1713" s="78" t="n">
        <f aca="false">ROUND(IF(ISERROR(P1713*$T$1),"",P1713*$T$1),0)</f>
        <v>3566</v>
      </c>
      <c r="U1713" s="82" t="n">
        <f aca="false">ROUNDUP(I1713*1.2,0)</f>
        <v>240</v>
      </c>
      <c r="V1713" s="83" t="n">
        <f aca="false">ROUNDUP(SUM(J1713:L1713)*1.1,0)</f>
        <v>0</v>
      </c>
      <c r="W1713" s="84" t="s">
        <v>50</v>
      </c>
      <c r="X1713" s="28" t="n">
        <f aca="false">IFERROR(IF($W1713="eパケライト",VLOOKUP($U1713,料金表!$B$3:$H$52,2,1),IF($W1713="eパケ",VLOOKUP($U1713,料金表!$B$3:$H$52,4,1),IF($W1713="EMS",VLOOKUP($U1713,料金表!$B$3:$H$52,6,1),""))),"")</f>
        <v>860</v>
      </c>
      <c r="Y1713" s="28" t="n">
        <f aca="false">IFERROR(IF($W1713="eパケライト",VLOOKUP($U1713,料金表!$B$3:$H$52,3,1),IF($W1713="eパケ",VLOOKUP($U1713,料金表!$B$3:$H$52,5,1),IF($W1713="EMS",VLOOKUP($U1713,料金表!$B$3:$H$52,7,1),""))),"")</f>
        <v>860</v>
      </c>
      <c r="Z1713" s="28" t="n">
        <f aca="false">$Z$1</f>
        <v>330</v>
      </c>
      <c r="AA1713" s="64"/>
      <c r="AB1713" s="65"/>
      <c r="AC1713" s="66" t="s">
        <v>89</v>
      </c>
      <c r="AD1713" s="65" t="n">
        <v>44036</v>
      </c>
      <c r="AE1713" s="56"/>
      <c r="AF1713" s="104"/>
    </row>
    <row r="1714" customFormat="false" ht="15.75" hidden="false" customHeight="true" outlineLevel="0" collapsed="false">
      <c r="A1714" s="19" t="n">
        <v>1707</v>
      </c>
      <c r="B1714" s="67"/>
      <c r="C1714" s="58" t="s">
        <v>5152</v>
      </c>
      <c r="D1714" s="37" t="s">
        <v>5153</v>
      </c>
      <c r="E1714" s="58" t="n">
        <v>4988041700362</v>
      </c>
      <c r="F1714" s="38" t="str">
        <f aca="false">IF(D1714="",,"http://mnsearch.com/item?kwd="&amp;D1714)</f>
        <v>http://mnsearch.com/item?kwd=B0000ZPRMG</v>
      </c>
      <c r="G1714" s="60" t="n">
        <v>15000</v>
      </c>
      <c r="H1714" s="39"/>
      <c r="I1714" s="40" t="n">
        <v>200</v>
      </c>
      <c r="J1714" s="41"/>
      <c r="K1714" s="41"/>
      <c r="L1714" s="41"/>
      <c r="M1714" s="61" t="s">
        <v>5154</v>
      </c>
      <c r="N1714" s="62" t="n">
        <v>215.49</v>
      </c>
      <c r="O1714" s="77" t="n">
        <f aca="false">N1714-0.5</f>
        <v>214.99</v>
      </c>
      <c r="P1714" s="78" t="n">
        <f aca="false">IF(ISERROR($P$1*O1714),"",($P$1*O1714))</f>
        <v>22763.1412</v>
      </c>
      <c r="Q1714" s="79" t="n">
        <f aca="false">P1714-T1714-X1714-G1714-H1714-Z1714</f>
        <v>3159.1412</v>
      </c>
      <c r="R1714" s="80" t="n">
        <f aca="false">P1714-T1714-Y1714-G1714-H1714-Z1714</f>
        <v>3159.1412</v>
      </c>
      <c r="S1714" s="81" t="n">
        <f aca="false">IF(ISERROR(Q1714/P1714),"",(Q1714/P1714))</f>
        <v>0.138783183403528</v>
      </c>
      <c r="T1714" s="78" t="n">
        <f aca="false">ROUND(IF(ISERROR(P1714*$T$1),"",P1714*$T$1),0)</f>
        <v>3414</v>
      </c>
      <c r="U1714" s="82" t="n">
        <f aca="false">ROUNDUP(I1714*1.2,0)</f>
        <v>240</v>
      </c>
      <c r="V1714" s="83" t="n">
        <f aca="false">ROUNDUP(SUM(J1714:L1714)*1.1,0)</f>
        <v>0</v>
      </c>
      <c r="W1714" s="84" t="s">
        <v>50</v>
      </c>
      <c r="X1714" s="28" t="n">
        <f aca="false">IFERROR(IF($W1714="eパケライト",VLOOKUP($U1714,料金表!$B$3:$H$52,2,1),IF($W1714="eパケ",VLOOKUP($U1714,料金表!$B$3:$H$52,4,1),IF($W1714="EMS",VLOOKUP($U1714,料金表!$B$3:$H$52,6,1),""))),"")</f>
        <v>860</v>
      </c>
      <c r="Y1714" s="28" t="n">
        <f aca="false">IFERROR(IF($W1714="eパケライト",VLOOKUP($U1714,料金表!$B$3:$H$52,3,1),IF($W1714="eパケ",VLOOKUP($U1714,料金表!$B$3:$H$52,5,1),IF($W1714="EMS",VLOOKUP($U1714,料金表!$B$3:$H$52,7,1),""))),"")</f>
        <v>860</v>
      </c>
      <c r="Z1714" s="28" t="n">
        <f aca="false">$Z$1</f>
        <v>330</v>
      </c>
      <c r="AA1714" s="64"/>
      <c r="AB1714" s="65"/>
      <c r="AC1714" s="66" t="s">
        <v>89</v>
      </c>
      <c r="AD1714" s="65" t="n">
        <v>44036</v>
      </c>
      <c r="AE1714" s="56"/>
      <c r="AF1714" s="104"/>
    </row>
    <row r="1715" customFormat="false" ht="15.75" hidden="false" customHeight="true" outlineLevel="0" collapsed="false">
      <c r="A1715" s="19" t="n">
        <v>1708</v>
      </c>
      <c r="B1715" s="67"/>
      <c r="C1715" s="58" t="s">
        <v>5155</v>
      </c>
      <c r="D1715" s="37" t="s">
        <v>5156</v>
      </c>
      <c r="E1715" s="58" t="n">
        <v>4964808601103</v>
      </c>
      <c r="F1715" s="38" t="str">
        <f aca="false">IF(D1715="",,"http://mnsearch.com/item?kwd="&amp;D1715)</f>
        <v>http://mnsearch.com/item?kwd=B00014ARJO</v>
      </c>
      <c r="G1715" s="60" t="n">
        <v>2000</v>
      </c>
      <c r="H1715" s="39"/>
      <c r="I1715" s="40" t="n">
        <v>200</v>
      </c>
      <c r="J1715" s="41"/>
      <c r="K1715" s="41"/>
      <c r="L1715" s="41"/>
      <c r="M1715" s="61" t="s">
        <v>5157</v>
      </c>
      <c r="N1715" s="62" t="n">
        <v>50.49</v>
      </c>
      <c r="O1715" s="77" t="n">
        <f aca="false">N1715-0.5</f>
        <v>49.99</v>
      </c>
      <c r="P1715" s="78" t="n">
        <f aca="false">IF(ISERROR($P$1*O1715),"",($P$1*O1715))</f>
        <v>5292.9412</v>
      </c>
      <c r="Q1715" s="79" t="n">
        <f aca="false">P1715-T1715-X1715-G1715-H1715-Z1715</f>
        <v>1308.9412</v>
      </c>
      <c r="R1715" s="80" t="n">
        <f aca="false">P1715-T1715-Y1715-G1715-H1715-Z1715</f>
        <v>1308.9412</v>
      </c>
      <c r="S1715" s="81" t="n">
        <f aca="false">IF(ISERROR(Q1715/P1715),"",(Q1715/P1715))</f>
        <v>0.247299403212717</v>
      </c>
      <c r="T1715" s="78" t="n">
        <f aca="false">ROUND(IF(ISERROR(P1715*$T$1),"",P1715*$T$1),0)</f>
        <v>794</v>
      </c>
      <c r="U1715" s="82" t="n">
        <f aca="false">ROUNDUP(I1715*1.2,0)</f>
        <v>240</v>
      </c>
      <c r="V1715" s="83" t="n">
        <f aca="false">ROUNDUP(SUM(J1715:L1715)*1.1,0)</f>
        <v>0</v>
      </c>
      <c r="W1715" s="84" t="s">
        <v>50</v>
      </c>
      <c r="X1715" s="28" t="n">
        <f aca="false">IFERROR(IF($W1715="eパケライト",VLOOKUP($U1715,料金表!$B$3:$H$52,2,1),IF($W1715="eパケ",VLOOKUP($U1715,料金表!$B$3:$H$52,4,1),IF($W1715="EMS",VLOOKUP($U1715,料金表!$B$3:$H$52,6,1),""))),"")</f>
        <v>860</v>
      </c>
      <c r="Y1715" s="28" t="n">
        <f aca="false">IFERROR(IF($W1715="eパケライト",VLOOKUP($U1715,料金表!$B$3:$H$52,3,1),IF($W1715="eパケ",VLOOKUP($U1715,料金表!$B$3:$H$52,5,1),IF($W1715="EMS",VLOOKUP($U1715,料金表!$B$3:$H$52,7,1),""))),"")</f>
        <v>860</v>
      </c>
      <c r="Z1715" s="28" t="n">
        <f aca="false">$Z$1</f>
        <v>330</v>
      </c>
      <c r="AA1715" s="64"/>
      <c r="AB1715" s="65"/>
      <c r="AC1715" s="66" t="s">
        <v>89</v>
      </c>
      <c r="AD1715" s="65" t="n">
        <v>44036</v>
      </c>
      <c r="AE1715" s="56"/>
      <c r="AF1715" s="104"/>
    </row>
    <row r="1716" customFormat="false" ht="15.75" hidden="false" customHeight="true" outlineLevel="0" collapsed="false">
      <c r="A1716" s="19" t="n">
        <v>1709</v>
      </c>
      <c r="B1716" s="67"/>
      <c r="C1716" s="58" t="s">
        <v>5158</v>
      </c>
      <c r="D1716" s="37" t="s">
        <v>5159</v>
      </c>
      <c r="E1716" s="58" t="n">
        <v>4964808601479</v>
      </c>
      <c r="F1716" s="38" t="str">
        <f aca="false">IF(D1716="",,"http://mnsearch.com/item?kwd="&amp;D1716)</f>
        <v>http://mnsearch.com/item?kwd=B00014ARS0</v>
      </c>
      <c r="G1716" s="60" t="n">
        <v>7400</v>
      </c>
      <c r="H1716" s="39"/>
      <c r="I1716" s="40" t="n">
        <v>200</v>
      </c>
      <c r="J1716" s="41"/>
      <c r="K1716" s="41"/>
      <c r="L1716" s="41"/>
      <c r="M1716" s="100" t="s">
        <v>5160</v>
      </c>
      <c r="N1716" s="62" t="n">
        <v>123.49</v>
      </c>
      <c r="O1716" s="77" t="n">
        <f aca="false">N1716-0.5</f>
        <v>122.99</v>
      </c>
      <c r="P1716" s="78" t="n">
        <f aca="false">IF(ISERROR($P$1*O1716),"",($P$1*O1716))</f>
        <v>13022.1812</v>
      </c>
      <c r="Q1716" s="79" t="n">
        <f aca="false">P1716-T1716-X1716-G1716-H1716-Z1716</f>
        <v>2479.1812</v>
      </c>
      <c r="R1716" s="80" t="n">
        <f aca="false">P1716-T1716-Y1716-G1716-H1716-Z1716</f>
        <v>2479.1812</v>
      </c>
      <c r="S1716" s="81" t="n">
        <f aca="false">IF(ISERROR(Q1716/P1716),"",(Q1716/P1716))</f>
        <v>0.190381408607645</v>
      </c>
      <c r="T1716" s="78" t="n">
        <f aca="false">ROUND(IF(ISERROR(P1716*$T$1),"",P1716*$T$1),0)</f>
        <v>1953</v>
      </c>
      <c r="U1716" s="82" t="n">
        <f aca="false">ROUNDUP(I1716*1.2,0)</f>
        <v>240</v>
      </c>
      <c r="V1716" s="83" t="n">
        <f aca="false">ROUNDUP(SUM(J1716:L1716)*1.1,0)</f>
        <v>0</v>
      </c>
      <c r="W1716" s="84" t="s">
        <v>50</v>
      </c>
      <c r="X1716" s="28" t="n">
        <f aca="false">IFERROR(IF($W1716="eパケライト",VLOOKUP($U1716,料金表!$B$3:$H$52,2,1),IF($W1716="eパケ",VLOOKUP($U1716,料金表!$B$3:$H$52,4,1),IF($W1716="EMS",VLOOKUP($U1716,料金表!$B$3:$H$52,6,1),""))),"")</f>
        <v>860</v>
      </c>
      <c r="Y1716" s="28" t="n">
        <f aca="false">IFERROR(IF($W1716="eパケライト",VLOOKUP($U1716,料金表!$B$3:$H$52,3,1),IF($W1716="eパケ",VLOOKUP($U1716,料金表!$B$3:$H$52,5,1),IF($W1716="EMS",VLOOKUP($U1716,料金表!$B$3:$H$52,7,1),""))),"")</f>
        <v>860</v>
      </c>
      <c r="Z1716" s="28" t="n">
        <f aca="false">$Z$1</f>
        <v>330</v>
      </c>
      <c r="AA1716" s="64"/>
      <c r="AB1716" s="65"/>
      <c r="AC1716" s="66" t="s">
        <v>89</v>
      </c>
      <c r="AD1716" s="65" t="n">
        <v>44036</v>
      </c>
      <c r="AE1716" s="56"/>
      <c r="AF1716" s="104"/>
    </row>
    <row r="1717" customFormat="false" ht="15.75" hidden="false" customHeight="true" outlineLevel="0" collapsed="false">
      <c r="A1717" s="19" t="n">
        <v>1710</v>
      </c>
      <c r="B1717" s="67"/>
      <c r="C1717" s="58" t="s">
        <v>5161</v>
      </c>
      <c r="D1717" s="37" t="s">
        <v>5162</v>
      </c>
      <c r="E1717" s="58" t="n">
        <v>4964808601110</v>
      </c>
      <c r="F1717" s="38" t="str">
        <f aca="false">IF(D1717="",,"http://mnsearch.com/item?kwd="&amp;D1717)</f>
        <v>http://mnsearch.com/item?kwd=B00014ARXA</v>
      </c>
      <c r="G1717" s="60" t="n">
        <v>6311</v>
      </c>
      <c r="H1717" s="39"/>
      <c r="I1717" s="40" t="n">
        <v>200</v>
      </c>
      <c r="J1717" s="41"/>
      <c r="K1717" s="41"/>
      <c r="L1717" s="41"/>
      <c r="M1717" s="61" t="s">
        <v>5163</v>
      </c>
      <c r="N1717" s="62" t="n">
        <v>109.49</v>
      </c>
      <c r="O1717" s="77" t="n">
        <f aca="false">N1717-0.5</f>
        <v>108.99</v>
      </c>
      <c r="P1717" s="78" t="n">
        <f aca="false">IF(ISERROR($P$1*O1717),"",($P$1*O1717))</f>
        <v>11539.8612</v>
      </c>
      <c r="Q1717" s="79" t="n">
        <f aca="false">P1717-T1717-X1717-G1717-H1717-Z1717</f>
        <v>2307.8612</v>
      </c>
      <c r="R1717" s="80" t="n">
        <f aca="false">P1717-T1717-Y1717-G1717-H1717-Z1717</f>
        <v>2307.8612</v>
      </c>
      <c r="S1717" s="81" t="n">
        <f aca="false">IF(ISERROR(Q1717/P1717),"",(Q1717/P1717))</f>
        <v>0.199990377700557</v>
      </c>
      <c r="T1717" s="78" t="n">
        <f aca="false">ROUND(IF(ISERROR(P1717*$T$1),"",P1717*$T$1),0)</f>
        <v>1731</v>
      </c>
      <c r="U1717" s="82" t="n">
        <f aca="false">ROUNDUP(I1717*1.2,0)</f>
        <v>240</v>
      </c>
      <c r="V1717" s="83" t="n">
        <f aca="false">ROUNDUP(SUM(J1717:L1717)*1.1,0)</f>
        <v>0</v>
      </c>
      <c r="W1717" s="84" t="s">
        <v>50</v>
      </c>
      <c r="X1717" s="28" t="n">
        <f aca="false">IFERROR(IF($W1717="eパケライト",VLOOKUP($U1717,料金表!$B$3:$H$52,2,1),IF($W1717="eパケ",VLOOKUP($U1717,料金表!$B$3:$H$52,4,1),IF($W1717="EMS",VLOOKUP($U1717,料金表!$B$3:$H$52,6,1),""))),"")</f>
        <v>860</v>
      </c>
      <c r="Y1717" s="28" t="n">
        <f aca="false">IFERROR(IF($W1717="eパケライト",VLOOKUP($U1717,料金表!$B$3:$H$52,3,1),IF($W1717="eパケ",VLOOKUP($U1717,料金表!$B$3:$H$52,5,1),IF($W1717="EMS",VLOOKUP($U1717,料金表!$B$3:$H$52,7,1),""))),"")</f>
        <v>860</v>
      </c>
      <c r="Z1717" s="28" t="n">
        <f aca="false">$Z$1</f>
        <v>330</v>
      </c>
      <c r="AA1717" s="64"/>
      <c r="AB1717" s="65"/>
      <c r="AC1717" s="66" t="s">
        <v>45</v>
      </c>
      <c r="AD1717" s="65" t="n">
        <v>44036</v>
      </c>
      <c r="AE1717" s="56"/>
      <c r="AF1717" s="104"/>
    </row>
    <row r="1718" customFormat="false" ht="15.75" hidden="false" customHeight="true" outlineLevel="0" collapsed="false">
      <c r="A1718" s="19" t="n">
        <v>1711</v>
      </c>
      <c r="B1718" s="67"/>
      <c r="C1718" s="58" t="s">
        <v>5164</v>
      </c>
      <c r="D1718" s="37" t="s">
        <v>5165</v>
      </c>
      <c r="E1718" s="58" t="n">
        <v>4961082900182</v>
      </c>
      <c r="F1718" s="38" t="str">
        <f aca="false">IF(D1718="",,"http://mnsearch.com/item?kwd="&amp;D1718)</f>
        <v>http://mnsearch.com/item?kwd=B00014ARU8</v>
      </c>
      <c r="G1718" s="60" t="n">
        <v>6901</v>
      </c>
      <c r="H1718" s="39"/>
      <c r="I1718" s="40" t="n">
        <v>200</v>
      </c>
      <c r="J1718" s="41"/>
      <c r="K1718" s="41"/>
      <c r="L1718" s="41"/>
      <c r="M1718" s="61" t="s">
        <v>5166</v>
      </c>
      <c r="N1718" s="62" t="n">
        <v>120.49</v>
      </c>
      <c r="O1718" s="77" t="n">
        <f aca="false">N1718-0.5</f>
        <v>119.99</v>
      </c>
      <c r="P1718" s="78" t="n">
        <f aca="false">IF(ISERROR($P$1*O1718),"",($P$1*O1718))</f>
        <v>12704.5412</v>
      </c>
      <c r="Q1718" s="79" t="n">
        <f aca="false">P1718-T1718-X1718-G1718-H1718-Z1718</f>
        <v>2707.5412</v>
      </c>
      <c r="R1718" s="80" t="n">
        <f aca="false">P1718-T1718-Y1718-G1718-H1718-Z1718</f>
        <v>2707.5412</v>
      </c>
      <c r="S1718" s="81" t="n">
        <f aca="false">IF(ISERROR(Q1718/P1718),"",(Q1718/P1718))</f>
        <v>0.213116015555131</v>
      </c>
      <c r="T1718" s="78" t="n">
        <f aca="false">ROUND(IF(ISERROR(P1718*$T$1),"",P1718*$T$1),0)</f>
        <v>1906</v>
      </c>
      <c r="U1718" s="82" t="n">
        <f aca="false">ROUNDUP(I1718*1.2,0)</f>
        <v>240</v>
      </c>
      <c r="V1718" s="83" t="n">
        <f aca="false">ROUNDUP(SUM(J1718:L1718)*1.1,0)</f>
        <v>0</v>
      </c>
      <c r="W1718" s="84" t="s">
        <v>50</v>
      </c>
      <c r="X1718" s="28" t="n">
        <f aca="false">IFERROR(IF($W1718="eパケライト",VLOOKUP($U1718,料金表!$B$3:$H$52,2,1),IF($W1718="eパケ",VLOOKUP($U1718,料金表!$B$3:$H$52,4,1),IF($W1718="EMS",VLOOKUP($U1718,料金表!$B$3:$H$52,6,1),""))),"")</f>
        <v>860</v>
      </c>
      <c r="Y1718" s="28" t="n">
        <f aca="false">IFERROR(IF($W1718="eパケライト",VLOOKUP($U1718,料金表!$B$3:$H$52,3,1),IF($W1718="eパケ",VLOOKUP($U1718,料金表!$B$3:$H$52,5,1),IF($W1718="EMS",VLOOKUP($U1718,料金表!$B$3:$H$52,7,1),""))),"")</f>
        <v>860</v>
      </c>
      <c r="Z1718" s="28" t="n">
        <f aca="false">$Z$1</f>
        <v>330</v>
      </c>
      <c r="AA1718" s="64"/>
      <c r="AB1718" s="65"/>
      <c r="AC1718" s="66" t="s">
        <v>45</v>
      </c>
      <c r="AD1718" s="65" t="n">
        <v>44036</v>
      </c>
      <c r="AE1718" s="56"/>
      <c r="AF1718" s="104"/>
    </row>
    <row r="1719" customFormat="false" ht="15.75" hidden="false" customHeight="true" outlineLevel="0" collapsed="false">
      <c r="A1719" s="19" t="n">
        <v>1712</v>
      </c>
      <c r="B1719" s="67"/>
      <c r="C1719" s="58" t="s">
        <v>5167</v>
      </c>
      <c r="D1719" s="37" t="s">
        <v>5168</v>
      </c>
      <c r="E1719" s="58" t="n">
        <v>4964808601288</v>
      </c>
      <c r="F1719" s="38" t="str">
        <f aca="false">IF(D1719="",,"http://mnsearch.com/item?kwd="&amp;D1719)</f>
        <v>http://mnsearch.com/item?kwd=B00014AS3E</v>
      </c>
      <c r="G1719" s="60" t="n">
        <v>7501</v>
      </c>
      <c r="H1719" s="39"/>
      <c r="I1719" s="40" t="n">
        <v>200</v>
      </c>
      <c r="J1719" s="41"/>
      <c r="K1719" s="41"/>
      <c r="L1719" s="41"/>
      <c r="M1719" s="100" t="s">
        <v>5169</v>
      </c>
      <c r="N1719" s="62" t="n">
        <v>100.49</v>
      </c>
      <c r="O1719" s="77" t="n">
        <f aca="false">N1719-0.5</f>
        <v>99.99</v>
      </c>
      <c r="P1719" s="78" t="n">
        <f aca="false">IF(ISERROR($P$1*O1719),"",($P$1*O1719))</f>
        <v>10586.9412</v>
      </c>
      <c r="Q1719" s="79" t="n">
        <f aca="false">P1719-T1719-X1719-G1719-H1719-Z1719</f>
        <v>307.941199999999</v>
      </c>
      <c r="R1719" s="80" t="n">
        <f aca="false">P1719-T1719-Y1719-G1719-H1719-Z1719</f>
        <v>307.941199999999</v>
      </c>
      <c r="S1719" s="81" t="n">
        <f aca="false">IF(ISERROR(Q1719/P1719),"",(Q1719/P1719))</f>
        <v>0.0290868905553192</v>
      </c>
      <c r="T1719" s="78" t="n">
        <f aca="false">ROUND(IF(ISERROR(P1719*$T$1),"",P1719*$T$1),0)</f>
        <v>1588</v>
      </c>
      <c r="U1719" s="82" t="n">
        <f aca="false">ROUNDUP(I1719*1.2,0)</f>
        <v>240</v>
      </c>
      <c r="V1719" s="83" t="n">
        <f aca="false">ROUNDUP(SUM(J1719:L1719)*1.1,0)</f>
        <v>0</v>
      </c>
      <c r="W1719" s="84" t="s">
        <v>50</v>
      </c>
      <c r="X1719" s="28" t="n">
        <f aca="false">IFERROR(IF($W1719="eパケライト",VLOOKUP($U1719,料金表!$B$3:$H$52,2,1),IF($W1719="eパケ",VLOOKUP($U1719,料金表!$B$3:$H$52,4,1),IF($W1719="EMS",VLOOKUP($U1719,料金表!$B$3:$H$52,6,1),""))),"")</f>
        <v>860</v>
      </c>
      <c r="Y1719" s="28" t="n">
        <f aca="false">IFERROR(IF($W1719="eパケライト",VLOOKUP($U1719,料金表!$B$3:$H$52,3,1),IF($W1719="eパケ",VLOOKUP($U1719,料金表!$B$3:$H$52,5,1),IF($W1719="EMS",VLOOKUP($U1719,料金表!$B$3:$H$52,7,1),""))),"")</f>
        <v>860</v>
      </c>
      <c r="Z1719" s="28" t="n">
        <f aca="false">$Z$1</f>
        <v>330</v>
      </c>
      <c r="AA1719" s="64"/>
      <c r="AB1719" s="65"/>
      <c r="AC1719" s="66" t="s">
        <v>45</v>
      </c>
      <c r="AD1719" s="65" t="n">
        <v>44036</v>
      </c>
      <c r="AE1719" s="56"/>
      <c r="AF1719" s="104"/>
    </row>
    <row r="1720" customFormat="false" ht="15.75" hidden="false" customHeight="true" outlineLevel="0" collapsed="false">
      <c r="A1720" s="19" t="n">
        <v>1713</v>
      </c>
      <c r="B1720" s="67"/>
      <c r="C1720" s="58" t="s">
        <v>5170</v>
      </c>
      <c r="D1720" s="37" t="s">
        <v>5171</v>
      </c>
      <c r="E1720" s="58" t="n">
        <v>4988658963136</v>
      </c>
      <c r="F1720" s="38" t="str">
        <f aca="false">IF(D1720="",,"http://mnsearch.com/item?kwd="&amp;D1720)</f>
        <v>http://mnsearch.com/item?kwd=B0035LPGC8</v>
      </c>
      <c r="G1720" s="60" t="n">
        <v>16000</v>
      </c>
      <c r="H1720" s="39"/>
      <c r="I1720" s="40" t="n">
        <v>200</v>
      </c>
      <c r="J1720" s="41"/>
      <c r="K1720" s="41"/>
      <c r="L1720" s="41"/>
      <c r="M1720" s="100" t="s">
        <v>5172</v>
      </c>
      <c r="N1720" s="62" t="n">
        <v>300.49</v>
      </c>
      <c r="O1720" s="77" t="n">
        <f aca="false">N1720-0.5</f>
        <v>299.99</v>
      </c>
      <c r="P1720" s="78" t="n">
        <f aca="false">IF(ISERROR($P$1*O1720),"",($P$1*O1720))</f>
        <v>31762.9412</v>
      </c>
      <c r="Q1720" s="79" t="n">
        <f aca="false">P1720-T1720-X1720-G1720-H1720-Z1720</f>
        <v>9808.9412</v>
      </c>
      <c r="R1720" s="80" t="n">
        <f aca="false">P1720-T1720-Y1720-G1720-H1720-Z1720</f>
        <v>9808.9412</v>
      </c>
      <c r="S1720" s="81" t="n">
        <f aca="false">IF(ISERROR(Q1720/P1720),"",(Q1720/P1720))</f>
        <v>0.308817157020711</v>
      </c>
      <c r="T1720" s="78" t="n">
        <f aca="false">ROUND(IF(ISERROR(P1720*$T$1),"",P1720*$T$1),0)</f>
        <v>4764</v>
      </c>
      <c r="U1720" s="82" t="n">
        <f aca="false">ROUNDUP(I1720*1.2,0)</f>
        <v>240</v>
      </c>
      <c r="V1720" s="83" t="n">
        <f aca="false">ROUNDUP(SUM(J1720:L1720)*1.1,0)</f>
        <v>0</v>
      </c>
      <c r="W1720" s="84" t="s">
        <v>50</v>
      </c>
      <c r="X1720" s="28" t="n">
        <f aca="false">IFERROR(IF($W1720="eパケライト",VLOOKUP($U1720,料金表!$B$3:$H$52,2,1),IF($W1720="eパケ",VLOOKUP($U1720,料金表!$B$3:$H$52,4,1),IF($W1720="EMS",VLOOKUP($U1720,料金表!$B$3:$H$52,6,1),""))),"")</f>
        <v>860</v>
      </c>
      <c r="Y1720" s="28" t="n">
        <f aca="false">IFERROR(IF($W1720="eパケライト",VLOOKUP($U1720,料金表!$B$3:$H$52,3,1),IF($W1720="eパケ",VLOOKUP($U1720,料金表!$B$3:$H$52,5,1),IF($W1720="EMS",VLOOKUP($U1720,料金表!$B$3:$H$52,7,1),""))),"")</f>
        <v>860</v>
      </c>
      <c r="Z1720" s="28" t="n">
        <f aca="false">$Z$1</f>
        <v>330</v>
      </c>
      <c r="AA1720" s="64"/>
      <c r="AB1720" s="65"/>
      <c r="AC1720" s="66" t="s">
        <v>45</v>
      </c>
      <c r="AD1720" s="65" t="n">
        <v>44036</v>
      </c>
      <c r="AE1720" s="56"/>
      <c r="AF1720" s="104"/>
    </row>
    <row r="1721" customFormat="false" ht="15.75" hidden="false" customHeight="true" outlineLevel="0" collapsed="false">
      <c r="A1721" s="19" t="n">
        <v>1714</v>
      </c>
      <c r="B1721" s="67"/>
      <c r="C1721" s="58" t="s">
        <v>5173</v>
      </c>
      <c r="D1721" s="37" t="s">
        <v>5174</v>
      </c>
      <c r="E1721" s="58" t="n">
        <v>4964808500291</v>
      </c>
      <c r="F1721" s="38" t="str">
        <f aca="false">IF(D1721="",,"http://mnsearch.com/item?kwd="&amp;D1721)</f>
        <v>http://mnsearch.com/item?kwd=B00014B1NU</v>
      </c>
      <c r="G1721" s="60" t="n">
        <v>17901</v>
      </c>
      <c r="H1721" s="39"/>
      <c r="I1721" s="40" t="n">
        <v>200</v>
      </c>
      <c r="J1721" s="41"/>
      <c r="K1721" s="41"/>
      <c r="L1721" s="41"/>
      <c r="M1721" s="61" t="s">
        <v>5175</v>
      </c>
      <c r="N1721" s="62" t="n">
        <v>290.49</v>
      </c>
      <c r="O1721" s="77" t="n">
        <f aca="false">N1721-0.5</f>
        <v>289.99</v>
      </c>
      <c r="P1721" s="78" t="n">
        <f aca="false">IF(ISERROR($P$1*O1721),"",($P$1*O1721))</f>
        <v>30704.1412</v>
      </c>
      <c r="Q1721" s="79" t="n">
        <f aca="false">P1721-T1721-X1721-G1721-H1721-Z1721</f>
        <v>7007.1412</v>
      </c>
      <c r="R1721" s="80" t="n">
        <f aca="false">P1721-T1721-Y1721-G1721-H1721-Z1721</f>
        <v>7007.1412</v>
      </c>
      <c r="S1721" s="81" t="n">
        <f aca="false">IF(ISERROR(Q1721/P1721),"",(Q1721/P1721))</f>
        <v>0.228214857219325</v>
      </c>
      <c r="T1721" s="78" t="n">
        <f aca="false">ROUND(IF(ISERROR(P1721*$T$1),"",P1721*$T$1),0)</f>
        <v>4606</v>
      </c>
      <c r="U1721" s="82" t="n">
        <f aca="false">ROUNDUP(I1721*1.2,0)</f>
        <v>240</v>
      </c>
      <c r="V1721" s="83" t="n">
        <f aca="false">ROUNDUP(SUM(J1721:L1721)*1.1,0)</f>
        <v>0</v>
      </c>
      <c r="W1721" s="84" t="s">
        <v>50</v>
      </c>
      <c r="X1721" s="28" t="n">
        <f aca="false">IFERROR(IF($W1721="eパケライト",VLOOKUP($U1721,料金表!$B$3:$H$52,2,1),IF($W1721="eパケ",VLOOKUP($U1721,料金表!$B$3:$H$52,4,1),IF($W1721="EMS",VLOOKUP($U1721,料金表!$B$3:$H$52,6,1),""))),"")</f>
        <v>860</v>
      </c>
      <c r="Y1721" s="28" t="n">
        <f aca="false">IFERROR(IF($W1721="eパケライト",VLOOKUP($U1721,料金表!$B$3:$H$52,3,1),IF($W1721="eパケ",VLOOKUP($U1721,料金表!$B$3:$H$52,5,1),IF($W1721="EMS",VLOOKUP($U1721,料金表!$B$3:$H$52,7,1),""))),"")</f>
        <v>860</v>
      </c>
      <c r="Z1721" s="28" t="n">
        <f aca="false">$Z$1</f>
        <v>330</v>
      </c>
      <c r="AA1721" s="64"/>
      <c r="AB1721" s="65"/>
      <c r="AC1721" s="66" t="s">
        <v>45</v>
      </c>
      <c r="AD1721" s="65" t="n">
        <v>44036</v>
      </c>
      <c r="AE1721" s="56"/>
      <c r="AF1721" s="104"/>
    </row>
    <row r="1722" customFormat="false" ht="15.75" hidden="false" customHeight="true" outlineLevel="0" collapsed="false">
      <c r="A1722" s="19" t="n">
        <v>1715</v>
      </c>
      <c r="B1722" s="67"/>
      <c r="C1722" s="58" t="s">
        <v>5176</v>
      </c>
      <c r="D1722" s="37" t="s">
        <v>5177</v>
      </c>
      <c r="E1722" s="58" t="n">
        <v>4988611970171</v>
      </c>
      <c r="F1722" s="38" t="str">
        <f aca="false">IF(D1722="",,"http://mnsearch.com/item?kwd="&amp;D1722)</f>
        <v>http://mnsearch.com/item?kwd=B00006LJVX</v>
      </c>
      <c r="G1722" s="60" t="n">
        <v>1600</v>
      </c>
      <c r="H1722" s="39"/>
      <c r="I1722" s="40" t="n">
        <v>200</v>
      </c>
      <c r="J1722" s="41"/>
      <c r="K1722" s="41"/>
      <c r="L1722" s="41"/>
      <c r="M1722" s="100" t="s">
        <v>5178</v>
      </c>
      <c r="N1722" s="62" t="n">
        <v>40.49</v>
      </c>
      <c r="O1722" s="77" t="n">
        <f aca="false">N1722-0.5</f>
        <v>39.99</v>
      </c>
      <c r="P1722" s="78" t="n">
        <f aca="false">IF(ISERROR($P$1*O1722),"",($P$1*O1722))</f>
        <v>4234.1412</v>
      </c>
      <c r="Q1722" s="79" t="n">
        <f aca="false">P1722-T1722-X1722-G1722-H1722-Z1722</f>
        <v>809.1412</v>
      </c>
      <c r="R1722" s="80" t="n">
        <f aca="false">P1722-T1722-Y1722-G1722-H1722-Z1722</f>
        <v>809.1412</v>
      </c>
      <c r="S1722" s="81" t="n">
        <f aca="false">IF(ISERROR(Q1722/P1722),"",(Q1722/P1722))</f>
        <v>0.191099248178119</v>
      </c>
      <c r="T1722" s="78" t="n">
        <f aca="false">ROUND(IF(ISERROR(P1722*$T$1),"",P1722*$T$1),0)</f>
        <v>635</v>
      </c>
      <c r="U1722" s="82" t="n">
        <f aca="false">ROUNDUP(I1722*1.2,0)</f>
        <v>240</v>
      </c>
      <c r="V1722" s="83" t="n">
        <f aca="false">ROUNDUP(SUM(J1722:L1722)*1.1,0)</f>
        <v>0</v>
      </c>
      <c r="W1722" s="84" t="s">
        <v>50</v>
      </c>
      <c r="X1722" s="28" t="n">
        <f aca="false">IFERROR(IF($W1722="eパケライト",VLOOKUP($U1722,料金表!$B$3:$H$52,2,1),IF($W1722="eパケ",VLOOKUP($U1722,料金表!$B$3:$H$52,4,1),IF($W1722="EMS",VLOOKUP($U1722,料金表!$B$3:$H$52,6,1),""))),"")</f>
        <v>860</v>
      </c>
      <c r="Y1722" s="28" t="n">
        <f aca="false">IFERROR(IF($W1722="eパケライト",VLOOKUP($U1722,料金表!$B$3:$H$52,3,1),IF($W1722="eパケ",VLOOKUP($U1722,料金表!$B$3:$H$52,5,1),IF($W1722="EMS",VLOOKUP($U1722,料金表!$B$3:$H$52,7,1),""))),"")</f>
        <v>860</v>
      </c>
      <c r="Z1722" s="28" t="n">
        <f aca="false">$Z$1</f>
        <v>330</v>
      </c>
      <c r="AA1722" s="64"/>
      <c r="AB1722" s="65"/>
      <c r="AC1722" s="66" t="s">
        <v>89</v>
      </c>
      <c r="AD1722" s="65" t="n">
        <v>44037</v>
      </c>
      <c r="AE1722" s="56"/>
      <c r="AF1722" s="104"/>
    </row>
    <row r="1723" customFormat="false" ht="15.75" hidden="false" customHeight="true" outlineLevel="0" collapsed="false">
      <c r="A1723" s="19" t="n">
        <v>1716</v>
      </c>
      <c r="B1723" s="67"/>
      <c r="C1723" s="58" t="s">
        <v>5179</v>
      </c>
      <c r="D1723" s="37" t="s">
        <v>5180</v>
      </c>
      <c r="E1723" s="58" t="n">
        <v>4988611930052</v>
      </c>
      <c r="F1723" s="38" t="str">
        <f aca="false">IF(D1723="",,"http://mnsearch.com/item?kwd="&amp;D1723)</f>
        <v>http://mnsearch.com/item?kwd=B002GE2U6K</v>
      </c>
      <c r="G1723" s="60" t="n">
        <v>8500</v>
      </c>
      <c r="H1723" s="39"/>
      <c r="I1723" s="40" t="n">
        <v>200</v>
      </c>
      <c r="J1723" s="41"/>
      <c r="K1723" s="41"/>
      <c r="L1723" s="41"/>
      <c r="M1723" s="100" t="s">
        <v>5181</v>
      </c>
      <c r="N1723" s="62" t="n">
        <v>119.49</v>
      </c>
      <c r="O1723" s="77" t="n">
        <f aca="false">N1723-0.5</f>
        <v>118.99</v>
      </c>
      <c r="P1723" s="78" t="n">
        <f aca="false">IF(ISERROR($P$1*O1723),"",($P$1*O1723))</f>
        <v>12598.6612</v>
      </c>
      <c r="Q1723" s="79" t="n">
        <f aca="false">P1723-T1723-X1723-G1723-H1723-Z1723</f>
        <v>1018.6612</v>
      </c>
      <c r="R1723" s="80" t="n">
        <f aca="false">P1723-T1723-Y1723-G1723-H1723-Z1723</f>
        <v>1018.6612</v>
      </c>
      <c r="S1723" s="81" t="n">
        <f aca="false">IF(ISERROR(Q1723/P1723),"",(Q1723/P1723))</f>
        <v>0.0808547181187791</v>
      </c>
      <c r="T1723" s="78" t="n">
        <f aca="false">ROUND(IF(ISERROR(P1723*$T$1),"",P1723*$T$1),0)</f>
        <v>1890</v>
      </c>
      <c r="U1723" s="82" t="n">
        <f aca="false">ROUNDUP(I1723*1.2,0)</f>
        <v>240</v>
      </c>
      <c r="V1723" s="83" t="n">
        <f aca="false">ROUNDUP(SUM(J1723:L1723)*1.1,0)</f>
        <v>0</v>
      </c>
      <c r="W1723" s="84" t="s">
        <v>50</v>
      </c>
      <c r="X1723" s="28" t="n">
        <f aca="false">IFERROR(IF($W1723="eパケライト",VLOOKUP($U1723,料金表!$B$3:$H$52,2,1),IF($W1723="eパケ",VLOOKUP($U1723,料金表!$B$3:$H$52,4,1),IF($W1723="EMS",VLOOKUP($U1723,料金表!$B$3:$H$52,6,1),""))),"")</f>
        <v>860</v>
      </c>
      <c r="Y1723" s="28" t="n">
        <f aca="false">IFERROR(IF($W1723="eパケライト",VLOOKUP($U1723,料金表!$B$3:$H$52,3,1),IF($W1723="eパケ",VLOOKUP($U1723,料金表!$B$3:$H$52,5,1),IF($W1723="EMS",VLOOKUP($U1723,料金表!$B$3:$H$52,7,1),""))),"")</f>
        <v>860</v>
      </c>
      <c r="Z1723" s="28" t="n">
        <f aca="false">$Z$1</f>
        <v>330</v>
      </c>
      <c r="AA1723" s="64"/>
      <c r="AB1723" s="65"/>
      <c r="AC1723" s="66" t="s">
        <v>89</v>
      </c>
      <c r="AD1723" s="65" t="n">
        <v>44037</v>
      </c>
      <c r="AE1723" s="56"/>
      <c r="AF1723" s="104"/>
    </row>
    <row r="1724" customFormat="false" ht="15.75" hidden="false" customHeight="true" outlineLevel="0" collapsed="false">
      <c r="A1724" s="19" t="n">
        <v>1717</v>
      </c>
      <c r="B1724" s="67"/>
      <c r="C1724" s="58" t="s">
        <v>5182</v>
      </c>
      <c r="D1724" s="37" t="s">
        <v>5183</v>
      </c>
      <c r="E1724" s="58" t="n">
        <v>4582350665130</v>
      </c>
      <c r="F1724" s="38" t="str">
        <f aca="false">IF(D1724="",,"http://mnsearch.com/item?kwd="&amp;D1724)</f>
        <v>http://mnsearch.com/item?kwd=B01NBKFV07</v>
      </c>
      <c r="G1724" s="60" t="n">
        <v>10500</v>
      </c>
      <c r="H1724" s="39"/>
      <c r="I1724" s="40" t="n">
        <v>600</v>
      </c>
      <c r="J1724" s="41"/>
      <c r="K1724" s="41"/>
      <c r="L1724" s="41"/>
      <c r="M1724" s="61" t="s">
        <v>5184</v>
      </c>
      <c r="N1724" s="62" t="n">
        <v>145.49</v>
      </c>
      <c r="O1724" s="77" t="n">
        <f aca="false">N1724-0.5</f>
        <v>144.99</v>
      </c>
      <c r="P1724" s="78" t="n">
        <f aca="false">IF(ISERROR($P$1*O1724),"",($P$1*O1724))</f>
        <v>15351.5412</v>
      </c>
      <c r="Q1724" s="79" t="n">
        <f aca="false">P1724-T1724-X1724-G1724-H1724-Z1724</f>
        <v>533.5412</v>
      </c>
      <c r="R1724" s="80" t="n">
        <f aca="false">P1724-T1724-Y1724-G1724-H1724-Z1724</f>
        <v>533.5412</v>
      </c>
      <c r="S1724" s="81" t="n">
        <f aca="false">IF(ISERROR(Q1724/P1724),"",(Q1724/P1724))</f>
        <v>0.0347548948375294</v>
      </c>
      <c r="T1724" s="78" t="n">
        <f aca="false">ROUND(IF(ISERROR(P1724*$T$1),"",P1724*$T$1),0)</f>
        <v>2303</v>
      </c>
      <c r="U1724" s="82" t="n">
        <f aca="false">ROUNDUP(I1724*1.2,0)</f>
        <v>720</v>
      </c>
      <c r="V1724" s="83" t="n">
        <f aca="false">ROUNDUP(SUM(J1724:L1724)*1.1,0)</f>
        <v>0</v>
      </c>
      <c r="W1724" s="84" t="s">
        <v>50</v>
      </c>
      <c r="X1724" s="28" t="n">
        <f aca="false">IFERROR(IF($W1724="eパケライト",VLOOKUP($U1724,料金表!$B$3:$H$52,2,1),IF($W1724="eパケ",VLOOKUP($U1724,料金表!$B$3:$H$52,4,1),IF($W1724="EMS",VLOOKUP($U1724,料金表!$B$3:$H$52,6,1),""))),"")</f>
        <v>1685</v>
      </c>
      <c r="Y1724" s="28" t="n">
        <f aca="false">IFERROR(IF($W1724="eパケライト",VLOOKUP($U1724,料金表!$B$3:$H$52,3,1),IF($W1724="eパケ",VLOOKUP($U1724,料金表!$B$3:$H$52,5,1),IF($W1724="EMS",VLOOKUP($U1724,料金表!$B$3:$H$52,7,1),""))),"")</f>
        <v>1685</v>
      </c>
      <c r="Z1724" s="28" t="n">
        <f aca="false">$Z$1</f>
        <v>330</v>
      </c>
      <c r="AA1724" s="64"/>
      <c r="AB1724" s="65"/>
      <c r="AC1724" s="66" t="s">
        <v>89</v>
      </c>
      <c r="AD1724" s="65" t="n">
        <v>44037</v>
      </c>
      <c r="AE1724" s="56"/>
      <c r="AF1724" s="106" t="s">
        <v>5185</v>
      </c>
    </row>
    <row r="1725" customFormat="false" ht="15.75" hidden="false" customHeight="true" outlineLevel="0" collapsed="false">
      <c r="A1725" s="19" t="n">
        <v>1718</v>
      </c>
      <c r="B1725" s="67"/>
      <c r="C1725" s="58" t="s">
        <v>5186</v>
      </c>
      <c r="D1725" s="37" t="s">
        <v>5187</v>
      </c>
      <c r="E1725" s="58" t="n">
        <v>4988041700409</v>
      </c>
      <c r="F1725" s="38" t="str">
        <f aca="false">IF(D1725="",,"http://mnsearch.com/item?kwd="&amp;D1725)</f>
        <v>http://mnsearch.com/item?kwd=B0000ZPSKW</v>
      </c>
      <c r="G1725" s="60" t="n">
        <v>8208</v>
      </c>
      <c r="H1725" s="39"/>
      <c r="I1725" s="40" t="n">
        <v>200</v>
      </c>
      <c r="J1725" s="41"/>
      <c r="K1725" s="41"/>
      <c r="L1725" s="41"/>
      <c r="M1725" s="61" t="s">
        <v>5188</v>
      </c>
      <c r="N1725" s="62" t="n">
        <v>125</v>
      </c>
      <c r="O1725" s="77" t="n">
        <f aca="false">N1725-0.5</f>
        <v>124.5</v>
      </c>
      <c r="P1725" s="78" t="n">
        <f aca="false">IF(ISERROR($P$1*O1725),"",($P$1*O1725))</f>
        <v>13182.06</v>
      </c>
      <c r="Q1725" s="79" t="n">
        <f aca="false">P1725-T1725-X1725-G1725-H1725-Z1725</f>
        <v>1807.06</v>
      </c>
      <c r="R1725" s="80" t="n">
        <f aca="false">P1725-T1725-Y1725-G1725-H1725-Z1725</f>
        <v>1807.06</v>
      </c>
      <c r="S1725" s="81" t="n">
        <f aca="false">IF(ISERROR(Q1725/P1725),"",(Q1725/P1725))</f>
        <v>0.137084795547889</v>
      </c>
      <c r="T1725" s="78" t="n">
        <f aca="false">ROUND(IF(ISERROR(P1725*$T$1),"",P1725*$T$1),0)</f>
        <v>1977</v>
      </c>
      <c r="U1725" s="82" t="n">
        <f aca="false">ROUNDUP(I1725*1.2,0)</f>
        <v>240</v>
      </c>
      <c r="V1725" s="83" t="n">
        <f aca="false">ROUNDUP(SUM(J1725:L1725)*1.1,0)</f>
        <v>0</v>
      </c>
      <c r="W1725" s="84" t="s">
        <v>50</v>
      </c>
      <c r="X1725" s="28" t="n">
        <f aca="false">IFERROR(IF($W1725="eパケライト",VLOOKUP($U1725,料金表!$B$3:$H$52,2,1),IF($W1725="eパケ",VLOOKUP($U1725,料金表!$B$3:$H$52,4,1),IF($W1725="EMS",VLOOKUP($U1725,料金表!$B$3:$H$52,6,1),""))),"")</f>
        <v>860</v>
      </c>
      <c r="Y1725" s="28" t="n">
        <f aca="false">IFERROR(IF($W1725="eパケライト",VLOOKUP($U1725,料金表!$B$3:$H$52,3,1),IF($W1725="eパケ",VLOOKUP($U1725,料金表!$B$3:$H$52,5,1),IF($W1725="EMS",VLOOKUP($U1725,料金表!$B$3:$H$52,7,1),""))),"")</f>
        <v>860</v>
      </c>
      <c r="Z1725" s="28" t="n">
        <f aca="false">$Z$1</f>
        <v>330</v>
      </c>
      <c r="AA1725" s="64"/>
      <c r="AB1725" s="65"/>
      <c r="AC1725" s="66" t="s">
        <v>89</v>
      </c>
      <c r="AD1725" s="65" t="n">
        <v>44037</v>
      </c>
      <c r="AE1725" s="56"/>
      <c r="AF1725" s="104"/>
    </row>
    <row r="1726" customFormat="false" ht="15.75" hidden="false" customHeight="true" outlineLevel="0" collapsed="false">
      <c r="A1726" s="19" t="n">
        <v>1719</v>
      </c>
      <c r="B1726" s="67"/>
      <c r="C1726" s="58" t="s">
        <v>5189</v>
      </c>
      <c r="D1726" s="37" t="s">
        <v>5190</v>
      </c>
      <c r="E1726" s="58" t="n">
        <v>4988041700126</v>
      </c>
      <c r="F1726" s="38" t="str">
        <f aca="false">IF(D1726="",,"http://mnsearch.com/item?kwd="&amp;D1726)</f>
        <v>http://mnsearch.com/item?kwd=B0000ZPS3O</v>
      </c>
      <c r="G1726" s="60" t="n">
        <v>2100</v>
      </c>
      <c r="H1726" s="39"/>
      <c r="I1726" s="40" t="n">
        <v>200</v>
      </c>
      <c r="J1726" s="41"/>
      <c r="K1726" s="41"/>
      <c r="L1726" s="41"/>
      <c r="M1726" s="61" t="s">
        <v>5191</v>
      </c>
      <c r="N1726" s="62" t="n">
        <v>40.49</v>
      </c>
      <c r="O1726" s="77" t="n">
        <f aca="false">N1726-0.5</f>
        <v>39.99</v>
      </c>
      <c r="P1726" s="78" t="n">
        <f aca="false">IF(ISERROR($P$1*O1726),"",($P$1*O1726))</f>
        <v>4234.1412</v>
      </c>
      <c r="Q1726" s="79" t="n">
        <f aca="false">P1726-T1726-X1726-G1726-H1726-Z1726</f>
        <v>309.1412</v>
      </c>
      <c r="R1726" s="80" t="n">
        <f aca="false">P1726-T1726-Y1726-G1726-H1726-Z1726</f>
        <v>309.1412</v>
      </c>
      <c r="S1726" s="81" t="n">
        <f aca="false">IF(ISERROR(Q1726/P1726),"",(Q1726/P1726))</f>
        <v>0.0730115471822243</v>
      </c>
      <c r="T1726" s="78" t="n">
        <f aca="false">ROUND(IF(ISERROR(P1726*$T$1),"",P1726*$T$1),0)</f>
        <v>635</v>
      </c>
      <c r="U1726" s="82" t="n">
        <f aca="false">ROUNDUP(I1726*1.2,0)</f>
        <v>240</v>
      </c>
      <c r="V1726" s="83" t="n">
        <f aca="false">ROUNDUP(SUM(J1726:L1726)*1.1,0)</f>
        <v>0</v>
      </c>
      <c r="W1726" s="84" t="s">
        <v>50</v>
      </c>
      <c r="X1726" s="28" t="n">
        <f aca="false">IFERROR(IF($W1726="eパケライト",VLOOKUP($U1726,料金表!$B$3:$H$52,2,1),IF($W1726="eパケ",VLOOKUP($U1726,料金表!$B$3:$H$52,4,1),IF($W1726="EMS",VLOOKUP($U1726,料金表!$B$3:$H$52,6,1),""))),"")</f>
        <v>860</v>
      </c>
      <c r="Y1726" s="28" t="n">
        <f aca="false">IFERROR(IF($W1726="eパケライト",VLOOKUP($U1726,料金表!$B$3:$H$52,3,1),IF($W1726="eパケ",VLOOKUP($U1726,料金表!$B$3:$H$52,5,1),IF($W1726="EMS",VLOOKUP($U1726,料金表!$B$3:$H$52,7,1),""))),"")</f>
        <v>860</v>
      </c>
      <c r="Z1726" s="28" t="n">
        <f aca="false">$Z$1</f>
        <v>330</v>
      </c>
      <c r="AA1726" s="64"/>
      <c r="AB1726" s="65"/>
      <c r="AC1726" s="66" t="s">
        <v>89</v>
      </c>
      <c r="AD1726" s="65" t="n">
        <v>44037</v>
      </c>
      <c r="AE1726" s="56"/>
      <c r="AF1726" s="104"/>
    </row>
    <row r="1727" customFormat="false" ht="15.75" hidden="false" customHeight="true" outlineLevel="0" collapsed="false">
      <c r="A1727" s="19" t="n">
        <v>1720</v>
      </c>
      <c r="B1727" s="67"/>
      <c r="C1727" s="58" t="s">
        <v>5192</v>
      </c>
      <c r="D1727" s="37" t="s">
        <v>5193</v>
      </c>
      <c r="E1727" s="58" t="n">
        <v>4988611226629</v>
      </c>
      <c r="F1727" s="38" t="str">
        <f aca="false">IF(D1727="",,"http://mnsearch.com/item?kwd="&amp;D1727)</f>
        <v>http://mnsearch.com/item?kwd=B01M3643QF</v>
      </c>
      <c r="G1727" s="60" t="n">
        <v>27100</v>
      </c>
      <c r="H1727" s="39"/>
      <c r="I1727" s="40" t="n">
        <v>800</v>
      </c>
      <c r="J1727" s="41"/>
      <c r="K1727" s="41"/>
      <c r="L1727" s="41"/>
      <c r="M1727" s="100" t="s">
        <v>5194</v>
      </c>
      <c r="N1727" s="62" t="n">
        <v>420.49</v>
      </c>
      <c r="O1727" s="77" t="n">
        <f aca="false">N1727-0.5</f>
        <v>419.99</v>
      </c>
      <c r="P1727" s="78" t="n">
        <f aca="false">IF(ISERROR($P$1*O1727),"",($P$1*O1727))</f>
        <v>44468.5412</v>
      </c>
      <c r="Q1727" s="79" t="n">
        <f aca="false">P1727-T1727-X1727-G1727-H1727-Z1727</f>
        <v>8383.5412</v>
      </c>
      <c r="R1727" s="80" t="n">
        <f aca="false">P1727-T1727-Y1727-G1727-H1727-Z1727</f>
        <v>8383.5412</v>
      </c>
      <c r="S1727" s="81" t="n">
        <f aca="false">IF(ISERROR(Q1727/P1727),"",(Q1727/P1727))</f>
        <v>0.188527461746373</v>
      </c>
      <c r="T1727" s="78" t="n">
        <f aca="false">ROUND(IF(ISERROR(P1727*$T$1),"",P1727*$T$1),0)</f>
        <v>6670</v>
      </c>
      <c r="U1727" s="82" t="n">
        <f aca="false">ROUNDUP(I1727*1.2,0)</f>
        <v>960</v>
      </c>
      <c r="V1727" s="83" t="n">
        <f aca="false">ROUNDUP(SUM(J1727:L1727)*1.1,0)</f>
        <v>0</v>
      </c>
      <c r="W1727" s="84" t="s">
        <v>50</v>
      </c>
      <c r="X1727" s="28" t="n">
        <f aca="false">IFERROR(IF($W1727="eパケライト",VLOOKUP($U1727,料金表!$B$3:$H$52,2,1),IF($W1727="eパケ",VLOOKUP($U1727,料金表!$B$3:$H$52,4,1),IF($W1727="EMS",VLOOKUP($U1727,料金表!$B$3:$H$52,6,1),""))),"")</f>
        <v>1985</v>
      </c>
      <c r="Y1727" s="28" t="n">
        <f aca="false">IFERROR(IF($W1727="eパケライト",VLOOKUP($U1727,料金表!$B$3:$H$52,3,1),IF($W1727="eパケ",VLOOKUP($U1727,料金表!$B$3:$H$52,5,1),IF($W1727="EMS",VLOOKUP($U1727,料金表!$B$3:$H$52,7,1),""))),"")</f>
        <v>1985</v>
      </c>
      <c r="Z1727" s="28" t="n">
        <f aca="false">$Z$1</f>
        <v>330</v>
      </c>
      <c r="AA1727" s="64"/>
      <c r="AB1727" s="65"/>
      <c r="AC1727" s="66" t="s">
        <v>45</v>
      </c>
      <c r="AD1727" s="65" t="n">
        <v>44037</v>
      </c>
      <c r="AE1727" s="56"/>
      <c r="AF1727" s="104"/>
    </row>
    <row r="1728" customFormat="false" ht="15.75" hidden="false" customHeight="true" outlineLevel="0" collapsed="false">
      <c r="A1728" s="19" t="n">
        <v>1721</v>
      </c>
      <c r="B1728" s="67"/>
      <c r="C1728" s="58" t="s">
        <v>5195</v>
      </c>
      <c r="D1728" s="37" t="s">
        <v>5196</v>
      </c>
      <c r="E1728" s="58" t="n">
        <v>4902370519037</v>
      </c>
      <c r="F1728" s="38" t="str">
        <f aca="false">IF(D1728="",,"http://mnsearch.com/item?kwd="&amp;D1728)</f>
        <v>http://mnsearch.com/item?kwd=B0055BM3SQ</v>
      </c>
      <c r="G1728" s="60" t="n">
        <v>1600</v>
      </c>
      <c r="H1728" s="39"/>
      <c r="I1728" s="40" t="n">
        <v>200</v>
      </c>
      <c r="J1728" s="41"/>
      <c r="K1728" s="41"/>
      <c r="L1728" s="41"/>
      <c r="M1728" s="61" t="s">
        <v>5197</v>
      </c>
      <c r="N1728" s="62" t="n">
        <v>36.49</v>
      </c>
      <c r="O1728" s="77" t="n">
        <f aca="false">N1728-0.5</f>
        <v>35.99</v>
      </c>
      <c r="P1728" s="78" t="n">
        <f aca="false">IF(ISERROR($P$1*O1728),"",($P$1*O1728))</f>
        <v>3810.6212</v>
      </c>
      <c r="Q1728" s="79" t="n">
        <f aca="false">P1728-T1728-X1728-G1728-H1728-Z1728</f>
        <v>448.6212</v>
      </c>
      <c r="R1728" s="80" t="n">
        <f aca="false">P1728-T1728-Y1728-G1728-H1728-Z1728</f>
        <v>448.6212</v>
      </c>
      <c r="S1728" s="81" t="n">
        <f aca="false">IF(ISERROR(Q1728/P1728),"",(Q1728/P1728))</f>
        <v>0.117729151352016</v>
      </c>
      <c r="T1728" s="78" t="n">
        <f aca="false">ROUND(IF(ISERROR(P1728*$T$1),"",P1728*$T$1),0)</f>
        <v>572</v>
      </c>
      <c r="U1728" s="82" t="n">
        <f aca="false">ROUNDUP(I1728*1.2,0)</f>
        <v>240</v>
      </c>
      <c r="V1728" s="83" t="n">
        <f aca="false">ROUNDUP(SUM(J1728:L1728)*1.1,0)</f>
        <v>0</v>
      </c>
      <c r="W1728" s="84" t="s">
        <v>50</v>
      </c>
      <c r="X1728" s="28" t="n">
        <f aca="false">IFERROR(IF($W1728="eパケライト",VLOOKUP($U1728,料金表!$B$3:$H$52,2,1),IF($W1728="eパケ",VLOOKUP($U1728,料金表!$B$3:$H$52,4,1),IF($W1728="EMS",VLOOKUP($U1728,料金表!$B$3:$H$52,6,1),""))),"")</f>
        <v>860</v>
      </c>
      <c r="Y1728" s="28" t="n">
        <f aca="false">IFERROR(IF($W1728="eパケライト",VLOOKUP($U1728,料金表!$B$3:$H$52,3,1),IF($W1728="eパケ",VLOOKUP($U1728,料金表!$B$3:$H$52,5,1),IF($W1728="EMS",VLOOKUP($U1728,料金表!$B$3:$H$52,7,1),""))),"")</f>
        <v>860</v>
      </c>
      <c r="Z1728" s="28" t="n">
        <f aca="false">$Z$1</f>
        <v>330</v>
      </c>
      <c r="AA1728" s="64"/>
      <c r="AB1728" s="65"/>
      <c r="AC1728" s="66" t="s">
        <v>45</v>
      </c>
      <c r="AD1728" s="65" t="n">
        <v>44037</v>
      </c>
      <c r="AE1728" s="56"/>
      <c r="AF1728" s="104"/>
    </row>
    <row r="1729" customFormat="false" ht="15.75" hidden="false" customHeight="true" outlineLevel="0" collapsed="false">
      <c r="A1729" s="19" t="n">
        <v>1722</v>
      </c>
      <c r="B1729" s="67"/>
      <c r="C1729" s="58" t="s">
        <v>5198</v>
      </c>
      <c r="D1729" s="37" t="s">
        <v>5199</v>
      </c>
      <c r="E1729" s="58" t="n">
        <v>4902370529180</v>
      </c>
      <c r="F1729" s="38" t="str">
        <f aca="false">IF(D1729="",,"http://mnsearch.com/item?kwd="&amp;D1729)</f>
        <v>http://mnsearch.com/item?kwd=B00VFT4TO8</v>
      </c>
      <c r="G1729" s="60" t="n">
        <v>2811</v>
      </c>
      <c r="H1729" s="39"/>
      <c r="I1729" s="40" t="n">
        <v>200</v>
      </c>
      <c r="J1729" s="41"/>
      <c r="K1729" s="41"/>
      <c r="L1729" s="41"/>
      <c r="M1729" s="61" t="s">
        <v>5200</v>
      </c>
      <c r="N1729" s="62" t="n">
        <v>50.49</v>
      </c>
      <c r="O1729" s="77" t="n">
        <f aca="false">N1729-0.5</f>
        <v>49.99</v>
      </c>
      <c r="P1729" s="78" t="n">
        <f aca="false">IF(ISERROR($P$1*O1729),"",($P$1*O1729))</f>
        <v>5292.9412</v>
      </c>
      <c r="Q1729" s="79" t="n">
        <f aca="false">P1729-T1729-X1729-G1729-H1729-Z1729</f>
        <v>497.9412</v>
      </c>
      <c r="R1729" s="80" t="n">
        <f aca="false">P1729-T1729-Y1729-G1729-H1729-Z1729</f>
        <v>497.9412</v>
      </c>
      <c r="S1729" s="81" t="n">
        <f aca="false">IF(ISERROR(Q1729/P1729),"",(Q1729/P1729))</f>
        <v>0.0940764654630964</v>
      </c>
      <c r="T1729" s="78" t="n">
        <f aca="false">ROUND(IF(ISERROR(P1729*$T$1),"",P1729*$T$1),0)</f>
        <v>794</v>
      </c>
      <c r="U1729" s="82" t="n">
        <f aca="false">ROUNDUP(I1729*1.2,0)</f>
        <v>240</v>
      </c>
      <c r="V1729" s="83" t="n">
        <f aca="false">ROUNDUP(SUM(J1729:L1729)*1.1,0)</f>
        <v>0</v>
      </c>
      <c r="W1729" s="84" t="s">
        <v>50</v>
      </c>
      <c r="X1729" s="28" t="n">
        <f aca="false">IFERROR(IF($W1729="eパケライト",VLOOKUP($U1729,料金表!$B$3:$H$52,2,1),IF($W1729="eパケ",VLOOKUP($U1729,料金表!$B$3:$H$52,4,1),IF($W1729="EMS",VLOOKUP($U1729,料金表!$B$3:$H$52,6,1),""))),"")</f>
        <v>860</v>
      </c>
      <c r="Y1729" s="28" t="n">
        <f aca="false">IFERROR(IF($W1729="eパケライト",VLOOKUP($U1729,料金表!$B$3:$H$52,3,1),IF($W1729="eパケ",VLOOKUP($U1729,料金表!$B$3:$H$52,5,1),IF($W1729="EMS",VLOOKUP($U1729,料金表!$B$3:$H$52,7,1),""))),"")</f>
        <v>860</v>
      </c>
      <c r="Z1729" s="28" t="n">
        <f aca="false">$Z$1</f>
        <v>330</v>
      </c>
      <c r="AA1729" s="64"/>
      <c r="AB1729" s="65"/>
      <c r="AC1729" s="66" t="s">
        <v>45</v>
      </c>
      <c r="AD1729" s="65" t="n">
        <v>44037</v>
      </c>
      <c r="AE1729" s="56"/>
      <c r="AF1729" s="104"/>
    </row>
    <row r="1730" customFormat="false" ht="15.75" hidden="false" customHeight="true" outlineLevel="0" collapsed="false">
      <c r="A1730" s="19" t="n">
        <v>1723</v>
      </c>
      <c r="B1730" s="67"/>
      <c r="C1730" s="58" t="s">
        <v>5201</v>
      </c>
      <c r="D1730" s="37" t="s">
        <v>5202</v>
      </c>
      <c r="E1730" s="58" t="n">
        <v>4562252051118</v>
      </c>
      <c r="F1730" s="38" t="str">
        <f aca="false">IF(D1730="",,"http://mnsearch.com/item?kwd="&amp;D1730)</f>
        <v>http://mnsearch.com/item?kwd=B0739KTHC2</v>
      </c>
      <c r="G1730" s="60" t="n">
        <v>7011</v>
      </c>
      <c r="H1730" s="39"/>
      <c r="I1730" s="40" t="n">
        <v>200</v>
      </c>
      <c r="J1730" s="41"/>
      <c r="K1730" s="41"/>
      <c r="L1730" s="41"/>
      <c r="M1730" s="100" t="s">
        <v>5203</v>
      </c>
      <c r="N1730" s="62" t="n">
        <v>105.49</v>
      </c>
      <c r="O1730" s="77" t="n">
        <f aca="false">N1730-0.5</f>
        <v>104.99</v>
      </c>
      <c r="P1730" s="78" t="n">
        <f aca="false">IF(ISERROR($P$1*O1730),"",($P$1*O1730))</f>
        <v>11116.3412</v>
      </c>
      <c r="Q1730" s="79" t="n">
        <f aca="false">P1730-T1730-X1730-G1730-H1730-Z1730</f>
        <v>1248.3412</v>
      </c>
      <c r="R1730" s="80" t="n">
        <f aca="false">P1730-T1730-Y1730-G1730-H1730-Z1730</f>
        <v>1248.3412</v>
      </c>
      <c r="S1730" s="81" t="n">
        <f aca="false">IF(ISERROR(Q1730/P1730),"",(Q1730/P1730))</f>
        <v>0.112297848504326</v>
      </c>
      <c r="T1730" s="78" t="n">
        <f aca="false">ROUND(IF(ISERROR(P1730*$T$1),"",P1730*$T$1),0)</f>
        <v>1667</v>
      </c>
      <c r="U1730" s="82" t="n">
        <f aca="false">ROUNDUP(I1730*1.2,0)</f>
        <v>240</v>
      </c>
      <c r="V1730" s="83" t="n">
        <f aca="false">ROUNDUP(SUM(J1730:L1730)*1.1,0)</f>
        <v>0</v>
      </c>
      <c r="W1730" s="84" t="s">
        <v>50</v>
      </c>
      <c r="X1730" s="28" t="n">
        <f aca="false">IFERROR(IF($W1730="eパケライト",VLOOKUP($U1730,料金表!$B$3:$H$52,2,1),IF($W1730="eパケ",VLOOKUP($U1730,料金表!$B$3:$H$52,4,1),IF($W1730="EMS",VLOOKUP($U1730,料金表!$B$3:$H$52,6,1),""))),"")</f>
        <v>860</v>
      </c>
      <c r="Y1730" s="28" t="n">
        <f aca="false">IFERROR(IF($W1730="eパケライト",VLOOKUP($U1730,料金表!$B$3:$H$52,3,1),IF($W1730="eパケ",VLOOKUP($U1730,料金表!$B$3:$H$52,5,1),IF($W1730="EMS",VLOOKUP($U1730,料金表!$B$3:$H$52,7,1),""))),"")</f>
        <v>860</v>
      </c>
      <c r="Z1730" s="28" t="n">
        <f aca="false">$Z$1</f>
        <v>330</v>
      </c>
      <c r="AA1730" s="64"/>
      <c r="AB1730" s="65"/>
      <c r="AC1730" s="66" t="s">
        <v>45</v>
      </c>
      <c r="AD1730" s="65" t="n">
        <v>44037</v>
      </c>
      <c r="AE1730" s="56"/>
      <c r="AF1730" s="104"/>
    </row>
    <row r="1731" customFormat="false" ht="15.75" hidden="false" customHeight="true" outlineLevel="0" collapsed="false">
      <c r="A1731" s="19" t="n">
        <v>1724</v>
      </c>
      <c r="B1731" s="67"/>
      <c r="C1731" s="58" t="s">
        <v>5204</v>
      </c>
      <c r="D1731" s="37" t="s">
        <v>5205</v>
      </c>
      <c r="E1731" s="58" t="n">
        <v>4960919101228</v>
      </c>
      <c r="F1731" s="38" t="str">
        <f aca="false">IF(D1731="",,"http://mnsearch.com/item?kwd="&amp;D1731)</f>
        <v>http://mnsearch.com/item?kwd=B002GE2VOQ</v>
      </c>
      <c r="G1731" s="60" t="n">
        <v>3611</v>
      </c>
      <c r="H1731" s="39"/>
      <c r="I1731" s="40" t="n">
        <v>200</v>
      </c>
      <c r="J1731" s="41"/>
      <c r="K1731" s="41"/>
      <c r="L1731" s="41"/>
      <c r="M1731" s="61" t="s">
        <v>5206</v>
      </c>
      <c r="N1731" s="62" t="n">
        <v>60.49</v>
      </c>
      <c r="O1731" s="77" t="n">
        <f aca="false">N1731-0.5</f>
        <v>59.99</v>
      </c>
      <c r="P1731" s="78" t="n">
        <f aca="false">IF(ISERROR($P$1*O1731),"",($P$1*O1731))</f>
        <v>6351.7412</v>
      </c>
      <c r="Q1731" s="79" t="n">
        <f aca="false">P1731-T1731-X1731-G1731-H1731-Z1731</f>
        <v>597.7412</v>
      </c>
      <c r="R1731" s="80" t="n">
        <f aca="false">P1731-T1731-Y1731-G1731-H1731-Z1731</f>
        <v>597.7412</v>
      </c>
      <c r="S1731" s="81" t="n">
        <f aca="false">IF(ISERROR(Q1731/P1731),"",(Q1731/P1731))</f>
        <v>0.0941066679479952</v>
      </c>
      <c r="T1731" s="78" t="n">
        <f aca="false">ROUND(IF(ISERROR(P1731*$T$1),"",P1731*$T$1),0)</f>
        <v>953</v>
      </c>
      <c r="U1731" s="82" t="n">
        <f aca="false">ROUNDUP(I1731*1.2,0)</f>
        <v>240</v>
      </c>
      <c r="V1731" s="83" t="n">
        <f aca="false">ROUNDUP(SUM(J1731:L1731)*1.1,0)</f>
        <v>0</v>
      </c>
      <c r="W1731" s="84" t="s">
        <v>50</v>
      </c>
      <c r="X1731" s="28" t="n">
        <f aca="false">IFERROR(IF($W1731="eパケライト",VLOOKUP($U1731,料金表!$B$3:$H$52,2,1),IF($W1731="eパケ",VLOOKUP($U1731,料金表!$B$3:$H$52,4,1),IF($W1731="EMS",VLOOKUP($U1731,料金表!$B$3:$H$52,6,1),""))),"")</f>
        <v>860</v>
      </c>
      <c r="Y1731" s="28" t="n">
        <f aca="false">IFERROR(IF($W1731="eパケライト",VLOOKUP($U1731,料金表!$B$3:$H$52,3,1),IF($W1731="eパケ",VLOOKUP($U1731,料金表!$B$3:$H$52,5,1),IF($W1731="EMS",VLOOKUP($U1731,料金表!$B$3:$H$52,7,1),""))),"")</f>
        <v>860</v>
      </c>
      <c r="Z1731" s="28" t="n">
        <f aca="false">$Z$1</f>
        <v>330</v>
      </c>
      <c r="AA1731" s="64"/>
      <c r="AB1731" s="65"/>
      <c r="AC1731" s="66" t="s">
        <v>45</v>
      </c>
      <c r="AD1731" s="65" t="n">
        <v>44037</v>
      </c>
      <c r="AE1731" s="56"/>
      <c r="AF1731" s="104"/>
    </row>
    <row r="1732" customFormat="false" ht="15.75" hidden="false" customHeight="true" outlineLevel="0" collapsed="false">
      <c r="A1732" s="19" t="n">
        <v>1725</v>
      </c>
      <c r="B1732" s="67"/>
      <c r="C1732" s="58" t="s">
        <v>5207</v>
      </c>
      <c r="D1732" s="37" t="s">
        <v>5208</v>
      </c>
      <c r="E1732" s="58" t="n">
        <v>4995857093410</v>
      </c>
      <c r="F1732" s="38" t="str">
        <f aca="false">IF(D1732="",,"http://mnsearch.com/item?kwd="&amp;D1732)</f>
        <v>http://mnsearch.com/item?kwd=B00JX9CK9I</v>
      </c>
      <c r="G1732" s="60" t="n">
        <v>3000</v>
      </c>
      <c r="H1732" s="39"/>
      <c r="I1732" s="40" t="n">
        <v>300</v>
      </c>
      <c r="J1732" s="41"/>
      <c r="K1732" s="41"/>
      <c r="L1732" s="41"/>
      <c r="M1732" s="100" t="s">
        <v>5209</v>
      </c>
      <c r="N1732" s="62" t="n">
        <v>54.49</v>
      </c>
      <c r="O1732" s="77" t="n">
        <f aca="false">N1732-0.5</f>
        <v>53.99</v>
      </c>
      <c r="P1732" s="78" t="n">
        <f aca="false">IF(ISERROR($P$1*O1732),"",($P$1*O1732))</f>
        <v>5716.4612</v>
      </c>
      <c r="Q1732" s="79" t="n">
        <f aca="false">P1732-T1732-X1732-G1732-H1732-Z1732</f>
        <v>444.4612</v>
      </c>
      <c r="R1732" s="80" t="n">
        <f aca="false">P1732-T1732-Y1732-G1732-H1732-Z1732</f>
        <v>444.4612</v>
      </c>
      <c r="S1732" s="81" t="n">
        <f aca="false">IF(ISERROR(Q1732/P1732),"",(Q1732/P1732))</f>
        <v>0.0777511093751497</v>
      </c>
      <c r="T1732" s="78" t="n">
        <f aca="false">ROUND(IF(ISERROR(P1732*$T$1),"",P1732*$T$1),0)</f>
        <v>857</v>
      </c>
      <c r="U1732" s="82" t="n">
        <f aca="false">ROUNDUP(I1732*1.2,0)</f>
        <v>360</v>
      </c>
      <c r="V1732" s="83" t="n">
        <f aca="false">ROUNDUP(SUM(J1732:L1732)*1.1,0)</f>
        <v>0</v>
      </c>
      <c r="W1732" s="84" t="s">
        <v>50</v>
      </c>
      <c r="X1732" s="28" t="n">
        <f aca="false">IFERROR(IF($W1732="eパケライト",VLOOKUP($U1732,料金表!$B$3:$H$52,2,1),IF($W1732="eパケ",VLOOKUP($U1732,料金表!$B$3:$H$52,4,1),IF($W1732="EMS",VLOOKUP($U1732,料金表!$B$3:$H$52,6,1),""))),"")</f>
        <v>1085</v>
      </c>
      <c r="Y1732" s="28" t="n">
        <f aca="false">IFERROR(IF($W1732="eパケライト",VLOOKUP($U1732,料金表!$B$3:$H$52,3,1),IF($W1732="eパケ",VLOOKUP($U1732,料金表!$B$3:$H$52,5,1),IF($W1732="EMS",VLOOKUP($U1732,料金表!$B$3:$H$52,7,1),""))),"")</f>
        <v>1085</v>
      </c>
      <c r="Z1732" s="28" t="n">
        <f aca="false">$Z$1</f>
        <v>330</v>
      </c>
      <c r="AA1732" s="64"/>
      <c r="AB1732" s="65"/>
      <c r="AC1732" s="66" t="s">
        <v>89</v>
      </c>
      <c r="AD1732" s="65" t="n">
        <v>44038</v>
      </c>
      <c r="AE1732" s="56"/>
      <c r="AF1732" s="104"/>
    </row>
    <row r="1733" customFormat="false" ht="15.75" hidden="false" customHeight="true" outlineLevel="0" collapsed="false">
      <c r="A1733" s="19" t="n">
        <v>1726</v>
      </c>
      <c r="B1733" s="67"/>
      <c r="C1733" s="58" t="s">
        <v>5210</v>
      </c>
      <c r="D1733" s="37" t="s">
        <v>5211</v>
      </c>
      <c r="E1733" s="58" t="n">
        <v>4974365134297</v>
      </c>
      <c r="F1733" s="38" t="str">
        <f aca="false">IF(D1733="",,"http://mnsearch.com/item?kwd="&amp;D1733)</f>
        <v>http://mnsearch.com/item?kwd=B00014AVVS</v>
      </c>
      <c r="G1733" s="60" t="n">
        <v>2111</v>
      </c>
      <c r="H1733" s="39"/>
      <c r="I1733" s="40" t="n">
        <v>200</v>
      </c>
      <c r="J1733" s="41"/>
      <c r="K1733" s="41"/>
      <c r="L1733" s="41"/>
      <c r="M1733" s="61" t="s">
        <v>5212</v>
      </c>
      <c r="N1733" s="62" t="n">
        <v>44.49</v>
      </c>
      <c r="O1733" s="77" t="n">
        <f aca="false">N1733-0.5</f>
        <v>43.99</v>
      </c>
      <c r="P1733" s="78" t="n">
        <f aca="false">IF(ISERROR($P$1*O1733),"",($P$1*O1733))</f>
        <v>4657.6612</v>
      </c>
      <c r="Q1733" s="79" t="n">
        <f aca="false">P1733-T1733-X1733-G1733-H1733-Z1733</f>
        <v>657.6612</v>
      </c>
      <c r="R1733" s="80" t="n">
        <f aca="false">P1733-T1733-Y1733-G1733-H1733-Z1733</f>
        <v>657.6612</v>
      </c>
      <c r="S1733" s="81" t="n">
        <f aca="false">IF(ISERROR(Q1733/P1733),"",(Q1733/P1733))</f>
        <v>0.141199879458815</v>
      </c>
      <c r="T1733" s="78" t="n">
        <f aca="false">ROUND(IF(ISERROR(P1733*$T$1),"",P1733*$T$1),0)</f>
        <v>699</v>
      </c>
      <c r="U1733" s="82" t="n">
        <f aca="false">ROUNDUP(I1733*1.2,0)</f>
        <v>240</v>
      </c>
      <c r="V1733" s="83" t="n">
        <f aca="false">ROUNDUP(SUM(J1733:L1733)*1.1,0)</f>
        <v>0</v>
      </c>
      <c r="W1733" s="84" t="s">
        <v>50</v>
      </c>
      <c r="X1733" s="28" t="n">
        <f aca="false">IFERROR(IF($W1733="eパケライト",VLOOKUP($U1733,料金表!$B$3:$H$52,2,1),IF($W1733="eパケ",VLOOKUP($U1733,料金表!$B$3:$H$52,4,1),IF($W1733="EMS",VLOOKUP($U1733,料金表!$B$3:$H$52,6,1),""))),"")</f>
        <v>860</v>
      </c>
      <c r="Y1733" s="28" t="n">
        <f aca="false">IFERROR(IF($W1733="eパケライト",VLOOKUP($U1733,料金表!$B$3:$H$52,3,1),IF($W1733="eパケ",VLOOKUP($U1733,料金表!$B$3:$H$52,5,1),IF($W1733="EMS",VLOOKUP($U1733,料金表!$B$3:$H$52,7,1),""))),"")</f>
        <v>860</v>
      </c>
      <c r="Z1733" s="28" t="n">
        <f aca="false">$Z$1</f>
        <v>330</v>
      </c>
      <c r="AA1733" s="64"/>
      <c r="AB1733" s="65"/>
      <c r="AC1733" s="66" t="s">
        <v>89</v>
      </c>
      <c r="AD1733" s="65" t="n">
        <v>44038</v>
      </c>
      <c r="AE1733" s="56"/>
      <c r="AF1733" s="104"/>
    </row>
    <row r="1734" customFormat="false" ht="15.75" hidden="false" customHeight="true" outlineLevel="0" collapsed="false">
      <c r="A1734" s="19" t="n">
        <v>1727</v>
      </c>
      <c r="B1734" s="67"/>
      <c r="C1734" s="58" t="s">
        <v>5213</v>
      </c>
      <c r="D1734" s="37" t="s">
        <v>5214</v>
      </c>
      <c r="E1734" s="20"/>
      <c r="F1734" s="38" t="str">
        <f aca="false">IF(D1734="",,"http://mnsearch.com/item?kwd="&amp;D1734)</f>
        <v>http://mnsearch.com/item?kwd=B0001PWHZ0</v>
      </c>
      <c r="G1734" s="60" t="n">
        <v>32000</v>
      </c>
      <c r="H1734" s="39"/>
      <c r="I1734" s="40" t="n">
        <v>600</v>
      </c>
      <c r="J1734" s="41"/>
      <c r="K1734" s="41"/>
      <c r="L1734" s="41"/>
      <c r="M1734" s="100" t="s">
        <v>5215</v>
      </c>
      <c r="N1734" s="62" t="n">
        <v>550</v>
      </c>
      <c r="O1734" s="77" t="n">
        <f aca="false">N1734-0.5</f>
        <v>549.5</v>
      </c>
      <c r="P1734" s="78" t="n">
        <f aca="false">IF(ISERROR($P$1*O1734),"",($P$1*O1734))</f>
        <v>58181.06</v>
      </c>
      <c r="Q1734" s="79" t="n">
        <f aca="false">P1734-T1734-X1734-G1734-H1734-Z1734</f>
        <v>15439.06</v>
      </c>
      <c r="R1734" s="80" t="n">
        <f aca="false">P1734-T1734-Y1734-G1734-H1734-Z1734</f>
        <v>15439.06</v>
      </c>
      <c r="S1734" s="81" t="n">
        <f aca="false">IF(ISERROR(Q1734/P1734),"",(Q1734/P1734))</f>
        <v>0.265362301752495</v>
      </c>
      <c r="T1734" s="78" t="n">
        <f aca="false">ROUND(IF(ISERROR(P1734*$T$1),"",P1734*$T$1),0)</f>
        <v>8727</v>
      </c>
      <c r="U1734" s="82" t="n">
        <f aca="false">ROUNDUP(I1734*1.2,0)</f>
        <v>720</v>
      </c>
      <c r="V1734" s="83" t="n">
        <f aca="false">ROUNDUP(SUM(J1734:L1734)*1.1,0)</f>
        <v>0</v>
      </c>
      <c r="W1734" s="84" t="s">
        <v>50</v>
      </c>
      <c r="X1734" s="28" t="n">
        <f aca="false">IFERROR(IF($W1734="eパケライト",VLOOKUP($U1734,料金表!$B$3:$H$52,2,1),IF($W1734="eパケ",VLOOKUP($U1734,料金表!$B$3:$H$52,4,1),IF($W1734="EMS",VLOOKUP($U1734,料金表!$B$3:$H$52,6,1),""))),"")</f>
        <v>1685</v>
      </c>
      <c r="Y1734" s="28" t="n">
        <f aca="false">IFERROR(IF($W1734="eパケライト",VLOOKUP($U1734,料金表!$B$3:$H$52,3,1),IF($W1734="eパケ",VLOOKUP($U1734,料金表!$B$3:$H$52,5,1),IF($W1734="EMS",VLOOKUP($U1734,料金表!$B$3:$H$52,7,1),""))),"")</f>
        <v>1685</v>
      </c>
      <c r="Z1734" s="28" t="n">
        <f aca="false">$Z$1</f>
        <v>330</v>
      </c>
      <c r="AA1734" s="64"/>
      <c r="AB1734" s="65"/>
      <c r="AC1734" s="66" t="s">
        <v>89</v>
      </c>
      <c r="AD1734" s="65" t="n">
        <v>44038</v>
      </c>
      <c r="AE1734" s="56"/>
      <c r="AF1734" s="105" t="s">
        <v>5216</v>
      </c>
    </row>
    <row r="1735" customFormat="false" ht="15.75" hidden="false" customHeight="true" outlineLevel="0" collapsed="false">
      <c r="A1735" s="19" t="n">
        <v>1728</v>
      </c>
      <c r="B1735" s="67"/>
      <c r="C1735" s="58" t="s">
        <v>5217</v>
      </c>
      <c r="D1735" s="37" t="s">
        <v>5218</v>
      </c>
      <c r="E1735" s="58" t="n">
        <v>4904810779711</v>
      </c>
      <c r="F1735" s="38" t="str">
        <f aca="false">IF(D1735="",,"http://mnsearch.com/item?kwd="&amp;D1735)</f>
        <v>http://mnsearch.com/item?kwd=B002GE5NNM</v>
      </c>
      <c r="G1735" s="60" t="n">
        <v>1900</v>
      </c>
      <c r="H1735" s="39"/>
      <c r="I1735" s="40" t="n">
        <v>200</v>
      </c>
      <c r="J1735" s="41"/>
      <c r="K1735" s="41"/>
      <c r="L1735" s="41"/>
      <c r="M1735" s="61" t="s">
        <v>5219</v>
      </c>
      <c r="N1735" s="62" t="n">
        <v>42.49</v>
      </c>
      <c r="O1735" s="77" t="n">
        <f aca="false">N1735-0.5</f>
        <v>41.99</v>
      </c>
      <c r="P1735" s="78" t="n">
        <f aca="false">IF(ISERROR($P$1*O1735),"",($P$1*O1735))</f>
        <v>4445.9012</v>
      </c>
      <c r="Q1735" s="79" t="n">
        <f aca="false">P1735-T1735-X1735-G1735-H1735-Z1735</f>
        <v>688.9012</v>
      </c>
      <c r="R1735" s="80" t="n">
        <f aca="false">P1735-T1735-Y1735-G1735-H1735-Z1735</f>
        <v>688.9012</v>
      </c>
      <c r="S1735" s="81" t="n">
        <f aca="false">IF(ISERROR(Q1735/P1735),"",(Q1735/P1735))</f>
        <v>0.15495198138906</v>
      </c>
      <c r="T1735" s="78" t="n">
        <f aca="false">ROUND(IF(ISERROR(P1735*$T$1),"",P1735*$T$1),0)</f>
        <v>667</v>
      </c>
      <c r="U1735" s="82" t="n">
        <f aca="false">ROUNDUP(I1735*1.2,0)</f>
        <v>240</v>
      </c>
      <c r="V1735" s="83" t="n">
        <f aca="false">ROUNDUP(SUM(J1735:L1735)*1.1,0)</f>
        <v>0</v>
      </c>
      <c r="W1735" s="84" t="s">
        <v>50</v>
      </c>
      <c r="X1735" s="28" t="n">
        <f aca="false">IFERROR(IF($W1735="eパケライト",VLOOKUP($U1735,料金表!$B$3:$H$52,2,1),IF($W1735="eパケ",VLOOKUP($U1735,料金表!$B$3:$H$52,4,1),IF($W1735="EMS",VLOOKUP($U1735,料金表!$B$3:$H$52,6,1),""))),"")</f>
        <v>860</v>
      </c>
      <c r="Y1735" s="28" t="n">
        <f aca="false">IFERROR(IF($W1735="eパケライト",VLOOKUP($U1735,料金表!$B$3:$H$52,3,1),IF($W1735="eパケ",VLOOKUP($U1735,料金表!$B$3:$H$52,5,1),IF($W1735="EMS",VLOOKUP($U1735,料金表!$B$3:$H$52,7,1),""))),"")</f>
        <v>860</v>
      </c>
      <c r="Z1735" s="28" t="n">
        <f aca="false">$Z$1</f>
        <v>330</v>
      </c>
      <c r="AA1735" s="64"/>
      <c r="AB1735" s="65"/>
      <c r="AC1735" s="66" t="s">
        <v>89</v>
      </c>
      <c r="AD1735" s="65" t="n">
        <v>44038</v>
      </c>
      <c r="AE1735" s="56"/>
      <c r="AF1735" s="104"/>
    </row>
    <row r="1736" customFormat="false" ht="15.75" hidden="false" customHeight="true" outlineLevel="0" collapsed="false">
      <c r="A1736" s="19" t="n">
        <v>1729</v>
      </c>
      <c r="B1736" s="67"/>
      <c r="C1736" s="58" t="s">
        <v>5220</v>
      </c>
      <c r="D1736" s="37" t="s">
        <v>5221</v>
      </c>
      <c r="E1736" s="58" t="n">
        <v>4974365090180</v>
      </c>
      <c r="F1736" s="38" t="str">
        <f aca="false">IF(D1736="",,"http://mnsearch.com/item?kwd="&amp;D1736)</f>
        <v>http://mnsearch.com/item?kwd=B00265ZTSA</v>
      </c>
      <c r="G1736" s="60" t="n">
        <v>1600</v>
      </c>
      <c r="H1736" s="39"/>
      <c r="I1736" s="40" t="n">
        <v>300</v>
      </c>
      <c r="J1736" s="41"/>
      <c r="K1736" s="41"/>
      <c r="L1736" s="41"/>
      <c r="M1736" s="61" t="s">
        <v>5222</v>
      </c>
      <c r="N1736" s="62" t="n">
        <v>40.49</v>
      </c>
      <c r="O1736" s="77" t="n">
        <f aca="false">N1736-0.5</f>
        <v>39.99</v>
      </c>
      <c r="P1736" s="78" t="n">
        <f aca="false">IF(ISERROR($P$1*O1736),"",($P$1*O1736))</f>
        <v>4234.1412</v>
      </c>
      <c r="Q1736" s="79" t="n">
        <f aca="false">P1736-T1736-X1736-G1736-H1736-Z1736</f>
        <v>584.1412</v>
      </c>
      <c r="R1736" s="80" t="n">
        <f aca="false">P1736-T1736-Y1736-G1736-H1736-Z1736</f>
        <v>584.1412</v>
      </c>
      <c r="S1736" s="81" t="n">
        <f aca="false">IF(ISERROR(Q1736/P1736),"",(Q1736/P1736))</f>
        <v>0.137959782729967</v>
      </c>
      <c r="T1736" s="78" t="n">
        <f aca="false">ROUND(IF(ISERROR(P1736*$T$1),"",P1736*$T$1),0)</f>
        <v>635</v>
      </c>
      <c r="U1736" s="82" t="n">
        <f aca="false">ROUNDUP(I1736*1.2,0)</f>
        <v>360</v>
      </c>
      <c r="V1736" s="83" t="n">
        <f aca="false">ROUNDUP(SUM(J1736:L1736)*1.1,0)</f>
        <v>0</v>
      </c>
      <c r="W1736" s="84" t="s">
        <v>50</v>
      </c>
      <c r="X1736" s="28" t="n">
        <f aca="false">IFERROR(IF($W1736="eパケライト",VLOOKUP($U1736,料金表!$B$3:$H$52,2,1),IF($W1736="eパケ",VLOOKUP($U1736,料金表!$B$3:$H$52,4,1),IF($W1736="EMS",VLOOKUP($U1736,料金表!$B$3:$H$52,6,1),""))),"")</f>
        <v>1085</v>
      </c>
      <c r="Y1736" s="28" t="n">
        <f aca="false">IFERROR(IF($W1736="eパケライト",VLOOKUP($U1736,料金表!$B$3:$H$52,3,1),IF($W1736="eパケ",VLOOKUP($U1736,料金表!$B$3:$H$52,5,1),IF($W1736="EMS",VLOOKUP($U1736,料金表!$B$3:$H$52,7,1),""))),"")</f>
        <v>1085</v>
      </c>
      <c r="Z1736" s="28" t="n">
        <f aca="false">$Z$1</f>
        <v>330</v>
      </c>
      <c r="AA1736" s="64"/>
      <c r="AB1736" s="65"/>
      <c r="AC1736" s="66" t="s">
        <v>89</v>
      </c>
      <c r="AD1736" s="65" t="n">
        <v>44038</v>
      </c>
      <c r="AE1736" s="56"/>
      <c r="AF1736" s="104"/>
    </row>
    <row r="1737" customFormat="false" ht="15.75" hidden="false" customHeight="true" outlineLevel="0" collapsed="false">
      <c r="A1737" s="19" t="n">
        <v>1730</v>
      </c>
      <c r="B1737" s="67"/>
      <c r="C1737" s="58" t="s">
        <v>5223</v>
      </c>
      <c r="D1737" s="37" t="s">
        <v>5224</v>
      </c>
      <c r="E1737" s="58" t="n">
        <v>4902370503135</v>
      </c>
      <c r="F1737" s="38" t="str">
        <f aca="false">IF(D1737="",,"http://mnsearch.com/item?kwd="&amp;D1737)</f>
        <v>http://mnsearch.com/item?kwd=B000069RYG</v>
      </c>
      <c r="G1737" s="60" t="n">
        <v>3700</v>
      </c>
      <c r="H1737" s="39"/>
      <c r="I1737" s="40" t="n">
        <v>300</v>
      </c>
      <c r="J1737" s="41"/>
      <c r="K1737" s="41"/>
      <c r="L1737" s="41"/>
      <c r="M1737" s="100" t="s">
        <v>5225</v>
      </c>
      <c r="N1737" s="62" t="n">
        <v>75.49</v>
      </c>
      <c r="O1737" s="77" t="n">
        <f aca="false">N1737-0.5</f>
        <v>74.99</v>
      </c>
      <c r="P1737" s="78" t="n">
        <f aca="false">IF(ISERROR($P$1*O1737),"",($P$1*O1737))</f>
        <v>7939.9412</v>
      </c>
      <c r="Q1737" s="79" t="n">
        <f aca="false">P1737-T1737-X1737-G1737-H1737-Z1737</f>
        <v>1633.9412</v>
      </c>
      <c r="R1737" s="80" t="n">
        <f aca="false">P1737-T1737-Y1737-G1737-H1737-Z1737</f>
        <v>1633.9412</v>
      </c>
      <c r="S1737" s="81" t="n">
        <f aca="false">IF(ISERROR(Q1737/P1737),"",(Q1737/P1737))</f>
        <v>0.205787569308448</v>
      </c>
      <c r="T1737" s="78" t="n">
        <f aca="false">ROUND(IF(ISERROR(P1737*$T$1),"",P1737*$T$1),0)</f>
        <v>1191</v>
      </c>
      <c r="U1737" s="82" t="n">
        <f aca="false">ROUNDUP(I1737*1.2,0)</f>
        <v>360</v>
      </c>
      <c r="V1737" s="83" t="n">
        <f aca="false">ROUNDUP(SUM(J1737:L1737)*1.1,0)</f>
        <v>0</v>
      </c>
      <c r="W1737" s="84" t="s">
        <v>50</v>
      </c>
      <c r="X1737" s="28" t="n">
        <f aca="false">IFERROR(IF($W1737="eパケライト",VLOOKUP($U1737,料金表!$B$3:$H$52,2,1),IF($W1737="eパケ",VLOOKUP($U1737,料金表!$B$3:$H$52,4,1),IF($W1737="EMS",VLOOKUP($U1737,料金表!$B$3:$H$52,6,1),""))),"")</f>
        <v>1085</v>
      </c>
      <c r="Y1737" s="28" t="n">
        <f aca="false">IFERROR(IF($W1737="eパケライト",VLOOKUP($U1737,料金表!$B$3:$H$52,3,1),IF($W1737="eパケ",VLOOKUP($U1737,料金表!$B$3:$H$52,5,1),IF($W1737="EMS",VLOOKUP($U1737,料金表!$B$3:$H$52,7,1),""))),"")</f>
        <v>1085</v>
      </c>
      <c r="Z1737" s="28" t="n">
        <f aca="false">$Z$1</f>
        <v>330</v>
      </c>
      <c r="AA1737" s="64"/>
      <c r="AB1737" s="65"/>
      <c r="AC1737" s="66" t="s">
        <v>45</v>
      </c>
      <c r="AD1737" s="65" t="n">
        <v>44038</v>
      </c>
      <c r="AE1737" s="56"/>
      <c r="AF1737" s="104"/>
    </row>
    <row r="1738" customFormat="false" ht="15.75" hidden="false" customHeight="true" outlineLevel="0" collapsed="false">
      <c r="A1738" s="19" t="n">
        <v>1731</v>
      </c>
      <c r="B1738" s="67"/>
      <c r="C1738" s="58" t="s">
        <v>5226</v>
      </c>
      <c r="D1738" s="37" t="s">
        <v>110</v>
      </c>
      <c r="E1738" s="20"/>
      <c r="F1738" s="38" t="str">
        <f aca="false">IF(D1738="",,"http://mnsearch.com/item?kwd="&amp;D1738)</f>
        <v>http://mnsearch.com/item?kwd=Hand-on</v>
      </c>
      <c r="G1738" s="60" t="n">
        <v>4500</v>
      </c>
      <c r="H1738" s="39"/>
      <c r="I1738" s="40" t="n">
        <v>300</v>
      </c>
      <c r="J1738" s="41"/>
      <c r="K1738" s="41"/>
      <c r="L1738" s="41"/>
      <c r="M1738" s="61" t="s">
        <v>5227</v>
      </c>
      <c r="N1738" s="62" t="n">
        <v>85.49</v>
      </c>
      <c r="O1738" s="77" t="n">
        <f aca="false">N1738-0.5</f>
        <v>84.99</v>
      </c>
      <c r="P1738" s="78" t="n">
        <f aca="false">IF(ISERROR($P$1*O1738),"",($P$1*O1738))</f>
        <v>8998.7412</v>
      </c>
      <c r="Q1738" s="79" t="n">
        <f aca="false">P1738-T1738-X1738-G1738-H1738-Z1738</f>
        <v>1733.7412</v>
      </c>
      <c r="R1738" s="80" t="n">
        <f aca="false">P1738-T1738-Y1738-G1738-H1738-Z1738</f>
        <v>1733.7412</v>
      </c>
      <c r="S1738" s="81" t="n">
        <f aca="false">IF(ISERROR(Q1738/P1738),"",(Q1738/P1738))</f>
        <v>0.192664858502654</v>
      </c>
      <c r="T1738" s="78" t="n">
        <f aca="false">ROUND(IF(ISERROR(P1738*$T$1),"",P1738*$T$1),0)</f>
        <v>1350</v>
      </c>
      <c r="U1738" s="82" t="n">
        <f aca="false">ROUNDUP(I1738*1.2,0)</f>
        <v>360</v>
      </c>
      <c r="V1738" s="83" t="n">
        <f aca="false">ROUNDUP(SUM(J1738:L1738)*1.1,0)</f>
        <v>0</v>
      </c>
      <c r="W1738" s="84" t="s">
        <v>50</v>
      </c>
      <c r="X1738" s="28" t="n">
        <f aca="false">IFERROR(IF($W1738="eパケライト",VLOOKUP($U1738,料金表!$B$3:$H$52,2,1),IF($W1738="eパケ",VLOOKUP($U1738,料金表!$B$3:$H$52,4,1),IF($W1738="EMS",VLOOKUP($U1738,料金表!$B$3:$H$52,6,1),""))),"")</f>
        <v>1085</v>
      </c>
      <c r="Y1738" s="28" t="n">
        <f aca="false">IFERROR(IF($W1738="eパケライト",VLOOKUP($U1738,料金表!$B$3:$H$52,3,1),IF($W1738="eパケ",VLOOKUP($U1738,料金表!$B$3:$H$52,5,1),IF($W1738="EMS",VLOOKUP($U1738,料金表!$B$3:$H$52,7,1),""))),"")</f>
        <v>1085</v>
      </c>
      <c r="Z1738" s="28" t="n">
        <f aca="false">$Z$1</f>
        <v>330</v>
      </c>
      <c r="AA1738" s="64"/>
      <c r="AB1738" s="65"/>
      <c r="AC1738" s="66" t="s">
        <v>45</v>
      </c>
      <c r="AD1738" s="65" t="n">
        <v>44038</v>
      </c>
      <c r="AE1738" s="56"/>
      <c r="AF1738" s="105" t="s">
        <v>5228</v>
      </c>
    </row>
    <row r="1739" customFormat="false" ht="15.75" hidden="false" customHeight="true" outlineLevel="0" collapsed="false">
      <c r="A1739" s="19" t="n">
        <v>1732</v>
      </c>
      <c r="B1739" s="67"/>
      <c r="C1739" s="58" t="s">
        <v>5229</v>
      </c>
      <c r="D1739" s="37" t="s">
        <v>5230</v>
      </c>
      <c r="E1739" s="58" t="n">
        <v>4991425000262</v>
      </c>
      <c r="F1739" s="38" t="str">
        <f aca="false">IF(D1739="",,"http://mnsearch.com/item?kwd="&amp;D1739)</f>
        <v>http://mnsearch.com/item?kwd=B000069UIN</v>
      </c>
      <c r="G1739" s="60" t="n">
        <v>70511</v>
      </c>
      <c r="H1739" s="39"/>
      <c r="I1739" s="40" t="n">
        <v>200</v>
      </c>
      <c r="J1739" s="41"/>
      <c r="K1739" s="41"/>
      <c r="L1739" s="41"/>
      <c r="M1739" s="100" t="s">
        <v>5231</v>
      </c>
      <c r="N1739" s="62" t="n">
        <v>865.49</v>
      </c>
      <c r="O1739" s="77" t="n">
        <f aca="false">N1739-0.5</f>
        <v>864.99</v>
      </c>
      <c r="P1739" s="78" t="n">
        <f aca="false">IF(ISERROR($P$1*O1739),"",($P$1*O1739))</f>
        <v>91585.1412</v>
      </c>
      <c r="Q1739" s="79" t="n">
        <f aca="false">P1739-T1739-X1739-G1739-H1739-Z1739</f>
        <v>6146.1412</v>
      </c>
      <c r="R1739" s="80" t="n">
        <f aca="false">P1739-T1739-Y1739-G1739-H1739-Z1739</f>
        <v>6146.1412</v>
      </c>
      <c r="S1739" s="81" t="n">
        <f aca="false">IF(ISERROR(Q1739/P1739),"",(Q1739/P1739))</f>
        <v>0.0671084972897328</v>
      </c>
      <c r="T1739" s="78" t="n">
        <f aca="false">ROUND(IF(ISERROR(P1739*$T$1),"",P1739*$T$1),0)</f>
        <v>13738</v>
      </c>
      <c r="U1739" s="82" t="n">
        <f aca="false">ROUNDUP(I1739*1.2,0)</f>
        <v>240</v>
      </c>
      <c r="V1739" s="83" t="n">
        <f aca="false">ROUNDUP(SUM(J1739:L1739)*1.1,0)</f>
        <v>0</v>
      </c>
      <c r="W1739" s="84" t="s">
        <v>50</v>
      </c>
      <c r="X1739" s="28" t="n">
        <f aca="false">IFERROR(IF($W1739="eパケライト",VLOOKUP($U1739,料金表!$B$3:$H$52,2,1),IF($W1739="eパケ",VLOOKUP($U1739,料金表!$B$3:$H$52,4,1),IF($W1739="EMS",VLOOKUP($U1739,料金表!$B$3:$H$52,6,1),""))),"")</f>
        <v>860</v>
      </c>
      <c r="Y1739" s="28" t="n">
        <f aca="false">IFERROR(IF($W1739="eパケライト",VLOOKUP($U1739,料金表!$B$3:$H$52,3,1),IF($W1739="eパケ",VLOOKUP($U1739,料金表!$B$3:$H$52,5,1),IF($W1739="EMS",VLOOKUP($U1739,料金表!$B$3:$H$52,7,1),""))),"")</f>
        <v>860</v>
      </c>
      <c r="Z1739" s="28" t="n">
        <f aca="false">$Z$1</f>
        <v>330</v>
      </c>
      <c r="AA1739" s="64"/>
      <c r="AB1739" s="65"/>
      <c r="AC1739" s="66" t="s">
        <v>45</v>
      </c>
      <c r="AD1739" s="65" t="n">
        <v>44038</v>
      </c>
      <c r="AE1739" s="56"/>
      <c r="AF1739" s="104"/>
    </row>
    <row r="1740" customFormat="false" ht="15.75" hidden="false" customHeight="true" outlineLevel="0" collapsed="false">
      <c r="A1740" s="19" t="n">
        <v>1733</v>
      </c>
      <c r="B1740" s="67"/>
      <c r="C1740" s="58" t="s">
        <v>5232</v>
      </c>
      <c r="D1740" s="37" t="s">
        <v>5233</v>
      </c>
      <c r="E1740" s="58" t="n">
        <v>4976219184083</v>
      </c>
      <c r="F1740" s="38" t="str">
        <f aca="false">IF(D1740="",,"http://mnsearch.com/item?kwd="&amp;D1740)</f>
        <v>http://mnsearch.com/item?kwd=B000148KOS</v>
      </c>
      <c r="G1740" s="60" t="n">
        <v>17000</v>
      </c>
      <c r="H1740" s="39"/>
      <c r="I1740" s="40" t="n">
        <v>300</v>
      </c>
      <c r="J1740" s="41"/>
      <c r="K1740" s="41"/>
      <c r="L1740" s="41"/>
      <c r="M1740" s="100" t="s">
        <v>5234</v>
      </c>
      <c r="N1740" s="62" t="n">
        <v>240.04</v>
      </c>
      <c r="O1740" s="77" t="n">
        <f aca="false">N1740-0.5</f>
        <v>239.54</v>
      </c>
      <c r="P1740" s="78" t="n">
        <f aca="false">IF(ISERROR($P$1*O1740),"",($P$1*O1740))</f>
        <v>25362.4952</v>
      </c>
      <c r="Q1740" s="79" t="n">
        <f aca="false">P1740-T1740-X1740-G1740-H1740-Z1740</f>
        <v>3143.4952</v>
      </c>
      <c r="R1740" s="80" t="n">
        <f aca="false">P1740-T1740-Y1740-G1740-H1740-Z1740</f>
        <v>3143.4952</v>
      </c>
      <c r="S1740" s="81" t="n">
        <f aca="false">IF(ISERROR(Q1740/P1740),"",(Q1740/P1740))</f>
        <v>0.123942663180869</v>
      </c>
      <c r="T1740" s="78" t="n">
        <f aca="false">ROUND(IF(ISERROR(P1740*$T$1),"",P1740*$T$1),0)</f>
        <v>3804</v>
      </c>
      <c r="U1740" s="82" t="n">
        <f aca="false">ROUNDUP(I1740*1.2,0)</f>
        <v>360</v>
      </c>
      <c r="V1740" s="83" t="n">
        <f aca="false">ROUNDUP(SUM(J1740:L1740)*1.1,0)</f>
        <v>0</v>
      </c>
      <c r="W1740" s="84" t="s">
        <v>50</v>
      </c>
      <c r="X1740" s="28" t="n">
        <f aca="false">IFERROR(IF($W1740="eパケライト",VLOOKUP($U1740,料金表!$B$3:$H$52,2,1),IF($W1740="eパケ",VLOOKUP($U1740,料金表!$B$3:$H$52,4,1),IF($W1740="EMS",VLOOKUP($U1740,料金表!$B$3:$H$52,6,1),""))),"")</f>
        <v>1085</v>
      </c>
      <c r="Y1740" s="28" t="n">
        <f aca="false">IFERROR(IF($W1740="eパケライト",VLOOKUP($U1740,料金表!$B$3:$H$52,3,1),IF($W1740="eパケ",VLOOKUP($U1740,料金表!$B$3:$H$52,5,1),IF($W1740="EMS",VLOOKUP($U1740,料金表!$B$3:$H$52,7,1),""))),"")</f>
        <v>1085</v>
      </c>
      <c r="Z1740" s="28" t="n">
        <f aca="false">$Z$1</f>
        <v>330</v>
      </c>
      <c r="AA1740" s="64"/>
      <c r="AB1740" s="65"/>
      <c r="AC1740" s="66" t="s">
        <v>45</v>
      </c>
      <c r="AD1740" s="65" t="n">
        <v>44038</v>
      </c>
      <c r="AE1740" s="56"/>
      <c r="AF1740" s="104"/>
    </row>
    <row r="1741" customFormat="false" ht="15.75" hidden="false" customHeight="true" outlineLevel="0" collapsed="false">
      <c r="A1741" s="19" t="n">
        <v>1734</v>
      </c>
      <c r="B1741" s="67"/>
      <c r="C1741" s="58" t="s">
        <v>5235</v>
      </c>
      <c r="D1741" s="37" t="s">
        <v>110</v>
      </c>
      <c r="E1741" s="20"/>
      <c r="F1741" s="38" t="str">
        <f aca="false">IF(D1741="",,"http://mnsearch.com/item?kwd="&amp;D1741)</f>
        <v>http://mnsearch.com/item?kwd=Hand-on</v>
      </c>
      <c r="G1741" s="60" t="n">
        <v>3000</v>
      </c>
      <c r="H1741" s="39"/>
      <c r="I1741" s="40" t="n">
        <v>500</v>
      </c>
      <c r="J1741" s="41"/>
      <c r="K1741" s="41"/>
      <c r="L1741" s="41"/>
      <c r="M1741" s="41"/>
      <c r="N1741" s="62" t="n">
        <v>68.49</v>
      </c>
      <c r="O1741" s="77" t="n">
        <f aca="false">N1741-0.5</f>
        <v>67.99</v>
      </c>
      <c r="P1741" s="78" t="n">
        <f aca="false">IF(ISERROR($P$1*O1741),"",($P$1*O1741))</f>
        <v>7198.7812</v>
      </c>
      <c r="Q1741" s="79" t="n">
        <f aca="false">P1741-T1741-X1741-G1741-H1741-Z1741</f>
        <v>1403.7812</v>
      </c>
      <c r="R1741" s="80" t="n">
        <f aca="false">P1741-T1741-Y1741-G1741-H1741-Z1741</f>
        <v>1403.7812</v>
      </c>
      <c r="S1741" s="81" t="n">
        <f aca="false">IF(ISERROR(Q1741/P1741),"",(Q1741/P1741))</f>
        <v>0.195002620721408</v>
      </c>
      <c r="T1741" s="78" t="n">
        <f aca="false">ROUND(IF(ISERROR(P1741*$T$1),"",P1741*$T$1),0)</f>
        <v>1080</v>
      </c>
      <c r="U1741" s="82" t="n">
        <f aca="false">ROUNDUP(I1741*1.2,0)</f>
        <v>600</v>
      </c>
      <c r="V1741" s="83" t="n">
        <f aca="false">ROUNDUP(SUM(J1741:L1741)*1.1,0)</f>
        <v>0</v>
      </c>
      <c r="W1741" s="84" t="s">
        <v>50</v>
      </c>
      <c r="X1741" s="28" t="n">
        <f aca="false">IFERROR(IF($W1741="eパケライト",VLOOKUP($U1741,料金表!$B$3:$H$52,2,1),IF($W1741="eパケ",VLOOKUP($U1741,料金表!$B$3:$H$52,4,1),IF($W1741="EMS",VLOOKUP($U1741,料金表!$B$3:$H$52,6,1),""))),"")</f>
        <v>1385</v>
      </c>
      <c r="Y1741" s="28" t="n">
        <f aca="false">IFERROR(IF($W1741="eパケライト",VLOOKUP($U1741,料金表!$B$3:$H$52,3,1),IF($W1741="eパケ",VLOOKUP($U1741,料金表!$B$3:$H$52,5,1),IF($W1741="EMS",VLOOKUP($U1741,料金表!$B$3:$H$52,7,1),""))),"")</f>
        <v>1385</v>
      </c>
      <c r="Z1741" s="28" t="n">
        <f aca="false">$Z$1</f>
        <v>330</v>
      </c>
      <c r="AA1741" s="64"/>
      <c r="AB1741" s="65"/>
      <c r="AC1741" s="66" t="s">
        <v>45</v>
      </c>
      <c r="AD1741" s="65" t="n">
        <v>44038</v>
      </c>
      <c r="AE1741" s="56"/>
      <c r="AF1741" s="105" t="s">
        <v>5236</v>
      </c>
    </row>
    <row r="1742" customFormat="false" ht="15.75" hidden="false" customHeight="true" outlineLevel="0" collapsed="false">
      <c r="A1742" s="19" t="n">
        <v>1735</v>
      </c>
      <c r="B1742" s="67"/>
      <c r="C1742" s="58" t="s">
        <v>5237</v>
      </c>
      <c r="D1742" s="37" t="s">
        <v>110</v>
      </c>
      <c r="E1742" s="20"/>
      <c r="F1742" s="38" t="str">
        <f aca="false">IF(D1742="",,"http://mnsearch.com/item?kwd="&amp;D1742)</f>
        <v>http://mnsearch.com/item?kwd=Hand-on</v>
      </c>
      <c r="G1742" s="60" t="n">
        <v>2500</v>
      </c>
      <c r="H1742" s="39"/>
      <c r="I1742" s="40" t="n">
        <v>400</v>
      </c>
      <c r="J1742" s="41"/>
      <c r="K1742" s="41"/>
      <c r="L1742" s="41"/>
      <c r="M1742" s="41"/>
      <c r="N1742" s="62" t="n">
        <v>70.49</v>
      </c>
      <c r="O1742" s="77" t="n">
        <f aca="false">N1742-0.5</f>
        <v>69.99</v>
      </c>
      <c r="P1742" s="78" t="n">
        <f aca="false">IF(ISERROR($P$1*O1742),"",($P$1*O1742))</f>
        <v>7410.5412</v>
      </c>
      <c r="Q1742" s="79" t="n">
        <f aca="false">P1742-T1742-X1742-G1742-H1742-Z1742</f>
        <v>2233.5412</v>
      </c>
      <c r="R1742" s="80" t="n">
        <f aca="false">P1742-T1742-Y1742-G1742-H1742-Z1742</f>
        <v>2233.5412</v>
      </c>
      <c r="S1742" s="81" t="n">
        <f aca="false">IF(ISERROR(Q1742/P1742),"",(Q1742/P1742))</f>
        <v>0.301400550880143</v>
      </c>
      <c r="T1742" s="78" t="n">
        <f aca="false">ROUND(IF(ISERROR(P1742*$T$1),"",P1742*$T$1),0)</f>
        <v>1112</v>
      </c>
      <c r="U1742" s="82" t="n">
        <f aca="false">ROUNDUP(I1742*1.2,0)</f>
        <v>480</v>
      </c>
      <c r="V1742" s="83" t="n">
        <f aca="false">ROUNDUP(SUM(J1742:L1742)*1.1,0)</f>
        <v>0</v>
      </c>
      <c r="W1742" s="84" t="s">
        <v>50</v>
      </c>
      <c r="X1742" s="28" t="n">
        <f aca="false">IFERROR(IF($W1742="eパケライト",VLOOKUP($U1742,料金表!$B$3:$H$52,2,1),IF($W1742="eパケ",VLOOKUP($U1742,料金表!$B$3:$H$52,4,1),IF($W1742="EMS",VLOOKUP($U1742,料金表!$B$3:$H$52,6,1),""))),"")</f>
        <v>1235</v>
      </c>
      <c r="Y1742" s="28" t="n">
        <f aca="false">IFERROR(IF($W1742="eパケライト",VLOOKUP($U1742,料金表!$B$3:$H$52,3,1),IF($W1742="eパケ",VLOOKUP($U1742,料金表!$B$3:$H$52,5,1),IF($W1742="EMS",VLOOKUP($U1742,料金表!$B$3:$H$52,7,1),""))),"")</f>
        <v>1235</v>
      </c>
      <c r="Z1742" s="28" t="n">
        <f aca="false">$Z$1</f>
        <v>330</v>
      </c>
      <c r="AA1742" s="64"/>
      <c r="AB1742" s="65"/>
      <c r="AC1742" s="66" t="s">
        <v>89</v>
      </c>
      <c r="AD1742" s="65" t="n">
        <v>44039</v>
      </c>
      <c r="AE1742" s="56"/>
      <c r="AF1742" s="105" t="s">
        <v>5238</v>
      </c>
    </row>
    <row r="1743" customFormat="false" ht="15.75" hidden="false" customHeight="true" outlineLevel="0" collapsed="false">
      <c r="A1743" s="19" t="n">
        <v>1736</v>
      </c>
      <c r="B1743" s="67"/>
      <c r="C1743" s="58" t="s">
        <v>5239</v>
      </c>
      <c r="D1743" s="37" t="s">
        <v>5240</v>
      </c>
      <c r="E1743" s="58" t="n">
        <v>4976219054072</v>
      </c>
      <c r="F1743" s="38" t="str">
        <f aca="false">IF(D1743="",,"http://mnsearch.com/item?kwd="&amp;D1743)</f>
        <v>http://mnsearch.com/item?kwd=B00I95ZXD2</v>
      </c>
      <c r="G1743" s="60" t="n">
        <v>4300</v>
      </c>
      <c r="H1743" s="39"/>
      <c r="I1743" s="40" t="n">
        <v>200</v>
      </c>
      <c r="J1743" s="41"/>
      <c r="K1743" s="41"/>
      <c r="L1743" s="41"/>
      <c r="M1743" s="100" t="s">
        <v>5241</v>
      </c>
      <c r="N1743" s="62" t="n">
        <v>65.49</v>
      </c>
      <c r="O1743" s="77" t="n">
        <f aca="false">N1743-0.5</f>
        <v>64.99</v>
      </c>
      <c r="P1743" s="78" t="n">
        <f aca="false">IF(ISERROR($P$1*O1743),"",($P$1*O1743))</f>
        <v>6881.1412</v>
      </c>
      <c r="Q1743" s="79" t="n">
        <f aca="false">P1743-T1743-X1743-G1743-H1743-Z1743</f>
        <v>359.141199999999</v>
      </c>
      <c r="R1743" s="80" t="n">
        <f aca="false">P1743-T1743-Y1743-G1743-H1743-Z1743</f>
        <v>359.141199999999</v>
      </c>
      <c r="S1743" s="81" t="n">
        <f aca="false">IF(ISERROR(Q1743/P1743),"",(Q1743/P1743))</f>
        <v>0.0521920986013191</v>
      </c>
      <c r="T1743" s="78" t="n">
        <f aca="false">ROUND(IF(ISERROR(P1743*$T$1),"",P1743*$T$1),0)</f>
        <v>1032</v>
      </c>
      <c r="U1743" s="82" t="n">
        <f aca="false">ROUNDUP(I1743*1.2,0)</f>
        <v>240</v>
      </c>
      <c r="V1743" s="83" t="n">
        <f aca="false">ROUNDUP(SUM(J1743:L1743)*1.1,0)</f>
        <v>0</v>
      </c>
      <c r="W1743" s="84" t="s">
        <v>50</v>
      </c>
      <c r="X1743" s="28" t="n">
        <f aca="false">IFERROR(IF($W1743="eパケライト",VLOOKUP($U1743,料金表!$B$3:$H$52,2,1),IF($W1743="eパケ",VLOOKUP($U1743,料金表!$B$3:$H$52,4,1),IF($W1743="EMS",VLOOKUP($U1743,料金表!$B$3:$H$52,6,1),""))),"")</f>
        <v>860</v>
      </c>
      <c r="Y1743" s="28" t="n">
        <f aca="false">IFERROR(IF($W1743="eパケライト",VLOOKUP($U1743,料金表!$B$3:$H$52,3,1),IF($W1743="eパケ",VLOOKUP($U1743,料金表!$B$3:$H$52,5,1),IF($W1743="EMS",VLOOKUP($U1743,料金表!$B$3:$H$52,7,1),""))),"")</f>
        <v>860</v>
      </c>
      <c r="Z1743" s="28" t="n">
        <f aca="false">$Z$1</f>
        <v>330</v>
      </c>
      <c r="AA1743" s="64"/>
      <c r="AB1743" s="65"/>
      <c r="AC1743" s="66" t="s">
        <v>89</v>
      </c>
      <c r="AD1743" s="65" t="n">
        <v>44039</v>
      </c>
      <c r="AE1743" s="56"/>
      <c r="AF1743" s="104"/>
    </row>
    <row r="1744" customFormat="false" ht="15.75" hidden="false" customHeight="true" outlineLevel="0" collapsed="false">
      <c r="A1744" s="19" t="n">
        <v>1737</v>
      </c>
      <c r="B1744" s="67"/>
      <c r="C1744" s="58" t="s">
        <v>5242</v>
      </c>
      <c r="D1744" s="37" t="s">
        <v>5243</v>
      </c>
      <c r="E1744" s="58" t="n">
        <v>4976219653688</v>
      </c>
      <c r="F1744" s="38" t="str">
        <f aca="false">IF(D1744="",,"http://mnsearch.com/item?kwd="&amp;D1744)</f>
        <v>http://mnsearch.com/item?kwd=B000A7T63U</v>
      </c>
      <c r="G1744" s="60" t="n">
        <v>4000</v>
      </c>
      <c r="H1744" s="39"/>
      <c r="I1744" s="40" t="n">
        <v>500</v>
      </c>
      <c r="J1744" s="41"/>
      <c r="K1744" s="41"/>
      <c r="L1744" s="41"/>
      <c r="M1744" s="100" t="s">
        <v>5244</v>
      </c>
      <c r="N1744" s="62" t="n">
        <v>85.49</v>
      </c>
      <c r="O1744" s="77" t="n">
        <f aca="false">N1744-0.5</f>
        <v>84.99</v>
      </c>
      <c r="P1744" s="78" t="n">
        <f aca="false">IF(ISERROR($P$1*O1744),"",($P$1*O1744))</f>
        <v>8998.7412</v>
      </c>
      <c r="Q1744" s="79" t="n">
        <f aca="false">P1744-T1744-X1744-G1744-H1744-Z1744</f>
        <v>1933.7412</v>
      </c>
      <c r="R1744" s="80" t="n">
        <f aca="false">P1744-T1744-Y1744-G1744-H1744-Z1744</f>
        <v>1933.7412</v>
      </c>
      <c r="S1744" s="81" t="n">
        <f aca="false">IF(ISERROR(Q1744/P1744),"",(Q1744/P1744))</f>
        <v>0.214890189307811</v>
      </c>
      <c r="T1744" s="78" t="n">
        <f aca="false">ROUND(IF(ISERROR(P1744*$T$1),"",P1744*$T$1),0)</f>
        <v>1350</v>
      </c>
      <c r="U1744" s="82" t="n">
        <f aca="false">ROUNDUP(I1744*1.2,0)</f>
        <v>600</v>
      </c>
      <c r="V1744" s="83" t="n">
        <f aca="false">ROUNDUP(SUM(J1744:L1744)*1.1,0)</f>
        <v>0</v>
      </c>
      <c r="W1744" s="84" t="s">
        <v>50</v>
      </c>
      <c r="X1744" s="28" t="n">
        <f aca="false">IFERROR(IF($W1744="eパケライト",VLOOKUP($U1744,料金表!$B$3:$H$52,2,1),IF($W1744="eパケ",VLOOKUP($U1744,料金表!$B$3:$H$52,4,1),IF($W1744="EMS",VLOOKUP($U1744,料金表!$B$3:$H$52,6,1),""))),"")</f>
        <v>1385</v>
      </c>
      <c r="Y1744" s="28" t="n">
        <f aca="false">IFERROR(IF($W1744="eパケライト",VLOOKUP($U1744,料金表!$B$3:$H$52,3,1),IF($W1744="eパケ",VLOOKUP($U1744,料金表!$B$3:$H$52,5,1),IF($W1744="EMS",VLOOKUP($U1744,料金表!$B$3:$H$52,7,1),""))),"")</f>
        <v>1385</v>
      </c>
      <c r="Z1744" s="28" t="n">
        <f aca="false">$Z$1</f>
        <v>330</v>
      </c>
      <c r="AA1744" s="64"/>
      <c r="AB1744" s="65"/>
      <c r="AC1744" s="66" t="s">
        <v>89</v>
      </c>
      <c r="AD1744" s="65" t="n">
        <v>44039</v>
      </c>
      <c r="AE1744" s="56"/>
      <c r="AF1744" s="105" t="s">
        <v>5245</v>
      </c>
    </row>
    <row r="1745" customFormat="false" ht="15.75" hidden="false" customHeight="true" outlineLevel="0" collapsed="false">
      <c r="A1745" s="19" t="n">
        <v>1738</v>
      </c>
      <c r="B1745" s="67"/>
      <c r="C1745" s="58" t="s">
        <v>5246</v>
      </c>
      <c r="D1745" s="37" t="s">
        <v>5247</v>
      </c>
      <c r="E1745" s="58" t="n">
        <v>4976219077231</v>
      </c>
      <c r="F1745" s="38" t="str">
        <f aca="false">IF(D1745="",,"http://mnsearch.com/item?kwd="&amp;D1745)</f>
        <v>http://mnsearch.com/item?kwd=B01GYHXYT6</v>
      </c>
      <c r="G1745" s="60" t="n">
        <v>5000</v>
      </c>
      <c r="H1745" s="39"/>
      <c r="I1745" s="40" t="n">
        <v>600</v>
      </c>
      <c r="J1745" s="41"/>
      <c r="K1745" s="41"/>
      <c r="L1745" s="41"/>
      <c r="M1745" s="100" t="s">
        <v>5248</v>
      </c>
      <c r="N1745" s="62" t="n">
        <v>105.49</v>
      </c>
      <c r="O1745" s="77" t="n">
        <f aca="false">N1745-0.5</f>
        <v>104.99</v>
      </c>
      <c r="P1745" s="78" t="n">
        <f aca="false">IF(ISERROR($P$1*O1745),"",($P$1*O1745))</f>
        <v>11116.3412</v>
      </c>
      <c r="Q1745" s="79" t="n">
        <f aca="false">P1745-T1745-X1745-G1745-H1745-Z1745</f>
        <v>2434.3412</v>
      </c>
      <c r="R1745" s="80" t="n">
        <f aca="false">P1745-T1745-Y1745-G1745-H1745-Z1745</f>
        <v>2434.3412</v>
      </c>
      <c r="S1745" s="81" t="n">
        <f aca="false">IF(ISERROR(Q1745/P1745),"",(Q1745/P1745))</f>
        <v>0.218987628771236</v>
      </c>
      <c r="T1745" s="78" t="n">
        <f aca="false">ROUND(IF(ISERROR(P1745*$T$1),"",P1745*$T$1),0)</f>
        <v>1667</v>
      </c>
      <c r="U1745" s="82" t="n">
        <f aca="false">ROUNDUP(I1745*1.2,0)</f>
        <v>720</v>
      </c>
      <c r="V1745" s="83" t="n">
        <f aca="false">ROUNDUP(SUM(J1745:L1745)*1.1,0)</f>
        <v>0</v>
      </c>
      <c r="W1745" s="84" t="s">
        <v>50</v>
      </c>
      <c r="X1745" s="28" t="n">
        <f aca="false">IFERROR(IF($W1745="eパケライト",VLOOKUP($U1745,料金表!$B$3:$H$52,2,1),IF($W1745="eパケ",VLOOKUP($U1745,料金表!$B$3:$H$52,4,1),IF($W1745="EMS",VLOOKUP($U1745,料金表!$B$3:$H$52,6,1),""))),"")</f>
        <v>1685</v>
      </c>
      <c r="Y1745" s="28" t="n">
        <f aca="false">IFERROR(IF($W1745="eパケライト",VLOOKUP($U1745,料金表!$B$3:$H$52,3,1),IF($W1745="eパケ",VLOOKUP($U1745,料金表!$B$3:$H$52,5,1),IF($W1745="EMS",VLOOKUP($U1745,料金表!$B$3:$H$52,7,1),""))),"")</f>
        <v>1685</v>
      </c>
      <c r="Z1745" s="28" t="n">
        <f aca="false">$Z$1</f>
        <v>330</v>
      </c>
      <c r="AA1745" s="64"/>
      <c r="AB1745" s="65"/>
      <c r="AC1745" s="66" t="s">
        <v>89</v>
      </c>
      <c r="AD1745" s="65" t="n">
        <v>44039</v>
      </c>
      <c r="AE1745" s="56"/>
      <c r="AF1745" s="104"/>
    </row>
    <row r="1746" customFormat="false" ht="15.75" hidden="false" customHeight="true" outlineLevel="0" collapsed="false">
      <c r="A1746" s="19" t="n">
        <v>1739</v>
      </c>
      <c r="B1746" s="67"/>
      <c r="C1746" s="58" t="s">
        <v>5249</v>
      </c>
      <c r="D1746" s="37" t="s">
        <v>5250</v>
      </c>
      <c r="E1746" s="58" t="n">
        <v>4959020001268</v>
      </c>
      <c r="F1746" s="38" t="str">
        <f aca="false">IF(D1746="",,"http://mnsearch.com/item?kwd="&amp;D1746)</f>
        <v>http://mnsearch.com/item?kwd=B000148G1U</v>
      </c>
      <c r="G1746" s="60" t="n">
        <v>1500</v>
      </c>
      <c r="H1746" s="39"/>
      <c r="I1746" s="40" t="n">
        <v>300</v>
      </c>
      <c r="J1746" s="41"/>
      <c r="K1746" s="41"/>
      <c r="L1746" s="41"/>
      <c r="M1746" s="100" t="s">
        <v>5251</v>
      </c>
      <c r="N1746" s="62" t="n">
        <v>40.49</v>
      </c>
      <c r="O1746" s="77" t="n">
        <f aca="false">N1746-0.5</f>
        <v>39.99</v>
      </c>
      <c r="P1746" s="78" t="n">
        <f aca="false">IF(ISERROR($P$1*O1746),"",($P$1*O1746))</f>
        <v>4234.1412</v>
      </c>
      <c r="Q1746" s="79" t="n">
        <f aca="false">P1746-T1746-X1746-G1746-H1746-Z1746</f>
        <v>684.1412</v>
      </c>
      <c r="R1746" s="80" t="n">
        <f aca="false">P1746-T1746-Y1746-G1746-H1746-Z1746</f>
        <v>684.1412</v>
      </c>
      <c r="S1746" s="81" t="n">
        <f aca="false">IF(ISERROR(Q1746/P1746),"",(Q1746/P1746))</f>
        <v>0.161577322929146</v>
      </c>
      <c r="T1746" s="78" t="n">
        <f aca="false">ROUND(IF(ISERROR(P1746*$T$1),"",P1746*$T$1),0)</f>
        <v>635</v>
      </c>
      <c r="U1746" s="82" t="n">
        <f aca="false">ROUNDUP(I1746*1.2,0)</f>
        <v>360</v>
      </c>
      <c r="V1746" s="83" t="n">
        <f aca="false">ROUNDUP(SUM(J1746:L1746)*1.1,0)</f>
        <v>0</v>
      </c>
      <c r="W1746" s="84" t="s">
        <v>50</v>
      </c>
      <c r="X1746" s="28" t="n">
        <f aca="false">IFERROR(IF($W1746="eパケライト",VLOOKUP($U1746,料金表!$B$3:$H$52,2,1),IF($W1746="eパケ",VLOOKUP($U1746,料金表!$B$3:$H$52,4,1),IF($W1746="EMS",VLOOKUP($U1746,料金表!$B$3:$H$52,6,1),""))),"")</f>
        <v>1085</v>
      </c>
      <c r="Y1746" s="28" t="n">
        <f aca="false">IFERROR(IF($W1746="eパケライト",VLOOKUP($U1746,料金表!$B$3:$H$52,3,1),IF($W1746="eパケ",VLOOKUP($U1746,料金表!$B$3:$H$52,5,1),IF($W1746="EMS",VLOOKUP($U1746,料金表!$B$3:$H$52,7,1),""))),"")</f>
        <v>1085</v>
      </c>
      <c r="Z1746" s="28" t="n">
        <f aca="false">$Z$1</f>
        <v>330</v>
      </c>
      <c r="AA1746" s="64"/>
      <c r="AB1746" s="65"/>
      <c r="AC1746" s="66" t="s">
        <v>89</v>
      </c>
      <c r="AD1746" s="65" t="n">
        <v>44039</v>
      </c>
      <c r="AE1746" s="56"/>
      <c r="AF1746" s="104"/>
    </row>
    <row r="1747" customFormat="false" ht="15.75" hidden="false" customHeight="true" outlineLevel="0" collapsed="false">
      <c r="A1747" s="19" t="n">
        <v>1740</v>
      </c>
      <c r="B1747" s="67"/>
      <c r="C1747" s="58" t="s">
        <v>5252</v>
      </c>
      <c r="D1747" s="37" t="s">
        <v>5253</v>
      </c>
      <c r="E1747" s="58" t="n">
        <v>4988161501146</v>
      </c>
      <c r="F1747" s="38" t="str">
        <f aca="false">IF(D1747="",,"http://mnsearch.com/item?kwd="&amp;D1747)</f>
        <v>http://mnsearch.com/item?kwd=B000148JN0</v>
      </c>
      <c r="G1747" s="60" t="n">
        <v>4800</v>
      </c>
      <c r="H1747" s="39"/>
      <c r="I1747" s="40" t="n">
        <v>300</v>
      </c>
      <c r="J1747" s="41"/>
      <c r="K1747" s="41"/>
      <c r="L1747" s="41"/>
      <c r="M1747" s="100" t="s">
        <v>5254</v>
      </c>
      <c r="N1747" s="62" t="n">
        <v>89</v>
      </c>
      <c r="O1747" s="77" t="n">
        <f aca="false">N1747-0.5</f>
        <v>88.5</v>
      </c>
      <c r="P1747" s="78" t="n">
        <f aca="false">IF(ISERROR($P$1*O1747),"",($P$1*O1747))</f>
        <v>9370.38</v>
      </c>
      <c r="Q1747" s="79" t="n">
        <f aca="false">P1747-T1747-X1747-G1747-H1747-Z1747</f>
        <v>1749.38</v>
      </c>
      <c r="R1747" s="80" t="n">
        <f aca="false">P1747-T1747-Y1747-G1747-H1747-Z1747</f>
        <v>1749.38</v>
      </c>
      <c r="S1747" s="81" t="n">
        <f aca="false">IF(ISERROR(Q1747/P1747),"",(Q1747/P1747))</f>
        <v>0.186692535414786</v>
      </c>
      <c r="T1747" s="78" t="n">
        <f aca="false">ROUND(IF(ISERROR(P1747*$T$1),"",P1747*$T$1),0)</f>
        <v>1406</v>
      </c>
      <c r="U1747" s="82" t="n">
        <f aca="false">ROUNDUP(I1747*1.2,0)</f>
        <v>360</v>
      </c>
      <c r="V1747" s="83" t="n">
        <f aca="false">ROUNDUP(SUM(J1747:L1747)*1.1,0)</f>
        <v>0</v>
      </c>
      <c r="W1747" s="84" t="s">
        <v>50</v>
      </c>
      <c r="X1747" s="28" t="n">
        <f aca="false">IFERROR(IF($W1747="eパケライト",VLOOKUP($U1747,料金表!$B$3:$H$52,2,1),IF($W1747="eパケ",VLOOKUP($U1747,料金表!$B$3:$H$52,4,1),IF($W1747="EMS",VLOOKUP($U1747,料金表!$B$3:$H$52,6,1),""))),"")</f>
        <v>1085</v>
      </c>
      <c r="Y1747" s="28" t="n">
        <f aca="false">IFERROR(IF($W1747="eパケライト",VLOOKUP($U1747,料金表!$B$3:$H$52,3,1),IF($W1747="eパケ",VLOOKUP($U1747,料金表!$B$3:$H$52,5,1),IF($W1747="EMS",VLOOKUP($U1747,料金表!$B$3:$H$52,7,1),""))),"")</f>
        <v>1085</v>
      </c>
      <c r="Z1747" s="28" t="n">
        <f aca="false">$Z$1</f>
        <v>330</v>
      </c>
      <c r="AA1747" s="64"/>
      <c r="AB1747" s="65"/>
      <c r="AC1747" s="66" t="s">
        <v>45</v>
      </c>
      <c r="AD1747" s="65" t="n">
        <v>44039</v>
      </c>
      <c r="AE1747" s="56"/>
      <c r="AF1747" s="104"/>
    </row>
    <row r="1748" customFormat="false" ht="15.75" hidden="false" customHeight="true" outlineLevel="0" collapsed="false">
      <c r="A1748" s="19" t="n">
        <v>1741</v>
      </c>
      <c r="B1748" s="67"/>
      <c r="C1748" s="58" t="s">
        <v>5255</v>
      </c>
      <c r="D1748" s="37" t="s">
        <v>5256</v>
      </c>
      <c r="E1748" s="58" t="n">
        <v>4974365134105</v>
      </c>
      <c r="F1748" s="38" t="str">
        <f aca="false">IF(D1748="",,"http://mnsearch.com/item?kwd="&amp;D1748)</f>
        <v>http://mnsearch.com/item?kwd=B00014AVWM</v>
      </c>
      <c r="G1748" s="60" t="n">
        <v>4101</v>
      </c>
      <c r="H1748" s="39"/>
      <c r="I1748" s="40" t="n">
        <v>200</v>
      </c>
      <c r="J1748" s="41"/>
      <c r="K1748" s="41"/>
      <c r="L1748" s="41"/>
      <c r="M1748" s="61" t="s">
        <v>5257</v>
      </c>
      <c r="N1748" s="62" t="n">
        <v>70.49</v>
      </c>
      <c r="O1748" s="77" t="n">
        <f aca="false">N1748-0.5</f>
        <v>69.99</v>
      </c>
      <c r="P1748" s="78" t="n">
        <f aca="false">IF(ISERROR($P$1*O1748),"",($P$1*O1748))</f>
        <v>7410.5412</v>
      </c>
      <c r="Q1748" s="79" t="n">
        <f aca="false">P1748-T1748-X1748-G1748-H1748-Z1748</f>
        <v>1007.5412</v>
      </c>
      <c r="R1748" s="80" t="n">
        <f aca="false">P1748-T1748-Y1748-G1748-H1748-Z1748</f>
        <v>1007.5412</v>
      </c>
      <c r="S1748" s="81" t="n">
        <f aca="false">IF(ISERROR(Q1748/P1748),"",(Q1748/P1748))</f>
        <v>0.13596054226107</v>
      </c>
      <c r="T1748" s="78" t="n">
        <f aca="false">ROUND(IF(ISERROR(P1748*$T$1),"",P1748*$T$1),0)</f>
        <v>1112</v>
      </c>
      <c r="U1748" s="82" t="n">
        <f aca="false">ROUNDUP(I1748*1.2,0)</f>
        <v>240</v>
      </c>
      <c r="V1748" s="83" t="n">
        <f aca="false">ROUNDUP(SUM(J1748:L1748)*1.1,0)</f>
        <v>0</v>
      </c>
      <c r="W1748" s="84" t="s">
        <v>50</v>
      </c>
      <c r="X1748" s="28" t="n">
        <f aca="false">IFERROR(IF($W1748="eパケライト",VLOOKUP($U1748,料金表!$B$3:$H$52,2,1),IF($W1748="eパケ",VLOOKUP($U1748,料金表!$B$3:$H$52,4,1),IF($W1748="EMS",VLOOKUP($U1748,料金表!$B$3:$H$52,6,1),""))),"")</f>
        <v>860</v>
      </c>
      <c r="Y1748" s="28" t="n">
        <f aca="false">IFERROR(IF($W1748="eパケライト",VLOOKUP($U1748,料金表!$B$3:$H$52,3,1),IF($W1748="eパケ",VLOOKUP($U1748,料金表!$B$3:$H$52,5,1),IF($W1748="EMS",VLOOKUP($U1748,料金表!$B$3:$H$52,7,1),""))),"")</f>
        <v>860</v>
      </c>
      <c r="Z1748" s="28" t="n">
        <f aca="false">$Z$1</f>
        <v>330</v>
      </c>
      <c r="AA1748" s="64"/>
      <c r="AB1748" s="65"/>
      <c r="AC1748" s="66" t="s">
        <v>45</v>
      </c>
      <c r="AD1748" s="65" t="n">
        <v>44039</v>
      </c>
      <c r="AE1748" s="56"/>
      <c r="AF1748" s="104"/>
    </row>
    <row r="1749" customFormat="false" ht="15.75" hidden="false" customHeight="true" outlineLevel="0" collapsed="false">
      <c r="A1749" s="19" t="n">
        <v>1742</v>
      </c>
      <c r="B1749" s="67"/>
      <c r="C1749" s="58" t="s">
        <v>5258</v>
      </c>
      <c r="D1749" s="37" t="s">
        <v>5259</v>
      </c>
      <c r="E1749" s="58" t="n">
        <v>4974365134198</v>
      </c>
      <c r="F1749" s="38" t="str">
        <f aca="false">IF(D1749="",,"http://mnsearch.com/item?kwd="&amp;D1749)</f>
        <v>http://mnsearch.com/item?kwd=B00014AVWW</v>
      </c>
      <c r="G1749" s="60" t="n">
        <v>2500</v>
      </c>
      <c r="H1749" s="39"/>
      <c r="I1749" s="40" t="n">
        <v>200</v>
      </c>
      <c r="J1749" s="41"/>
      <c r="K1749" s="41"/>
      <c r="L1749" s="41"/>
      <c r="M1749" s="100" t="s">
        <v>5260</v>
      </c>
      <c r="N1749" s="62" t="n">
        <v>46</v>
      </c>
      <c r="O1749" s="77" t="n">
        <f aca="false">N1749-0.5</f>
        <v>45.5</v>
      </c>
      <c r="P1749" s="78" t="n">
        <f aca="false">IF(ISERROR($P$1*O1749),"",($P$1*O1749))</f>
        <v>4817.54</v>
      </c>
      <c r="Q1749" s="79" t="n">
        <f aca="false">P1749-T1749-X1749-G1749-H1749-Z1749</f>
        <v>404.54</v>
      </c>
      <c r="R1749" s="80" t="n">
        <f aca="false">P1749-T1749-Y1749-G1749-H1749-Z1749</f>
        <v>404.54</v>
      </c>
      <c r="S1749" s="81" t="n">
        <f aca="false">IF(ISERROR(Q1749/P1749),"",(Q1749/P1749))</f>
        <v>0.0839723178219589</v>
      </c>
      <c r="T1749" s="78" t="n">
        <f aca="false">ROUND(IF(ISERROR(P1749*$T$1),"",P1749*$T$1),0)</f>
        <v>723</v>
      </c>
      <c r="U1749" s="82" t="n">
        <f aca="false">ROUNDUP(I1749*1.2,0)</f>
        <v>240</v>
      </c>
      <c r="V1749" s="83" t="n">
        <f aca="false">ROUNDUP(SUM(J1749:L1749)*1.1,0)</f>
        <v>0</v>
      </c>
      <c r="W1749" s="84" t="s">
        <v>50</v>
      </c>
      <c r="X1749" s="28" t="n">
        <f aca="false">IFERROR(IF($W1749="eパケライト",VLOOKUP($U1749,料金表!$B$3:$H$52,2,1),IF($W1749="eパケ",VLOOKUP($U1749,料金表!$B$3:$H$52,4,1),IF($W1749="EMS",VLOOKUP($U1749,料金表!$B$3:$H$52,6,1),""))),"")</f>
        <v>860</v>
      </c>
      <c r="Y1749" s="28" t="n">
        <f aca="false">IFERROR(IF($W1749="eパケライト",VLOOKUP($U1749,料金表!$B$3:$H$52,3,1),IF($W1749="eパケ",VLOOKUP($U1749,料金表!$B$3:$H$52,5,1),IF($W1749="EMS",VLOOKUP($U1749,料金表!$B$3:$H$52,7,1),""))),"")</f>
        <v>860</v>
      </c>
      <c r="Z1749" s="28" t="n">
        <f aca="false">$Z$1</f>
        <v>330</v>
      </c>
      <c r="AA1749" s="64"/>
      <c r="AB1749" s="65"/>
      <c r="AC1749" s="66" t="s">
        <v>45</v>
      </c>
      <c r="AD1749" s="65" t="n">
        <v>44039</v>
      </c>
      <c r="AE1749" s="56"/>
      <c r="AF1749" s="104"/>
    </row>
    <row r="1750" customFormat="false" ht="15.75" hidden="false" customHeight="true" outlineLevel="0" collapsed="false">
      <c r="A1750" s="19" t="n">
        <v>1743</v>
      </c>
      <c r="B1750" s="67"/>
      <c r="C1750" s="58" t="s">
        <v>5261</v>
      </c>
      <c r="D1750" s="37" t="s">
        <v>5262</v>
      </c>
      <c r="E1750" s="58" t="n">
        <v>4974365134242</v>
      </c>
      <c r="F1750" s="38" t="str">
        <f aca="false">IF(D1750="",,"http://mnsearch.com/item?kwd="&amp;D1750)</f>
        <v>http://mnsearch.com/item?kwd=B00014AVX6</v>
      </c>
      <c r="G1750" s="60" t="n">
        <v>3111</v>
      </c>
      <c r="H1750" s="39"/>
      <c r="I1750" s="40" t="n">
        <v>200</v>
      </c>
      <c r="J1750" s="41"/>
      <c r="K1750" s="41"/>
      <c r="L1750" s="41"/>
      <c r="M1750" s="100" t="s">
        <v>5263</v>
      </c>
      <c r="N1750" s="62" t="n">
        <v>50.49</v>
      </c>
      <c r="O1750" s="77" t="n">
        <f aca="false">N1750-0.5</f>
        <v>49.99</v>
      </c>
      <c r="P1750" s="78" t="n">
        <f aca="false">IF(ISERROR($P$1*O1750),"",($P$1*O1750))</f>
        <v>5292.9412</v>
      </c>
      <c r="Q1750" s="79" t="n">
        <f aca="false">P1750-T1750-X1750-G1750-H1750-Z1750</f>
        <v>197.9412</v>
      </c>
      <c r="R1750" s="80" t="n">
        <f aca="false">P1750-T1750-Y1750-G1750-H1750-Z1750</f>
        <v>197.9412</v>
      </c>
      <c r="S1750" s="81" t="n">
        <f aca="false">IF(ISERROR(Q1750/P1750),"",(Q1750/P1750))</f>
        <v>0.0373972036568251</v>
      </c>
      <c r="T1750" s="78" t="n">
        <f aca="false">ROUND(IF(ISERROR(P1750*$T$1),"",P1750*$T$1),0)</f>
        <v>794</v>
      </c>
      <c r="U1750" s="82" t="n">
        <f aca="false">ROUNDUP(I1750*1.2,0)</f>
        <v>240</v>
      </c>
      <c r="V1750" s="83" t="n">
        <f aca="false">ROUNDUP(SUM(J1750:L1750)*1.1,0)</f>
        <v>0</v>
      </c>
      <c r="W1750" s="84" t="s">
        <v>50</v>
      </c>
      <c r="X1750" s="28" t="n">
        <f aca="false">IFERROR(IF($W1750="eパケライト",VLOOKUP($U1750,料金表!$B$3:$H$52,2,1),IF($W1750="eパケ",VLOOKUP($U1750,料金表!$B$3:$H$52,4,1),IF($W1750="EMS",VLOOKUP($U1750,料金表!$B$3:$H$52,6,1),""))),"")</f>
        <v>860</v>
      </c>
      <c r="Y1750" s="28" t="n">
        <f aca="false">IFERROR(IF($W1750="eパケライト",VLOOKUP($U1750,料金表!$B$3:$H$52,3,1),IF($W1750="eパケ",VLOOKUP($U1750,料金表!$B$3:$H$52,5,1),IF($W1750="EMS",VLOOKUP($U1750,料金表!$B$3:$H$52,7,1),""))),"")</f>
        <v>860</v>
      </c>
      <c r="Z1750" s="28" t="n">
        <f aca="false">$Z$1</f>
        <v>330</v>
      </c>
      <c r="AA1750" s="64"/>
      <c r="AB1750" s="65"/>
      <c r="AC1750" s="66" t="s">
        <v>45</v>
      </c>
      <c r="AD1750" s="65" t="n">
        <v>44039</v>
      </c>
      <c r="AE1750" s="56"/>
      <c r="AF1750" s="104"/>
    </row>
    <row r="1751" customFormat="false" ht="15.75" hidden="false" customHeight="true" outlineLevel="0" collapsed="false">
      <c r="A1751" s="19" t="n">
        <v>1744</v>
      </c>
      <c r="B1751" s="67"/>
      <c r="C1751" s="58" t="s">
        <v>5264</v>
      </c>
      <c r="D1751" s="37" t="s">
        <v>5265</v>
      </c>
      <c r="E1751" s="58" t="n">
        <v>4988161500057</v>
      </c>
      <c r="F1751" s="38" t="str">
        <f aca="false">IF(D1751="",,"http://mnsearch.com/item?kwd="&amp;D1751)</f>
        <v>http://mnsearch.com/item?kwd=B00014AVXG</v>
      </c>
      <c r="G1751" s="60" t="n">
        <v>6000</v>
      </c>
      <c r="H1751" s="39"/>
      <c r="I1751" s="40" t="n">
        <v>200</v>
      </c>
      <c r="J1751" s="41"/>
      <c r="K1751" s="41"/>
      <c r="L1751" s="41"/>
      <c r="M1751" s="100" t="s">
        <v>5266</v>
      </c>
      <c r="N1751" s="62" t="n">
        <v>100</v>
      </c>
      <c r="O1751" s="77" t="n">
        <f aca="false">N1751-0.5</f>
        <v>99.5</v>
      </c>
      <c r="P1751" s="78" t="n">
        <f aca="false">IF(ISERROR($P$1*O1751),"",($P$1*O1751))</f>
        <v>10535.06</v>
      </c>
      <c r="Q1751" s="79" t="n">
        <f aca="false">P1751-T1751-X1751-G1751-H1751-Z1751</f>
        <v>1765.06</v>
      </c>
      <c r="R1751" s="80" t="n">
        <f aca="false">P1751-T1751-Y1751-G1751-H1751-Z1751</f>
        <v>1765.06</v>
      </c>
      <c r="S1751" s="81" t="n">
        <f aca="false">IF(ISERROR(Q1751/P1751),"",(Q1751/P1751))</f>
        <v>0.167541523256631</v>
      </c>
      <c r="T1751" s="78" t="n">
        <f aca="false">ROUND(IF(ISERROR(P1751*$T$1),"",P1751*$T$1),0)</f>
        <v>1580</v>
      </c>
      <c r="U1751" s="82" t="n">
        <f aca="false">ROUNDUP(I1751*1.2,0)</f>
        <v>240</v>
      </c>
      <c r="V1751" s="83" t="n">
        <f aca="false">ROUNDUP(SUM(J1751:L1751)*1.1,0)</f>
        <v>0</v>
      </c>
      <c r="W1751" s="84" t="s">
        <v>50</v>
      </c>
      <c r="X1751" s="28" t="n">
        <f aca="false">IFERROR(IF($W1751="eパケライト",VLOOKUP($U1751,料金表!$B$3:$H$52,2,1),IF($W1751="eパケ",VLOOKUP($U1751,料金表!$B$3:$H$52,4,1),IF($W1751="EMS",VLOOKUP($U1751,料金表!$B$3:$H$52,6,1),""))),"")</f>
        <v>860</v>
      </c>
      <c r="Y1751" s="28" t="n">
        <f aca="false">IFERROR(IF($W1751="eパケライト",VLOOKUP($U1751,料金表!$B$3:$H$52,3,1),IF($W1751="eパケ",VLOOKUP($U1751,料金表!$B$3:$H$52,5,1),IF($W1751="EMS",VLOOKUP($U1751,料金表!$B$3:$H$52,7,1),""))),"")</f>
        <v>860</v>
      </c>
      <c r="Z1751" s="28" t="n">
        <f aca="false">$Z$1</f>
        <v>330</v>
      </c>
      <c r="AA1751" s="64"/>
      <c r="AB1751" s="65"/>
      <c r="AC1751" s="66" t="s">
        <v>45</v>
      </c>
      <c r="AD1751" s="65" t="n">
        <v>44039</v>
      </c>
      <c r="AE1751" s="56"/>
      <c r="AF1751" s="104"/>
    </row>
    <row r="1752" customFormat="false" ht="15.75" hidden="false" customHeight="true" outlineLevel="0" collapsed="false">
      <c r="A1752" s="19" t="n">
        <v>1745</v>
      </c>
      <c r="B1752" s="67"/>
      <c r="C1752" s="58" t="s">
        <v>5267</v>
      </c>
      <c r="D1752" s="37" t="s">
        <v>5268</v>
      </c>
      <c r="E1752" s="58" t="n">
        <v>4988008006698</v>
      </c>
      <c r="F1752" s="38" t="str">
        <f aca="false">IF(D1752="",,"http://mnsearch.com/item?kwd="&amp;D1752)</f>
        <v>http://mnsearch.com/item?kwd=B003O6ZOEY</v>
      </c>
      <c r="G1752" s="60" t="n">
        <v>7101</v>
      </c>
      <c r="H1752" s="39"/>
      <c r="I1752" s="40" t="n">
        <v>200</v>
      </c>
      <c r="J1752" s="41"/>
      <c r="K1752" s="41"/>
      <c r="L1752" s="41"/>
      <c r="M1752" s="61" t="s">
        <v>5269</v>
      </c>
      <c r="N1752" s="62" t="n">
        <v>100</v>
      </c>
      <c r="O1752" s="77" t="n">
        <f aca="false">N1752-0.5</f>
        <v>99.5</v>
      </c>
      <c r="P1752" s="78" t="n">
        <f aca="false">IF(ISERROR($P$1*O1752),"",($P$1*O1752))</f>
        <v>10535.06</v>
      </c>
      <c r="Q1752" s="79" t="n">
        <f aca="false">P1752-T1752-X1752-G1752-H1752-Z1752</f>
        <v>664.06</v>
      </c>
      <c r="R1752" s="80" t="n">
        <f aca="false">P1752-T1752-Y1752-G1752-H1752-Z1752</f>
        <v>664.06</v>
      </c>
      <c r="S1752" s="81" t="n">
        <f aca="false">IF(ISERROR(Q1752/P1752),"",(Q1752/P1752))</f>
        <v>0.0630333382059523</v>
      </c>
      <c r="T1752" s="78" t="n">
        <f aca="false">ROUND(IF(ISERROR(P1752*$T$1),"",P1752*$T$1),0)</f>
        <v>1580</v>
      </c>
      <c r="U1752" s="82" t="n">
        <f aca="false">ROUNDUP(I1752*1.2,0)</f>
        <v>240</v>
      </c>
      <c r="V1752" s="83" t="n">
        <f aca="false">ROUNDUP(SUM(J1752:L1752)*1.1,0)</f>
        <v>0</v>
      </c>
      <c r="W1752" s="84" t="s">
        <v>50</v>
      </c>
      <c r="X1752" s="28" t="n">
        <f aca="false">IFERROR(IF($W1752="eパケライト",VLOOKUP($U1752,料金表!$B$3:$H$52,2,1),IF($W1752="eパケ",VLOOKUP($U1752,料金表!$B$3:$H$52,4,1),IF($W1752="EMS",VLOOKUP($U1752,料金表!$B$3:$H$52,6,1),""))),"")</f>
        <v>860</v>
      </c>
      <c r="Y1752" s="28" t="n">
        <f aca="false">IFERROR(IF($W1752="eパケライト",VLOOKUP($U1752,料金表!$B$3:$H$52,3,1),IF($W1752="eパケ",VLOOKUP($U1752,料金表!$B$3:$H$52,5,1),IF($W1752="EMS",VLOOKUP($U1752,料金表!$B$3:$H$52,7,1),""))),"")</f>
        <v>860</v>
      </c>
      <c r="Z1752" s="28" t="n">
        <f aca="false">$Z$1</f>
        <v>330</v>
      </c>
      <c r="AA1752" s="64"/>
      <c r="AB1752" s="65"/>
      <c r="AC1752" s="66" t="s">
        <v>89</v>
      </c>
      <c r="AD1752" s="65" t="n">
        <v>44040</v>
      </c>
      <c r="AE1752" s="56"/>
      <c r="AF1752" s="104"/>
    </row>
    <row r="1753" customFormat="false" ht="15.75" hidden="false" customHeight="true" outlineLevel="0" collapsed="false">
      <c r="A1753" s="19" t="n">
        <v>1746</v>
      </c>
      <c r="B1753" s="67"/>
      <c r="C1753" s="58" t="s">
        <v>5270</v>
      </c>
      <c r="D1753" s="37" t="s">
        <v>5271</v>
      </c>
      <c r="E1753" s="58" t="n">
        <v>4965857005287</v>
      </c>
      <c r="F1753" s="38" t="str">
        <f aca="false">IF(D1753="",,"http://mnsearch.com/item?kwd="&amp;D1753)</f>
        <v>http://mnsearch.com/item?kwd=B000068HHW</v>
      </c>
      <c r="G1753" s="60" t="n">
        <v>2511</v>
      </c>
      <c r="H1753" s="39"/>
      <c r="I1753" s="40" t="n">
        <v>200</v>
      </c>
      <c r="J1753" s="41"/>
      <c r="K1753" s="41"/>
      <c r="L1753" s="41"/>
      <c r="M1753" s="100" t="s">
        <v>5272</v>
      </c>
      <c r="N1753" s="62" t="n">
        <v>50.49</v>
      </c>
      <c r="O1753" s="77" t="n">
        <f aca="false">N1753-0.5</f>
        <v>49.99</v>
      </c>
      <c r="P1753" s="78" t="n">
        <f aca="false">IF(ISERROR($P$1*O1753),"",($P$1*O1753))</f>
        <v>5292.9412</v>
      </c>
      <c r="Q1753" s="79" t="n">
        <f aca="false">P1753-T1753-X1753-G1753-H1753-Z1753</f>
        <v>797.9412</v>
      </c>
      <c r="R1753" s="80" t="n">
        <f aca="false">P1753-T1753-Y1753-G1753-H1753-Z1753</f>
        <v>797.9412</v>
      </c>
      <c r="S1753" s="81" t="n">
        <f aca="false">IF(ISERROR(Q1753/P1753),"",(Q1753/P1753))</f>
        <v>0.150755727269368</v>
      </c>
      <c r="T1753" s="78" t="n">
        <f aca="false">ROUND(IF(ISERROR(P1753*$T$1),"",P1753*$T$1),0)</f>
        <v>794</v>
      </c>
      <c r="U1753" s="82" t="n">
        <f aca="false">ROUNDUP(I1753*1.2,0)</f>
        <v>240</v>
      </c>
      <c r="V1753" s="83" t="n">
        <f aca="false">ROUNDUP(SUM(J1753:L1753)*1.1,0)</f>
        <v>0</v>
      </c>
      <c r="W1753" s="84" t="s">
        <v>50</v>
      </c>
      <c r="X1753" s="28" t="n">
        <f aca="false">IFERROR(IF($W1753="eパケライト",VLOOKUP($U1753,料金表!$B$3:$H$52,2,1),IF($W1753="eパケ",VLOOKUP($U1753,料金表!$B$3:$H$52,4,1),IF($W1753="EMS",VLOOKUP($U1753,料金表!$B$3:$H$52,6,1),""))),"")</f>
        <v>860</v>
      </c>
      <c r="Y1753" s="28" t="n">
        <f aca="false">IFERROR(IF($W1753="eパケライト",VLOOKUP($U1753,料金表!$B$3:$H$52,3,1),IF($W1753="eパケ",VLOOKUP($U1753,料金表!$B$3:$H$52,5,1),IF($W1753="EMS",VLOOKUP($U1753,料金表!$B$3:$H$52,7,1),""))),"")</f>
        <v>860</v>
      </c>
      <c r="Z1753" s="28" t="n">
        <f aca="false">$Z$1</f>
        <v>330</v>
      </c>
      <c r="AA1753" s="64"/>
      <c r="AB1753" s="65"/>
      <c r="AC1753" s="66" t="s">
        <v>89</v>
      </c>
      <c r="AD1753" s="65" t="n">
        <v>44040</v>
      </c>
      <c r="AE1753" s="56"/>
      <c r="AF1753" s="104"/>
    </row>
    <row r="1754" customFormat="false" ht="15.75" hidden="false" customHeight="true" outlineLevel="0" collapsed="false">
      <c r="A1754" s="19" t="n">
        <v>1747</v>
      </c>
      <c r="B1754" s="67"/>
      <c r="C1754" s="58" t="s">
        <v>5273</v>
      </c>
      <c r="D1754" s="37" t="s">
        <v>5274</v>
      </c>
      <c r="E1754" s="58" t="n">
        <v>4984995800127</v>
      </c>
      <c r="F1754" s="38" t="str">
        <f aca="false">IF(D1754="",,"http://mnsearch.com/item?kwd="&amp;D1754)</f>
        <v>http://mnsearch.com/item?kwd=B000069TLD</v>
      </c>
      <c r="G1754" s="60" t="n">
        <v>9500</v>
      </c>
      <c r="H1754" s="39"/>
      <c r="I1754" s="40" t="n">
        <v>400</v>
      </c>
      <c r="J1754" s="41"/>
      <c r="K1754" s="41"/>
      <c r="L1754" s="41"/>
      <c r="M1754" s="61" t="s">
        <v>5275</v>
      </c>
      <c r="N1754" s="62" t="n">
        <v>140.49</v>
      </c>
      <c r="O1754" s="77" t="n">
        <f aca="false">N1754-0.5</f>
        <v>139.99</v>
      </c>
      <c r="P1754" s="78" t="n">
        <f aca="false">IF(ISERROR($P$1*O1754),"",($P$1*O1754))</f>
        <v>14822.1412</v>
      </c>
      <c r="Q1754" s="79" t="n">
        <f aca="false">P1754-T1754-X1754-G1754-H1754-Z1754</f>
        <v>1534.1412</v>
      </c>
      <c r="R1754" s="80" t="n">
        <f aca="false">P1754-T1754-Y1754-G1754-H1754-Z1754</f>
        <v>1534.1412</v>
      </c>
      <c r="S1754" s="81" t="n">
        <f aca="false">IF(ISERROR(Q1754/P1754),"",(Q1754/P1754))</f>
        <v>0.103503345387102</v>
      </c>
      <c r="T1754" s="78" t="n">
        <f aca="false">ROUND(IF(ISERROR(P1754*$T$1),"",P1754*$T$1),0)</f>
        <v>2223</v>
      </c>
      <c r="U1754" s="82" t="n">
        <f aca="false">ROUNDUP(I1754*1.2,0)</f>
        <v>480</v>
      </c>
      <c r="V1754" s="83" t="n">
        <f aca="false">ROUNDUP(SUM(J1754:L1754)*1.1,0)</f>
        <v>0</v>
      </c>
      <c r="W1754" s="84" t="s">
        <v>50</v>
      </c>
      <c r="X1754" s="28" t="n">
        <f aca="false">IFERROR(IF($W1754="eパケライト",VLOOKUP($U1754,料金表!$B$3:$H$52,2,1),IF($W1754="eパケ",VLOOKUP($U1754,料金表!$B$3:$H$52,4,1),IF($W1754="EMS",VLOOKUP($U1754,料金表!$B$3:$H$52,6,1),""))),"")</f>
        <v>1235</v>
      </c>
      <c r="Y1754" s="28" t="n">
        <f aca="false">IFERROR(IF($W1754="eパケライト",VLOOKUP($U1754,料金表!$B$3:$H$52,3,1),IF($W1754="eパケ",VLOOKUP($U1754,料金表!$B$3:$H$52,5,1),IF($W1754="EMS",VLOOKUP($U1754,料金表!$B$3:$H$52,7,1),""))),"")</f>
        <v>1235</v>
      </c>
      <c r="Z1754" s="28" t="n">
        <f aca="false">$Z$1</f>
        <v>330</v>
      </c>
      <c r="AA1754" s="64"/>
      <c r="AB1754" s="65"/>
      <c r="AC1754" s="66" t="s">
        <v>89</v>
      </c>
      <c r="AD1754" s="65" t="n">
        <v>44040</v>
      </c>
      <c r="AE1754" s="56"/>
      <c r="AF1754" s="104"/>
    </row>
    <row r="1755" customFormat="false" ht="15.75" hidden="false" customHeight="true" outlineLevel="0" collapsed="false">
      <c r="A1755" s="19" t="n">
        <v>1748</v>
      </c>
      <c r="B1755" s="67"/>
      <c r="C1755" s="58" t="s">
        <v>5276</v>
      </c>
      <c r="D1755" s="37" t="s">
        <v>5277</v>
      </c>
      <c r="E1755" s="58" t="n">
        <v>4984995110011</v>
      </c>
      <c r="F1755" s="38" t="str">
        <f aca="false">IF(D1755="",,"http://mnsearch.com/item?kwd="&amp;D1755)</f>
        <v>http://mnsearch.com/item?kwd=B000069TK6</v>
      </c>
      <c r="G1755" s="60" t="n">
        <v>2500</v>
      </c>
      <c r="H1755" s="39"/>
      <c r="I1755" s="40" t="n">
        <v>200</v>
      </c>
      <c r="J1755" s="41"/>
      <c r="K1755" s="41"/>
      <c r="L1755" s="41"/>
      <c r="M1755" s="61" t="s">
        <v>5278</v>
      </c>
      <c r="N1755" s="62" t="n">
        <v>45.49</v>
      </c>
      <c r="O1755" s="77" t="n">
        <f aca="false">N1755-0.5</f>
        <v>44.99</v>
      </c>
      <c r="P1755" s="78" t="n">
        <f aca="false">IF(ISERROR($P$1*O1755),"",($P$1*O1755))</f>
        <v>4763.5412</v>
      </c>
      <c r="Q1755" s="79" t="n">
        <f aca="false">P1755-T1755-X1755-G1755-H1755-Z1755</f>
        <v>358.5412</v>
      </c>
      <c r="R1755" s="80" t="n">
        <f aca="false">P1755-T1755-Y1755-G1755-H1755-Z1755</f>
        <v>358.5412</v>
      </c>
      <c r="S1755" s="81" t="n">
        <f aca="false">IF(ISERROR(Q1755/P1755),"",(Q1755/P1755))</f>
        <v>0.0752677860747798</v>
      </c>
      <c r="T1755" s="78" t="n">
        <f aca="false">ROUND(IF(ISERROR(P1755*$T$1),"",P1755*$T$1),0)</f>
        <v>715</v>
      </c>
      <c r="U1755" s="82" t="n">
        <f aca="false">ROUNDUP(I1755*1.2,0)</f>
        <v>240</v>
      </c>
      <c r="V1755" s="83" t="n">
        <f aca="false">ROUNDUP(SUM(J1755:L1755)*1.1,0)</f>
        <v>0</v>
      </c>
      <c r="W1755" s="84" t="s">
        <v>50</v>
      </c>
      <c r="X1755" s="28" t="n">
        <f aca="false">IFERROR(IF($W1755="eパケライト",VLOOKUP($U1755,料金表!$B$3:$H$52,2,1),IF($W1755="eパケ",VLOOKUP($U1755,料金表!$B$3:$H$52,4,1),IF($W1755="EMS",VLOOKUP($U1755,料金表!$B$3:$H$52,6,1),""))),"")</f>
        <v>860</v>
      </c>
      <c r="Y1755" s="28" t="n">
        <f aca="false">IFERROR(IF($W1755="eパケライト",VLOOKUP($U1755,料金表!$B$3:$H$52,3,1),IF($W1755="eパケ",VLOOKUP($U1755,料金表!$B$3:$H$52,5,1),IF($W1755="EMS",VLOOKUP($U1755,料金表!$B$3:$H$52,7,1),""))),"")</f>
        <v>860</v>
      </c>
      <c r="Z1755" s="28" t="n">
        <f aca="false">$Z$1</f>
        <v>330</v>
      </c>
      <c r="AA1755" s="64"/>
      <c r="AB1755" s="65"/>
      <c r="AC1755" s="66" t="s">
        <v>89</v>
      </c>
      <c r="AD1755" s="65" t="n">
        <v>44040</v>
      </c>
      <c r="AE1755" s="56"/>
      <c r="AF1755" s="104"/>
    </row>
    <row r="1756" customFormat="false" ht="15.75" hidden="false" customHeight="true" outlineLevel="0" collapsed="false">
      <c r="A1756" s="19" t="n">
        <v>1749</v>
      </c>
      <c r="B1756" s="67"/>
      <c r="C1756" s="58" t="s">
        <v>5279</v>
      </c>
      <c r="D1756" s="37" t="s">
        <v>5280</v>
      </c>
      <c r="E1756" s="58" t="n">
        <v>4988110020049</v>
      </c>
      <c r="F1756" s="38" t="str">
        <f aca="false">IF(D1756="",,"http://mnsearch.com/item?kwd="&amp;D1756)</f>
        <v>http://mnsearch.com/item?kwd=B000069TSW</v>
      </c>
      <c r="G1756" s="60" t="n">
        <v>5111</v>
      </c>
      <c r="H1756" s="39"/>
      <c r="I1756" s="40" t="n">
        <v>200</v>
      </c>
      <c r="J1756" s="41"/>
      <c r="K1756" s="41"/>
      <c r="L1756" s="41"/>
      <c r="M1756" s="61" t="s">
        <v>5281</v>
      </c>
      <c r="N1756" s="62" t="n">
        <v>75.49</v>
      </c>
      <c r="O1756" s="77" t="n">
        <f aca="false">N1756-0.5</f>
        <v>74.99</v>
      </c>
      <c r="P1756" s="78" t="n">
        <f aca="false">IF(ISERROR($P$1*O1756),"",($P$1*O1756))</f>
        <v>7939.9412</v>
      </c>
      <c r="Q1756" s="79" t="n">
        <f aca="false">P1756-T1756-X1756-G1756-H1756-Z1756</f>
        <v>447.941199999999</v>
      </c>
      <c r="R1756" s="80" t="n">
        <f aca="false">P1756-T1756-Y1756-G1756-H1756-Z1756</f>
        <v>447.941199999999</v>
      </c>
      <c r="S1756" s="81" t="n">
        <f aca="false">IF(ISERROR(Q1756/P1756),"",(Q1756/P1756))</f>
        <v>0.0564161860543752</v>
      </c>
      <c r="T1756" s="78" t="n">
        <f aca="false">ROUND(IF(ISERROR(P1756*$T$1),"",P1756*$T$1),0)</f>
        <v>1191</v>
      </c>
      <c r="U1756" s="82" t="n">
        <f aca="false">ROUNDUP(I1756*1.2,0)</f>
        <v>240</v>
      </c>
      <c r="V1756" s="83" t="n">
        <f aca="false">ROUNDUP(SUM(J1756:L1756)*1.1,0)</f>
        <v>0</v>
      </c>
      <c r="W1756" s="84" t="s">
        <v>50</v>
      </c>
      <c r="X1756" s="28" t="n">
        <f aca="false">IFERROR(IF($W1756="eパケライト",VLOOKUP($U1756,料金表!$B$3:$H$52,2,1),IF($W1756="eパケ",VLOOKUP($U1756,料金表!$B$3:$H$52,4,1),IF($W1756="EMS",VLOOKUP($U1756,料金表!$B$3:$H$52,6,1),""))),"")</f>
        <v>860</v>
      </c>
      <c r="Y1756" s="28" t="n">
        <f aca="false">IFERROR(IF($W1756="eパケライト",VLOOKUP($U1756,料金表!$B$3:$H$52,3,1),IF($W1756="eパケ",VLOOKUP($U1756,料金表!$B$3:$H$52,5,1),IF($W1756="EMS",VLOOKUP($U1756,料金表!$B$3:$H$52,7,1),""))),"")</f>
        <v>860</v>
      </c>
      <c r="Z1756" s="28" t="n">
        <f aca="false">$Z$1</f>
        <v>330</v>
      </c>
      <c r="AA1756" s="64"/>
      <c r="AB1756" s="65"/>
      <c r="AC1756" s="66" t="s">
        <v>89</v>
      </c>
      <c r="AD1756" s="65" t="n">
        <v>44040</v>
      </c>
      <c r="AE1756" s="56"/>
      <c r="AF1756" s="104"/>
    </row>
    <row r="1757" customFormat="false" ht="15.75" hidden="false" customHeight="true" outlineLevel="0" collapsed="false">
      <c r="A1757" s="19" t="n">
        <v>1750</v>
      </c>
      <c r="B1757" s="67"/>
      <c r="C1757" s="58" t="s">
        <v>5282</v>
      </c>
      <c r="D1757" s="37" t="s">
        <v>5283</v>
      </c>
      <c r="E1757" s="58" t="n">
        <v>4933516701092</v>
      </c>
      <c r="F1757" s="38" t="str">
        <f aca="false">IF(D1757="",,"http://mnsearch.com/item?kwd="&amp;D1757)</f>
        <v>http://mnsearch.com/item?kwd=B000069SD7</v>
      </c>
      <c r="G1757" s="60" t="n">
        <v>5500</v>
      </c>
      <c r="H1757" s="39"/>
      <c r="I1757" s="40" t="n">
        <v>200</v>
      </c>
      <c r="J1757" s="41"/>
      <c r="K1757" s="41"/>
      <c r="L1757" s="41"/>
      <c r="M1757" s="100" t="s">
        <v>5284</v>
      </c>
      <c r="N1757" s="62" t="n">
        <v>85.49</v>
      </c>
      <c r="O1757" s="77" t="n">
        <f aca="false">N1757-0.5</f>
        <v>84.99</v>
      </c>
      <c r="P1757" s="78" t="n">
        <f aca="false">IF(ISERROR($P$1*O1757),"",($P$1*O1757))</f>
        <v>8998.7412</v>
      </c>
      <c r="Q1757" s="79" t="n">
        <f aca="false">P1757-T1757-X1757-G1757-H1757-Z1757</f>
        <v>958.741199999999</v>
      </c>
      <c r="R1757" s="80" t="n">
        <f aca="false">P1757-T1757-Y1757-G1757-H1757-Z1757</f>
        <v>958.741199999999</v>
      </c>
      <c r="S1757" s="81" t="n">
        <f aca="false">IF(ISERROR(Q1757/P1757),"",(Q1757/P1757))</f>
        <v>0.106541701632668</v>
      </c>
      <c r="T1757" s="78" t="n">
        <f aca="false">ROUND(IF(ISERROR(P1757*$T$1),"",P1757*$T$1),0)</f>
        <v>1350</v>
      </c>
      <c r="U1757" s="82" t="n">
        <f aca="false">ROUNDUP(I1757*1.2,0)</f>
        <v>240</v>
      </c>
      <c r="V1757" s="83" t="n">
        <f aca="false">ROUNDUP(SUM(J1757:L1757)*1.1,0)</f>
        <v>0</v>
      </c>
      <c r="W1757" s="84" t="s">
        <v>50</v>
      </c>
      <c r="X1757" s="28" t="n">
        <f aca="false">IFERROR(IF($W1757="eパケライト",VLOOKUP($U1757,料金表!$B$3:$H$52,2,1),IF($W1757="eパケ",VLOOKUP($U1757,料金表!$B$3:$H$52,4,1),IF($W1757="EMS",VLOOKUP($U1757,料金表!$B$3:$H$52,6,1),""))),"")</f>
        <v>860</v>
      </c>
      <c r="Y1757" s="28" t="n">
        <f aca="false">IFERROR(IF($W1757="eパケライト",VLOOKUP($U1757,料金表!$B$3:$H$52,3,1),IF($W1757="eパケ",VLOOKUP($U1757,料金表!$B$3:$H$52,5,1),IF($W1757="EMS",VLOOKUP($U1757,料金表!$B$3:$H$52,7,1),""))),"")</f>
        <v>860</v>
      </c>
      <c r="Z1757" s="28" t="n">
        <f aca="false">$Z$1</f>
        <v>330</v>
      </c>
      <c r="AA1757" s="64"/>
      <c r="AB1757" s="65"/>
      <c r="AC1757" s="66" t="s">
        <v>89</v>
      </c>
      <c r="AD1757" s="65" t="n">
        <v>44040</v>
      </c>
      <c r="AE1757" s="56"/>
      <c r="AF1757" s="104"/>
    </row>
    <row r="1758" customFormat="false" ht="15.75" hidden="false" customHeight="true" outlineLevel="0" collapsed="false">
      <c r="A1758" s="19" t="n">
        <v>1751</v>
      </c>
      <c r="B1758" s="67"/>
      <c r="C1758" s="58" t="s">
        <v>5285</v>
      </c>
      <c r="D1758" s="37" t="s">
        <v>5286</v>
      </c>
      <c r="E1758" s="58" t="n">
        <v>4935066300121</v>
      </c>
      <c r="F1758" s="38" t="str">
        <f aca="false">IF(D1758="",,"http://mnsearch.com/item?kwd="&amp;D1758)</f>
        <v>http://mnsearch.com/item?kwd=B0000ZPNWU</v>
      </c>
      <c r="G1758" s="60" t="n">
        <v>18500</v>
      </c>
      <c r="H1758" s="39"/>
      <c r="I1758" s="40" t="n">
        <v>200</v>
      </c>
      <c r="J1758" s="41"/>
      <c r="K1758" s="41"/>
      <c r="L1758" s="41"/>
      <c r="M1758" s="61" t="s">
        <v>5287</v>
      </c>
      <c r="N1758" s="62" t="n">
        <v>295.49</v>
      </c>
      <c r="O1758" s="77" t="n">
        <f aca="false">N1758-0.5</f>
        <v>294.99</v>
      </c>
      <c r="P1758" s="78" t="n">
        <f aca="false">IF(ISERROR($P$1*O1758),"",($P$1*O1758))</f>
        <v>31233.5412</v>
      </c>
      <c r="Q1758" s="79" t="n">
        <f aca="false">P1758-T1758-X1758-G1758-H1758-Z1758</f>
        <v>6858.5412</v>
      </c>
      <c r="R1758" s="80" t="n">
        <f aca="false">P1758-T1758-Y1758-G1758-H1758-Z1758</f>
        <v>6858.5412</v>
      </c>
      <c r="S1758" s="81" t="n">
        <f aca="false">IF(ISERROR(Q1758/P1758),"",(Q1758/P1758))</f>
        <v>0.219588971871047</v>
      </c>
      <c r="T1758" s="78" t="n">
        <f aca="false">ROUND(IF(ISERROR(P1758*$T$1),"",P1758*$T$1),0)</f>
        <v>4685</v>
      </c>
      <c r="U1758" s="82" t="n">
        <f aca="false">ROUNDUP(I1758*1.2,0)</f>
        <v>240</v>
      </c>
      <c r="V1758" s="83" t="n">
        <f aca="false">ROUNDUP(SUM(J1758:L1758)*1.1,0)</f>
        <v>0</v>
      </c>
      <c r="W1758" s="84" t="s">
        <v>50</v>
      </c>
      <c r="X1758" s="28" t="n">
        <f aca="false">IFERROR(IF($W1758="eパケライト",VLOOKUP($U1758,料金表!$B$3:$H$52,2,1),IF($W1758="eパケ",VLOOKUP($U1758,料金表!$B$3:$H$52,4,1),IF($W1758="EMS",VLOOKUP($U1758,料金表!$B$3:$H$52,6,1),""))),"")</f>
        <v>860</v>
      </c>
      <c r="Y1758" s="28" t="n">
        <f aca="false">IFERROR(IF($W1758="eパケライト",VLOOKUP($U1758,料金表!$B$3:$H$52,3,1),IF($W1758="eパケ",VLOOKUP($U1758,料金表!$B$3:$H$52,5,1),IF($W1758="EMS",VLOOKUP($U1758,料金表!$B$3:$H$52,7,1),""))),"")</f>
        <v>860</v>
      </c>
      <c r="Z1758" s="28" t="n">
        <f aca="false">$Z$1</f>
        <v>330</v>
      </c>
      <c r="AA1758" s="64"/>
      <c r="AB1758" s="65"/>
      <c r="AC1758" s="66" t="s">
        <v>89</v>
      </c>
      <c r="AD1758" s="65" t="n">
        <v>44040</v>
      </c>
      <c r="AE1758" s="56"/>
      <c r="AF1758" s="104"/>
    </row>
    <row r="1759" customFormat="false" ht="15.75" hidden="false" customHeight="true" outlineLevel="0" collapsed="false">
      <c r="A1759" s="19" t="n">
        <v>1752</v>
      </c>
      <c r="B1759" s="67"/>
      <c r="C1759" s="58" t="s">
        <v>5288</v>
      </c>
      <c r="D1759" s="37" t="s">
        <v>5289</v>
      </c>
      <c r="E1759" s="58" t="n">
        <v>4988607250546</v>
      </c>
      <c r="F1759" s="38" t="str">
        <f aca="false">IF(D1759="",,"http://mnsearch.com/item?kwd="&amp;D1759)</f>
        <v>http://mnsearch.com/item?kwd=B00BHHCKY4</v>
      </c>
      <c r="G1759" s="60" t="n">
        <v>2400</v>
      </c>
      <c r="H1759" s="39"/>
      <c r="I1759" s="40" t="n">
        <v>200</v>
      </c>
      <c r="J1759" s="41"/>
      <c r="K1759" s="41"/>
      <c r="L1759" s="41"/>
      <c r="M1759" s="61" t="s">
        <v>5290</v>
      </c>
      <c r="N1759" s="62" t="n">
        <v>50.49</v>
      </c>
      <c r="O1759" s="77" t="n">
        <f aca="false">N1759-0.5</f>
        <v>49.99</v>
      </c>
      <c r="P1759" s="78" t="n">
        <f aca="false">IF(ISERROR($P$1*O1759),"",($P$1*O1759))</f>
        <v>5292.9412</v>
      </c>
      <c r="Q1759" s="79" t="n">
        <f aca="false">P1759-T1759-X1759-G1759-H1759-Z1759</f>
        <v>908.9412</v>
      </c>
      <c r="R1759" s="80" t="n">
        <f aca="false">P1759-T1759-Y1759-G1759-H1759-Z1759</f>
        <v>908.9412</v>
      </c>
      <c r="S1759" s="81" t="n">
        <f aca="false">IF(ISERROR(Q1759/P1759),"",(Q1759/P1759))</f>
        <v>0.171727054137688</v>
      </c>
      <c r="T1759" s="78" t="n">
        <f aca="false">ROUND(IF(ISERROR(P1759*$T$1),"",P1759*$T$1),0)</f>
        <v>794</v>
      </c>
      <c r="U1759" s="82" t="n">
        <f aca="false">ROUNDUP(I1759*1.2,0)</f>
        <v>240</v>
      </c>
      <c r="V1759" s="83" t="n">
        <f aca="false">ROUNDUP(SUM(J1759:L1759)*1.1,0)</f>
        <v>0</v>
      </c>
      <c r="W1759" s="84" t="s">
        <v>50</v>
      </c>
      <c r="X1759" s="28" t="n">
        <f aca="false">IFERROR(IF($W1759="eパケライト",VLOOKUP($U1759,料金表!$B$3:$H$52,2,1),IF($W1759="eパケ",VLOOKUP($U1759,料金表!$B$3:$H$52,4,1),IF($W1759="EMS",VLOOKUP($U1759,料金表!$B$3:$H$52,6,1),""))),"")</f>
        <v>860</v>
      </c>
      <c r="Y1759" s="28" t="n">
        <f aca="false">IFERROR(IF($W1759="eパケライト",VLOOKUP($U1759,料金表!$B$3:$H$52,3,1),IF($W1759="eパケ",VLOOKUP($U1759,料金表!$B$3:$H$52,5,1),IF($W1759="EMS",VLOOKUP($U1759,料金表!$B$3:$H$52,7,1),""))),"")</f>
        <v>860</v>
      </c>
      <c r="Z1759" s="28" t="n">
        <f aca="false">$Z$1</f>
        <v>330</v>
      </c>
      <c r="AA1759" s="64"/>
      <c r="AB1759" s="65"/>
      <c r="AC1759" s="66" t="s">
        <v>89</v>
      </c>
      <c r="AD1759" s="65" t="n">
        <v>44040</v>
      </c>
      <c r="AE1759" s="56"/>
      <c r="AF1759" s="104"/>
    </row>
    <row r="1760" customFormat="false" ht="15.75" hidden="false" customHeight="true" outlineLevel="0" collapsed="false">
      <c r="A1760" s="19" t="n">
        <v>1753</v>
      </c>
      <c r="B1760" s="67"/>
      <c r="C1760" s="58" t="s">
        <v>5291</v>
      </c>
      <c r="D1760" s="37" t="s">
        <v>5292</v>
      </c>
      <c r="E1760" s="58" t="n">
        <v>4949830010093</v>
      </c>
      <c r="F1760" s="38" t="str">
        <f aca="false">IF(D1760="",,"http://mnsearch.com/item?kwd="&amp;D1760)</f>
        <v>http://mnsearch.com/item?kwd=B00014B1PS</v>
      </c>
      <c r="G1760" s="60" t="n">
        <v>2300</v>
      </c>
      <c r="H1760" s="39"/>
      <c r="I1760" s="40" t="n">
        <v>200</v>
      </c>
      <c r="J1760" s="41"/>
      <c r="K1760" s="41"/>
      <c r="L1760" s="41"/>
      <c r="M1760" s="61" t="s">
        <v>5293</v>
      </c>
      <c r="N1760" s="62" t="n">
        <v>45.49</v>
      </c>
      <c r="O1760" s="77" t="n">
        <f aca="false">N1760-0.5</f>
        <v>44.99</v>
      </c>
      <c r="P1760" s="78" t="n">
        <f aca="false">IF(ISERROR($P$1*O1760),"",($P$1*O1760))</f>
        <v>4763.5412</v>
      </c>
      <c r="Q1760" s="79" t="n">
        <f aca="false">P1760-T1760-X1760-G1760-H1760-Z1760</f>
        <v>558.5412</v>
      </c>
      <c r="R1760" s="80" t="n">
        <f aca="false">P1760-T1760-Y1760-G1760-H1760-Z1760</f>
        <v>558.5412</v>
      </c>
      <c r="S1760" s="81" t="n">
        <f aca="false">IF(ISERROR(Q1760/P1760),"",(Q1760/P1760))</f>
        <v>0.117253357649137</v>
      </c>
      <c r="T1760" s="78" t="n">
        <f aca="false">ROUND(IF(ISERROR(P1760*$T$1),"",P1760*$T$1),0)</f>
        <v>715</v>
      </c>
      <c r="U1760" s="82" t="n">
        <f aca="false">ROUNDUP(I1760*1.2,0)</f>
        <v>240</v>
      </c>
      <c r="V1760" s="83" t="n">
        <f aca="false">ROUNDUP(SUM(J1760:L1760)*1.1,0)</f>
        <v>0</v>
      </c>
      <c r="W1760" s="84" t="s">
        <v>50</v>
      </c>
      <c r="X1760" s="28" t="n">
        <f aca="false">IFERROR(IF($W1760="eパケライト",VLOOKUP($U1760,料金表!$B$3:$H$52,2,1),IF($W1760="eパケ",VLOOKUP($U1760,料金表!$B$3:$H$52,4,1),IF($W1760="EMS",VLOOKUP($U1760,料金表!$B$3:$H$52,6,1),""))),"")</f>
        <v>860</v>
      </c>
      <c r="Y1760" s="28" t="n">
        <f aca="false">IFERROR(IF($W1760="eパケライト",VLOOKUP($U1760,料金表!$B$3:$H$52,3,1),IF($W1760="eパケ",VLOOKUP($U1760,料金表!$B$3:$H$52,5,1),IF($W1760="EMS",VLOOKUP($U1760,料金表!$B$3:$H$52,7,1),""))),"")</f>
        <v>860</v>
      </c>
      <c r="Z1760" s="28" t="n">
        <f aca="false">$Z$1</f>
        <v>330</v>
      </c>
      <c r="AA1760" s="64"/>
      <c r="AB1760" s="65"/>
      <c r="AC1760" s="66" t="s">
        <v>89</v>
      </c>
      <c r="AD1760" s="65" t="n">
        <v>44040</v>
      </c>
      <c r="AE1760" s="56"/>
      <c r="AF1760" s="104"/>
    </row>
    <row r="1761" customFormat="false" ht="15.75" hidden="false" customHeight="true" outlineLevel="0" collapsed="false">
      <c r="A1761" s="19" t="n">
        <v>1754</v>
      </c>
      <c r="B1761" s="67"/>
      <c r="C1761" s="58" t="s">
        <v>5294</v>
      </c>
      <c r="D1761" s="37" t="s">
        <v>5295</v>
      </c>
      <c r="E1761" s="58" t="n">
        <v>4907940200803</v>
      </c>
      <c r="F1761" s="38" t="str">
        <f aca="false">IF(D1761="",,"http://mnsearch.com/item?kwd="&amp;D1761)</f>
        <v>http://mnsearch.com/item?kwd=B000068H5V</v>
      </c>
      <c r="G1761" s="60" t="n">
        <v>2211</v>
      </c>
      <c r="H1761" s="39"/>
      <c r="I1761" s="40" t="n">
        <v>200</v>
      </c>
      <c r="J1761" s="41"/>
      <c r="K1761" s="41"/>
      <c r="L1761" s="41"/>
      <c r="M1761" s="100" t="s">
        <v>5296</v>
      </c>
      <c r="N1761" s="62" t="n">
        <v>40.49</v>
      </c>
      <c r="O1761" s="77" t="n">
        <f aca="false">N1761-0.5</f>
        <v>39.99</v>
      </c>
      <c r="P1761" s="78" t="n">
        <f aca="false">IF(ISERROR($P$1*O1761),"",($P$1*O1761))</f>
        <v>4234.1412</v>
      </c>
      <c r="Q1761" s="79" t="n">
        <f aca="false">P1761-T1761-X1761-G1761-H1761-Z1761</f>
        <v>198.1412</v>
      </c>
      <c r="R1761" s="80" t="n">
        <f aca="false">P1761-T1761-Y1761-G1761-H1761-Z1761</f>
        <v>198.1412</v>
      </c>
      <c r="S1761" s="81" t="n">
        <f aca="false">IF(ISERROR(Q1761/P1761),"",(Q1761/P1761))</f>
        <v>0.0467960775611357</v>
      </c>
      <c r="T1761" s="78" t="n">
        <f aca="false">ROUND(IF(ISERROR(P1761*$T$1),"",P1761*$T$1),0)</f>
        <v>635</v>
      </c>
      <c r="U1761" s="82" t="n">
        <f aca="false">ROUNDUP(I1761*1.2,0)</f>
        <v>240</v>
      </c>
      <c r="V1761" s="83" t="n">
        <f aca="false">ROUNDUP(SUM(J1761:L1761)*1.1,0)</f>
        <v>0</v>
      </c>
      <c r="W1761" s="84" t="s">
        <v>50</v>
      </c>
      <c r="X1761" s="28" t="n">
        <f aca="false">IFERROR(IF($W1761="eパケライト",VLOOKUP($U1761,料金表!$B$3:$H$52,2,1),IF($W1761="eパケ",VLOOKUP($U1761,料金表!$B$3:$H$52,4,1),IF($W1761="EMS",VLOOKUP($U1761,料金表!$B$3:$H$52,6,1),""))),"")</f>
        <v>860</v>
      </c>
      <c r="Y1761" s="28" t="n">
        <f aca="false">IFERROR(IF($W1761="eパケライト",VLOOKUP($U1761,料金表!$B$3:$H$52,3,1),IF($W1761="eパケ",VLOOKUP($U1761,料金表!$B$3:$H$52,5,1),IF($W1761="EMS",VLOOKUP($U1761,料金表!$B$3:$H$52,7,1),""))),"")</f>
        <v>860</v>
      </c>
      <c r="Z1761" s="28" t="n">
        <f aca="false">$Z$1</f>
        <v>330</v>
      </c>
      <c r="AA1761" s="64"/>
      <c r="AB1761" s="65"/>
      <c r="AC1761" s="66" t="s">
        <v>89</v>
      </c>
      <c r="AD1761" s="65" t="n">
        <v>44040</v>
      </c>
      <c r="AE1761" s="56"/>
      <c r="AF1761" s="104"/>
    </row>
    <row r="1762" customFormat="false" ht="15.75" hidden="false" customHeight="true" outlineLevel="0" collapsed="false">
      <c r="A1762" s="19" t="n">
        <v>1755</v>
      </c>
      <c r="B1762" s="67"/>
      <c r="C1762" s="58" t="s">
        <v>5297</v>
      </c>
      <c r="D1762" s="37" t="s">
        <v>5298</v>
      </c>
      <c r="E1762" s="58" t="n">
        <v>4949830100015</v>
      </c>
      <c r="F1762" s="38" t="str">
        <f aca="false">IF(D1762="",,"http://mnsearch.com/item?kwd="&amp;D1762)</f>
        <v>http://mnsearch.com/item?kwd=B000069SRL</v>
      </c>
      <c r="G1762" s="60" t="n">
        <v>2070</v>
      </c>
      <c r="H1762" s="39"/>
      <c r="I1762" s="40" t="n">
        <v>200</v>
      </c>
      <c r="J1762" s="41"/>
      <c r="K1762" s="41"/>
      <c r="L1762" s="41"/>
      <c r="M1762" s="61" t="s">
        <v>5299</v>
      </c>
      <c r="N1762" s="62" t="n">
        <v>40.49</v>
      </c>
      <c r="O1762" s="77" t="n">
        <f aca="false">N1762-0.5</f>
        <v>39.99</v>
      </c>
      <c r="P1762" s="78" t="n">
        <f aca="false">IF(ISERROR($P$1*O1762),"",($P$1*O1762))</f>
        <v>4234.1412</v>
      </c>
      <c r="Q1762" s="79" t="n">
        <f aca="false">P1762-T1762-X1762-G1762-H1762-Z1762</f>
        <v>339.1412</v>
      </c>
      <c r="R1762" s="80" t="n">
        <f aca="false">P1762-T1762-Y1762-G1762-H1762-Z1762</f>
        <v>339.1412</v>
      </c>
      <c r="S1762" s="81" t="n">
        <f aca="false">IF(ISERROR(Q1762/P1762),"",(Q1762/P1762))</f>
        <v>0.0800968092419781</v>
      </c>
      <c r="T1762" s="78" t="n">
        <f aca="false">ROUND(IF(ISERROR(P1762*$T$1),"",P1762*$T$1),0)</f>
        <v>635</v>
      </c>
      <c r="U1762" s="82" t="n">
        <f aca="false">ROUNDUP(I1762*1.2,0)</f>
        <v>240</v>
      </c>
      <c r="V1762" s="83" t="n">
        <f aca="false">ROUNDUP(SUM(J1762:L1762)*1.1,0)</f>
        <v>0</v>
      </c>
      <c r="W1762" s="84" t="s">
        <v>50</v>
      </c>
      <c r="X1762" s="28" t="n">
        <f aca="false">IFERROR(IF($W1762="eパケライト",VLOOKUP($U1762,料金表!$B$3:$H$52,2,1),IF($W1762="eパケ",VLOOKUP($U1762,料金表!$B$3:$H$52,4,1),IF($W1762="EMS",VLOOKUP($U1762,料金表!$B$3:$H$52,6,1),""))),"")</f>
        <v>860</v>
      </c>
      <c r="Y1762" s="28" t="n">
        <f aca="false">IFERROR(IF($W1762="eパケライト",VLOOKUP($U1762,料金表!$B$3:$H$52,3,1),IF($W1762="eパケ",VLOOKUP($U1762,料金表!$B$3:$H$52,5,1),IF($W1762="EMS",VLOOKUP($U1762,料金表!$B$3:$H$52,7,1),""))),"")</f>
        <v>860</v>
      </c>
      <c r="Z1762" s="28" t="n">
        <f aca="false">$Z$1</f>
        <v>330</v>
      </c>
      <c r="AA1762" s="64"/>
      <c r="AB1762" s="65"/>
      <c r="AC1762" s="66" t="s">
        <v>45</v>
      </c>
      <c r="AD1762" s="65" t="n">
        <v>44040</v>
      </c>
      <c r="AE1762" s="56"/>
      <c r="AF1762" s="104"/>
    </row>
    <row r="1763" customFormat="false" ht="15.75" hidden="false" customHeight="true" outlineLevel="0" collapsed="false">
      <c r="A1763" s="19" t="n">
        <v>1756</v>
      </c>
      <c r="B1763" s="67"/>
      <c r="C1763" s="58" t="s">
        <v>5300</v>
      </c>
      <c r="D1763" s="37" t="s">
        <v>5301</v>
      </c>
      <c r="E1763" s="58" t="n">
        <v>4949830010055</v>
      </c>
      <c r="F1763" s="38" t="str">
        <f aca="false">IF(D1763="",,"http://mnsearch.com/item?kwd="&amp;D1763)</f>
        <v>http://mnsearch.com/item?kwd=B00014B1O4</v>
      </c>
      <c r="G1763" s="60" t="n">
        <v>6911</v>
      </c>
      <c r="H1763" s="39"/>
      <c r="I1763" s="40" t="n">
        <v>200</v>
      </c>
      <c r="J1763" s="41"/>
      <c r="K1763" s="41"/>
      <c r="L1763" s="41"/>
      <c r="M1763" s="61" t="s">
        <v>5302</v>
      </c>
      <c r="N1763" s="62" t="n">
        <v>100.49</v>
      </c>
      <c r="O1763" s="77" t="n">
        <f aca="false">N1763-0.5</f>
        <v>99.99</v>
      </c>
      <c r="P1763" s="78" t="n">
        <f aca="false">IF(ISERROR($P$1*O1763),"",($P$1*O1763))</f>
        <v>10586.9412</v>
      </c>
      <c r="Q1763" s="79" t="n">
        <f aca="false">P1763-T1763-X1763-G1763-H1763-Z1763</f>
        <v>897.941199999999</v>
      </c>
      <c r="R1763" s="80" t="n">
        <f aca="false">P1763-T1763-Y1763-G1763-H1763-Z1763</f>
        <v>897.941199999999</v>
      </c>
      <c r="S1763" s="81" t="n">
        <f aca="false">IF(ISERROR(Q1763/P1763),"",(Q1763/P1763))</f>
        <v>0.0848159239800066</v>
      </c>
      <c r="T1763" s="78" t="n">
        <f aca="false">ROUND(IF(ISERROR(P1763*$T$1),"",P1763*$T$1),0)</f>
        <v>1588</v>
      </c>
      <c r="U1763" s="82" t="n">
        <f aca="false">ROUNDUP(I1763*1.2,0)</f>
        <v>240</v>
      </c>
      <c r="V1763" s="83" t="n">
        <f aca="false">ROUNDUP(SUM(J1763:L1763)*1.1,0)</f>
        <v>0</v>
      </c>
      <c r="W1763" s="84" t="s">
        <v>50</v>
      </c>
      <c r="X1763" s="28" t="n">
        <f aca="false">IFERROR(IF($W1763="eパケライト",VLOOKUP($U1763,料金表!$B$3:$H$52,2,1),IF($W1763="eパケ",VLOOKUP($U1763,料金表!$B$3:$H$52,4,1),IF($W1763="EMS",VLOOKUP($U1763,料金表!$B$3:$H$52,6,1),""))),"")</f>
        <v>860</v>
      </c>
      <c r="Y1763" s="28" t="n">
        <f aca="false">IFERROR(IF($W1763="eパケライト",VLOOKUP($U1763,料金表!$B$3:$H$52,3,1),IF($W1763="eパケ",VLOOKUP($U1763,料金表!$B$3:$H$52,5,1),IF($W1763="EMS",VLOOKUP($U1763,料金表!$B$3:$H$52,7,1),""))),"")</f>
        <v>860</v>
      </c>
      <c r="Z1763" s="28" t="n">
        <f aca="false">$Z$1</f>
        <v>330</v>
      </c>
      <c r="AA1763" s="64"/>
      <c r="AB1763" s="65"/>
      <c r="AC1763" s="66" t="s">
        <v>45</v>
      </c>
      <c r="AD1763" s="65" t="n">
        <v>44040</v>
      </c>
      <c r="AE1763" s="56"/>
      <c r="AF1763" s="104"/>
    </row>
    <row r="1764" customFormat="false" ht="15.75" hidden="false" customHeight="true" outlineLevel="0" collapsed="false">
      <c r="A1764" s="19" t="n">
        <v>1757</v>
      </c>
      <c r="B1764" s="67"/>
      <c r="C1764" s="58" t="s">
        <v>5303</v>
      </c>
      <c r="D1764" s="37" t="s">
        <v>5304</v>
      </c>
      <c r="E1764" s="58" t="n">
        <v>4949830010062</v>
      </c>
      <c r="F1764" s="38" t="str">
        <f aca="false">IF(D1764="",,"http://mnsearch.com/item?kwd="&amp;D1764)</f>
        <v>http://mnsearch.com/item?kwd=B00014B1P8</v>
      </c>
      <c r="G1764" s="60" t="n">
        <v>5511</v>
      </c>
      <c r="H1764" s="39"/>
      <c r="I1764" s="40" t="n">
        <v>200</v>
      </c>
      <c r="J1764" s="41"/>
      <c r="K1764" s="41"/>
      <c r="L1764" s="41"/>
      <c r="M1764" s="100" t="s">
        <v>5305</v>
      </c>
      <c r="N1764" s="62" t="n">
        <v>85.49</v>
      </c>
      <c r="O1764" s="77" t="n">
        <f aca="false">N1764-0.5</f>
        <v>84.99</v>
      </c>
      <c r="P1764" s="78" t="n">
        <f aca="false">IF(ISERROR($P$1*O1764),"",($P$1*O1764))</f>
        <v>8998.7412</v>
      </c>
      <c r="Q1764" s="79" t="n">
        <f aca="false">P1764-T1764-X1764-G1764-H1764-Z1764</f>
        <v>947.741199999999</v>
      </c>
      <c r="R1764" s="80" t="n">
        <f aca="false">P1764-T1764-Y1764-G1764-H1764-Z1764</f>
        <v>947.741199999999</v>
      </c>
      <c r="S1764" s="81" t="n">
        <f aca="false">IF(ISERROR(Q1764/P1764),"",(Q1764/P1764))</f>
        <v>0.105319308438385</v>
      </c>
      <c r="T1764" s="78" t="n">
        <f aca="false">ROUND(IF(ISERROR(P1764*$T$1),"",P1764*$T$1),0)</f>
        <v>1350</v>
      </c>
      <c r="U1764" s="82" t="n">
        <f aca="false">ROUNDUP(I1764*1.2,0)</f>
        <v>240</v>
      </c>
      <c r="V1764" s="83" t="n">
        <f aca="false">ROUNDUP(SUM(J1764:L1764)*1.1,0)</f>
        <v>0</v>
      </c>
      <c r="W1764" s="84" t="s">
        <v>50</v>
      </c>
      <c r="X1764" s="28" t="n">
        <f aca="false">IFERROR(IF($W1764="eパケライト",VLOOKUP($U1764,料金表!$B$3:$H$52,2,1),IF($W1764="eパケ",VLOOKUP($U1764,料金表!$B$3:$H$52,4,1),IF($W1764="EMS",VLOOKUP($U1764,料金表!$B$3:$H$52,6,1),""))),"")</f>
        <v>860</v>
      </c>
      <c r="Y1764" s="28" t="n">
        <f aca="false">IFERROR(IF($W1764="eパケライト",VLOOKUP($U1764,料金表!$B$3:$H$52,3,1),IF($W1764="eパケ",VLOOKUP($U1764,料金表!$B$3:$H$52,5,1),IF($W1764="EMS",VLOOKUP($U1764,料金表!$B$3:$H$52,7,1),""))),"")</f>
        <v>860</v>
      </c>
      <c r="Z1764" s="28" t="n">
        <f aca="false">$Z$1</f>
        <v>330</v>
      </c>
      <c r="AA1764" s="64"/>
      <c r="AB1764" s="65"/>
      <c r="AC1764" s="66" t="s">
        <v>45</v>
      </c>
      <c r="AD1764" s="65" t="n">
        <v>44040</v>
      </c>
      <c r="AE1764" s="56"/>
      <c r="AF1764" s="104"/>
    </row>
    <row r="1765" customFormat="false" ht="15.75" hidden="false" customHeight="true" outlineLevel="0" collapsed="false">
      <c r="A1765" s="19" t="n">
        <v>1758</v>
      </c>
      <c r="B1765" s="67"/>
      <c r="C1765" s="58" t="s">
        <v>5306</v>
      </c>
      <c r="D1765" s="37" t="s">
        <v>5307</v>
      </c>
      <c r="E1765" s="58" t="n">
        <v>4949830010079</v>
      </c>
      <c r="F1765" s="38" t="str">
        <f aca="false">IF(D1765="",,"http://mnsearch.com/item?kwd="&amp;D1765)</f>
        <v>http://mnsearch.com/item?kwd=B00014B1OO</v>
      </c>
      <c r="G1765" s="60" t="n">
        <v>1911</v>
      </c>
      <c r="H1765" s="39"/>
      <c r="I1765" s="40" t="n">
        <v>200</v>
      </c>
      <c r="J1765" s="41"/>
      <c r="K1765" s="41"/>
      <c r="L1765" s="41"/>
      <c r="M1765" s="100" t="s">
        <v>5308</v>
      </c>
      <c r="N1765" s="62" t="n">
        <v>39.49</v>
      </c>
      <c r="O1765" s="77" t="n">
        <f aca="false">N1765-0.5</f>
        <v>38.99</v>
      </c>
      <c r="P1765" s="78" t="n">
        <f aca="false">IF(ISERROR($P$1*O1765),"",($P$1*O1765))</f>
        <v>4128.2612</v>
      </c>
      <c r="Q1765" s="79" t="n">
        <f aca="false">P1765-T1765-X1765-G1765-H1765-Z1765</f>
        <v>408.2612</v>
      </c>
      <c r="R1765" s="80" t="n">
        <f aca="false">P1765-T1765-Y1765-G1765-H1765-Z1765</f>
        <v>408.2612</v>
      </c>
      <c r="S1765" s="81" t="n">
        <f aca="false">IF(ISERROR(Q1765/P1765),"",(Q1765/P1765))</f>
        <v>0.0988942269447485</v>
      </c>
      <c r="T1765" s="78" t="n">
        <f aca="false">ROUND(IF(ISERROR(P1765*$T$1),"",P1765*$T$1),0)</f>
        <v>619</v>
      </c>
      <c r="U1765" s="82" t="n">
        <f aca="false">ROUNDUP(I1765*1.2,0)</f>
        <v>240</v>
      </c>
      <c r="V1765" s="83" t="n">
        <f aca="false">ROUNDUP(SUM(J1765:L1765)*1.1,0)</f>
        <v>0</v>
      </c>
      <c r="W1765" s="84" t="s">
        <v>50</v>
      </c>
      <c r="X1765" s="28" t="n">
        <f aca="false">IFERROR(IF($W1765="eパケライト",VLOOKUP($U1765,料金表!$B$3:$H$52,2,1),IF($W1765="eパケ",VLOOKUP($U1765,料金表!$B$3:$H$52,4,1),IF($W1765="EMS",VLOOKUP($U1765,料金表!$B$3:$H$52,6,1),""))),"")</f>
        <v>860</v>
      </c>
      <c r="Y1765" s="28" t="n">
        <f aca="false">IFERROR(IF($W1765="eパケライト",VLOOKUP($U1765,料金表!$B$3:$H$52,3,1),IF($W1765="eパケ",VLOOKUP($U1765,料金表!$B$3:$H$52,5,1),IF($W1765="EMS",VLOOKUP($U1765,料金表!$B$3:$H$52,7,1),""))),"")</f>
        <v>860</v>
      </c>
      <c r="Z1765" s="28" t="n">
        <f aca="false">$Z$1</f>
        <v>330</v>
      </c>
      <c r="AA1765" s="64"/>
      <c r="AB1765" s="65"/>
      <c r="AC1765" s="66" t="s">
        <v>45</v>
      </c>
      <c r="AD1765" s="65" t="n">
        <v>44040</v>
      </c>
      <c r="AE1765" s="56"/>
      <c r="AF1765" s="104"/>
    </row>
    <row r="1766" customFormat="false" ht="15.75" hidden="false" customHeight="true" outlineLevel="0" collapsed="false">
      <c r="A1766" s="19" t="n">
        <v>1759</v>
      </c>
      <c r="B1766" s="67"/>
      <c r="C1766" s="58" t="s">
        <v>5309</v>
      </c>
      <c r="D1766" s="37" t="s">
        <v>5310</v>
      </c>
      <c r="E1766" s="58" t="n">
        <v>4964808100842</v>
      </c>
      <c r="F1766" s="38" t="str">
        <f aca="false">IF(D1766="",,"http://mnsearch.com/item?kwd="&amp;D1766)</f>
        <v>http://mnsearch.com/item?kwd=B00014B1Q2</v>
      </c>
      <c r="G1766" s="60" t="n">
        <v>35500</v>
      </c>
      <c r="H1766" s="39"/>
      <c r="I1766" s="40" t="n">
        <v>800</v>
      </c>
      <c r="J1766" s="41"/>
      <c r="K1766" s="41"/>
      <c r="L1766" s="41"/>
      <c r="M1766" s="61" t="s">
        <v>5311</v>
      </c>
      <c r="N1766" s="62" t="n">
        <v>470</v>
      </c>
      <c r="O1766" s="77" t="n">
        <f aca="false">N1766-0.5</f>
        <v>469.5</v>
      </c>
      <c r="P1766" s="78" t="n">
        <f aca="false">IF(ISERROR($P$1*O1766),"",($P$1*O1766))</f>
        <v>49710.66</v>
      </c>
      <c r="Q1766" s="79" t="n">
        <f aca="false">P1766-T1766-X1766-G1766-H1766-Z1766</f>
        <v>4438.66</v>
      </c>
      <c r="R1766" s="80" t="n">
        <f aca="false">P1766-T1766-Y1766-G1766-H1766-Z1766</f>
        <v>4438.66</v>
      </c>
      <c r="S1766" s="81" t="n">
        <f aca="false">IF(ISERROR(Q1766/P1766),"",(Q1766/P1766))</f>
        <v>0.0892899028095784</v>
      </c>
      <c r="T1766" s="78" t="n">
        <f aca="false">ROUND(IF(ISERROR(P1766*$T$1),"",P1766*$T$1),0)</f>
        <v>7457</v>
      </c>
      <c r="U1766" s="82" t="n">
        <f aca="false">ROUNDUP(I1766*1.2,0)</f>
        <v>960</v>
      </c>
      <c r="V1766" s="83" t="n">
        <f aca="false">ROUNDUP(SUM(J1766:L1766)*1.1,0)</f>
        <v>0</v>
      </c>
      <c r="W1766" s="84" t="s">
        <v>50</v>
      </c>
      <c r="X1766" s="28" t="n">
        <f aca="false">IFERROR(IF($W1766="eパケライト",VLOOKUP($U1766,料金表!$B$3:$H$52,2,1),IF($W1766="eパケ",VLOOKUP($U1766,料金表!$B$3:$H$52,4,1),IF($W1766="EMS",VLOOKUP($U1766,料金表!$B$3:$H$52,6,1),""))),"")</f>
        <v>1985</v>
      </c>
      <c r="Y1766" s="28" t="n">
        <f aca="false">IFERROR(IF($W1766="eパケライト",VLOOKUP($U1766,料金表!$B$3:$H$52,3,1),IF($W1766="eパケ",VLOOKUP($U1766,料金表!$B$3:$H$52,5,1),IF($W1766="EMS",VLOOKUP($U1766,料金表!$B$3:$H$52,7,1),""))),"")</f>
        <v>1985</v>
      </c>
      <c r="Z1766" s="28" t="n">
        <f aca="false">$Z$1</f>
        <v>330</v>
      </c>
      <c r="AA1766" s="64"/>
      <c r="AB1766" s="65"/>
      <c r="AC1766" s="66" t="s">
        <v>45</v>
      </c>
      <c r="AD1766" s="65" t="n">
        <v>44040</v>
      </c>
      <c r="AE1766" s="56"/>
      <c r="AF1766" s="104"/>
    </row>
    <row r="1767" customFormat="false" ht="15.75" hidden="false" customHeight="true" outlineLevel="0" collapsed="false">
      <c r="A1767" s="19" t="n">
        <v>1760</v>
      </c>
      <c r="B1767" s="67"/>
      <c r="C1767" s="58" t="s">
        <v>5312</v>
      </c>
      <c r="D1767" s="37" t="s">
        <v>5313</v>
      </c>
      <c r="E1767" s="58" t="n">
        <v>4964808101313</v>
      </c>
      <c r="F1767" s="38" t="str">
        <f aca="false">IF(D1767="",,"http://mnsearch.com/item?kwd="&amp;D1767)</f>
        <v>http://mnsearch.com/item?kwd=B00014B0Q8</v>
      </c>
      <c r="G1767" s="60" t="n">
        <v>30000</v>
      </c>
      <c r="H1767" s="39"/>
      <c r="I1767" s="40" t="n">
        <v>800</v>
      </c>
      <c r="J1767" s="41"/>
      <c r="K1767" s="41"/>
      <c r="L1767" s="41"/>
      <c r="M1767" s="100" t="s">
        <v>5314</v>
      </c>
      <c r="N1767" s="62" t="n">
        <v>420</v>
      </c>
      <c r="O1767" s="77" t="n">
        <f aca="false">N1767-0.5</f>
        <v>419.5</v>
      </c>
      <c r="P1767" s="78" t="n">
        <f aca="false">IF(ISERROR($P$1*O1767),"",($P$1*O1767))</f>
        <v>44416.66</v>
      </c>
      <c r="Q1767" s="79" t="n">
        <f aca="false">P1767-T1767-X1767-G1767-H1767-Z1767</f>
        <v>5439.66</v>
      </c>
      <c r="R1767" s="80" t="n">
        <f aca="false">P1767-T1767-Y1767-G1767-H1767-Z1767</f>
        <v>5439.66</v>
      </c>
      <c r="S1767" s="81" t="n">
        <f aca="false">IF(ISERROR(Q1767/P1767),"",(Q1767/P1767))</f>
        <v>0.122468911439987</v>
      </c>
      <c r="T1767" s="78" t="n">
        <f aca="false">ROUND(IF(ISERROR(P1767*$T$1),"",P1767*$T$1),0)</f>
        <v>6662</v>
      </c>
      <c r="U1767" s="82" t="n">
        <f aca="false">ROUNDUP(I1767*1.2,0)</f>
        <v>960</v>
      </c>
      <c r="V1767" s="83" t="n">
        <f aca="false">ROUNDUP(SUM(J1767:L1767)*1.1,0)</f>
        <v>0</v>
      </c>
      <c r="W1767" s="84" t="s">
        <v>50</v>
      </c>
      <c r="X1767" s="28" t="n">
        <f aca="false">IFERROR(IF($W1767="eパケライト",VLOOKUP($U1767,料金表!$B$3:$H$52,2,1),IF($W1767="eパケ",VLOOKUP($U1767,料金表!$B$3:$H$52,4,1),IF($W1767="EMS",VLOOKUP($U1767,料金表!$B$3:$H$52,6,1),""))),"")</f>
        <v>1985</v>
      </c>
      <c r="Y1767" s="28" t="n">
        <f aca="false">IFERROR(IF($W1767="eパケライト",VLOOKUP($U1767,料金表!$B$3:$H$52,3,1),IF($W1767="eパケ",VLOOKUP($U1767,料金表!$B$3:$H$52,5,1),IF($W1767="EMS",VLOOKUP($U1767,料金表!$B$3:$H$52,7,1),""))),"")</f>
        <v>1985</v>
      </c>
      <c r="Z1767" s="28" t="n">
        <f aca="false">$Z$1</f>
        <v>330</v>
      </c>
      <c r="AA1767" s="64"/>
      <c r="AB1767" s="65"/>
      <c r="AC1767" s="66" t="s">
        <v>45</v>
      </c>
      <c r="AD1767" s="65" t="n">
        <v>44040</v>
      </c>
      <c r="AE1767" s="56"/>
      <c r="AF1767" s="104"/>
    </row>
    <row r="1768" customFormat="false" ht="15.75" hidden="false" customHeight="true" outlineLevel="0" collapsed="false">
      <c r="A1768" s="19" t="n">
        <v>1761</v>
      </c>
      <c r="B1768" s="67"/>
      <c r="C1768" s="58" t="s">
        <v>5315</v>
      </c>
      <c r="D1768" s="37" t="s">
        <v>5316</v>
      </c>
      <c r="E1768" s="58" t="n">
        <v>4535506300164</v>
      </c>
      <c r="F1768" s="38" t="str">
        <f aca="false">IF(D1768="",,"http://mnsearch.com/item?kwd="&amp;D1768)</f>
        <v>http://mnsearch.com/item?kwd=B00005TPIC</v>
      </c>
      <c r="G1768" s="60" t="n">
        <v>3511</v>
      </c>
      <c r="H1768" s="39"/>
      <c r="I1768" s="40" t="n">
        <v>200</v>
      </c>
      <c r="J1768" s="41"/>
      <c r="K1768" s="41"/>
      <c r="L1768" s="41"/>
      <c r="M1768" s="61" t="s">
        <v>5317</v>
      </c>
      <c r="N1768" s="62" t="n">
        <v>75</v>
      </c>
      <c r="O1768" s="77" t="n">
        <f aca="false">N1768-0.5</f>
        <v>74.5</v>
      </c>
      <c r="P1768" s="78" t="n">
        <f aca="false">IF(ISERROR($P$1*O1768),"",($P$1*O1768))</f>
        <v>7888.06</v>
      </c>
      <c r="Q1768" s="79" t="n">
        <f aca="false">P1768-T1768-X1768-G1768-H1768-Z1768</f>
        <v>2004.06</v>
      </c>
      <c r="R1768" s="80" t="n">
        <f aca="false">P1768-T1768-Y1768-G1768-H1768-Z1768</f>
        <v>2004.06</v>
      </c>
      <c r="S1768" s="81" t="n">
        <f aca="false">IF(ISERROR(Q1768/P1768),"",(Q1768/P1768))</f>
        <v>0.254062469098866</v>
      </c>
      <c r="T1768" s="78" t="n">
        <f aca="false">ROUND(IF(ISERROR(P1768*$T$1),"",P1768*$T$1),0)</f>
        <v>1183</v>
      </c>
      <c r="U1768" s="82" t="n">
        <f aca="false">ROUNDUP(I1768*1.2,0)</f>
        <v>240</v>
      </c>
      <c r="V1768" s="83" t="n">
        <f aca="false">ROUNDUP(SUM(J1768:L1768)*1.1,0)</f>
        <v>0</v>
      </c>
      <c r="W1768" s="84" t="s">
        <v>50</v>
      </c>
      <c r="X1768" s="28" t="n">
        <f aca="false">IFERROR(IF($W1768="eパケライト",VLOOKUP($U1768,料金表!$B$3:$H$52,2,1),IF($W1768="eパケ",VLOOKUP($U1768,料金表!$B$3:$H$52,4,1),IF($W1768="EMS",VLOOKUP($U1768,料金表!$B$3:$H$52,6,1),""))),"")</f>
        <v>860</v>
      </c>
      <c r="Y1768" s="28" t="n">
        <f aca="false">IFERROR(IF($W1768="eパケライト",VLOOKUP($U1768,料金表!$B$3:$H$52,3,1),IF($W1768="eパケ",VLOOKUP($U1768,料金表!$B$3:$H$52,5,1),IF($W1768="EMS",VLOOKUP($U1768,料金表!$B$3:$H$52,7,1),""))),"")</f>
        <v>860</v>
      </c>
      <c r="Z1768" s="28" t="n">
        <f aca="false">$Z$1</f>
        <v>330</v>
      </c>
      <c r="AA1768" s="64"/>
      <c r="AB1768" s="65"/>
      <c r="AC1768" s="66" t="s">
        <v>45</v>
      </c>
      <c r="AD1768" s="65" t="n">
        <v>44040</v>
      </c>
      <c r="AE1768" s="56"/>
      <c r="AF1768" s="104"/>
    </row>
    <row r="1769" customFormat="false" ht="15.75" hidden="false" customHeight="true" outlineLevel="0" collapsed="false">
      <c r="A1769" s="19" t="n">
        <v>1762</v>
      </c>
      <c r="B1769" s="67"/>
      <c r="C1769" s="58" t="s">
        <v>5318</v>
      </c>
      <c r="D1769" s="37" t="s">
        <v>5319</v>
      </c>
      <c r="E1769" s="58" t="n">
        <v>4964808101207</v>
      </c>
      <c r="F1769" s="38" t="str">
        <f aca="false">IF(D1769="",,"http://mnsearch.com/item?kwd="&amp;D1769)</f>
        <v>http://mnsearch.com/item?kwd=B00014B0NG</v>
      </c>
      <c r="G1769" s="60" t="n">
        <v>35000</v>
      </c>
      <c r="H1769" s="39"/>
      <c r="I1769" s="40" t="n">
        <v>800</v>
      </c>
      <c r="J1769" s="41"/>
      <c r="K1769" s="41"/>
      <c r="L1769" s="41"/>
      <c r="M1769" s="61" t="s">
        <v>5320</v>
      </c>
      <c r="N1769" s="62" t="n">
        <v>475</v>
      </c>
      <c r="O1769" s="77" t="n">
        <f aca="false">N1769-0.5</f>
        <v>474.5</v>
      </c>
      <c r="P1769" s="78" t="n">
        <f aca="false">IF(ISERROR($P$1*O1769),"",($P$1*O1769))</f>
        <v>50240.06</v>
      </c>
      <c r="Q1769" s="79" t="n">
        <f aca="false">P1769-T1769-X1769-G1769-H1769-Z1769</f>
        <v>5389.06</v>
      </c>
      <c r="R1769" s="80" t="n">
        <f aca="false">P1769-T1769-Y1769-G1769-H1769-Z1769</f>
        <v>5389.06</v>
      </c>
      <c r="S1769" s="81" t="n">
        <f aca="false">IF(ISERROR(Q1769/P1769),"",(Q1769/P1769))</f>
        <v>0.10726619355152</v>
      </c>
      <c r="T1769" s="78" t="n">
        <f aca="false">ROUND(IF(ISERROR(P1769*$T$1),"",P1769*$T$1),0)</f>
        <v>7536</v>
      </c>
      <c r="U1769" s="82" t="n">
        <f aca="false">ROUNDUP(I1769*1.2,0)</f>
        <v>960</v>
      </c>
      <c r="V1769" s="83" t="n">
        <f aca="false">ROUNDUP(SUM(J1769:L1769)*1.1,0)</f>
        <v>0</v>
      </c>
      <c r="W1769" s="84" t="s">
        <v>50</v>
      </c>
      <c r="X1769" s="28" t="n">
        <f aca="false">IFERROR(IF($W1769="eパケライト",VLOOKUP($U1769,料金表!$B$3:$H$52,2,1),IF($W1769="eパケ",VLOOKUP($U1769,料金表!$B$3:$H$52,4,1),IF($W1769="EMS",VLOOKUP($U1769,料金表!$B$3:$H$52,6,1),""))),"")</f>
        <v>1985</v>
      </c>
      <c r="Y1769" s="28" t="n">
        <f aca="false">IFERROR(IF($W1769="eパケライト",VLOOKUP($U1769,料金表!$B$3:$H$52,3,1),IF($W1769="eパケ",VLOOKUP($U1769,料金表!$B$3:$H$52,5,1),IF($W1769="EMS",VLOOKUP($U1769,料金表!$B$3:$H$52,7,1),""))),"")</f>
        <v>1985</v>
      </c>
      <c r="Z1769" s="28" t="n">
        <f aca="false">$Z$1</f>
        <v>330</v>
      </c>
      <c r="AA1769" s="64"/>
      <c r="AB1769" s="65"/>
      <c r="AC1769" s="66" t="s">
        <v>45</v>
      </c>
      <c r="AD1769" s="65" t="n">
        <v>44040</v>
      </c>
      <c r="AE1769" s="56"/>
      <c r="AF1769" s="104"/>
    </row>
    <row r="1770" customFormat="false" ht="15.75" hidden="false" customHeight="true" outlineLevel="0" collapsed="false">
      <c r="A1770" s="19" t="n">
        <v>1763</v>
      </c>
      <c r="B1770" s="67"/>
      <c r="C1770" s="58" t="s">
        <v>5321</v>
      </c>
      <c r="D1770" s="37" t="s">
        <v>5322</v>
      </c>
      <c r="E1770" s="58" t="n">
        <v>4964808501083</v>
      </c>
      <c r="F1770" s="38" t="str">
        <f aca="false">IF(D1770="",,"http://mnsearch.com/item?kwd="&amp;D1770)</f>
        <v>http://mnsearch.com/item?kwd=B00014B0OA</v>
      </c>
      <c r="G1770" s="60" t="n">
        <v>7800</v>
      </c>
      <c r="H1770" s="39"/>
      <c r="I1770" s="40" t="n">
        <v>200</v>
      </c>
      <c r="J1770" s="41"/>
      <c r="K1770" s="41"/>
      <c r="L1770" s="41"/>
      <c r="M1770" s="100" t="s">
        <v>5323</v>
      </c>
      <c r="N1770" s="62" t="n">
        <v>110</v>
      </c>
      <c r="O1770" s="77" t="n">
        <f aca="false">N1770-0.5</f>
        <v>109.5</v>
      </c>
      <c r="P1770" s="78" t="n">
        <f aca="false">IF(ISERROR($P$1*O1770),"",($P$1*O1770))</f>
        <v>11593.86</v>
      </c>
      <c r="Q1770" s="79" t="n">
        <f aca="false">P1770-T1770-X1770-G1770-H1770-Z1770</f>
        <v>864.859999999999</v>
      </c>
      <c r="R1770" s="80" t="n">
        <f aca="false">P1770-T1770-Y1770-G1770-H1770-Z1770</f>
        <v>864.859999999999</v>
      </c>
      <c r="S1770" s="81" t="n">
        <f aca="false">IF(ISERROR(Q1770/P1770),"",(Q1770/P1770))</f>
        <v>0.0745963811879735</v>
      </c>
      <c r="T1770" s="78" t="n">
        <f aca="false">ROUND(IF(ISERROR(P1770*$T$1),"",P1770*$T$1),0)</f>
        <v>1739</v>
      </c>
      <c r="U1770" s="82" t="n">
        <f aca="false">ROUNDUP(I1770*1.2,0)</f>
        <v>240</v>
      </c>
      <c r="V1770" s="83" t="n">
        <f aca="false">ROUNDUP(SUM(J1770:L1770)*1.1,0)</f>
        <v>0</v>
      </c>
      <c r="W1770" s="84" t="s">
        <v>50</v>
      </c>
      <c r="X1770" s="28" t="n">
        <f aca="false">IFERROR(IF($W1770="eパケライト",VLOOKUP($U1770,料金表!$B$3:$H$52,2,1),IF($W1770="eパケ",VLOOKUP($U1770,料金表!$B$3:$H$52,4,1),IF($W1770="EMS",VLOOKUP($U1770,料金表!$B$3:$H$52,6,1),""))),"")</f>
        <v>860</v>
      </c>
      <c r="Y1770" s="28" t="n">
        <f aca="false">IFERROR(IF($W1770="eパケライト",VLOOKUP($U1770,料金表!$B$3:$H$52,3,1),IF($W1770="eパケ",VLOOKUP($U1770,料金表!$B$3:$H$52,5,1),IF($W1770="EMS",VLOOKUP($U1770,料金表!$B$3:$H$52,7,1),""))),"")</f>
        <v>860</v>
      </c>
      <c r="Z1770" s="28" t="n">
        <f aca="false">$Z$1</f>
        <v>330</v>
      </c>
      <c r="AA1770" s="64"/>
      <c r="AB1770" s="65"/>
      <c r="AC1770" s="66" t="s">
        <v>45</v>
      </c>
      <c r="AD1770" s="65" t="n">
        <v>44040</v>
      </c>
      <c r="AE1770" s="56"/>
      <c r="AF1770" s="104"/>
    </row>
    <row r="1771" customFormat="false" ht="15.75" hidden="false" customHeight="true" outlineLevel="0" collapsed="false">
      <c r="A1771" s="19" t="n">
        <v>1764</v>
      </c>
      <c r="B1771" s="67"/>
      <c r="C1771" s="58" t="s">
        <v>5324</v>
      </c>
      <c r="D1771" s="37" t="s">
        <v>5325</v>
      </c>
      <c r="E1771" s="58" t="n">
        <v>4974365502027</v>
      </c>
      <c r="F1771" s="38" t="str">
        <f aca="false">IF(D1771="",,"http://mnsearch.com/item?kwd="&amp;D1771)</f>
        <v>http://mnsearch.com/item?kwd=B00005V8DS</v>
      </c>
      <c r="G1771" s="60" t="n">
        <v>3000</v>
      </c>
      <c r="H1771" s="39"/>
      <c r="I1771" s="40" t="n">
        <v>500</v>
      </c>
      <c r="J1771" s="41"/>
      <c r="K1771" s="41"/>
      <c r="L1771" s="41"/>
      <c r="M1771" s="100" t="s">
        <v>5326</v>
      </c>
      <c r="N1771" s="62" t="n">
        <v>70.49</v>
      </c>
      <c r="O1771" s="77" t="n">
        <f aca="false">N1771-0.5</f>
        <v>69.99</v>
      </c>
      <c r="P1771" s="78" t="n">
        <f aca="false">IF(ISERROR($P$1*O1771),"",($P$1*O1771))</f>
        <v>7410.5412</v>
      </c>
      <c r="Q1771" s="79" t="n">
        <f aca="false">P1771-T1771-X1771-G1771-H1771-Z1771</f>
        <v>1583.5412</v>
      </c>
      <c r="R1771" s="80" t="n">
        <f aca="false">P1771-T1771-Y1771-G1771-H1771-Z1771</f>
        <v>1583.5412</v>
      </c>
      <c r="S1771" s="81" t="n">
        <f aca="false">IF(ISERROR(Q1771/P1771),"",(Q1771/P1771))</f>
        <v>0.213687658871662</v>
      </c>
      <c r="T1771" s="78" t="n">
        <f aca="false">ROUND(IF(ISERROR(P1771*$T$1),"",P1771*$T$1),0)</f>
        <v>1112</v>
      </c>
      <c r="U1771" s="82" t="n">
        <f aca="false">ROUNDUP(I1771*1.2,0)</f>
        <v>600</v>
      </c>
      <c r="V1771" s="83" t="n">
        <f aca="false">ROUNDUP(SUM(J1771:L1771)*1.1,0)</f>
        <v>0</v>
      </c>
      <c r="W1771" s="84" t="s">
        <v>50</v>
      </c>
      <c r="X1771" s="28" t="n">
        <f aca="false">IFERROR(IF($W1771="eパケライト",VLOOKUP($U1771,料金表!$B$3:$H$52,2,1),IF($W1771="eパケ",VLOOKUP($U1771,料金表!$B$3:$H$52,4,1),IF($W1771="EMS",VLOOKUP($U1771,料金表!$B$3:$H$52,6,1),""))),"")</f>
        <v>1385</v>
      </c>
      <c r="Y1771" s="28" t="n">
        <f aca="false">IFERROR(IF($W1771="eパケライト",VLOOKUP($U1771,料金表!$B$3:$H$52,3,1),IF($W1771="eパケ",VLOOKUP($U1771,料金表!$B$3:$H$52,5,1),IF($W1771="EMS",VLOOKUP($U1771,料金表!$B$3:$H$52,7,1),""))),"")</f>
        <v>1385</v>
      </c>
      <c r="Z1771" s="28" t="n">
        <f aca="false">$Z$1</f>
        <v>330</v>
      </c>
      <c r="AA1771" s="64"/>
      <c r="AB1771" s="65"/>
      <c r="AC1771" s="66" t="s">
        <v>45</v>
      </c>
      <c r="AD1771" s="65" t="n">
        <v>44040</v>
      </c>
      <c r="AE1771" s="56"/>
      <c r="AF1771" s="104"/>
    </row>
    <row r="1772" customFormat="false" ht="15.75" hidden="false" customHeight="true" outlineLevel="0" collapsed="false">
      <c r="A1772" s="19" t="n">
        <v>1765</v>
      </c>
      <c r="B1772" s="67"/>
      <c r="C1772" s="58" t="s">
        <v>5327</v>
      </c>
      <c r="D1772" s="37" t="s">
        <v>5328</v>
      </c>
      <c r="E1772" s="58" t="n">
        <v>4965857090139</v>
      </c>
      <c r="F1772" s="38" t="str">
        <f aca="false">IF(D1772="",,"http://mnsearch.com/item?kwd="&amp;D1772)</f>
        <v>http://mnsearch.com/item?kwd=B000068HIB</v>
      </c>
      <c r="G1772" s="60" t="n">
        <v>10401</v>
      </c>
      <c r="H1772" s="39"/>
      <c r="I1772" s="40" t="n">
        <v>200</v>
      </c>
      <c r="J1772" s="41"/>
      <c r="K1772" s="41"/>
      <c r="L1772" s="41"/>
      <c r="M1772" s="61" t="s">
        <v>5329</v>
      </c>
      <c r="N1772" s="62" t="n">
        <v>135</v>
      </c>
      <c r="O1772" s="77" t="n">
        <f aca="false">N1772-0.5</f>
        <v>134.5</v>
      </c>
      <c r="P1772" s="78" t="n">
        <f aca="false">IF(ISERROR($P$1*O1772),"",($P$1*O1772))</f>
        <v>14240.86</v>
      </c>
      <c r="Q1772" s="79" t="n">
        <f aca="false">P1772-T1772-X1772-G1772-H1772-Z1772</f>
        <v>513.859999999999</v>
      </c>
      <c r="R1772" s="80" t="n">
        <f aca="false">P1772-T1772-Y1772-G1772-H1772-Z1772</f>
        <v>513.859999999999</v>
      </c>
      <c r="S1772" s="81" t="n">
        <f aca="false">IF(ISERROR(Q1772/P1772),"",(Q1772/P1772))</f>
        <v>0.0360834949574674</v>
      </c>
      <c r="T1772" s="78" t="n">
        <f aca="false">ROUND(IF(ISERROR(P1772*$T$1),"",P1772*$T$1),0)</f>
        <v>2136</v>
      </c>
      <c r="U1772" s="82" t="n">
        <f aca="false">ROUNDUP(I1772*1.2,0)</f>
        <v>240</v>
      </c>
      <c r="V1772" s="83" t="n">
        <f aca="false">ROUNDUP(SUM(J1772:L1772)*1.1,0)</f>
        <v>0</v>
      </c>
      <c r="W1772" s="84" t="s">
        <v>50</v>
      </c>
      <c r="X1772" s="28" t="n">
        <f aca="false">IFERROR(IF($W1772="eパケライト",VLOOKUP($U1772,料金表!$B$3:$H$52,2,1),IF($W1772="eパケ",VLOOKUP($U1772,料金表!$B$3:$H$52,4,1),IF($W1772="EMS",VLOOKUP($U1772,料金表!$B$3:$H$52,6,1),""))),"")</f>
        <v>860</v>
      </c>
      <c r="Y1772" s="28" t="n">
        <f aca="false">IFERROR(IF($W1772="eパケライト",VLOOKUP($U1772,料金表!$B$3:$H$52,3,1),IF($W1772="eパケ",VLOOKUP($U1772,料金表!$B$3:$H$52,5,1),IF($W1772="EMS",VLOOKUP($U1772,料金表!$B$3:$H$52,7,1),""))),"")</f>
        <v>860</v>
      </c>
      <c r="Z1772" s="28" t="n">
        <f aca="false">$Z$1</f>
        <v>330</v>
      </c>
      <c r="AA1772" s="64"/>
      <c r="AB1772" s="65"/>
      <c r="AC1772" s="66" t="s">
        <v>89</v>
      </c>
      <c r="AD1772" s="65" t="n">
        <v>44041</v>
      </c>
      <c r="AE1772" s="56"/>
      <c r="AF1772" s="104"/>
    </row>
    <row r="1773" customFormat="false" ht="15.75" hidden="false" customHeight="true" outlineLevel="0" collapsed="false">
      <c r="A1773" s="19" t="n">
        <v>1766</v>
      </c>
      <c r="B1773" s="67"/>
      <c r="C1773" s="58" t="s">
        <v>5330</v>
      </c>
      <c r="D1773" s="37" t="s">
        <v>5331</v>
      </c>
      <c r="E1773" s="58" t="n">
        <v>4980124010078</v>
      </c>
      <c r="F1773" s="38" t="str">
        <f aca="false">IF(D1773="",,"http://mnsearch.com/item?kwd="&amp;D1773)</f>
        <v>http://mnsearch.com/item?kwd=B00006LJTX</v>
      </c>
      <c r="G1773" s="60" t="n">
        <v>1500</v>
      </c>
      <c r="H1773" s="39"/>
      <c r="I1773" s="40" t="n">
        <v>200</v>
      </c>
      <c r="J1773" s="41"/>
      <c r="K1773" s="41"/>
      <c r="L1773" s="41"/>
      <c r="M1773" s="61" t="s">
        <v>5332</v>
      </c>
      <c r="N1773" s="62" t="n">
        <v>35.49</v>
      </c>
      <c r="O1773" s="77" t="n">
        <f aca="false">N1773-0.5</f>
        <v>34.99</v>
      </c>
      <c r="P1773" s="78" t="n">
        <f aca="false">IF(ISERROR($P$1*O1773),"",($P$1*O1773))</f>
        <v>3704.7412</v>
      </c>
      <c r="Q1773" s="79" t="n">
        <f aca="false">P1773-T1773-X1773-G1773-H1773-Z1773</f>
        <v>458.7412</v>
      </c>
      <c r="R1773" s="80" t="n">
        <f aca="false">P1773-T1773-Y1773-G1773-H1773-Z1773</f>
        <v>458.7412</v>
      </c>
      <c r="S1773" s="81" t="n">
        <f aca="false">IF(ISERROR(Q1773/P1773),"",(Q1773/P1773))</f>
        <v>0.123825437523139</v>
      </c>
      <c r="T1773" s="78" t="n">
        <f aca="false">ROUND(IF(ISERROR(P1773*$T$1),"",P1773*$T$1),0)</f>
        <v>556</v>
      </c>
      <c r="U1773" s="82" t="n">
        <f aca="false">ROUNDUP(I1773*1.2,0)</f>
        <v>240</v>
      </c>
      <c r="V1773" s="83" t="n">
        <f aca="false">ROUNDUP(SUM(J1773:L1773)*1.1,0)</f>
        <v>0</v>
      </c>
      <c r="W1773" s="84" t="s">
        <v>50</v>
      </c>
      <c r="X1773" s="28" t="n">
        <f aca="false">IFERROR(IF($W1773="eパケライト",VLOOKUP($U1773,料金表!$B$3:$H$52,2,1),IF($W1773="eパケ",VLOOKUP($U1773,料金表!$B$3:$H$52,4,1),IF($W1773="EMS",VLOOKUP($U1773,料金表!$B$3:$H$52,6,1),""))),"")</f>
        <v>860</v>
      </c>
      <c r="Y1773" s="28" t="n">
        <f aca="false">IFERROR(IF($W1773="eパケライト",VLOOKUP($U1773,料金表!$B$3:$H$52,3,1),IF($W1773="eパケ",VLOOKUP($U1773,料金表!$B$3:$H$52,5,1),IF($W1773="EMS",VLOOKUP($U1773,料金表!$B$3:$H$52,7,1),""))),"")</f>
        <v>860</v>
      </c>
      <c r="Z1773" s="28" t="n">
        <f aca="false">$Z$1</f>
        <v>330</v>
      </c>
      <c r="AA1773" s="64"/>
      <c r="AB1773" s="65"/>
      <c r="AC1773" s="66" t="s">
        <v>89</v>
      </c>
      <c r="AD1773" s="65" t="n">
        <v>44041</v>
      </c>
      <c r="AE1773" s="56"/>
      <c r="AF1773" s="104"/>
    </row>
    <row r="1774" customFormat="false" ht="15.75" hidden="false" customHeight="true" outlineLevel="0" collapsed="false">
      <c r="A1774" s="19" t="n">
        <v>1767</v>
      </c>
      <c r="B1774" s="67"/>
      <c r="C1774" s="58" t="s">
        <v>5333</v>
      </c>
      <c r="D1774" s="37" t="s">
        <v>5334</v>
      </c>
      <c r="E1774" s="58" t="n">
        <v>4512557600061</v>
      </c>
      <c r="F1774" s="38" t="str">
        <f aca="false">IF(D1774="",,"http://mnsearch.com/item?kwd="&amp;D1774)</f>
        <v>http://mnsearch.com/item?kwd=B000069RQ1</v>
      </c>
      <c r="G1774" s="60" t="n">
        <v>6200</v>
      </c>
      <c r="H1774" s="39"/>
      <c r="I1774" s="40" t="n">
        <v>200</v>
      </c>
      <c r="J1774" s="41"/>
      <c r="K1774" s="41"/>
      <c r="L1774" s="41"/>
      <c r="M1774" s="61" t="s">
        <v>5335</v>
      </c>
      <c r="N1774" s="62" t="n">
        <v>92.49</v>
      </c>
      <c r="O1774" s="77" t="n">
        <f aca="false">N1774-0.5</f>
        <v>91.99</v>
      </c>
      <c r="P1774" s="78" t="n">
        <f aca="false">IF(ISERROR($P$1*O1774),"",($P$1*O1774))</f>
        <v>9739.9012</v>
      </c>
      <c r="Q1774" s="79" t="n">
        <f aca="false">P1774-T1774-X1774-G1774-H1774-Z1774</f>
        <v>888.901199999999</v>
      </c>
      <c r="R1774" s="80" t="n">
        <f aca="false">P1774-T1774-Y1774-G1774-H1774-Z1774</f>
        <v>888.901199999999</v>
      </c>
      <c r="S1774" s="81" t="n">
        <f aca="false">IF(ISERROR(Q1774/P1774),"",(Q1774/P1774))</f>
        <v>0.0912638826356882</v>
      </c>
      <c r="T1774" s="78" t="n">
        <f aca="false">ROUND(IF(ISERROR(P1774*$T$1),"",P1774*$T$1),0)</f>
        <v>1461</v>
      </c>
      <c r="U1774" s="82" t="n">
        <f aca="false">ROUNDUP(I1774*1.2,0)</f>
        <v>240</v>
      </c>
      <c r="V1774" s="83" t="n">
        <f aca="false">ROUNDUP(SUM(J1774:L1774)*1.1,0)</f>
        <v>0</v>
      </c>
      <c r="W1774" s="84" t="s">
        <v>50</v>
      </c>
      <c r="X1774" s="28" t="n">
        <f aca="false">IFERROR(IF($W1774="eパケライト",VLOOKUP($U1774,料金表!$B$3:$H$52,2,1),IF($W1774="eパケ",VLOOKUP($U1774,料金表!$B$3:$H$52,4,1),IF($W1774="EMS",VLOOKUP($U1774,料金表!$B$3:$H$52,6,1),""))),"")</f>
        <v>860</v>
      </c>
      <c r="Y1774" s="28" t="n">
        <f aca="false">IFERROR(IF($W1774="eパケライト",VLOOKUP($U1774,料金表!$B$3:$H$52,3,1),IF($W1774="eパケ",VLOOKUP($U1774,料金表!$B$3:$H$52,5,1),IF($W1774="EMS",VLOOKUP($U1774,料金表!$B$3:$H$52,7,1),""))),"")</f>
        <v>860</v>
      </c>
      <c r="Z1774" s="28" t="n">
        <f aca="false">$Z$1</f>
        <v>330</v>
      </c>
      <c r="AA1774" s="64"/>
      <c r="AB1774" s="65"/>
      <c r="AC1774" s="66" t="s">
        <v>89</v>
      </c>
      <c r="AD1774" s="65" t="n">
        <v>44041</v>
      </c>
      <c r="AE1774" s="56"/>
      <c r="AF1774" s="104"/>
    </row>
    <row r="1775" customFormat="false" ht="15.75" hidden="false" customHeight="true" outlineLevel="0" collapsed="false">
      <c r="A1775" s="19" t="n">
        <v>1768</v>
      </c>
      <c r="B1775" s="67"/>
      <c r="C1775" s="58" t="s">
        <v>5336</v>
      </c>
      <c r="D1775" s="37" t="s">
        <v>5337</v>
      </c>
      <c r="E1775" s="58" t="n">
        <v>4974365040031</v>
      </c>
      <c r="F1775" s="38" t="str">
        <f aca="false">IF(D1775="",,"http://mnsearch.com/item?kwd="&amp;D1775)</f>
        <v>http://mnsearch.com/item?kwd=B000148E0S</v>
      </c>
      <c r="G1775" s="60" t="n">
        <v>2811</v>
      </c>
      <c r="H1775" s="39"/>
      <c r="I1775" s="40" t="n">
        <v>300</v>
      </c>
      <c r="J1775" s="41"/>
      <c r="K1775" s="41"/>
      <c r="L1775" s="41"/>
      <c r="M1775" s="61" t="s">
        <v>5338</v>
      </c>
      <c r="N1775" s="62" t="n">
        <v>55.28</v>
      </c>
      <c r="O1775" s="77" t="n">
        <f aca="false">N1775-0.5</f>
        <v>54.78</v>
      </c>
      <c r="P1775" s="78" t="n">
        <f aca="false">IF(ISERROR($P$1*O1775),"",($P$1*O1775))</f>
        <v>5800.1064</v>
      </c>
      <c r="Q1775" s="79" t="n">
        <f aca="false">P1775-T1775-X1775-G1775-H1775-Z1775</f>
        <v>704.1064</v>
      </c>
      <c r="R1775" s="80" t="n">
        <f aca="false">P1775-T1775-Y1775-G1775-H1775-Z1775</f>
        <v>704.1064</v>
      </c>
      <c r="S1775" s="81" t="n">
        <f aca="false">IF(ISERROR(Q1775/P1775),"",(Q1775/P1775))</f>
        <v>0.121395428194214</v>
      </c>
      <c r="T1775" s="78" t="n">
        <f aca="false">ROUND(IF(ISERROR(P1775*$T$1),"",P1775*$T$1),0)</f>
        <v>870</v>
      </c>
      <c r="U1775" s="82" t="n">
        <f aca="false">ROUNDUP(I1775*1.2,0)</f>
        <v>360</v>
      </c>
      <c r="V1775" s="83" t="n">
        <f aca="false">ROUNDUP(SUM(J1775:L1775)*1.1,0)</f>
        <v>0</v>
      </c>
      <c r="W1775" s="84" t="s">
        <v>50</v>
      </c>
      <c r="X1775" s="28" t="n">
        <f aca="false">IFERROR(IF($W1775="eパケライト",VLOOKUP($U1775,料金表!$B$3:$H$52,2,1),IF($W1775="eパケ",VLOOKUP($U1775,料金表!$B$3:$H$52,4,1),IF($W1775="EMS",VLOOKUP($U1775,料金表!$B$3:$H$52,6,1),""))),"")</f>
        <v>1085</v>
      </c>
      <c r="Y1775" s="28" t="n">
        <f aca="false">IFERROR(IF($W1775="eパケライト",VLOOKUP($U1775,料金表!$B$3:$H$52,3,1),IF($W1775="eパケ",VLOOKUP($U1775,料金表!$B$3:$H$52,5,1),IF($W1775="EMS",VLOOKUP($U1775,料金表!$B$3:$H$52,7,1),""))),"")</f>
        <v>1085</v>
      </c>
      <c r="Z1775" s="28" t="n">
        <f aca="false">$Z$1</f>
        <v>330</v>
      </c>
      <c r="AA1775" s="64"/>
      <c r="AB1775" s="65"/>
      <c r="AC1775" s="66" t="s">
        <v>89</v>
      </c>
      <c r="AD1775" s="65" t="n">
        <v>44041</v>
      </c>
      <c r="AE1775" s="56"/>
      <c r="AF1775" s="104"/>
    </row>
    <row r="1776" customFormat="false" ht="15.75" hidden="false" customHeight="true" outlineLevel="0" collapsed="false">
      <c r="A1776" s="19" t="n">
        <v>1769</v>
      </c>
      <c r="B1776" s="67"/>
      <c r="C1776" s="58" t="s">
        <v>5339</v>
      </c>
      <c r="D1776" s="37" t="s">
        <v>110</v>
      </c>
      <c r="E1776" s="20"/>
      <c r="F1776" s="38" t="str">
        <f aca="false">IF(D1776="",,"http://mnsearch.com/item?kwd="&amp;D1776)</f>
        <v>http://mnsearch.com/item?kwd=Hand-on</v>
      </c>
      <c r="G1776" s="60" t="n">
        <v>6000</v>
      </c>
      <c r="H1776" s="39"/>
      <c r="I1776" s="40" t="n">
        <v>500</v>
      </c>
      <c r="J1776" s="41"/>
      <c r="K1776" s="41"/>
      <c r="L1776" s="41"/>
      <c r="M1776" s="41"/>
      <c r="N1776" s="62" t="n">
        <v>100.49</v>
      </c>
      <c r="O1776" s="77" t="n">
        <f aca="false">N1776-0.5</f>
        <v>99.99</v>
      </c>
      <c r="P1776" s="78" t="n">
        <f aca="false">IF(ISERROR($P$1*O1776),"",($P$1*O1776))</f>
        <v>10586.9412</v>
      </c>
      <c r="Q1776" s="79" t="n">
        <f aca="false">P1776-T1776-X1776-G1776-H1776-Z1776</f>
        <v>1283.9412</v>
      </c>
      <c r="R1776" s="80" t="n">
        <f aca="false">P1776-T1776-Y1776-G1776-H1776-Z1776</f>
        <v>1283.9412</v>
      </c>
      <c r="S1776" s="81" t="n">
        <f aca="false">IF(ISERROR(Q1776/P1776),"",(Q1776/P1776))</f>
        <v>0.121275935678192</v>
      </c>
      <c r="T1776" s="78" t="n">
        <f aca="false">ROUND(IF(ISERROR(P1776*$T$1),"",P1776*$T$1),0)</f>
        <v>1588</v>
      </c>
      <c r="U1776" s="82" t="n">
        <f aca="false">ROUNDUP(I1776*1.2,0)</f>
        <v>600</v>
      </c>
      <c r="V1776" s="83" t="n">
        <f aca="false">ROUNDUP(SUM(J1776:L1776)*1.1,0)</f>
        <v>0</v>
      </c>
      <c r="W1776" s="84" t="s">
        <v>50</v>
      </c>
      <c r="X1776" s="28" t="n">
        <f aca="false">IFERROR(IF($W1776="eパケライト",VLOOKUP($U1776,料金表!$B$3:$H$52,2,1),IF($W1776="eパケ",VLOOKUP($U1776,料金表!$B$3:$H$52,4,1),IF($W1776="EMS",VLOOKUP($U1776,料金表!$B$3:$H$52,6,1),""))),"")</f>
        <v>1385</v>
      </c>
      <c r="Y1776" s="28" t="n">
        <f aca="false">IFERROR(IF($W1776="eパケライト",VLOOKUP($U1776,料金表!$B$3:$H$52,3,1),IF($W1776="eパケ",VLOOKUP($U1776,料金表!$B$3:$H$52,5,1),IF($W1776="EMS",VLOOKUP($U1776,料金表!$B$3:$H$52,7,1),""))),"")</f>
        <v>1385</v>
      </c>
      <c r="Z1776" s="28" t="n">
        <f aca="false">$Z$1</f>
        <v>330</v>
      </c>
      <c r="AA1776" s="64"/>
      <c r="AB1776" s="65"/>
      <c r="AC1776" s="66" t="s">
        <v>89</v>
      </c>
      <c r="AD1776" s="65" t="n">
        <v>44041</v>
      </c>
      <c r="AE1776" s="56"/>
      <c r="AF1776" s="106" t="s">
        <v>5340</v>
      </c>
    </row>
    <row r="1777" customFormat="false" ht="15.75" hidden="false" customHeight="true" outlineLevel="0" collapsed="false">
      <c r="A1777" s="19" t="n">
        <v>1770</v>
      </c>
      <c r="B1777" s="67"/>
      <c r="C1777" s="58" t="s">
        <v>5341</v>
      </c>
      <c r="D1777" s="37" t="s">
        <v>5342</v>
      </c>
      <c r="E1777" s="58" t="n">
        <v>4907892033146</v>
      </c>
      <c r="F1777" s="38" t="str">
        <f aca="false">IF(D1777="",,"http://mnsearch.com/item?kwd="&amp;D1777)</f>
        <v>http://mnsearch.com/item?kwd=B0001488M2</v>
      </c>
      <c r="G1777" s="60" t="n">
        <v>12311</v>
      </c>
      <c r="H1777" s="60"/>
      <c r="I1777" s="40" t="n">
        <v>300</v>
      </c>
      <c r="J1777" s="41"/>
      <c r="K1777" s="41"/>
      <c r="L1777" s="41"/>
      <c r="M1777" s="100" t="s">
        <v>5343</v>
      </c>
      <c r="N1777" s="62" t="n">
        <v>159.49</v>
      </c>
      <c r="O1777" s="77" t="n">
        <f aca="false">N1777-0.5</f>
        <v>158.99</v>
      </c>
      <c r="P1777" s="78" t="n">
        <f aca="false">IF(ISERROR($P$1*O1777),"",($P$1*O1777))</f>
        <v>16833.8612</v>
      </c>
      <c r="Q1777" s="79" t="n">
        <f aca="false">P1777-T1777-X1777-G1777-H1777-Z1777</f>
        <v>582.861199999999</v>
      </c>
      <c r="R1777" s="80" t="n">
        <f aca="false">P1777-T1777-Y1777-G1777-H1777-Z1777</f>
        <v>582.861199999999</v>
      </c>
      <c r="S1777" s="81" t="n">
        <f aca="false">IF(ISERROR(Q1777/P1777),"",(Q1777/P1777))</f>
        <v>0.0346243320575792</v>
      </c>
      <c r="T1777" s="78" t="n">
        <f aca="false">ROUND(IF(ISERROR(P1777*$T$1),"",P1777*$T$1),0)</f>
        <v>2525</v>
      </c>
      <c r="U1777" s="82" t="n">
        <f aca="false">ROUNDUP(I1777*1.2,0)</f>
        <v>360</v>
      </c>
      <c r="V1777" s="83" t="n">
        <f aca="false">ROUNDUP(SUM(J1777:L1777)*1.1,0)</f>
        <v>0</v>
      </c>
      <c r="W1777" s="84" t="s">
        <v>50</v>
      </c>
      <c r="X1777" s="28" t="n">
        <f aca="false">IFERROR(IF($W1777="eパケライト",VLOOKUP($U1777,料金表!$B$3:$H$52,2,1),IF($W1777="eパケ",VLOOKUP($U1777,料金表!$B$3:$H$52,4,1),IF($W1777="EMS",VLOOKUP($U1777,料金表!$B$3:$H$52,6,1),""))),"")</f>
        <v>1085</v>
      </c>
      <c r="Y1777" s="28" t="n">
        <f aca="false">IFERROR(IF($W1777="eパケライト",VLOOKUP($U1777,料金表!$B$3:$H$52,3,1),IF($W1777="eパケ",VLOOKUP($U1777,料金表!$B$3:$H$52,5,1),IF($W1777="EMS",VLOOKUP($U1777,料金表!$B$3:$H$52,7,1),""))),"")</f>
        <v>1085</v>
      </c>
      <c r="Z1777" s="28" t="n">
        <f aca="false">$Z$1</f>
        <v>330</v>
      </c>
      <c r="AA1777" s="64"/>
      <c r="AB1777" s="65"/>
      <c r="AC1777" s="66" t="s">
        <v>45</v>
      </c>
      <c r="AD1777" s="65" t="n">
        <v>44041</v>
      </c>
      <c r="AE1777" s="56"/>
      <c r="AF1777" s="104"/>
    </row>
    <row r="1778" customFormat="false" ht="15.75" hidden="false" customHeight="true" outlineLevel="0" collapsed="false">
      <c r="A1778" s="19" t="n">
        <v>1771</v>
      </c>
      <c r="B1778" s="67"/>
      <c r="C1778" s="58" t="s">
        <v>5344</v>
      </c>
      <c r="D1778" s="37" t="s">
        <v>5345</v>
      </c>
      <c r="E1778" s="58" t="n">
        <v>4902370509595</v>
      </c>
      <c r="F1778" s="38" t="str">
        <f aca="false">IF(D1778="",,"http://mnsearch.com/item?kwd="&amp;D1778)</f>
        <v>http://mnsearch.com/item?kwd=B0002OVBOS</v>
      </c>
      <c r="G1778" s="60" t="n">
        <v>3311</v>
      </c>
      <c r="H1778" s="39"/>
      <c r="I1778" s="40" t="n">
        <v>200</v>
      </c>
      <c r="J1778" s="41"/>
      <c r="K1778" s="41"/>
      <c r="L1778" s="41"/>
      <c r="M1778" s="61" t="s">
        <v>5346</v>
      </c>
      <c r="N1778" s="62" t="n">
        <v>60.49</v>
      </c>
      <c r="O1778" s="77" t="n">
        <f aca="false">N1778-0.5</f>
        <v>59.99</v>
      </c>
      <c r="P1778" s="78" t="n">
        <f aca="false">IF(ISERROR($P$1*O1778),"",($P$1*O1778))</f>
        <v>6351.7412</v>
      </c>
      <c r="Q1778" s="79" t="n">
        <f aca="false">P1778-T1778-X1778-G1778-H1778-Z1778</f>
        <v>897.7412</v>
      </c>
      <c r="R1778" s="80" t="n">
        <f aca="false">P1778-T1778-Y1778-G1778-H1778-Z1778</f>
        <v>897.7412</v>
      </c>
      <c r="S1778" s="81" t="n">
        <f aca="false">IF(ISERROR(Q1778/P1778),"",(Q1778/P1778))</f>
        <v>0.141337811433501</v>
      </c>
      <c r="T1778" s="78" t="n">
        <f aca="false">ROUND(IF(ISERROR(P1778*$T$1),"",P1778*$T$1),0)</f>
        <v>953</v>
      </c>
      <c r="U1778" s="82" t="n">
        <f aca="false">ROUNDUP(I1778*1.2,0)</f>
        <v>240</v>
      </c>
      <c r="V1778" s="83" t="n">
        <f aca="false">ROUNDUP(SUM(J1778:L1778)*1.1,0)</f>
        <v>0</v>
      </c>
      <c r="W1778" s="84" t="s">
        <v>50</v>
      </c>
      <c r="X1778" s="28" t="n">
        <f aca="false">IFERROR(IF($W1778="eパケライト",VLOOKUP($U1778,料金表!$B$3:$H$52,2,1),IF($W1778="eパケ",VLOOKUP($U1778,料金表!$B$3:$H$52,4,1),IF($W1778="EMS",VLOOKUP($U1778,料金表!$B$3:$H$52,6,1),""))),"")</f>
        <v>860</v>
      </c>
      <c r="Y1778" s="28" t="n">
        <f aca="false">IFERROR(IF($W1778="eパケライト",VLOOKUP($U1778,料金表!$B$3:$H$52,3,1),IF($W1778="eパケ",VLOOKUP($U1778,料金表!$B$3:$H$52,5,1),IF($W1778="EMS",VLOOKUP($U1778,料金表!$B$3:$H$52,7,1),""))),"")</f>
        <v>860</v>
      </c>
      <c r="Z1778" s="28" t="n">
        <f aca="false">$Z$1</f>
        <v>330</v>
      </c>
      <c r="AA1778" s="64"/>
      <c r="AB1778" s="65"/>
      <c r="AC1778" s="66" t="s">
        <v>45</v>
      </c>
      <c r="AD1778" s="65" t="n">
        <v>44041</v>
      </c>
      <c r="AE1778" s="56"/>
      <c r="AF1778" s="104"/>
    </row>
    <row r="1779" customFormat="false" ht="15.75" hidden="false" customHeight="true" outlineLevel="0" collapsed="false">
      <c r="A1779" s="19" t="n">
        <v>1772</v>
      </c>
      <c r="B1779" s="67"/>
      <c r="C1779" s="58" t="s">
        <v>5347</v>
      </c>
      <c r="D1779" s="37" t="s">
        <v>5348</v>
      </c>
      <c r="E1779" s="58" t="n">
        <v>4902370505870</v>
      </c>
      <c r="F1779" s="38" t="str">
        <f aca="false">IF(D1779="",,"http://mnsearch.com/item?kwd="&amp;D1779)</f>
        <v>http://mnsearch.com/item?kwd=B000060O7D</v>
      </c>
      <c r="G1779" s="60" t="n">
        <v>4111</v>
      </c>
      <c r="H1779" s="39"/>
      <c r="I1779" s="40" t="n">
        <v>200</v>
      </c>
      <c r="J1779" s="41"/>
      <c r="K1779" s="41"/>
      <c r="L1779" s="41"/>
      <c r="M1779" s="100" t="s">
        <v>5349</v>
      </c>
      <c r="N1779" s="62" t="n">
        <v>65.49</v>
      </c>
      <c r="O1779" s="77" t="n">
        <f aca="false">N1779-0.5</f>
        <v>64.99</v>
      </c>
      <c r="P1779" s="78" t="n">
        <f aca="false">IF(ISERROR($P$1*O1779),"",($P$1*O1779))</f>
        <v>6881.1412</v>
      </c>
      <c r="Q1779" s="79" t="n">
        <f aca="false">P1779-T1779-X1779-G1779-H1779-Z1779</f>
        <v>548.141199999999</v>
      </c>
      <c r="R1779" s="80" t="n">
        <f aca="false">P1779-T1779-Y1779-G1779-H1779-Z1779</f>
        <v>548.141199999999</v>
      </c>
      <c r="S1779" s="81" t="n">
        <f aca="false">IF(ISERROR(Q1779/P1779),"",(Q1779/P1779))</f>
        <v>0.0796584729288798</v>
      </c>
      <c r="T1779" s="78" t="n">
        <f aca="false">ROUND(IF(ISERROR(P1779*$T$1),"",P1779*$T$1),0)</f>
        <v>1032</v>
      </c>
      <c r="U1779" s="82" t="n">
        <f aca="false">ROUNDUP(I1779*1.2,0)</f>
        <v>240</v>
      </c>
      <c r="V1779" s="83" t="n">
        <f aca="false">ROUNDUP(SUM(J1779:L1779)*1.1,0)</f>
        <v>0</v>
      </c>
      <c r="W1779" s="84" t="s">
        <v>50</v>
      </c>
      <c r="X1779" s="28" t="n">
        <f aca="false">IFERROR(IF($W1779="eパケライト",VLOOKUP($U1779,料金表!$B$3:$H$52,2,1),IF($W1779="eパケ",VLOOKUP($U1779,料金表!$B$3:$H$52,4,1),IF($W1779="EMS",VLOOKUP($U1779,料金表!$B$3:$H$52,6,1),""))),"")</f>
        <v>860</v>
      </c>
      <c r="Y1779" s="28" t="n">
        <f aca="false">IFERROR(IF($W1779="eパケライト",VLOOKUP($U1779,料金表!$B$3:$H$52,3,1),IF($W1779="eパケ",VLOOKUP($U1779,料金表!$B$3:$H$52,5,1),IF($W1779="EMS",VLOOKUP($U1779,料金表!$B$3:$H$52,7,1),""))),"")</f>
        <v>860</v>
      </c>
      <c r="Z1779" s="28" t="n">
        <f aca="false">$Z$1</f>
        <v>330</v>
      </c>
      <c r="AA1779" s="64"/>
      <c r="AB1779" s="65"/>
      <c r="AC1779" s="66" t="s">
        <v>45</v>
      </c>
      <c r="AD1779" s="65" t="n">
        <v>44041</v>
      </c>
      <c r="AE1779" s="56"/>
      <c r="AF1779" s="104"/>
    </row>
    <row r="1780" customFormat="false" ht="15.75" hidden="false" customHeight="true" outlineLevel="0" collapsed="false">
      <c r="A1780" s="19" t="n">
        <v>1773</v>
      </c>
      <c r="B1780" s="67"/>
      <c r="C1780" s="58" t="s">
        <v>5350</v>
      </c>
      <c r="D1780" s="37" t="s">
        <v>5351</v>
      </c>
      <c r="E1780" s="58" t="n">
        <v>4902370506471</v>
      </c>
      <c r="F1780" s="38" t="str">
        <f aca="false">IF(D1780="",,"http://mnsearch.com/item?kwd="&amp;D1780)</f>
        <v>http://mnsearch.com/item?kwd=B00008IDLR</v>
      </c>
      <c r="G1780" s="60" t="n">
        <v>4200</v>
      </c>
      <c r="H1780" s="39"/>
      <c r="I1780" s="40" t="n">
        <v>200</v>
      </c>
      <c r="J1780" s="41"/>
      <c r="K1780" s="41"/>
      <c r="L1780" s="41"/>
      <c r="M1780" s="100" t="s">
        <v>5352</v>
      </c>
      <c r="N1780" s="62" t="n">
        <v>70.49</v>
      </c>
      <c r="O1780" s="77" t="n">
        <f aca="false">N1780-0.5</f>
        <v>69.99</v>
      </c>
      <c r="P1780" s="78" t="n">
        <f aca="false">IF(ISERROR($P$1*O1780),"",($P$1*O1780))</f>
        <v>7410.5412</v>
      </c>
      <c r="Q1780" s="79" t="n">
        <f aca="false">P1780-T1780-X1780-G1780-H1780-Z1780</f>
        <v>908.541199999999</v>
      </c>
      <c r="R1780" s="80" t="n">
        <f aca="false">P1780-T1780-Y1780-G1780-H1780-Z1780</f>
        <v>908.541199999999</v>
      </c>
      <c r="S1780" s="81" t="n">
        <f aca="false">IF(ISERROR(Q1780/P1780),"",(Q1780/P1780))</f>
        <v>0.122601194093624</v>
      </c>
      <c r="T1780" s="78" t="n">
        <f aca="false">ROUND(IF(ISERROR(P1780*$T$1),"",P1780*$T$1),0)</f>
        <v>1112</v>
      </c>
      <c r="U1780" s="82" t="n">
        <f aca="false">ROUNDUP(I1780*1.2,0)</f>
        <v>240</v>
      </c>
      <c r="V1780" s="83" t="n">
        <f aca="false">ROUNDUP(SUM(J1780:L1780)*1.1,0)</f>
        <v>0</v>
      </c>
      <c r="W1780" s="84" t="s">
        <v>50</v>
      </c>
      <c r="X1780" s="28" t="n">
        <f aca="false">IFERROR(IF($W1780="eパケライト",VLOOKUP($U1780,料金表!$B$3:$H$52,2,1),IF($W1780="eパケ",VLOOKUP($U1780,料金表!$B$3:$H$52,4,1),IF($W1780="EMS",VLOOKUP($U1780,料金表!$B$3:$H$52,6,1),""))),"")</f>
        <v>860</v>
      </c>
      <c r="Y1780" s="28" t="n">
        <f aca="false">IFERROR(IF($W1780="eパケライト",VLOOKUP($U1780,料金表!$B$3:$H$52,3,1),IF($W1780="eパケ",VLOOKUP($U1780,料金表!$B$3:$H$52,5,1),IF($W1780="EMS",VLOOKUP($U1780,料金表!$B$3:$H$52,7,1),""))),"")</f>
        <v>860</v>
      </c>
      <c r="Z1780" s="28" t="n">
        <f aca="false">$Z$1</f>
        <v>330</v>
      </c>
      <c r="AA1780" s="64"/>
      <c r="AB1780" s="65"/>
      <c r="AC1780" s="66" t="s">
        <v>45</v>
      </c>
      <c r="AD1780" s="65" t="n">
        <v>44041</v>
      </c>
      <c r="AE1780" s="56"/>
      <c r="AF1780" s="104"/>
    </row>
    <row r="1781" customFormat="false" ht="15.75" hidden="false" customHeight="true" outlineLevel="0" collapsed="false">
      <c r="A1781" s="19" t="n">
        <v>1774</v>
      </c>
      <c r="B1781" s="67"/>
      <c r="C1781" s="58" t="s">
        <v>5353</v>
      </c>
      <c r="D1781" s="37" t="s">
        <v>5354</v>
      </c>
      <c r="E1781" s="58" t="n">
        <v>4902370509922</v>
      </c>
      <c r="F1781" s="38" t="str">
        <f aca="false">IF(D1781="",,"http://mnsearch.com/item?kwd="&amp;D1781)</f>
        <v>http://mnsearch.com/item?kwd=B0002OVBLQ</v>
      </c>
      <c r="G1781" s="60" t="n">
        <v>4711</v>
      </c>
      <c r="H1781" s="39"/>
      <c r="I1781" s="40" t="n">
        <v>200</v>
      </c>
      <c r="J1781" s="41"/>
      <c r="K1781" s="41"/>
      <c r="L1781" s="41"/>
      <c r="M1781" s="100" t="s">
        <v>5355</v>
      </c>
      <c r="N1781" s="62" t="n">
        <v>80.49</v>
      </c>
      <c r="O1781" s="77" t="n">
        <f aca="false">N1781-0.5</f>
        <v>79.99</v>
      </c>
      <c r="P1781" s="78" t="n">
        <f aca="false">IF(ISERROR($P$1*O1781),"",($P$1*O1781))</f>
        <v>8469.3412</v>
      </c>
      <c r="Q1781" s="79" t="n">
        <f aca="false">P1781-T1781-X1781-G1781-H1781-Z1781</f>
        <v>1298.3412</v>
      </c>
      <c r="R1781" s="80" t="n">
        <f aca="false">P1781-T1781-Y1781-G1781-H1781-Z1781</f>
        <v>1298.3412</v>
      </c>
      <c r="S1781" s="81" t="n">
        <f aca="false">IF(ISERROR(Q1781/P1781),"",(Q1781/P1781))</f>
        <v>0.153298960254429</v>
      </c>
      <c r="T1781" s="78" t="n">
        <f aca="false">ROUND(IF(ISERROR(P1781*$T$1),"",P1781*$T$1),0)</f>
        <v>1270</v>
      </c>
      <c r="U1781" s="82" t="n">
        <f aca="false">ROUNDUP(I1781*1.2,0)</f>
        <v>240</v>
      </c>
      <c r="V1781" s="83" t="n">
        <f aca="false">ROUNDUP(SUM(J1781:L1781)*1.1,0)</f>
        <v>0</v>
      </c>
      <c r="W1781" s="84" t="s">
        <v>50</v>
      </c>
      <c r="X1781" s="28" t="n">
        <f aca="false">IFERROR(IF($W1781="eパケライト",VLOOKUP($U1781,料金表!$B$3:$H$52,2,1),IF($W1781="eパケ",VLOOKUP($U1781,料金表!$B$3:$H$52,4,1),IF($W1781="EMS",VLOOKUP($U1781,料金表!$B$3:$H$52,6,1),""))),"")</f>
        <v>860</v>
      </c>
      <c r="Y1781" s="28" t="n">
        <f aca="false">IFERROR(IF($W1781="eパケライト",VLOOKUP($U1781,料金表!$B$3:$H$52,3,1),IF($W1781="eパケ",VLOOKUP($U1781,料金表!$B$3:$H$52,5,1),IF($W1781="EMS",VLOOKUP($U1781,料金表!$B$3:$H$52,7,1),""))),"")</f>
        <v>860</v>
      </c>
      <c r="Z1781" s="28" t="n">
        <f aca="false">$Z$1</f>
        <v>330</v>
      </c>
      <c r="AA1781" s="64"/>
      <c r="AB1781" s="65"/>
      <c r="AC1781" s="66" t="s">
        <v>45</v>
      </c>
      <c r="AD1781" s="65" t="n">
        <v>44041</v>
      </c>
      <c r="AE1781" s="56"/>
      <c r="AF1781" s="104"/>
    </row>
    <row r="1782" customFormat="false" ht="15.75" hidden="false" customHeight="true" outlineLevel="0" collapsed="false">
      <c r="A1782" s="19" t="n">
        <v>1775</v>
      </c>
      <c r="B1782" s="67"/>
      <c r="C1782" s="58" t="s">
        <v>5356</v>
      </c>
      <c r="D1782" s="37" t="s">
        <v>110</v>
      </c>
      <c r="E1782" s="20"/>
      <c r="F1782" s="38" t="str">
        <f aca="false">IF(D1782="",,"http://mnsearch.com/item?kwd="&amp;D1782)</f>
        <v>http://mnsearch.com/item?kwd=Hand-on</v>
      </c>
      <c r="G1782" s="60" t="n">
        <v>6000</v>
      </c>
      <c r="H1782" s="39"/>
      <c r="I1782" s="40" t="n">
        <v>400</v>
      </c>
      <c r="J1782" s="41"/>
      <c r="K1782" s="41"/>
      <c r="L1782" s="41"/>
      <c r="M1782" s="41"/>
      <c r="N1782" s="62" t="n">
        <v>95.49</v>
      </c>
      <c r="O1782" s="77" t="n">
        <f aca="false">N1782-0.5</f>
        <v>94.99</v>
      </c>
      <c r="P1782" s="78" t="n">
        <f aca="false">IF(ISERROR($P$1*O1782),"",($P$1*O1782))</f>
        <v>10057.5412</v>
      </c>
      <c r="Q1782" s="79" t="n">
        <f aca="false">P1782-T1782-X1782-G1782-H1782-Z1782</f>
        <v>983.5412</v>
      </c>
      <c r="R1782" s="80" t="n">
        <f aca="false">P1782-T1782-Y1782-G1782-H1782-Z1782</f>
        <v>983.5412</v>
      </c>
      <c r="S1782" s="81" t="n">
        <f aca="false">IF(ISERROR(Q1782/P1782),"",(Q1782/P1782))</f>
        <v>0.0977914164547494</v>
      </c>
      <c r="T1782" s="78" t="n">
        <f aca="false">ROUND(IF(ISERROR(P1782*$T$1),"",P1782*$T$1),0)</f>
        <v>1509</v>
      </c>
      <c r="U1782" s="82" t="n">
        <f aca="false">ROUNDUP(I1782*1.2,0)</f>
        <v>480</v>
      </c>
      <c r="V1782" s="83" t="n">
        <f aca="false">ROUNDUP(SUM(J1782:L1782)*1.1,0)</f>
        <v>0</v>
      </c>
      <c r="W1782" s="84" t="s">
        <v>50</v>
      </c>
      <c r="X1782" s="28" t="n">
        <f aca="false">IFERROR(IF($W1782="eパケライト",VLOOKUP($U1782,料金表!$B$3:$H$52,2,1),IF($W1782="eパケ",VLOOKUP($U1782,料金表!$B$3:$H$52,4,1),IF($W1782="EMS",VLOOKUP($U1782,料金表!$B$3:$H$52,6,1),""))),"")</f>
        <v>1235</v>
      </c>
      <c r="Y1782" s="28" t="n">
        <f aca="false">IFERROR(IF($W1782="eパケライト",VLOOKUP($U1782,料金表!$B$3:$H$52,3,1),IF($W1782="eパケ",VLOOKUP($U1782,料金表!$B$3:$H$52,5,1),IF($W1782="EMS",VLOOKUP($U1782,料金表!$B$3:$H$52,7,1),""))),"")</f>
        <v>1235</v>
      </c>
      <c r="Z1782" s="28" t="n">
        <f aca="false">$Z$1</f>
        <v>330</v>
      </c>
      <c r="AA1782" s="64"/>
      <c r="AB1782" s="65"/>
      <c r="AC1782" s="66" t="s">
        <v>89</v>
      </c>
      <c r="AD1782" s="65" t="n">
        <v>44043</v>
      </c>
      <c r="AE1782" s="56"/>
      <c r="AF1782" s="105" t="s">
        <v>5357</v>
      </c>
    </row>
    <row r="1783" customFormat="false" ht="15.75" hidden="false" customHeight="true" outlineLevel="0" collapsed="false">
      <c r="A1783" s="19" t="n">
        <v>1776</v>
      </c>
      <c r="B1783" s="67"/>
      <c r="C1783" s="58" t="s">
        <v>5358</v>
      </c>
      <c r="D1783" s="37" t="s">
        <v>5359</v>
      </c>
      <c r="E1783" s="58" t="n">
        <v>4902370536447</v>
      </c>
      <c r="F1783" s="38" t="str">
        <f aca="false">IF(D1783="",,"http://mnsearch.com/item?kwd="&amp;D1783)</f>
        <v>http://mnsearch.com/item?kwd=B01MS8N2HL</v>
      </c>
      <c r="G1783" s="60" t="n">
        <v>3500</v>
      </c>
      <c r="H1783" s="39"/>
      <c r="I1783" s="40" t="n">
        <v>200</v>
      </c>
      <c r="J1783" s="41"/>
      <c r="K1783" s="41"/>
      <c r="L1783" s="41"/>
      <c r="M1783" s="100" t="s">
        <v>5360</v>
      </c>
      <c r="N1783" s="62" t="n">
        <v>62.49</v>
      </c>
      <c r="O1783" s="77" t="n">
        <f aca="false">N1783-0.5</f>
        <v>61.99</v>
      </c>
      <c r="P1783" s="78" t="n">
        <f aca="false">IF(ISERROR($P$1*O1783),"",($P$1*O1783))</f>
        <v>6563.5012</v>
      </c>
      <c r="Q1783" s="79" t="n">
        <f aca="false">P1783-T1783-X1783-G1783-H1783-Z1783</f>
        <v>888.5012</v>
      </c>
      <c r="R1783" s="80" t="n">
        <f aca="false">P1783-T1783-Y1783-G1783-H1783-Z1783</f>
        <v>888.5012</v>
      </c>
      <c r="S1783" s="81" t="n">
        <f aca="false">IF(ISERROR(Q1783/P1783),"",(Q1783/P1783))</f>
        <v>0.135370006483735</v>
      </c>
      <c r="T1783" s="78" t="n">
        <f aca="false">ROUND(IF(ISERROR(P1783*$T$1),"",P1783*$T$1),0)</f>
        <v>985</v>
      </c>
      <c r="U1783" s="82" t="n">
        <f aca="false">ROUNDUP(I1783*1.2,0)</f>
        <v>240</v>
      </c>
      <c r="V1783" s="83" t="n">
        <f aca="false">ROUNDUP(SUM(J1783:L1783)*1.1,0)</f>
        <v>0</v>
      </c>
      <c r="W1783" s="84" t="s">
        <v>50</v>
      </c>
      <c r="X1783" s="28" t="n">
        <f aca="false">IFERROR(IF($W1783="eパケライト",VLOOKUP($U1783,料金表!$B$3:$H$52,2,1),IF($W1783="eパケ",VLOOKUP($U1783,料金表!$B$3:$H$52,4,1),IF($W1783="EMS",VLOOKUP($U1783,料金表!$B$3:$H$52,6,1),""))),"")</f>
        <v>860</v>
      </c>
      <c r="Y1783" s="28" t="n">
        <f aca="false">IFERROR(IF($W1783="eパケライト",VLOOKUP($U1783,料金表!$B$3:$H$52,3,1),IF($W1783="eパケ",VLOOKUP($U1783,料金表!$B$3:$H$52,5,1),IF($W1783="EMS",VLOOKUP($U1783,料金表!$B$3:$H$52,7,1),""))),"")</f>
        <v>860</v>
      </c>
      <c r="Z1783" s="28" t="n">
        <f aca="false">$Z$1</f>
        <v>330</v>
      </c>
      <c r="AA1783" s="64"/>
      <c r="AB1783" s="65"/>
      <c r="AC1783" s="66" t="s">
        <v>89</v>
      </c>
      <c r="AD1783" s="65" t="n">
        <v>44043</v>
      </c>
      <c r="AE1783" s="56"/>
      <c r="AF1783" s="104"/>
    </row>
    <row r="1784" customFormat="false" ht="15.75" hidden="false" customHeight="true" outlineLevel="0" collapsed="false">
      <c r="A1784" s="19" t="n">
        <v>1777</v>
      </c>
      <c r="B1784" s="67"/>
      <c r="C1784" s="58" t="s">
        <v>5361</v>
      </c>
      <c r="D1784" s="37" t="s">
        <v>110</v>
      </c>
      <c r="E1784" s="20"/>
      <c r="F1784" s="38" t="str">
        <f aca="false">IF(D1784="",,"http://mnsearch.com/item?kwd="&amp;D1784)</f>
        <v>http://mnsearch.com/item?kwd=Hand-on</v>
      </c>
      <c r="G1784" s="60" t="n">
        <v>4500</v>
      </c>
      <c r="H1784" s="39"/>
      <c r="I1784" s="40" t="n">
        <v>400</v>
      </c>
      <c r="J1784" s="41"/>
      <c r="K1784" s="41"/>
      <c r="L1784" s="41"/>
      <c r="M1784" s="41"/>
      <c r="N1784" s="62" t="n">
        <v>79.49</v>
      </c>
      <c r="O1784" s="77" t="n">
        <f aca="false">N1784-0.5</f>
        <v>78.99</v>
      </c>
      <c r="P1784" s="78" t="n">
        <f aca="false">IF(ISERROR($P$1*O1784),"",($P$1*O1784))</f>
        <v>8363.4612</v>
      </c>
      <c r="Q1784" s="79" t="n">
        <f aca="false">P1784-T1784-X1784-G1784-H1784-Z1784</f>
        <v>1043.4612</v>
      </c>
      <c r="R1784" s="80" t="n">
        <f aca="false">P1784-T1784-Y1784-G1784-H1784-Z1784</f>
        <v>1043.4612</v>
      </c>
      <c r="S1784" s="81" t="n">
        <f aca="false">IF(ISERROR(Q1784/P1784),"",(Q1784/P1784))</f>
        <v>0.12476427821534</v>
      </c>
      <c r="T1784" s="78" t="n">
        <f aca="false">ROUND(IF(ISERROR(P1784*$T$1),"",P1784*$T$1),0)</f>
        <v>1255</v>
      </c>
      <c r="U1784" s="82" t="n">
        <f aca="false">ROUNDUP(I1784*1.2,0)</f>
        <v>480</v>
      </c>
      <c r="V1784" s="83" t="n">
        <f aca="false">ROUNDUP(SUM(J1784:L1784)*1.1,0)</f>
        <v>0</v>
      </c>
      <c r="W1784" s="84" t="s">
        <v>50</v>
      </c>
      <c r="X1784" s="28" t="n">
        <f aca="false">IFERROR(IF($W1784="eパケライト",VLOOKUP($U1784,料金表!$B$3:$H$52,2,1),IF($W1784="eパケ",VLOOKUP($U1784,料金表!$B$3:$H$52,4,1),IF($W1784="EMS",VLOOKUP($U1784,料金表!$B$3:$H$52,6,1),""))),"")</f>
        <v>1235</v>
      </c>
      <c r="Y1784" s="28" t="n">
        <f aca="false">IFERROR(IF($W1784="eパケライト",VLOOKUP($U1784,料金表!$B$3:$H$52,3,1),IF($W1784="eパケ",VLOOKUP($U1784,料金表!$B$3:$H$52,5,1),IF($W1784="EMS",VLOOKUP($U1784,料金表!$B$3:$H$52,7,1),""))),"")</f>
        <v>1235</v>
      </c>
      <c r="Z1784" s="28" t="n">
        <f aca="false">$Z$1</f>
        <v>330</v>
      </c>
      <c r="AA1784" s="64"/>
      <c r="AB1784" s="65"/>
      <c r="AC1784" s="66" t="s">
        <v>89</v>
      </c>
      <c r="AD1784" s="65" t="n">
        <v>44043</v>
      </c>
      <c r="AE1784" s="56"/>
      <c r="AF1784" s="105" t="s">
        <v>5362</v>
      </c>
    </row>
    <row r="1785" customFormat="false" ht="15.75" hidden="false" customHeight="true" outlineLevel="0" collapsed="false">
      <c r="A1785" s="19" t="n">
        <v>1778</v>
      </c>
      <c r="B1785" s="67"/>
      <c r="C1785" s="58" t="s">
        <v>5363</v>
      </c>
      <c r="D1785" s="37" t="s">
        <v>5364</v>
      </c>
      <c r="E1785" s="58" t="n">
        <v>4902370529210</v>
      </c>
      <c r="F1785" s="38" t="str">
        <f aca="false">IF(D1785="",,"http://mnsearch.com/item?kwd="&amp;D1785)</f>
        <v>http://mnsearch.com/item?kwd=B00VFT4T5M</v>
      </c>
      <c r="G1785" s="60" t="n">
        <v>7000</v>
      </c>
      <c r="H1785" s="39"/>
      <c r="I1785" s="40" t="n">
        <v>400</v>
      </c>
      <c r="J1785" s="41"/>
      <c r="K1785" s="41"/>
      <c r="L1785" s="41"/>
      <c r="M1785" s="61" t="s">
        <v>5365</v>
      </c>
      <c r="N1785" s="62" t="n">
        <v>120.49</v>
      </c>
      <c r="O1785" s="77" t="n">
        <f aca="false">N1785-0.5</f>
        <v>119.99</v>
      </c>
      <c r="P1785" s="78" t="n">
        <f aca="false">IF(ISERROR($P$1*O1785),"",($P$1*O1785))</f>
        <v>12704.5412</v>
      </c>
      <c r="Q1785" s="79" t="n">
        <f aca="false">P1785-T1785-X1785-G1785-H1785-Z1785</f>
        <v>2233.5412</v>
      </c>
      <c r="R1785" s="80" t="n">
        <f aca="false">P1785-T1785-Y1785-G1785-H1785-Z1785</f>
        <v>2233.5412</v>
      </c>
      <c r="S1785" s="81" t="n">
        <f aca="false">IF(ISERROR(Q1785/P1785),"",(Q1785/P1785))</f>
        <v>0.175806521844331</v>
      </c>
      <c r="T1785" s="78" t="n">
        <f aca="false">ROUND(IF(ISERROR(P1785*$T$1),"",P1785*$T$1),0)</f>
        <v>1906</v>
      </c>
      <c r="U1785" s="82" t="n">
        <f aca="false">ROUNDUP(I1785*1.2,0)</f>
        <v>480</v>
      </c>
      <c r="V1785" s="83" t="n">
        <f aca="false">ROUNDUP(SUM(J1785:L1785)*1.1,0)</f>
        <v>0</v>
      </c>
      <c r="W1785" s="84" t="s">
        <v>50</v>
      </c>
      <c r="X1785" s="28" t="n">
        <f aca="false">IFERROR(IF($W1785="eパケライト",VLOOKUP($U1785,料金表!$B$3:$H$52,2,1),IF($W1785="eパケ",VLOOKUP($U1785,料金表!$B$3:$H$52,4,1),IF($W1785="EMS",VLOOKUP($U1785,料金表!$B$3:$H$52,6,1),""))),"")</f>
        <v>1235</v>
      </c>
      <c r="Y1785" s="28" t="n">
        <f aca="false">IFERROR(IF($W1785="eパケライト",VLOOKUP($U1785,料金表!$B$3:$H$52,3,1),IF($W1785="eパケ",VLOOKUP($U1785,料金表!$B$3:$H$52,5,1),IF($W1785="EMS",VLOOKUP($U1785,料金表!$B$3:$H$52,7,1),""))),"")</f>
        <v>1235</v>
      </c>
      <c r="Z1785" s="28" t="n">
        <f aca="false">$Z$1</f>
        <v>330</v>
      </c>
      <c r="AA1785" s="64"/>
      <c r="AB1785" s="65"/>
      <c r="AC1785" s="66" t="s">
        <v>89</v>
      </c>
      <c r="AD1785" s="65" t="n">
        <v>44043</v>
      </c>
      <c r="AE1785" s="56"/>
      <c r="AF1785" s="104"/>
    </row>
    <row r="1786" customFormat="false" ht="15.75" hidden="false" customHeight="true" outlineLevel="0" collapsed="false">
      <c r="A1786" s="19" t="n">
        <v>1779</v>
      </c>
      <c r="B1786" s="67"/>
      <c r="C1786" s="58" t="s">
        <v>5366</v>
      </c>
      <c r="D1786" s="37" t="s">
        <v>110</v>
      </c>
      <c r="E1786" s="20"/>
      <c r="F1786" s="38" t="str">
        <f aca="false">IF(D1786="",,"http://mnsearch.com/item?kwd="&amp;D1786)</f>
        <v>http://mnsearch.com/item?kwd=Hand-on</v>
      </c>
      <c r="G1786" s="60" t="n">
        <v>3000</v>
      </c>
      <c r="H1786" s="39"/>
      <c r="I1786" s="40" t="n">
        <v>300</v>
      </c>
      <c r="J1786" s="41"/>
      <c r="K1786" s="41"/>
      <c r="L1786" s="41"/>
      <c r="M1786" s="41"/>
      <c r="N1786" s="62" t="n">
        <v>60.49</v>
      </c>
      <c r="O1786" s="77" t="n">
        <f aca="false">N1786-0.5</f>
        <v>59.99</v>
      </c>
      <c r="P1786" s="78" t="n">
        <f aca="false">IF(ISERROR($P$1*O1786),"",($P$1*O1786))</f>
        <v>6351.7412</v>
      </c>
      <c r="Q1786" s="79" t="n">
        <f aca="false">P1786-T1786-X1786-G1786-H1786-Z1786</f>
        <v>983.7412</v>
      </c>
      <c r="R1786" s="80" t="n">
        <f aca="false">P1786-T1786-Y1786-G1786-H1786-Z1786</f>
        <v>983.7412</v>
      </c>
      <c r="S1786" s="81" t="n">
        <f aca="false">IF(ISERROR(Q1786/P1786),"",(Q1786/P1786))</f>
        <v>0.154877405899346</v>
      </c>
      <c r="T1786" s="78" t="n">
        <f aca="false">ROUND(IF(ISERROR(P1786*$T$1),"",P1786*$T$1),0)</f>
        <v>953</v>
      </c>
      <c r="U1786" s="82" t="n">
        <f aca="false">ROUNDUP(I1786*1.2,0)</f>
        <v>360</v>
      </c>
      <c r="V1786" s="83" t="n">
        <f aca="false">ROUNDUP(SUM(J1786:L1786)*1.1,0)</f>
        <v>0</v>
      </c>
      <c r="W1786" s="84" t="s">
        <v>50</v>
      </c>
      <c r="X1786" s="28" t="n">
        <f aca="false">IFERROR(IF($W1786="eパケライト",VLOOKUP($U1786,料金表!$B$3:$H$52,2,1),IF($W1786="eパケ",VLOOKUP($U1786,料金表!$B$3:$H$52,4,1),IF($W1786="EMS",VLOOKUP($U1786,料金表!$B$3:$H$52,6,1),""))),"")</f>
        <v>1085</v>
      </c>
      <c r="Y1786" s="28" t="n">
        <f aca="false">IFERROR(IF($W1786="eパケライト",VLOOKUP($U1786,料金表!$B$3:$H$52,3,1),IF($W1786="eパケ",VLOOKUP($U1786,料金表!$B$3:$H$52,5,1),IF($W1786="EMS",VLOOKUP($U1786,料金表!$B$3:$H$52,7,1),""))),"")</f>
        <v>1085</v>
      </c>
      <c r="Z1786" s="28" t="n">
        <f aca="false">$Z$1</f>
        <v>330</v>
      </c>
      <c r="AA1786" s="64"/>
      <c r="AB1786" s="65"/>
      <c r="AC1786" s="66" t="s">
        <v>89</v>
      </c>
      <c r="AD1786" s="65" t="n">
        <v>44043</v>
      </c>
      <c r="AE1786" s="56"/>
      <c r="AF1786" s="105" t="s">
        <v>5367</v>
      </c>
    </row>
    <row r="1787" customFormat="false" ht="15.75" hidden="false" customHeight="true" outlineLevel="0" collapsed="false">
      <c r="A1787" s="19" t="n">
        <v>1780</v>
      </c>
      <c r="B1787" s="67"/>
      <c r="C1787" s="58" t="s">
        <v>5368</v>
      </c>
      <c r="D1787" s="37" t="s">
        <v>5369</v>
      </c>
      <c r="E1787" s="58" t="n">
        <v>4984995101033</v>
      </c>
      <c r="F1787" s="38" t="str">
        <f aca="false">IF(D1787="",,"http://mnsearch.com/item?kwd="&amp;D1787)</f>
        <v>http://mnsearch.com/item?kwd=B000089AOL</v>
      </c>
      <c r="G1787" s="60" t="n">
        <v>11011</v>
      </c>
      <c r="H1787" s="39"/>
      <c r="I1787" s="40" t="n">
        <v>200</v>
      </c>
      <c r="J1787" s="41"/>
      <c r="K1787" s="41"/>
      <c r="L1787" s="41"/>
      <c r="M1787" s="61" t="s">
        <v>5370</v>
      </c>
      <c r="N1787" s="62" t="n">
        <v>160.49</v>
      </c>
      <c r="O1787" s="77" t="n">
        <f aca="false">N1787-0.5</f>
        <v>159.99</v>
      </c>
      <c r="P1787" s="78" t="n">
        <f aca="false">IF(ISERROR($P$1*O1787),"",($P$1*O1787))</f>
        <v>16939.7412</v>
      </c>
      <c r="Q1787" s="79" t="n">
        <f aca="false">P1787-T1787-X1787-G1787-H1787-Z1787</f>
        <v>2197.7412</v>
      </c>
      <c r="R1787" s="80" t="n">
        <f aca="false">P1787-T1787-Y1787-G1787-H1787-Z1787</f>
        <v>2197.7412</v>
      </c>
      <c r="S1787" s="81" t="n">
        <f aca="false">IF(ISERROR(Q1787/P1787),"",(Q1787/P1787))</f>
        <v>0.12973877074344</v>
      </c>
      <c r="T1787" s="78" t="n">
        <f aca="false">ROUND(IF(ISERROR(P1787*$T$1),"",P1787*$T$1),0)</f>
        <v>2541</v>
      </c>
      <c r="U1787" s="82" t="n">
        <f aca="false">ROUNDUP(I1787*1.2,0)</f>
        <v>240</v>
      </c>
      <c r="V1787" s="83" t="n">
        <f aca="false">ROUNDUP(SUM(J1787:L1787)*1.1,0)</f>
        <v>0</v>
      </c>
      <c r="W1787" s="84" t="s">
        <v>50</v>
      </c>
      <c r="X1787" s="28" t="n">
        <f aca="false">IFERROR(IF($W1787="eパケライト",VLOOKUP($U1787,料金表!$B$3:$H$52,2,1),IF($W1787="eパケ",VLOOKUP($U1787,料金表!$B$3:$H$52,4,1),IF($W1787="EMS",VLOOKUP($U1787,料金表!$B$3:$H$52,6,1),""))),"")</f>
        <v>860</v>
      </c>
      <c r="Y1787" s="28" t="n">
        <f aca="false">IFERROR(IF($W1787="eパケライト",VLOOKUP($U1787,料金表!$B$3:$H$52,3,1),IF($W1787="eパケ",VLOOKUP($U1787,料金表!$B$3:$H$52,5,1),IF($W1787="EMS",VLOOKUP($U1787,料金表!$B$3:$H$52,7,1),""))),"")</f>
        <v>860</v>
      </c>
      <c r="Z1787" s="28" t="n">
        <f aca="false">$Z$1</f>
        <v>330</v>
      </c>
      <c r="AA1787" s="64"/>
      <c r="AB1787" s="65"/>
      <c r="AC1787" s="66" t="s">
        <v>45</v>
      </c>
      <c r="AD1787" s="65" t="n">
        <v>44043</v>
      </c>
      <c r="AE1787" s="56"/>
      <c r="AF1787" s="104"/>
    </row>
    <row r="1788" customFormat="false" ht="15.75" hidden="false" customHeight="true" outlineLevel="0" collapsed="false">
      <c r="A1788" s="19" t="n">
        <v>1781</v>
      </c>
      <c r="B1788" s="67"/>
      <c r="C1788" s="58" t="s">
        <v>5371</v>
      </c>
      <c r="D1788" s="37" t="s">
        <v>5372</v>
      </c>
      <c r="E1788" s="58" t="n">
        <v>4984995101118</v>
      </c>
      <c r="F1788" s="38" t="str">
        <f aca="false">IF(D1788="",,"http://mnsearch.com/item?kwd="&amp;D1788)</f>
        <v>http://mnsearch.com/item?kwd=B0000AOYLT</v>
      </c>
      <c r="G1788" s="60" t="n">
        <v>18011</v>
      </c>
      <c r="H1788" s="39"/>
      <c r="I1788" s="40" t="n">
        <v>200</v>
      </c>
      <c r="J1788" s="41"/>
      <c r="K1788" s="41"/>
      <c r="L1788" s="41"/>
      <c r="M1788" s="41"/>
      <c r="N1788" s="62" t="n">
        <v>250</v>
      </c>
      <c r="O1788" s="77" t="n">
        <f aca="false">N1788-0.5</f>
        <v>249.5</v>
      </c>
      <c r="P1788" s="78" t="n">
        <f aca="false">IF(ISERROR($P$1*O1788),"",($P$1*O1788))</f>
        <v>26417.06</v>
      </c>
      <c r="Q1788" s="79" t="n">
        <f aca="false">P1788-T1788-X1788-G1788-H1788-Z1788</f>
        <v>3253.06</v>
      </c>
      <c r="R1788" s="80" t="n">
        <f aca="false">P1788-T1788-Y1788-G1788-H1788-Z1788</f>
        <v>3253.06</v>
      </c>
      <c r="S1788" s="81" t="n">
        <f aca="false">IF(ISERROR(Q1788/P1788),"",(Q1788/P1788))</f>
        <v>0.123142393589597</v>
      </c>
      <c r="T1788" s="78" t="n">
        <f aca="false">ROUND(IF(ISERROR(P1788*$T$1),"",P1788*$T$1),0)</f>
        <v>3963</v>
      </c>
      <c r="U1788" s="82" t="n">
        <f aca="false">ROUNDUP(I1788*1.2,0)</f>
        <v>240</v>
      </c>
      <c r="V1788" s="83" t="n">
        <f aca="false">ROUNDUP(SUM(J1788:L1788)*1.1,0)</f>
        <v>0</v>
      </c>
      <c r="W1788" s="84" t="s">
        <v>50</v>
      </c>
      <c r="X1788" s="28" t="n">
        <f aca="false">IFERROR(IF($W1788="eパケライト",VLOOKUP($U1788,料金表!$B$3:$H$52,2,1),IF($W1788="eパケ",VLOOKUP($U1788,料金表!$B$3:$H$52,4,1),IF($W1788="EMS",VLOOKUP($U1788,料金表!$B$3:$H$52,6,1),""))),"")</f>
        <v>860</v>
      </c>
      <c r="Y1788" s="28" t="n">
        <f aca="false">IFERROR(IF($W1788="eパケライト",VLOOKUP($U1788,料金表!$B$3:$H$52,3,1),IF($W1788="eパケ",VLOOKUP($U1788,料金表!$B$3:$H$52,5,1),IF($W1788="EMS",VLOOKUP($U1788,料金表!$B$3:$H$52,7,1),""))),"")</f>
        <v>860</v>
      </c>
      <c r="Z1788" s="28" t="n">
        <f aca="false">$Z$1</f>
        <v>330</v>
      </c>
      <c r="AA1788" s="64"/>
      <c r="AB1788" s="65"/>
      <c r="AC1788" s="66" t="s">
        <v>45</v>
      </c>
      <c r="AD1788" s="65" t="n">
        <v>44043</v>
      </c>
      <c r="AE1788" s="56"/>
      <c r="AF1788" s="105" t="s">
        <v>5373</v>
      </c>
    </row>
    <row r="1789" customFormat="false" ht="15.75" hidden="false" customHeight="true" outlineLevel="0" collapsed="false">
      <c r="A1789" s="19" t="n">
        <v>1782</v>
      </c>
      <c r="B1789" s="67"/>
      <c r="C1789" s="58" t="s">
        <v>5374</v>
      </c>
      <c r="D1789" s="37" t="s">
        <v>5375</v>
      </c>
      <c r="E1789" s="58" t="n">
        <v>4984995901664</v>
      </c>
      <c r="F1789" s="38" t="str">
        <f aca="false">IF(D1789="",,"http://mnsearch.com/item?kwd="&amp;D1789)</f>
        <v>http://mnsearch.com/item?kwd=B073Q6D2C8</v>
      </c>
      <c r="G1789" s="60" t="n">
        <v>8500</v>
      </c>
      <c r="H1789" s="39"/>
      <c r="I1789" s="40" t="n">
        <v>1000</v>
      </c>
      <c r="J1789" s="41"/>
      <c r="K1789" s="41"/>
      <c r="L1789" s="41"/>
      <c r="M1789" s="100" t="s">
        <v>5376</v>
      </c>
      <c r="N1789" s="62" t="n">
        <v>145.49</v>
      </c>
      <c r="O1789" s="77" t="n">
        <f aca="false">N1789-0.5</f>
        <v>144.99</v>
      </c>
      <c r="P1789" s="78" t="n">
        <f aca="false">IF(ISERROR($P$1*O1789),"",($P$1*O1789))</f>
        <v>15351.5412</v>
      </c>
      <c r="Q1789" s="79" t="n">
        <f aca="false">P1789-T1789-X1789-G1789-H1789-Z1789</f>
        <v>1963.5412</v>
      </c>
      <c r="R1789" s="80" t="n">
        <f aca="false">P1789-T1789-Y1789-G1789-H1789-Z1789</f>
        <v>1963.5412</v>
      </c>
      <c r="S1789" s="81" t="n">
        <f aca="false">IF(ISERROR(Q1789/P1789),"",(Q1789/P1789))</f>
        <v>0.127905151308196</v>
      </c>
      <c r="T1789" s="78" t="n">
        <f aca="false">ROUND(IF(ISERROR(P1789*$T$1),"",P1789*$T$1),0)</f>
        <v>2303</v>
      </c>
      <c r="U1789" s="82" t="n">
        <f aca="false">ROUNDUP(I1789*1.2,0)</f>
        <v>1200</v>
      </c>
      <c r="V1789" s="83" t="n">
        <f aca="false">ROUNDUP(SUM(J1789:L1789)*1.1,0)</f>
        <v>0</v>
      </c>
      <c r="W1789" s="84" t="s">
        <v>50</v>
      </c>
      <c r="X1789" s="28" t="n">
        <f aca="false">IFERROR(IF($W1789="eパケライト",VLOOKUP($U1789,料金表!$B$3:$H$52,2,1),IF($W1789="eパケ",VLOOKUP($U1789,料金表!$B$3:$H$52,4,1),IF($W1789="EMS",VLOOKUP($U1789,料金表!$B$3:$H$52,6,1),""))),"")</f>
        <v>2255</v>
      </c>
      <c r="Y1789" s="28" t="n">
        <f aca="false">IFERROR(IF($W1789="eパケライト",VLOOKUP($U1789,料金表!$B$3:$H$52,3,1),IF($W1789="eパケ",VLOOKUP($U1789,料金表!$B$3:$H$52,5,1),IF($W1789="EMS",VLOOKUP($U1789,料金表!$B$3:$H$52,7,1),""))),"")</f>
        <v>2255</v>
      </c>
      <c r="Z1789" s="28" t="n">
        <f aca="false">$Z$1</f>
        <v>330</v>
      </c>
      <c r="AA1789" s="64"/>
      <c r="AB1789" s="65"/>
      <c r="AC1789" s="66" t="s">
        <v>45</v>
      </c>
      <c r="AD1789" s="65" t="n">
        <v>44043</v>
      </c>
      <c r="AE1789" s="56"/>
      <c r="AF1789" s="104"/>
    </row>
    <row r="1790" customFormat="false" ht="15.75" hidden="false" customHeight="true" outlineLevel="0" collapsed="false">
      <c r="A1790" s="19" t="n">
        <v>1783</v>
      </c>
      <c r="B1790" s="67"/>
      <c r="C1790" s="58" t="s">
        <v>5377</v>
      </c>
      <c r="D1790" s="37" t="s">
        <v>5378</v>
      </c>
      <c r="E1790" s="58" t="n">
        <v>4984995901657</v>
      </c>
      <c r="F1790" s="38" t="str">
        <f aca="false">IF(D1790="",,"http://mnsearch.com/item?kwd="&amp;D1790)</f>
        <v>http://mnsearch.com/item?kwd=B073Q65WNC</v>
      </c>
      <c r="G1790" s="60" t="n">
        <v>3311</v>
      </c>
      <c r="H1790" s="39"/>
      <c r="I1790" s="40" t="n">
        <v>200</v>
      </c>
      <c r="J1790" s="41"/>
      <c r="K1790" s="41"/>
      <c r="L1790" s="41"/>
      <c r="M1790" s="100" t="s">
        <v>5379</v>
      </c>
      <c r="N1790" s="62" t="n">
        <v>60.49</v>
      </c>
      <c r="O1790" s="77" t="n">
        <f aca="false">N1790-0.5</f>
        <v>59.99</v>
      </c>
      <c r="P1790" s="78" t="n">
        <f aca="false">IF(ISERROR($P$1*O1790),"",($P$1*O1790))</f>
        <v>6351.7412</v>
      </c>
      <c r="Q1790" s="79" t="n">
        <f aca="false">P1790-T1790-X1790-G1790-H1790-Z1790</f>
        <v>897.7412</v>
      </c>
      <c r="R1790" s="80" t="n">
        <f aca="false">P1790-T1790-Y1790-G1790-H1790-Z1790</f>
        <v>897.7412</v>
      </c>
      <c r="S1790" s="81" t="n">
        <f aca="false">IF(ISERROR(Q1790/P1790),"",(Q1790/P1790))</f>
        <v>0.141337811433501</v>
      </c>
      <c r="T1790" s="78" t="n">
        <f aca="false">ROUND(IF(ISERROR(P1790*$T$1),"",P1790*$T$1),0)</f>
        <v>953</v>
      </c>
      <c r="U1790" s="82" t="n">
        <f aca="false">ROUNDUP(I1790*1.2,0)</f>
        <v>240</v>
      </c>
      <c r="V1790" s="83" t="n">
        <f aca="false">ROUNDUP(SUM(J1790:L1790)*1.1,0)</f>
        <v>0</v>
      </c>
      <c r="W1790" s="84" t="s">
        <v>50</v>
      </c>
      <c r="X1790" s="28" t="n">
        <f aca="false">IFERROR(IF($W1790="eパケライト",VLOOKUP($U1790,料金表!$B$3:$H$52,2,1),IF($W1790="eパケ",VLOOKUP($U1790,料金表!$B$3:$H$52,4,1),IF($W1790="EMS",VLOOKUP($U1790,料金表!$B$3:$H$52,6,1),""))),"")</f>
        <v>860</v>
      </c>
      <c r="Y1790" s="28" t="n">
        <f aca="false">IFERROR(IF($W1790="eパケライト",VLOOKUP($U1790,料金表!$B$3:$H$52,3,1),IF($W1790="eパケ",VLOOKUP($U1790,料金表!$B$3:$H$52,5,1),IF($W1790="EMS",VLOOKUP($U1790,料金表!$B$3:$H$52,7,1),""))),"")</f>
        <v>860</v>
      </c>
      <c r="Z1790" s="28" t="n">
        <f aca="false">$Z$1</f>
        <v>330</v>
      </c>
      <c r="AA1790" s="64"/>
      <c r="AB1790" s="65"/>
      <c r="AC1790" s="66" t="s">
        <v>45</v>
      </c>
      <c r="AD1790" s="65" t="n">
        <v>44043</v>
      </c>
      <c r="AE1790" s="56"/>
      <c r="AF1790" s="104"/>
    </row>
    <row r="1791" customFormat="false" ht="15.75" hidden="false" customHeight="true" outlineLevel="0" collapsed="false">
      <c r="A1791" s="19" t="n">
        <v>1784</v>
      </c>
      <c r="B1791" s="67"/>
      <c r="C1791" s="58" t="s">
        <v>5380</v>
      </c>
      <c r="D1791" s="37" t="s">
        <v>5381</v>
      </c>
      <c r="E1791" s="58" t="n">
        <v>4542058000282</v>
      </c>
      <c r="F1791" s="38" t="str">
        <f aca="false">IF(D1791="",,"http://mnsearch.com/item?kwd="&amp;D1791)</f>
        <v>http://mnsearch.com/item?kwd=B00030GM5E</v>
      </c>
      <c r="G1791" s="60" t="n">
        <v>2600</v>
      </c>
      <c r="H1791" s="39"/>
      <c r="I1791" s="40" t="n">
        <v>200</v>
      </c>
      <c r="J1791" s="41"/>
      <c r="K1791" s="41"/>
      <c r="L1791" s="41"/>
      <c r="M1791" s="100" t="s">
        <v>5382</v>
      </c>
      <c r="N1791" s="62" t="n">
        <v>50.49</v>
      </c>
      <c r="O1791" s="77" t="n">
        <f aca="false">N1791-0.5</f>
        <v>49.99</v>
      </c>
      <c r="P1791" s="78" t="n">
        <f aca="false">IF(ISERROR($P$1*O1791),"",($P$1*O1791))</f>
        <v>5292.9412</v>
      </c>
      <c r="Q1791" s="79" t="n">
        <f aca="false">P1791-T1791-X1791-G1791-H1791-Z1791</f>
        <v>708.9412</v>
      </c>
      <c r="R1791" s="80" t="n">
        <f aca="false">P1791-T1791-Y1791-G1791-H1791-Z1791</f>
        <v>708.9412</v>
      </c>
      <c r="S1791" s="81" t="n">
        <f aca="false">IF(ISERROR(Q1791/P1791),"",(Q1791/P1791))</f>
        <v>0.133940879600174</v>
      </c>
      <c r="T1791" s="78" t="n">
        <f aca="false">ROUND(IF(ISERROR(P1791*$T$1),"",P1791*$T$1),0)</f>
        <v>794</v>
      </c>
      <c r="U1791" s="82" t="n">
        <f aca="false">ROUNDUP(I1791*1.2,0)</f>
        <v>240</v>
      </c>
      <c r="V1791" s="83" t="n">
        <f aca="false">ROUNDUP(SUM(J1791:L1791)*1.1,0)</f>
        <v>0</v>
      </c>
      <c r="W1791" s="84" t="s">
        <v>50</v>
      </c>
      <c r="X1791" s="28" t="n">
        <f aca="false">IFERROR(IF($W1791="eパケライト",VLOOKUP($U1791,料金表!$B$3:$H$52,2,1),IF($W1791="eパケ",VLOOKUP($U1791,料金表!$B$3:$H$52,4,1),IF($W1791="EMS",VLOOKUP($U1791,料金表!$B$3:$H$52,6,1),""))),"")</f>
        <v>860</v>
      </c>
      <c r="Y1791" s="28" t="n">
        <f aca="false">IFERROR(IF($W1791="eパケライト",VLOOKUP($U1791,料金表!$B$3:$H$52,3,1),IF($W1791="eパケ",VLOOKUP($U1791,料金表!$B$3:$H$52,5,1),IF($W1791="EMS",VLOOKUP($U1791,料金表!$B$3:$H$52,7,1),""))),"")</f>
        <v>860</v>
      </c>
      <c r="Z1791" s="28" t="n">
        <f aca="false">$Z$1</f>
        <v>330</v>
      </c>
      <c r="AA1791" s="64"/>
      <c r="AB1791" s="65"/>
      <c r="AC1791" s="66" t="s">
        <v>45</v>
      </c>
      <c r="AD1791" s="65" t="n">
        <v>44043</v>
      </c>
      <c r="AE1791" s="56"/>
      <c r="AF1791" s="104"/>
    </row>
    <row r="1792" customFormat="false" ht="15.75" hidden="false" customHeight="true" outlineLevel="0" collapsed="false">
      <c r="A1792" s="19" t="n">
        <v>1785</v>
      </c>
      <c r="B1792" s="67"/>
      <c r="C1792" s="58" t="s">
        <v>5383</v>
      </c>
      <c r="D1792" s="37" t="s">
        <v>110</v>
      </c>
      <c r="E1792" s="20"/>
      <c r="F1792" s="38" t="str">
        <f aca="false">IF(D1792="",,"http://mnsearch.com/item?kwd="&amp;D1792)</f>
        <v>http://mnsearch.com/item?kwd=Hand-on</v>
      </c>
      <c r="G1792" s="60" t="n">
        <v>5500</v>
      </c>
      <c r="H1792" s="39"/>
      <c r="I1792" s="40" t="n">
        <v>400</v>
      </c>
      <c r="J1792" s="41"/>
      <c r="K1792" s="41"/>
      <c r="L1792" s="41"/>
      <c r="M1792" s="41"/>
      <c r="N1792" s="62" t="n">
        <v>85.49</v>
      </c>
      <c r="O1792" s="77" t="n">
        <f aca="false">N1792-0.5</f>
        <v>84.99</v>
      </c>
      <c r="P1792" s="78" t="n">
        <f aca="false">IF(ISERROR($P$1*O1792),"",($P$1*O1792))</f>
        <v>8998.7412</v>
      </c>
      <c r="Q1792" s="79" t="n">
        <f aca="false">P1792-T1792-X1792-G1792-H1792-Z1792</f>
        <v>583.741199999999</v>
      </c>
      <c r="R1792" s="80" t="n">
        <f aca="false">P1792-T1792-Y1792-G1792-H1792-Z1792</f>
        <v>583.741199999999</v>
      </c>
      <c r="S1792" s="81" t="n">
        <f aca="false">IF(ISERROR(Q1792/P1792),"",(Q1792/P1792))</f>
        <v>0.0648692063729979</v>
      </c>
      <c r="T1792" s="78" t="n">
        <f aca="false">ROUND(IF(ISERROR(P1792*$T$1),"",P1792*$T$1),0)</f>
        <v>1350</v>
      </c>
      <c r="U1792" s="82" t="n">
        <f aca="false">ROUNDUP(I1792*1.2,0)</f>
        <v>480</v>
      </c>
      <c r="V1792" s="83" t="n">
        <f aca="false">ROUNDUP(SUM(J1792:L1792)*1.1,0)</f>
        <v>0</v>
      </c>
      <c r="W1792" s="84" t="s">
        <v>50</v>
      </c>
      <c r="X1792" s="28" t="n">
        <f aca="false">IFERROR(IF($W1792="eパケライト",VLOOKUP($U1792,料金表!$B$3:$H$52,2,1),IF($W1792="eパケ",VLOOKUP($U1792,料金表!$B$3:$H$52,4,1),IF($W1792="EMS",VLOOKUP($U1792,料金表!$B$3:$H$52,6,1),""))),"")</f>
        <v>1235</v>
      </c>
      <c r="Y1792" s="28" t="n">
        <f aca="false">IFERROR(IF($W1792="eパケライト",VLOOKUP($U1792,料金表!$B$3:$H$52,3,1),IF($W1792="eパケ",VLOOKUP($U1792,料金表!$B$3:$H$52,5,1),IF($W1792="EMS",VLOOKUP($U1792,料金表!$B$3:$H$52,7,1),""))),"")</f>
        <v>1235</v>
      </c>
      <c r="Z1792" s="28" t="n">
        <f aca="false">$Z$1</f>
        <v>330</v>
      </c>
      <c r="AA1792" s="64"/>
      <c r="AB1792" s="65"/>
      <c r="AC1792" s="66" t="s">
        <v>89</v>
      </c>
      <c r="AD1792" s="65" t="n">
        <v>44045</v>
      </c>
      <c r="AE1792" s="56"/>
      <c r="AF1792" s="105" t="s">
        <v>5384</v>
      </c>
    </row>
    <row r="1793" customFormat="false" ht="15.75" hidden="false" customHeight="true" outlineLevel="0" collapsed="false">
      <c r="A1793" s="19" t="n">
        <v>1786</v>
      </c>
      <c r="B1793" s="67"/>
      <c r="C1793" s="58" t="s">
        <v>5385</v>
      </c>
      <c r="D1793" s="37" t="s">
        <v>5386</v>
      </c>
      <c r="E1793" s="58" t="n">
        <v>4984995113036</v>
      </c>
      <c r="F1793" s="38" t="str">
        <f aca="false">IF(D1793="",,"http://mnsearch.com/item?kwd="&amp;D1793)</f>
        <v>http://mnsearch.com/item?kwd=B00006L90C</v>
      </c>
      <c r="G1793" s="60" t="n">
        <v>6500</v>
      </c>
      <c r="H1793" s="39"/>
      <c r="I1793" s="40" t="n">
        <v>1500</v>
      </c>
      <c r="J1793" s="41"/>
      <c r="K1793" s="41"/>
      <c r="L1793" s="41"/>
      <c r="M1793" s="41"/>
      <c r="N1793" s="62" t="n">
        <v>165.49</v>
      </c>
      <c r="O1793" s="77" t="n">
        <f aca="false">N1793-0.5</f>
        <v>164.99</v>
      </c>
      <c r="P1793" s="78" t="n">
        <f aca="false">IF(ISERROR($P$1*O1793),"",($P$1*O1793))</f>
        <v>17469.1412</v>
      </c>
      <c r="Q1793" s="79" t="n">
        <f aca="false">P1793-T1793-X1793-G1793-H1793-Z1793</f>
        <v>4954.1412</v>
      </c>
      <c r="R1793" s="80" t="n">
        <f aca="false">P1793-T1793-Y1793-G1793-H1793-Z1793</f>
        <v>4954.1412</v>
      </c>
      <c r="S1793" s="81" t="n">
        <f aca="false">IF(ISERROR(Q1793/P1793),"",(Q1793/P1793))</f>
        <v>0.283593860927748</v>
      </c>
      <c r="T1793" s="78" t="n">
        <f aca="false">ROUND(IF(ISERROR(P1793*$T$1),"",P1793*$T$1),0)</f>
        <v>2620</v>
      </c>
      <c r="U1793" s="82" t="n">
        <f aca="false">ROUNDUP(I1793*1.2,0)</f>
        <v>1800</v>
      </c>
      <c r="V1793" s="83" t="n">
        <f aca="false">ROUNDUP(SUM(J1793:L1793)*1.1,0)</f>
        <v>0</v>
      </c>
      <c r="W1793" s="84" t="s">
        <v>50</v>
      </c>
      <c r="X1793" s="28" t="n">
        <f aca="false">IFERROR(IF($W1793="eパケライト",VLOOKUP($U1793,料金表!$B$3:$H$52,2,1),IF($W1793="eパケ",VLOOKUP($U1793,料金表!$B$3:$H$52,4,1),IF($W1793="EMS",VLOOKUP($U1793,料金表!$B$3:$H$52,6,1),""))),"")</f>
        <v>3065</v>
      </c>
      <c r="Y1793" s="28" t="n">
        <f aca="false">IFERROR(IF($W1793="eパケライト",VLOOKUP($U1793,料金表!$B$3:$H$52,3,1),IF($W1793="eパケ",VLOOKUP($U1793,料金表!$B$3:$H$52,5,1),IF($W1793="EMS",VLOOKUP($U1793,料金表!$B$3:$H$52,7,1),""))),"")</f>
        <v>3065</v>
      </c>
      <c r="Z1793" s="28" t="n">
        <f aca="false">$Z$1</f>
        <v>330</v>
      </c>
      <c r="AA1793" s="64"/>
      <c r="AB1793" s="65"/>
      <c r="AC1793" s="66" t="s">
        <v>89</v>
      </c>
      <c r="AD1793" s="65" t="n">
        <v>44045</v>
      </c>
      <c r="AE1793" s="56"/>
      <c r="AF1793" s="104"/>
    </row>
    <row r="1794" customFormat="false" ht="15.75" hidden="false" customHeight="true" outlineLevel="0" collapsed="false">
      <c r="A1794" s="19" t="n">
        <v>1787</v>
      </c>
      <c r="B1794" s="67"/>
      <c r="C1794" s="58" t="s">
        <v>5387</v>
      </c>
      <c r="D1794" s="37" t="s">
        <v>5388</v>
      </c>
      <c r="E1794" s="58" t="n">
        <v>4984995110479</v>
      </c>
      <c r="F1794" s="38" t="str">
        <f aca="false">IF(D1794="",,"http://mnsearch.com/item?kwd="&amp;D1794)</f>
        <v>http://mnsearch.com/item?kwd=B00005S89H</v>
      </c>
      <c r="G1794" s="60" t="n">
        <v>5500</v>
      </c>
      <c r="H1794" s="39"/>
      <c r="I1794" s="40" t="n">
        <v>300</v>
      </c>
      <c r="J1794" s="41"/>
      <c r="K1794" s="41"/>
      <c r="L1794" s="41"/>
      <c r="M1794" s="100" t="s">
        <v>5389</v>
      </c>
      <c r="N1794" s="62" t="n">
        <v>75.49</v>
      </c>
      <c r="O1794" s="77" t="n">
        <f aca="false">N1794-0.5</f>
        <v>74.99</v>
      </c>
      <c r="P1794" s="78" t="n">
        <f aca="false">IF(ISERROR($P$1*O1794),"",($P$1*O1794))</f>
        <v>7939.9412</v>
      </c>
      <c r="Q1794" s="79" t="n">
        <f aca="false">P1794-T1794-X1794-G1794-H1794-Z1794</f>
        <v>-166.058800000001</v>
      </c>
      <c r="R1794" s="80" t="n">
        <f aca="false">P1794-T1794-Y1794-G1794-H1794-Z1794</f>
        <v>-166.058800000001</v>
      </c>
      <c r="S1794" s="81" t="n">
        <f aca="false">IF(ISERROR(Q1794/P1794),"",(Q1794/P1794))</f>
        <v>-0.0209143614312913</v>
      </c>
      <c r="T1794" s="78" t="n">
        <f aca="false">ROUND(IF(ISERROR(P1794*$T$1),"",P1794*$T$1),0)</f>
        <v>1191</v>
      </c>
      <c r="U1794" s="82" t="n">
        <f aca="false">ROUNDUP(I1794*1.2,0)</f>
        <v>360</v>
      </c>
      <c r="V1794" s="83" t="n">
        <f aca="false">ROUNDUP(SUM(J1794:L1794)*1.1,0)</f>
        <v>0</v>
      </c>
      <c r="W1794" s="84" t="s">
        <v>50</v>
      </c>
      <c r="X1794" s="28" t="n">
        <f aca="false">IFERROR(IF($W1794="eパケライト",VLOOKUP($U1794,料金表!$B$3:$H$52,2,1),IF($W1794="eパケ",VLOOKUP($U1794,料金表!$B$3:$H$52,4,1),IF($W1794="EMS",VLOOKUP($U1794,料金表!$B$3:$H$52,6,1),""))),"")</f>
        <v>1085</v>
      </c>
      <c r="Y1794" s="28" t="n">
        <f aca="false">IFERROR(IF($W1794="eパケライト",VLOOKUP($U1794,料金表!$B$3:$H$52,3,1),IF($W1794="eパケ",VLOOKUP($U1794,料金表!$B$3:$H$52,5,1),IF($W1794="EMS",VLOOKUP($U1794,料金表!$B$3:$H$52,7,1),""))),"")</f>
        <v>1085</v>
      </c>
      <c r="Z1794" s="28" t="n">
        <f aca="false">$Z$1</f>
        <v>330</v>
      </c>
      <c r="AA1794" s="64"/>
      <c r="AB1794" s="65"/>
      <c r="AC1794" s="66" t="s">
        <v>89</v>
      </c>
      <c r="AD1794" s="65" t="n">
        <v>44045</v>
      </c>
      <c r="AE1794" s="56"/>
      <c r="AF1794" s="105" t="s">
        <v>5390</v>
      </c>
    </row>
    <row r="1795" customFormat="false" ht="15.75" hidden="false" customHeight="true" outlineLevel="0" collapsed="false">
      <c r="A1795" s="19" t="n">
        <v>1788</v>
      </c>
      <c r="B1795" s="67"/>
      <c r="C1795" s="58" t="s">
        <v>5391</v>
      </c>
      <c r="D1795" s="37" t="s">
        <v>110</v>
      </c>
      <c r="E1795" s="20"/>
      <c r="F1795" s="38" t="str">
        <f aca="false">IF(D1795="",,"http://mnsearch.com/item?kwd="&amp;D1795)</f>
        <v>http://mnsearch.com/item?kwd=Hand-on</v>
      </c>
      <c r="G1795" s="60" t="n">
        <v>4500</v>
      </c>
      <c r="H1795" s="39"/>
      <c r="I1795" s="40" t="n">
        <v>500</v>
      </c>
      <c r="J1795" s="41"/>
      <c r="K1795" s="41"/>
      <c r="L1795" s="41"/>
      <c r="M1795" s="41"/>
      <c r="N1795" s="62" t="n">
        <v>77.49</v>
      </c>
      <c r="O1795" s="77" t="n">
        <f aca="false">N1795-0.5</f>
        <v>76.99</v>
      </c>
      <c r="P1795" s="78" t="n">
        <f aca="false">IF(ISERROR($P$1*O1795),"",($P$1*O1795))</f>
        <v>8151.7012</v>
      </c>
      <c r="Q1795" s="79" t="n">
        <f aca="false">P1795-T1795-X1795-G1795-H1795-Z1795</f>
        <v>713.7012</v>
      </c>
      <c r="R1795" s="80" t="n">
        <f aca="false">P1795-T1795-Y1795-G1795-H1795-Z1795</f>
        <v>713.7012</v>
      </c>
      <c r="S1795" s="81" t="n">
        <f aca="false">IF(ISERROR(Q1795/P1795),"",(Q1795/P1795))</f>
        <v>0.0875524240265332</v>
      </c>
      <c r="T1795" s="78" t="n">
        <f aca="false">ROUND(IF(ISERROR(P1795*$T$1),"",P1795*$T$1),0)</f>
        <v>1223</v>
      </c>
      <c r="U1795" s="82" t="n">
        <f aca="false">ROUNDUP(I1795*1.2,0)</f>
        <v>600</v>
      </c>
      <c r="V1795" s="83" t="n">
        <f aca="false">ROUNDUP(SUM(J1795:L1795)*1.1,0)</f>
        <v>0</v>
      </c>
      <c r="W1795" s="84" t="s">
        <v>50</v>
      </c>
      <c r="X1795" s="28" t="n">
        <f aca="false">IFERROR(IF($W1795="eパケライト",VLOOKUP($U1795,料金表!$B$3:$H$52,2,1),IF($W1795="eパケ",VLOOKUP($U1795,料金表!$B$3:$H$52,4,1),IF($W1795="EMS",VLOOKUP($U1795,料金表!$B$3:$H$52,6,1),""))),"")</f>
        <v>1385</v>
      </c>
      <c r="Y1795" s="28" t="n">
        <f aca="false">IFERROR(IF($W1795="eパケライト",VLOOKUP($U1795,料金表!$B$3:$H$52,3,1),IF($W1795="eパケ",VLOOKUP($U1795,料金表!$B$3:$H$52,5,1),IF($W1795="EMS",VLOOKUP($U1795,料金表!$B$3:$H$52,7,1),""))),"")</f>
        <v>1385</v>
      </c>
      <c r="Z1795" s="28" t="n">
        <f aca="false">$Z$1</f>
        <v>330</v>
      </c>
      <c r="AA1795" s="64"/>
      <c r="AB1795" s="65"/>
      <c r="AC1795" s="66" t="s">
        <v>89</v>
      </c>
      <c r="AD1795" s="65" t="n">
        <v>44045</v>
      </c>
      <c r="AE1795" s="56"/>
      <c r="AF1795" s="106" t="s">
        <v>5392</v>
      </c>
    </row>
    <row r="1796" customFormat="false" ht="15.75" hidden="false" customHeight="true" outlineLevel="0" collapsed="false">
      <c r="A1796" s="19" t="n">
        <v>1789</v>
      </c>
      <c r="B1796" s="67"/>
      <c r="C1796" s="58" t="s">
        <v>5393</v>
      </c>
      <c r="D1796" s="37" t="s">
        <v>5394</v>
      </c>
      <c r="E1796" s="58" t="n">
        <v>4932896030037</v>
      </c>
      <c r="F1796" s="38" t="str">
        <f aca="false">IF(D1796="",,"http://mnsearch.com/item?kwd="&amp;D1796)</f>
        <v>http://mnsearch.com/item?kwd=B0001484TE</v>
      </c>
      <c r="G1796" s="60" t="n">
        <v>2501</v>
      </c>
      <c r="H1796" s="39"/>
      <c r="I1796" s="40" t="n">
        <v>200</v>
      </c>
      <c r="J1796" s="41"/>
      <c r="K1796" s="41"/>
      <c r="L1796" s="41"/>
      <c r="M1796" s="61" t="s">
        <v>5395</v>
      </c>
      <c r="N1796" s="62" t="n">
        <v>50.49</v>
      </c>
      <c r="O1796" s="77" t="n">
        <f aca="false">N1796-0.5</f>
        <v>49.99</v>
      </c>
      <c r="P1796" s="78" t="n">
        <f aca="false">IF(ISERROR($P$1*O1796),"",($P$1*O1796))</f>
        <v>5292.9412</v>
      </c>
      <c r="Q1796" s="79" t="n">
        <f aca="false">P1796-T1796-X1796-G1796-H1796-Z1796</f>
        <v>807.9412</v>
      </c>
      <c r="R1796" s="80" t="n">
        <f aca="false">P1796-T1796-Y1796-G1796-H1796-Z1796</f>
        <v>807.9412</v>
      </c>
      <c r="S1796" s="81" t="n">
        <f aca="false">IF(ISERROR(Q1796/P1796),"",(Q1796/P1796))</f>
        <v>0.152645035996243</v>
      </c>
      <c r="T1796" s="78" t="n">
        <f aca="false">ROUND(IF(ISERROR(P1796*$T$1),"",P1796*$T$1),0)</f>
        <v>794</v>
      </c>
      <c r="U1796" s="82" t="n">
        <f aca="false">ROUNDUP(I1796*1.2,0)</f>
        <v>240</v>
      </c>
      <c r="V1796" s="83" t="n">
        <f aca="false">ROUNDUP(SUM(J1796:L1796)*1.1,0)</f>
        <v>0</v>
      </c>
      <c r="W1796" s="84" t="s">
        <v>50</v>
      </c>
      <c r="X1796" s="28" t="n">
        <f aca="false">IFERROR(IF($W1796="eパケライト",VLOOKUP($U1796,料金表!$B$3:$H$52,2,1),IF($W1796="eパケ",VLOOKUP($U1796,料金表!$B$3:$H$52,4,1),IF($W1796="EMS",VLOOKUP($U1796,料金表!$B$3:$H$52,6,1),""))),"")</f>
        <v>860</v>
      </c>
      <c r="Y1796" s="28" t="n">
        <f aca="false">IFERROR(IF($W1796="eパケライト",VLOOKUP($U1796,料金表!$B$3:$H$52,3,1),IF($W1796="eパケ",VLOOKUP($U1796,料金表!$B$3:$H$52,5,1),IF($W1796="EMS",VLOOKUP($U1796,料金表!$B$3:$H$52,7,1),""))),"")</f>
        <v>860</v>
      </c>
      <c r="Z1796" s="28" t="n">
        <f aca="false">$Z$1</f>
        <v>330</v>
      </c>
      <c r="AA1796" s="64"/>
      <c r="AB1796" s="65"/>
      <c r="AC1796" s="66" t="s">
        <v>89</v>
      </c>
      <c r="AD1796" s="65" t="n">
        <v>44045</v>
      </c>
      <c r="AE1796" s="56"/>
      <c r="AF1796" s="106"/>
    </row>
    <row r="1797" customFormat="false" ht="15.75" hidden="false" customHeight="true" outlineLevel="0" collapsed="false">
      <c r="A1797" s="19" t="n">
        <v>1790</v>
      </c>
      <c r="B1797" s="67"/>
      <c r="C1797" s="58" t="s">
        <v>5396</v>
      </c>
      <c r="D1797" s="37" t="s">
        <v>5397</v>
      </c>
      <c r="E1797" s="58" t="n">
        <v>4956027126499</v>
      </c>
      <c r="F1797" s="38" t="str">
        <f aca="false">IF(D1797="",,"http://mnsearch.com/item?kwd="&amp;D1797)</f>
        <v>http://mnsearch.com/item?kwd=B01DD28SU0</v>
      </c>
      <c r="G1797" s="60" t="n">
        <v>4901</v>
      </c>
      <c r="H1797" s="39"/>
      <c r="I1797" s="40" t="n">
        <v>500</v>
      </c>
      <c r="J1797" s="41"/>
      <c r="K1797" s="41"/>
      <c r="L1797" s="41"/>
      <c r="M1797" s="61" t="s">
        <v>5398</v>
      </c>
      <c r="N1797" s="62" t="n">
        <v>85.49</v>
      </c>
      <c r="O1797" s="77" t="n">
        <f aca="false">N1797-0.5</f>
        <v>84.99</v>
      </c>
      <c r="P1797" s="78" t="n">
        <f aca="false">IF(ISERROR($P$1*O1797),"",($P$1*O1797))</f>
        <v>8998.7412</v>
      </c>
      <c r="Q1797" s="79" t="n">
        <f aca="false">P1797-T1797-X1797-G1797-H1797-Z1797</f>
        <v>1032.7412</v>
      </c>
      <c r="R1797" s="80" t="n">
        <f aca="false">P1797-T1797-Y1797-G1797-H1797-Z1797</f>
        <v>1032.7412</v>
      </c>
      <c r="S1797" s="81" t="n">
        <f aca="false">IF(ISERROR(Q1797/P1797),"",(Q1797/P1797))</f>
        <v>0.114765074030577</v>
      </c>
      <c r="T1797" s="78" t="n">
        <f aca="false">ROUND(IF(ISERROR(P1797*$T$1),"",P1797*$T$1),0)</f>
        <v>1350</v>
      </c>
      <c r="U1797" s="82" t="n">
        <f aca="false">ROUNDUP(I1797*1.2,0)</f>
        <v>600</v>
      </c>
      <c r="V1797" s="83" t="n">
        <f aca="false">ROUNDUP(SUM(J1797:L1797)*1.1,0)</f>
        <v>0</v>
      </c>
      <c r="W1797" s="84" t="s">
        <v>50</v>
      </c>
      <c r="X1797" s="28" t="n">
        <f aca="false">IFERROR(IF($W1797="eパケライト",VLOOKUP($U1797,料金表!$B$3:$H$52,2,1),IF($W1797="eパケ",VLOOKUP($U1797,料金表!$B$3:$H$52,4,1),IF($W1797="EMS",VLOOKUP($U1797,料金表!$B$3:$H$52,6,1),""))),"")</f>
        <v>1385</v>
      </c>
      <c r="Y1797" s="28" t="n">
        <f aca="false">IFERROR(IF($W1797="eパケライト",VLOOKUP($U1797,料金表!$B$3:$H$52,3,1),IF($W1797="eパケ",VLOOKUP($U1797,料金表!$B$3:$H$52,5,1),IF($W1797="EMS",VLOOKUP($U1797,料金表!$B$3:$H$52,7,1),""))),"")</f>
        <v>1385</v>
      </c>
      <c r="Z1797" s="28" t="n">
        <f aca="false">$Z$1</f>
        <v>330</v>
      </c>
      <c r="AA1797" s="64"/>
      <c r="AB1797" s="65"/>
      <c r="AC1797" s="66" t="s">
        <v>45</v>
      </c>
      <c r="AD1797" s="65" t="n">
        <v>44045</v>
      </c>
      <c r="AE1797" s="56"/>
      <c r="AF1797" s="104"/>
    </row>
    <row r="1798" customFormat="false" ht="15.75" hidden="false" customHeight="true" outlineLevel="0" collapsed="false">
      <c r="A1798" s="19" t="n">
        <v>1791</v>
      </c>
      <c r="B1798" s="67"/>
      <c r="C1798" s="58" t="s">
        <v>5399</v>
      </c>
      <c r="D1798" s="37" t="s">
        <v>5400</v>
      </c>
      <c r="E1798" s="58" t="n">
        <v>4956027125089</v>
      </c>
      <c r="F1798" s="38" t="str">
        <f aca="false">IF(D1798="",,"http://mnsearch.com/item?kwd="&amp;D1798)</f>
        <v>http://mnsearch.com/item?kwd=B00322PG34</v>
      </c>
      <c r="G1798" s="60" t="n">
        <v>8000</v>
      </c>
      <c r="H1798" s="39"/>
      <c r="I1798" s="40" t="n">
        <v>300</v>
      </c>
      <c r="J1798" s="41"/>
      <c r="K1798" s="41"/>
      <c r="L1798" s="41"/>
      <c r="M1798" s="100" t="s">
        <v>5401</v>
      </c>
      <c r="N1798" s="62" t="n">
        <v>150.49</v>
      </c>
      <c r="O1798" s="77" t="n">
        <f aca="false">N1798-0.5</f>
        <v>149.99</v>
      </c>
      <c r="P1798" s="78" t="n">
        <f aca="false">IF(ISERROR($P$1*O1798),"",($P$1*O1798))</f>
        <v>15880.9412</v>
      </c>
      <c r="Q1798" s="79" t="n">
        <f aca="false">P1798-T1798-X1798-G1798-H1798-Z1798</f>
        <v>4083.9412</v>
      </c>
      <c r="R1798" s="80" t="n">
        <f aca="false">P1798-T1798-Y1798-G1798-H1798-Z1798</f>
        <v>4083.9412</v>
      </c>
      <c r="S1798" s="81" t="n">
        <f aca="false">IF(ISERROR(Q1798/P1798),"",(Q1798/P1798))</f>
        <v>0.257159896795034</v>
      </c>
      <c r="T1798" s="78" t="n">
        <f aca="false">ROUND(IF(ISERROR(P1798*$T$1),"",P1798*$T$1),0)</f>
        <v>2382</v>
      </c>
      <c r="U1798" s="82" t="n">
        <f aca="false">ROUNDUP(I1798*1.2,0)</f>
        <v>360</v>
      </c>
      <c r="V1798" s="83" t="n">
        <f aca="false">ROUNDUP(SUM(J1798:L1798)*1.1,0)</f>
        <v>0</v>
      </c>
      <c r="W1798" s="84" t="s">
        <v>50</v>
      </c>
      <c r="X1798" s="28" t="n">
        <f aca="false">IFERROR(IF($W1798="eパケライト",VLOOKUP($U1798,料金表!$B$3:$H$52,2,1),IF($W1798="eパケ",VLOOKUP($U1798,料金表!$B$3:$H$52,4,1),IF($W1798="EMS",VLOOKUP($U1798,料金表!$B$3:$H$52,6,1),""))),"")</f>
        <v>1085</v>
      </c>
      <c r="Y1798" s="28" t="n">
        <f aca="false">IFERROR(IF($W1798="eパケライト",VLOOKUP($U1798,料金表!$B$3:$H$52,3,1),IF($W1798="eパケ",VLOOKUP($U1798,料金表!$B$3:$H$52,5,1),IF($W1798="EMS",VLOOKUP($U1798,料金表!$B$3:$H$52,7,1),""))),"")</f>
        <v>1085</v>
      </c>
      <c r="Z1798" s="28" t="n">
        <f aca="false">$Z$1</f>
        <v>330</v>
      </c>
      <c r="AA1798" s="64"/>
      <c r="AB1798" s="65"/>
      <c r="AC1798" s="66" t="s">
        <v>45</v>
      </c>
      <c r="AD1798" s="65" t="n">
        <v>44045</v>
      </c>
      <c r="AE1798" s="56"/>
      <c r="AF1798" s="104"/>
    </row>
    <row r="1799" customFormat="false" ht="15.75" hidden="false" customHeight="true" outlineLevel="0" collapsed="false">
      <c r="A1799" s="19" t="n">
        <v>1792</v>
      </c>
      <c r="B1799" s="67"/>
      <c r="C1799" s="58" t="s">
        <v>5402</v>
      </c>
      <c r="D1799" s="37" t="s">
        <v>5403</v>
      </c>
      <c r="E1799" s="58" t="n">
        <v>4956027125119</v>
      </c>
      <c r="F1799" s="38" t="str">
        <f aca="false">IF(D1799="",,"http://mnsearch.com/item?kwd="&amp;D1799)</f>
        <v>http://mnsearch.com/item?kwd=B003CF9RJ0</v>
      </c>
      <c r="G1799" s="60" t="n">
        <v>3500</v>
      </c>
      <c r="H1799" s="39"/>
      <c r="I1799" s="40" t="n">
        <v>450</v>
      </c>
      <c r="J1799" s="41"/>
      <c r="K1799" s="41"/>
      <c r="L1799" s="41"/>
      <c r="M1799" s="61" t="s">
        <v>5404</v>
      </c>
      <c r="N1799" s="62" t="n">
        <v>70.49</v>
      </c>
      <c r="O1799" s="77" t="n">
        <f aca="false">N1799-0.5</f>
        <v>69.99</v>
      </c>
      <c r="P1799" s="78" t="n">
        <f aca="false">IF(ISERROR($P$1*O1799),"",($P$1*O1799))</f>
        <v>7410.5412</v>
      </c>
      <c r="Q1799" s="79" t="n">
        <f aca="false">P1799-T1799-X1799-G1799-H1799-Z1799</f>
        <v>1083.5412</v>
      </c>
      <c r="R1799" s="80" t="n">
        <f aca="false">P1799-T1799-Y1799-G1799-H1799-Z1799</f>
        <v>1083.5412</v>
      </c>
      <c r="S1799" s="81" t="n">
        <f aca="false">IF(ISERROR(Q1799/P1799),"",(Q1799/P1799))</f>
        <v>0.146216203480523</v>
      </c>
      <c r="T1799" s="78" t="n">
        <f aca="false">ROUND(IF(ISERROR(P1799*$T$1),"",P1799*$T$1),0)</f>
        <v>1112</v>
      </c>
      <c r="U1799" s="82" t="n">
        <f aca="false">ROUNDUP(I1799*1.2,0)</f>
        <v>540</v>
      </c>
      <c r="V1799" s="83" t="n">
        <f aca="false">ROUNDUP(SUM(J1799:L1799)*1.1,0)</f>
        <v>0</v>
      </c>
      <c r="W1799" s="84" t="s">
        <v>50</v>
      </c>
      <c r="X1799" s="28" t="n">
        <f aca="false">IFERROR(IF($W1799="eパケライト",VLOOKUP($U1799,料金表!$B$3:$H$52,2,1),IF($W1799="eパケ",VLOOKUP($U1799,料金表!$B$3:$H$52,4,1),IF($W1799="EMS",VLOOKUP($U1799,料金表!$B$3:$H$52,6,1),""))),"")</f>
        <v>1385</v>
      </c>
      <c r="Y1799" s="28" t="n">
        <f aca="false">IFERROR(IF($W1799="eパケライト",VLOOKUP($U1799,料金表!$B$3:$H$52,3,1),IF($W1799="eパケ",VLOOKUP($U1799,料金表!$B$3:$H$52,5,1),IF($W1799="EMS",VLOOKUP($U1799,料金表!$B$3:$H$52,7,1),""))),"")</f>
        <v>1385</v>
      </c>
      <c r="Z1799" s="28" t="n">
        <f aca="false">$Z$1</f>
        <v>330</v>
      </c>
      <c r="AA1799" s="64"/>
      <c r="AB1799" s="65"/>
      <c r="AC1799" s="66" t="s">
        <v>45</v>
      </c>
      <c r="AD1799" s="65" t="n">
        <v>44045</v>
      </c>
      <c r="AE1799" s="56"/>
      <c r="AF1799" s="104"/>
    </row>
    <row r="1800" customFormat="false" ht="15.75" hidden="false" customHeight="true" outlineLevel="0" collapsed="false">
      <c r="A1800" s="19" t="n">
        <v>1793</v>
      </c>
      <c r="B1800" s="67"/>
      <c r="C1800" s="58" t="s">
        <v>5405</v>
      </c>
      <c r="D1800" s="37" t="s">
        <v>5406</v>
      </c>
      <c r="E1800" s="58" t="n">
        <v>4956027125638</v>
      </c>
      <c r="F1800" s="38" t="str">
        <f aca="false">IF(D1800="",,"http://mnsearch.com/item?kwd="&amp;D1800)</f>
        <v>http://mnsearch.com/item?kwd=B008DRIO96</v>
      </c>
      <c r="G1800" s="60" t="n">
        <v>3000</v>
      </c>
      <c r="H1800" s="39"/>
      <c r="I1800" s="40" t="n">
        <v>400</v>
      </c>
      <c r="J1800" s="41"/>
      <c r="K1800" s="41"/>
      <c r="L1800" s="41"/>
      <c r="M1800" s="61" t="s">
        <v>5407</v>
      </c>
      <c r="N1800" s="62" t="n">
        <v>60.49</v>
      </c>
      <c r="O1800" s="77" t="n">
        <f aca="false">N1800-0.5</f>
        <v>59.99</v>
      </c>
      <c r="P1800" s="78" t="n">
        <f aca="false">IF(ISERROR($P$1*O1800),"",($P$1*O1800))</f>
        <v>6351.7412</v>
      </c>
      <c r="Q1800" s="79" t="n">
        <f aca="false">P1800-T1800-X1800-G1800-H1800-Z1800</f>
        <v>833.7412</v>
      </c>
      <c r="R1800" s="80" t="n">
        <f aca="false">P1800-T1800-Y1800-G1800-H1800-Z1800</f>
        <v>833.7412</v>
      </c>
      <c r="S1800" s="81" t="n">
        <f aca="false">IF(ISERROR(Q1800/P1800),"",(Q1800/P1800))</f>
        <v>0.131261834156593</v>
      </c>
      <c r="T1800" s="78" t="n">
        <f aca="false">ROUND(IF(ISERROR(P1800*$T$1),"",P1800*$T$1),0)</f>
        <v>953</v>
      </c>
      <c r="U1800" s="82" t="n">
        <f aca="false">ROUNDUP(I1800*1.2,0)</f>
        <v>480</v>
      </c>
      <c r="V1800" s="83" t="n">
        <f aca="false">ROUNDUP(SUM(J1800:L1800)*1.1,0)</f>
        <v>0</v>
      </c>
      <c r="W1800" s="84" t="s">
        <v>50</v>
      </c>
      <c r="X1800" s="28" t="n">
        <f aca="false">IFERROR(IF($W1800="eパケライト",VLOOKUP($U1800,料金表!$B$3:$H$52,2,1),IF($W1800="eパケ",VLOOKUP($U1800,料金表!$B$3:$H$52,4,1),IF($W1800="EMS",VLOOKUP($U1800,料金表!$B$3:$H$52,6,1),""))),"")</f>
        <v>1235</v>
      </c>
      <c r="Y1800" s="28" t="n">
        <f aca="false">IFERROR(IF($W1800="eパケライト",VLOOKUP($U1800,料金表!$B$3:$H$52,3,1),IF($W1800="eパケ",VLOOKUP($U1800,料金表!$B$3:$H$52,5,1),IF($W1800="EMS",VLOOKUP($U1800,料金表!$B$3:$H$52,7,1),""))),"")</f>
        <v>1235</v>
      </c>
      <c r="Z1800" s="28" t="n">
        <f aca="false">$Z$1</f>
        <v>330</v>
      </c>
      <c r="AA1800" s="64"/>
      <c r="AB1800" s="65"/>
      <c r="AC1800" s="66" t="s">
        <v>45</v>
      </c>
      <c r="AD1800" s="65" t="n">
        <v>44045</v>
      </c>
      <c r="AE1800" s="56"/>
      <c r="AF1800" s="104"/>
    </row>
    <row r="1801" customFormat="false" ht="15.75" hidden="false" customHeight="true" outlineLevel="0" collapsed="false">
      <c r="A1801" s="19" t="n">
        <v>1794</v>
      </c>
      <c r="B1801" s="67"/>
      <c r="C1801" s="58" t="s">
        <v>5408</v>
      </c>
      <c r="D1801" s="37" t="s">
        <v>5409</v>
      </c>
      <c r="E1801" s="58" t="n">
        <v>4956027125096</v>
      </c>
      <c r="F1801" s="38" t="str">
        <f aca="false">IF(D1801="",,"http://mnsearch.com/item?kwd="&amp;D1801)</f>
        <v>http://mnsearch.com/item?kwd=B00322PG2U</v>
      </c>
      <c r="G1801" s="60" t="n">
        <v>3000</v>
      </c>
      <c r="H1801" s="39"/>
      <c r="I1801" s="40" t="n">
        <v>400</v>
      </c>
      <c r="J1801" s="41"/>
      <c r="K1801" s="41"/>
      <c r="L1801" s="41"/>
      <c r="M1801" s="61" t="s">
        <v>5410</v>
      </c>
      <c r="N1801" s="62" t="n">
        <v>65.49</v>
      </c>
      <c r="O1801" s="77" t="n">
        <f aca="false">N1801-0.5</f>
        <v>64.99</v>
      </c>
      <c r="P1801" s="78" t="n">
        <f aca="false">IF(ISERROR($P$1*O1801),"",($P$1*O1801))</f>
        <v>6881.1412</v>
      </c>
      <c r="Q1801" s="79" t="n">
        <f aca="false">P1801-T1801-X1801-G1801-H1801-Z1801</f>
        <v>1284.1412</v>
      </c>
      <c r="R1801" s="80" t="n">
        <f aca="false">P1801-T1801-Y1801-G1801-H1801-Z1801</f>
        <v>1284.1412</v>
      </c>
      <c r="S1801" s="81" t="n">
        <f aca="false">IF(ISERROR(Q1801/P1801),"",(Q1801/P1801))</f>
        <v>0.186617475601285</v>
      </c>
      <c r="T1801" s="78" t="n">
        <f aca="false">ROUND(IF(ISERROR(P1801*$T$1),"",P1801*$T$1),0)</f>
        <v>1032</v>
      </c>
      <c r="U1801" s="82" t="n">
        <f aca="false">ROUNDUP(I1801*1.2,0)</f>
        <v>480</v>
      </c>
      <c r="V1801" s="83" t="n">
        <f aca="false">ROUNDUP(SUM(J1801:L1801)*1.1,0)</f>
        <v>0</v>
      </c>
      <c r="W1801" s="84" t="s">
        <v>50</v>
      </c>
      <c r="X1801" s="28" t="n">
        <f aca="false">IFERROR(IF($W1801="eパケライト",VLOOKUP($U1801,料金表!$B$3:$H$52,2,1),IF($W1801="eパケ",VLOOKUP($U1801,料金表!$B$3:$H$52,4,1),IF($W1801="EMS",VLOOKUP($U1801,料金表!$B$3:$H$52,6,1),""))),"")</f>
        <v>1235</v>
      </c>
      <c r="Y1801" s="28" t="n">
        <f aca="false">IFERROR(IF($W1801="eパケライト",VLOOKUP($U1801,料金表!$B$3:$H$52,3,1),IF($W1801="eパケ",VLOOKUP($U1801,料金表!$B$3:$H$52,5,1),IF($W1801="EMS",VLOOKUP($U1801,料金表!$B$3:$H$52,7,1),""))),"")</f>
        <v>1235</v>
      </c>
      <c r="Z1801" s="28" t="n">
        <f aca="false">$Z$1</f>
        <v>330</v>
      </c>
      <c r="AA1801" s="64"/>
      <c r="AB1801" s="65"/>
      <c r="AC1801" s="66" t="s">
        <v>45</v>
      </c>
      <c r="AD1801" s="65" t="n">
        <v>44045</v>
      </c>
      <c r="AE1801" s="56"/>
      <c r="AF1801" s="104"/>
    </row>
    <row r="1802" customFormat="false" ht="15.75" hidden="false" customHeight="true" outlineLevel="0" collapsed="false">
      <c r="A1802" s="19" t="n">
        <v>1795</v>
      </c>
      <c r="B1802" s="67"/>
      <c r="C1802" s="58" t="s">
        <v>5411</v>
      </c>
      <c r="D1802" s="37" t="s">
        <v>110</v>
      </c>
      <c r="E1802" s="20"/>
      <c r="F1802" s="38" t="str">
        <f aca="false">IF(D1802="",,"http://mnsearch.com/item?kwd="&amp;D1802)</f>
        <v>http://mnsearch.com/item?kwd=Hand-on</v>
      </c>
      <c r="G1802" s="60" t="n">
        <v>6500</v>
      </c>
      <c r="H1802" s="39"/>
      <c r="I1802" s="40" t="n">
        <v>400</v>
      </c>
      <c r="J1802" s="41"/>
      <c r="K1802" s="41"/>
      <c r="L1802" s="41"/>
      <c r="M1802" s="41"/>
      <c r="N1802" s="62" t="n">
        <v>100.49</v>
      </c>
      <c r="O1802" s="77" t="n">
        <f aca="false">N1802-0.5</f>
        <v>99.99</v>
      </c>
      <c r="P1802" s="78" t="n">
        <f aca="false">IF(ISERROR($P$1*O1802),"",($P$1*O1802))</f>
        <v>10586.9412</v>
      </c>
      <c r="Q1802" s="79" t="n">
        <f aca="false">P1802-T1802-X1802-G1802-H1802-Z1802</f>
        <v>933.941199999999</v>
      </c>
      <c r="R1802" s="80" t="n">
        <f aca="false">P1802-T1802-Y1802-G1802-H1802-Z1802</f>
        <v>933.941199999999</v>
      </c>
      <c r="S1802" s="81" t="n">
        <f aca="false">IF(ISERROR(Q1802/P1802),"",(Q1802/P1802))</f>
        <v>0.088216339578801</v>
      </c>
      <c r="T1802" s="78" t="n">
        <f aca="false">ROUND(IF(ISERROR(P1802*$T$1),"",P1802*$T$1),0)</f>
        <v>1588</v>
      </c>
      <c r="U1802" s="82" t="n">
        <f aca="false">ROUNDUP(I1802*1.2,0)</f>
        <v>480</v>
      </c>
      <c r="V1802" s="83" t="n">
        <f aca="false">ROUNDUP(SUM(J1802:L1802)*1.1,0)</f>
        <v>0</v>
      </c>
      <c r="W1802" s="84" t="s">
        <v>50</v>
      </c>
      <c r="X1802" s="28" t="n">
        <f aca="false">IFERROR(IF($W1802="eパケライト",VLOOKUP($U1802,料金表!$B$3:$H$52,2,1),IF($W1802="eパケ",VLOOKUP($U1802,料金表!$B$3:$H$52,4,1),IF($W1802="EMS",VLOOKUP($U1802,料金表!$B$3:$H$52,6,1),""))),"")</f>
        <v>1235</v>
      </c>
      <c r="Y1802" s="28" t="n">
        <f aca="false">IFERROR(IF($W1802="eパケライト",VLOOKUP($U1802,料金表!$B$3:$H$52,3,1),IF($W1802="eパケ",VLOOKUP($U1802,料金表!$B$3:$H$52,5,1),IF($W1802="EMS",VLOOKUP($U1802,料金表!$B$3:$H$52,7,1),""))),"")</f>
        <v>1235</v>
      </c>
      <c r="Z1802" s="28" t="n">
        <f aca="false">$Z$1</f>
        <v>330</v>
      </c>
      <c r="AA1802" s="64"/>
      <c r="AB1802" s="65"/>
      <c r="AC1802" s="66" t="s">
        <v>89</v>
      </c>
      <c r="AD1802" s="65" t="n">
        <v>44046</v>
      </c>
      <c r="AE1802" s="56"/>
      <c r="AF1802" s="105" t="s">
        <v>5412</v>
      </c>
    </row>
    <row r="1803" customFormat="false" ht="15.75" hidden="false" customHeight="true" outlineLevel="0" collapsed="false">
      <c r="A1803" s="19" t="n">
        <v>1796</v>
      </c>
      <c r="B1803" s="67"/>
      <c r="C1803" s="58" t="s">
        <v>5413</v>
      </c>
      <c r="D1803" s="37" t="s">
        <v>110</v>
      </c>
      <c r="E1803" s="20"/>
      <c r="F1803" s="38" t="str">
        <f aca="false">IF(D1803="",,"http://mnsearch.com/item?kwd="&amp;D1803)</f>
        <v>http://mnsearch.com/item?kwd=Hand-on</v>
      </c>
      <c r="G1803" s="60" t="n">
        <v>5822</v>
      </c>
      <c r="H1803" s="39"/>
      <c r="I1803" s="40" t="n">
        <v>300</v>
      </c>
      <c r="J1803" s="41"/>
      <c r="K1803" s="41"/>
      <c r="L1803" s="41"/>
      <c r="M1803" s="41"/>
      <c r="N1803" s="62" t="n">
        <v>95.49</v>
      </c>
      <c r="O1803" s="77" t="n">
        <f aca="false">N1803-0.5</f>
        <v>94.99</v>
      </c>
      <c r="P1803" s="78" t="n">
        <f aca="false">IF(ISERROR($P$1*O1803),"",($P$1*O1803))</f>
        <v>10057.5412</v>
      </c>
      <c r="Q1803" s="79" t="n">
        <f aca="false">P1803-T1803-X1803-G1803-H1803-Z1803</f>
        <v>1311.5412</v>
      </c>
      <c r="R1803" s="80" t="n">
        <f aca="false">P1803-T1803-Y1803-G1803-H1803-Z1803</f>
        <v>1311.5412</v>
      </c>
      <c r="S1803" s="81" t="n">
        <f aca="false">IF(ISERROR(Q1803/P1803),"",(Q1803/P1803))</f>
        <v>0.130403761110121</v>
      </c>
      <c r="T1803" s="78" t="n">
        <f aca="false">ROUND(IF(ISERROR(P1803*$T$1),"",P1803*$T$1),0)</f>
        <v>1509</v>
      </c>
      <c r="U1803" s="82" t="n">
        <f aca="false">ROUNDUP(I1803*1.2,0)</f>
        <v>360</v>
      </c>
      <c r="V1803" s="83" t="n">
        <f aca="false">ROUNDUP(SUM(J1803:L1803)*1.1,0)</f>
        <v>0</v>
      </c>
      <c r="W1803" s="84" t="s">
        <v>50</v>
      </c>
      <c r="X1803" s="28" t="n">
        <f aca="false">IFERROR(IF($W1803="eパケライト",VLOOKUP($U1803,料金表!$B$3:$H$52,2,1),IF($W1803="eパケ",VLOOKUP($U1803,料金表!$B$3:$H$52,4,1),IF($W1803="EMS",VLOOKUP($U1803,料金表!$B$3:$H$52,6,1),""))),"")</f>
        <v>1085</v>
      </c>
      <c r="Y1803" s="28" t="n">
        <f aca="false">IFERROR(IF($W1803="eパケライト",VLOOKUP($U1803,料金表!$B$3:$H$52,3,1),IF($W1803="eパケ",VLOOKUP($U1803,料金表!$B$3:$H$52,5,1),IF($W1803="EMS",VLOOKUP($U1803,料金表!$B$3:$H$52,7,1),""))),"")</f>
        <v>1085</v>
      </c>
      <c r="Z1803" s="28" t="n">
        <f aca="false">$Z$1</f>
        <v>330</v>
      </c>
      <c r="AA1803" s="64"/>
      <c r="AB1803" s="65"/>
      <c r="AC1803" s="66" t="s">
        <v>89</v>
      </c>
      <c r="AD1803" s="65" t="n">
        <v>44046</v>
      </c>
      <c r="AE1803" s="56"/>
      <c r="AF1803" s="105" t="s">
        <v>5414</v>
      </c>
    </row>
    <row r="1804" customFormat="false" ht="15.75" hidden="false" customHeight="true" outlineLevel="0" collapsed="false">
      <c r="A1804" s="19" t="n">
        <v>1797</v>
      </c>
      <c r="B1804" s="67"/>
      <c r="C1804" s="58" t="s">
        <v>5415</v>
      </c>
      <c r="D1804" s="37" t="s">
        <v>110</v>
      </c>
      <c r="E1804" s="20"/>
      <c r="F1804" s="38" t="str">
        <f aca="false">IF(D1804="",,"http://mnsearch.com/item?kwd="&amp;D1804)</f>
        <v>http://mnsearch.com/item?kwd=Hand-on</v>
      </c>
      <c r="G1804" s="60" t="n">
        <v>5500</v>
      </c>
      <c r="H1804" s="39"/>
      <c r="I1804" s="40" t="n">
        <v>400</v>
      </c>
      <c r="J1804" s="41"/>
      <c r="K1804" s="41"/>
      <c r="L1804" s="41"/>
      <c r="M1804" s="41"/>
      <c r="N1804" s="62" t="n">
        <v>95.49</v>
      </c>
      <c r="O1804" s="77" t="n">
        <f aca="false">N1804-0.5</f>
        <v>94.99</v>
      </c>
      <c r="P1804" s="78" t="n">
        <f aca="false">IF(ISERROR($P$1*O1804),"",($P$1*O1804))</f>
        <v>10057.5412</v>
      </c>
      <c r="Q1804" s="79" t="n">
        <f aca="false">P1804-T1804-X1804-G1804-H1804-Z1804</f>
        <v>1483.5412</v>
      </c>
      <c r="R1804" s="80" t="n">
        <f aca="false">P1804-T1804-Y1804-G1804-H1804-Z1804</f>
        <v>1483.5412</v>
      </c>
      <c r="S1804" s="81" t="n">
        <f aca="false">IF(ISERROR(Q1804/P1804),"",(Q1804/P1804))</f>
        <v>0.147505356478182</v>
      </c>
      <c r="T1804" s="78" t="n">
        <f aca="false">ROUND(IF(ISERROR(P1804*$T$1),"",P1804*$T$1),0)</f>
        <v>1509</v>
      </c>
      <c r="U1804" s="82" t="n">
        <f aca="false">ROUNDUP(I1804*1.2,0)</f>
        <v>480</v>
      </c>
      <c r="V1804" s="83" t="n">
        <f aca="false">ROUNDUP(SUM(J1804:L1804)*1.1,0)</f>
        <v>0</v>
      </c>
      <c r="W1804" s="84" t="s">
        <v>50</v>
      </c>
      <c r="X1804" s="28" t="n">
        <f aca="false">IFERROR(IF($W1804="eパケライト",VLOOKUP($U1804,料金表!$B$3:$H$52,2,1),IF($W1804="eパケ",VLOOKUP($U1804,料金表!$B$3:$H$52,4,1),IF($W1804="EMS",VLOOKUP($U1804,料金表!$B$3:$H$52,6,1),""))),"")</f>
        <v>1235</v>
      </c>
      <c r="Y1804" s="28" t="n">
        <f aca="false">IFERROR(IF($W1804="eパケライト",VLOOKUP($U1804,料金表!$B$3:$H$52,3,1),IF($W1804="eパケ",VLOOKUP($U1804,料金表!$B$3:$H$52,5,1),IF($W1804="EMS",VLOOKUP($U1804,料金表!$B$3:$H$52,7,1),""))),"")</f>
        <v>1235</v>
      </c>
      <c r="Z1804" s="28" t="n">
        <f aca="false">$Z$1</f>
        <v>330</v>
      </c>
      <c r="AA1804" s="64"/>
      <c r="AB1804" s="65"/>
      <c r="AC1804" s="66" t="s">
        <v>89</v>
      </c>
      <c r="AD1804" s="65" t="n">
        <v>44046</v>
      </c>
      <c r="AE1804" s="56"/>
      <c r="AF1804" s="105" t="s">
        <v>5416</v>
      </c>
    </row>
    <row r="1805" customFormat="false" ht="15.75" hidden="false" customHeight="true" outlineLevel="0" collapsed="false">
      <c r="A1805" s="19" t="n">
        <v>1798</v>
      </c>
      <c r="B1805" s="67"/>
      <c r="C1805" s="58" t="s">
        <v>5417</v>
      </c>
      <c r="D1805" s="37" t="s">
        <v>110</v>
      </c>
      <c r="E1805" s="20"/>
      <c r="F1805" s="38" t="str">
        <f aca="false">IF(D1805="",,"http://mnsearch.com/item?kwd="&amp;D1805)</f>
        <v>http://mnsearch.com/item?kwd=Hand-on</v>
      </c>
      <c r="G1805" s="60" t="n">
        <v>7500</v>
      </c>
      <c r="H1805" s="39"/>
      <c r="I1805" s="40" t="n">
        <v>400</v>
      </c>
      <c r="J1805" s="41"/>
      <c r="K1805" s="41"/>
      <c r="L1805" s="41"/>
      <c r="M1805" s="41"/>
      <c r="N1805" s="62" t="n">
        <v>125.49</v>
      </c>
      <c r="O1805" s="77" t="n">
        <f aca="false">N1805-0.5</f>
        <v>124.99</v>
      </c>
      <c r="P1805" s="78" t="n">
        <f aca="false">IF(ISERROR($P$1*O1805),"",($P$1*O1805))</f>
        <v>13233.9412</v>
      </c>
      <c r="Q1805" s="79" t="n">
        <f aca="false">P1805-T1805-X1805-G1805-H1805-Z1805</f>
        <v>2183.9412</v>
      </c>
      <c r="R1805" s="80" t="n">
        <f aca="false">P1805-T1805-Y1805-G1805-H1805-Z1805</f>
        <v>2183.9412</v>
      </c>
      <c r="S1805" s="81" t="n">
        <f aca="false">IF(ISERROR(Q1805/P1805),"",(Q1805/P1805))</f>
        <v>0.165025759673165</v>
      </c>
      <c r="T1805" s="78" t="n">
        <f aca="false">ROUND(IF(ISERROR(P1805*$T$1),"",P1805*$T$1),0)</f>
        <v>1985</v>
      </c>
      <c r="U1805" s="82" t="n">
        <f aca="false">ROUNDUP(I1805*1.2,0)</f>
        <v>480</v>
      </c>
      <c r="V1805" s="83" t="n">
        <f aca="false">ROUNDUP(SUM(J1805:L1805)*1.1,0)</f>
        <v>0</v>
      </c>
      <c r="W1805" s="84" t="s">
        <v>50</v>
      </c>
      <c r="X1805" s="28" t="n">
        <f aca="false">IFERROR(IF($W1805="eパケライト",VLOOKUP($U1805,料金表!$B$3:$H$52,2,1),IF($W1805="eパケ",VLOOKUP($U1805,料金表!$B$3:$H$52,4,1),IF($W1805="EMS",VLOOKUP($U1805,料金表!$B$3:$H$52,6,1),""))),"")</f>
        <v>1235</v>
      </c>
      <c r="Y1805" s="28" t="n">
        <f aca="false">IFERROR(IF($W1805="eパケライト",VLOOKUP($U1805,料金表!$B$3:$H$52,3,1),IF($W1805="eパケ",VLOOKUP($U1805,料金表!$B$3:$H$52,5,1),IF($W1805="EMS",VLOOKUP($U1805,料金表!$B$3:$H$52,7,1),""))),"")</f>
        <v>1235</v>
      </c>
      <c r="Z1805" s="28" t="n">
        <f aca="false">$Z$1</f>
        <v>330</v>
      </c>
      <c r="AA1805" s="64"/>
      <c r="AB1805" s="65"/>
      <c r="AC1805" s="66" t="s">
        <v>89</v>
      </c>
      <c r="AD1805" s="65" t="n">
        <v>44046</v>
      </c>
      <c r="AE1805" s="56"/>
      <c r="AF1805" s="106" t="s">
        <v>5418</v>
      </c>
    </row>
    <row r="1806" customFormat="false" ht="15.75" hidden="false" customHeight="true" outlineLevel="0" collapsed="false">
      <c r="A1806" s="19" t="n">
        <v>1799</v>
      </c>
      <c r="B1806" s="67"/>
      <c r="C1806" s="58" t="s">
        <v>5419</v>
      </c>
      <c r="D1806" s="37" t="s">
        <v>5420</v>
      </c>
      <c r="E1806" s="58" t="n">
        <v>4544626010204</v>
      </c>
      <c r="F1806" s="38" t="str">
        <f aca="false">IF(D1806="",,"http://mnsearch.com/item?kwd="&amp;D1806)</f>
        <v>http://mnsearch.com/item?kwd=B004AM6C56</v>
      </c>
      <c r="G1806" s="60" t="n">
        <v>2500</v>
      </c>
      <c r="H1806" s="39"/>
      <c r="I1806" s="40" t="n">
        <v>200</v>
      </c>
      <c r="J1806" s="41"/>
      <c r="K1806" s="41"/>
      <c r="L1806" s="41"/>
      <c r="M1806" s="61" t="s">
        <v>5421</v>
      </c>
      <c r="N1806" s="62" t="n">
        <v>50.49</v>
      </c>
      <c r="O1806" s="77" t="n">
        <f aca="false">N1806-0.5</f>
        <v>49.99</v>
      </c>
      <c r="P1806" s="78" t="n">
        <f aca="false">IF(ISERROR($P$1*O1806),"",($P$1*O1806))</f>
        <v>5292.9412</v>
      </c>
      <c r="Q1806" s="79" t="n">
        <f aca="false">P1806-T1806-X1806-G1806-H1806-Z1806</f>
        <v>808.9412</v>
      </c>
      <c r="R1806" s="80" t="n">
        <f aca="false">P1806-T1806-Y1806-G1806-H1806-Z1806</f>
        <v>808.9412</v>
      </c>
      <c r="S1806" s="81" t="n">
        <f aca="false">IF(ISERROR(Q1806/P1806),"",(Q1806/P1806))</f>
        <v>0.152833966868931</v>
      </c>
      <c r="T1806" s="78" t="n">
        <f aca="false">ROUND(IF(ISERROR(P1806*$T$1),"",P1806*$T$1),0)</f>
        <v>794</v>
      </c>
      <c r="U1806" s="82" t="n">
        <f aca="false">ROUNDUP(I1806*1.2,0)</f>
        <v>240</v>
      </c>
      <c r="V1806" s="83" t="n">
        <f aca="false">ROUNDUP(SUM(J1806:L1806)*1.1,0)</f>
        <v>0</v>
      </c>
      <c r="W1806" s="84" t="s">
        <v>50</v>
      </c>
      <c r="X1806" s="28" t="n">
        <f aca="false">IFERROR(IF($W1806="eパケライト",VLOOKUP($U1806,料金表!$B$3:$H$52,2,1),IF($W1806="eパケ",VLOOKUP($U1806,料金表!$B$3:$H$52,4,1),IF($W1806="EMS",VLOOKUP($U1806,料金表!$B$3:$H$52,6,1),""))),"")</f>
        <v>860</v>
      </c>
      <c r="Y1806" s="28" t="n">
        <f aca="false">IFERROR(IF($W1806="eパケライト",VLOOKUP($U1806,料金表!$B$3:$H$52,3,1),IF($W1806="eパケ",VLOOKUP($U1806,料金表!$B$3:$H$52,5,1),IF($W1806="EMS",VLOOKUP($U1806,料金表!$B$3:$H$52,7,1),""))),"")</f>
        <v>860</v>
      </c>
      <c r="Z1806" s="28" t="n">
        <f aca="false">$Z$1</f>
        <v>330</v>
      </c>
      <c r="AA1806" s="64"/>
      <c r="AB1806" s="65"/>
      <c r="AC1806" s="66" t="s">
        <v>89</v>
      </c>
      <c r="AD1806" s="65" t="n">
        <v>44046</v>
      </c>
      <c r="AE1806" s="56"/>
      <c r="AF1806" s="104"/>
    </row>
    <row r="1807" customFormat="false" ht="15.75" hidden="false" customHeight="true" outlineLevel="0" collapsed="false">
      <c r="A1807" s="19" t="n">
        <v>1800</v>
      </c>
      <c r="B1807" s="67"/>
      <c r="C1807" s="58" t="s">
        <v>5422</v>
      </c>
      <c r="D1807" s="37" t="s">
        <v>5423</v>
      </c>
      <c r="E1807" s="58" t="n">
        <v>4988648923072</v>
      </c>
      <c r="F1807" s="38" t="str">
        <f aca="false">IF(D1807="",,"http://mnsearch.com/item?kwd="&amp;D1807)</f>
        <v>http://mnsearch.com/item?kwd=B00CPKCQ00</v>
      </c>
      <c r="G1807" s="60" t="n">
        <v>22000</v>
      </c>
      <c r="H1807" s="39"/>
      <c r="I1807" s="40" t="n">
        <v>200</v>
      </c>
      <c r="J1807" s="41"/>
      <c r="K1807" s="41"/>
      <c r="L1807" s="41"/>
      <c r="M1807" s="41"/>
      <c r="N1807" s="62" t="n">
        <v>330.49</v>
      </c>
      <c r="O1807" s="77" t="n">
        <f aca="false">N1807-0.5</f>
        <v>329.99</v>
      </c>
      <c r="P1807" s="78" t="n">
        <f aca="false">IF(ISERROR($P$1*O1807),"",($P$1*O1807))</f>
        <v>34939.3412</v>
      </c>
      <c r="Q1807" s="79" t="n">
        <f aca="false">P1807-T1807-X1807-G1807-H1807-Z1807</f>
        <v>6508.3412</v>
      </c>
      <c r="R1807" s="80" t="n">
        <f aca="false">P1807-T1807-Y1807-G1807-H1807-Z1807</f>
        <v>6508.3412</v>
      </c>
      <c r="S1807" s="81" t="n">
        <f aca="false">IF(ISERROR(Q1807/P1807),"",(Q1807/P1807))</f>
        <v>0.186275441278212</v>
      </c>
      <c r="T1807" s="78" t="n">
        <f aca="false">ROUND(IF(ISERROR(P1807*$T$1),"",P1807*$T$1),0)</f>
        <v>5241</v>
      </c>
      <c r="U1807" s="82" t="n">
        <f aca="false">ROUNDUP(I1807*1.2,0)</f>
        <v>240</v>
      </c>
      <c r="V1807" s="83" t="n">
        <f aca="false">ROUNDUP(SUM(J1807:L1807)*1.1,0)</f>
        <v>0</v>
      </c>
      <c r="W1807" s="84" t="s">
        <v>50</v>
      </c>
      <c r="X1807" s="28" t="n">
        <f aca="false">IFERROR(IF($W1807="eパケライト",VLOOKUP($U1807,料金表!$B$3:$H$52,2,1),IF($W1807="eパケ",VLOOKUP($U1807,料金表!$B$3:$H$52,4,1),IF($W1807="EMS",VLOOKUP($U1807,料金表!$B$3:$H$52,6,1),""))),"")</f>
        <v>860</v>
      </c>
      <c r="Y1807" s="28" t="n">
        <f aca="false">IFERROR(IF($W1807="eパケライト",VLOOKUP($U1807,料金表!$B$3:$H$52,3,1),IF($W1807="eパケ",VLOOKUP($U1807,料金表!$B$3:$H$52,5,1),IF($W1807="EMS",VLOOKUP($U1807,料金表!$B$3:$H$52,7,1),""))),"")</f>
        <v>860</v>
      </c>
      <c r="Z1807" s="28" t="n">
        <f aca="false">$Z$1</f>
        <v>330</v>
      </c>
      <c r="AA1807" s="64"/>
      <c r="AB1807" s="65"/>
      <c r="AC1807" s="66" t="s">
        <v>45</v>
      </c>
      <c r="AD1807" s="65" t="n">
        <v>44046</v>
      </c>
      <c r="AE1807" s="56"/>
      <c r="AF1807" s="105" t="s">
        <v>5424</v>
      </c>
    </row>
    <row r="1808" customFormat="false" ht="15.75" hidden="false" customHeight="true" outlineLevel="0" collapsed="false">
      <c r="A1808" s="19" t="n">
        <v>1801</v>
      </c>
      <c r="B1808" s="67"/>
      <c r="C1808" s="58" t="s">
        <v>5425</v>
      </c>
      <c r="D1808" s="37" t="s">
        <v>5426</v>
      </c>
      <c r="E1808" s="58" t="n">
        <v>4544626010228</v>
      </c>
      <c r="F1808" s="38" t="str">
        <f aca="false">IF(D1808="",,"http://mnsearch.com/item?kwd="&amp;D1808)</f>
        <v>http://mnsearch.com/item?kwd=B005RUB4S0</v>
      </c>
      <c r="G1808" s="60" t="n">
        <v>7311</v>
      </c>
      <c r="H1808" s="39"/>
      <c r="I1808" s="40" t="n">
        <v>200</v>
      </c>
      <c r="J1808" s="41"/>
      <c r="K1808" s="41"/>
      <c r="L1808" s="41"/>
      <c r="M1808" s="100" t="s">
        <v>5427</v>
      </c>
      <c r="N1808" s="62" t="n">
        <v>150.49</v>
      </c>
      <c r="O1808" s="77" t="n">
        <f aca="false">N1808-0.5</f>
        <v>149.99</v>
      </c>
      <c r="P1808" s="78" t="n">
        <f aca="false">IF(ISERROR($P$1*O1808),"",($P$1*O1808))</f>
        <v>15880.9412</v>
      </c>
      <c r="Q1808" s="79" t="n">
        <f aca="false">P1808-T1808-X1808-G1808-H1808-Z1808</f>
        <v>4997.9412</v>
      </c>
      <c r="R1808" s="80" t="n">
        <f aca="false">P1808-T1808-Y1808-G1808-H1808-Z1808</f>
        <v>4997.9412</v>
      </c>
      <c r="S1808" s="81" t="n">
        <f aca="false">IF(ISERROR(Q1808/P1808),"",(Q1808/P1808))</f>
        <v>0.314713160703599</v>
      </c>
      <c r="T1808" s="78" t="n">
        <f aca="false">ROUND(IF(ISERROR(P1808*$T$1),"",P1808*$T$1),0)</f>
        <v>2382</v>
      </c>
      <c r="U1808" s="82" t="n">
        <f aca="false">ROUNDUP(I1808*1.2,0)</f>
        <v>240</v>
      </c>
      <c r="V1808" s="83" t="n">
        <f aca="false">ROUNDUP(SUM(J1808:L1808)*1.1,0)</f>
        <v>0</v>
      </c>
      <c r="W1808" s="84" t="s">
        <v>50</v>
      </c>
      <c r="X1808" s="28" t="n">
        <f aca="false">IFERROR(IF($W1808="eパケライト",VLOOKUP($U1808,料金表!$B$3:$H$52,2,1),IF($W1808="eパケ",VLOOKUP($U1808,料金表!$B$3:$H$52,4,1),IF($W1808="EMS",VLOOKUP($U1808,料金表!$B$3:$H$52,6,1),""))),"")</f>
        <v>860</v>
      </c>
      <c r="Y1808" s="28" t="n">
        <f aca="false">IFERROR(IF($W1808="eパケライト",VLOOKUP($U1808,料金表!$B$3:$H$52,3,1),IF($W1808="eパケ",VLOOKUP($U1808,料金表!$B$3:$H$52,5,1),IF($W1808="EMS",VLOOKUP($U1808,料金表!$B$3:$H$52,7,1),""))),"")</f>
        <v>860</v>
      </c>
      <c r="Z1808" s="28" t="n">
        <f aca="false">$Z$1</f>
        <v>330</v>
      </c>
      <c r="AA1808" s="64"/>
      <c r="AB1808" s="65"/>
      <c r="AC1808" s="66" t="s">
        <v>45</v>
      </c>
      <c r="AD1808" s="65" t="n">
        <v>44046</v>
      </c>
      <c r="AE1808" s="56"/>
      <c r="AF1808" s="104"/>
    </row>
    <row r="1809" customFormat="false" ht="15.75" hidden="false" customHeight="true" outlineLevel="0" collapsed="false">
      <c r="A1809" s="19" t="n">
        <v>1802</v>
      </c>
      <c r="B1809" s="67"/>
      <c r="C1809" s="58" t="s">
        <v>5428</v>
      </c>
      <c r="D1809" s="37" t="s">
        <v>5429</v>
      </c>
      <c r="E1809" s="58" t="n">
        <v>4988606102822</v>
      </c>
      <c r="F1809" s="38" t="str">
        <f aca="false">IF(D1809="",,"http://mnsearch.com/item?kwd="&amp;D1809)</f>
        <v>http://mnsearch.com/item?kwd=B00005OVWL</v>
      </c>
      <c r="G1809" s="60" t="n">
        <v>7200</v>
      </c>
      <c r="H1809" s="39"/>
      <c r="I1809" s="40" t="n">
        <v>200</v>
      </c>
      <c r="J1809" s="41"/>
      <c r="K1809" s="41"/>
      <c r="L1809" s="41"/>
      <c r="M1809" s="100" t="s">
        <v>5430</v>
      </c>
      <c r="N1809" s="62" t="n">
        <v>100.49</v>
      </c>
      <c r="O1809" s="77" t="n">
        <f aca="false">N1809-0.5</f>
        <v>99.99</v>
      </c>
      <c r="P1809" s="78" t="n">
        <f aca="false">IF(ISERROR($P$1*O1809),"",($P$1*O1809))</f>
        <v>10586.9412</v>
      </c>
      <c r="Q1809" s="79" t="n">
        <f aca="false">P1809-T1809-X1809-G1809-H1809-Z1809</f>
        <v>608.941199999999</v>
      </c>
      <c r="R1809" s="80" t="n">
        <f aca="false">P1809-T1809-Y1809-G1809-H1809-Z1809</f>
        <v>608.941199999999</v>
      </c>
      <c r="S1809" s="81" t="n">
        <f aca="false">IF(ISERROR(Q1809/P1809),"",(Q1809/P1809))</f>
        <v>0.0575181432007953</v>
      </c>
      <c r="T1809" s="78" t="n">
        <f aca="false">ROUND(IF(ISERROR(P1809*$T$1),"",P1809*$T$1),0)</f>
        <v>1588</v>
      </c>
      <c r="U1809" s="82" t="n">
        <f aca="false">ROUNDUP(I1809*1.2,0)</f>
        <v>240</v>
      </c>
      <c r="V1809" s="83" t="n">
        <f aca="false">ROUNDUP(SUM(J1809:L1809)*1.1,0)</f>
        <v>0</v>
      </c>
      <c r="W1809" s="84" t="s">
        <v>50</v>
      </c>
      <c r="X1809" s="28" t="n">
        <f aca="false">IFERROR(IF($W1809="eパケライト",VLOOKUP($U1809,料金表!$B$3:$H$52,2,1),IF($W1809="eパケ",VLOOKUP($U1809,料金表!$B$3:$H$52,4,1),IF($W1809="EMS",VLOOKUP($U1809,料金表!$B$3:$H$52,6,1),""))),"")</f>
        <v>860</v>
      </c>
      <c r="Y1809" s="28" t="n">
        <f aca="false">IFERROR(IF($W1809="eパケライト",VLOOKUP($U1809,料金表!$B$3:$H$52,3,1),IF($W1809="eパケ",VLOOKUP($U1809,料金表!$B$3:$H$52,5,1),IF($W1809="EMS",VLOOKUP($U1809,料金表!$B$3:$H$52,7,1),""))),"")</f>
        <v>860</v>
      </c>
      <c r="Z1809" s="28" t="n">
        <f aca="false">$Z$1</f>
        <v>330</v>
      </c>
      <c r="AA1809" s="64"/>
      <c r="AB1809" s="65"/>
      <c r="AC1809" s="66" t="s">
        <v>45</v>
      </c>
      <c r="AD1809" s="65" t="n">
        <v>44046</v>
      </c>
      <c r="AE1809" s="56"/>
      <c r="AF1809" s="104"/>
    </row>
    <row r="1810" customFormat="false" ht="15.75" hidden="false" customHeight="true" outlineLevel="0" collapsed="false">
      <c r="A1810" s="19" t="n">
        <v>1803</v>
      </c>
      <c r="B1810" s="67"/>
      <c r="C1810" s="58" t="s">
        <v>5431</v>
      </c>
      <c r="D1810" s="37" t="s">
        <v>5432</v>
      </c>
      <c r="E1810" s="58" t="n">
        <v>4961082500122</v>
      </c>
      <c r="F1810" s="38" t="str">
        <f aca="false">IF(D1810="",,"http://mnsearch.com/item?kwd="&amp;D1810)</f>
        <v>http://mnsearch.com/item?kwd=B000069SY3</v>
      </c>
      <c r="G1810" s="60" t="n">
        <v>2711</v>
      </c>
      <c r="H1810" s="39"/>
      <c r="I1810" s="40" t="n">
        <v>200</v>
      </c>
      <c r="J1810" s="41"/>
      <c r="K1810" s="41"/>
      <c r="L1810" s="41"/>
      <c r="M1810" s="61" t="s">
        <v>5433</v>
      </c>
      <c r="N1810" s="62" t="n">
        <v>52.49</v>
      </c>
      <c r="O1810" s="77" t="n">
        <f aca="false">N1810-0.5</f>
        <v>51.99</v>
      </c>
      <c r="P1810" s="78" t="n">
        <f aca="false">IF(ISERROR($P$1*O1810),"",($P$1*O1810))</f>
        <v>5504.7012</v>
      </c>
      <c r="Q1810" s="79" t="n">
        <f aca="false">P1810-T1810-X1810-G1810-H1810-Z1810</f>
        <v>777.7012</v>
      </c>
      <c r="R1810" s="80" t="n">
        <f aca="false">P1810-T1810-Y1810-G1810-H1810-Z1810</f>
        <v>777.7012</v>
      </c>
      <c r="S1810" s="81" t="n">
        <f aca="false">IF(ISERROR(Q1810/P1810),"",(Q1810/P1810))</f>
        <v>0.141279457638863</v>
      </c>
      <c r="T1810" s="78" t="n">
        <f aca="false">ROUND(IF(ISERROR(P1810*$T$1),"",P1810*$T$1),0)</f>
        <v>826</v>
      </c>
      <c r="U1810" s="82" t="n">
        <f aca="false">ROUNDUP(I1810*1.2,0)</f>
        <v>240</v>
      </c>
      <c r="V1810" s="83" t="n">
        <f aca="false">ROUNDUP(SUM(J1810:L1810)*1.1,0)</f>
        <v>0</v>
      </c>
      <c r="W1810" s="84" t="s">
        <v>50</v>
      </c>
      <c r="X1810" s="28" t="n">
        <f aca="false">IFERROR(IF($W1810="eパケライト",VLOOKUP($U1810,料金表!$B$3:$H$52,2,1),IF($W1810="eパケ",VLOOKUP($U1810,料金表!$B$3:$H$52,4,1),IF($W1810="EMS",VLOOKUP($U1810,料金表!$B$3:$H$52,6,1),""))),"")</f>
        <v>860</v>
      </c>
      <c r="Y1810" s="28" t="n">
        <f aca="false">IFERROR(IF($W1810="eパケライト",VLOOKUP($U1810,料金表!$B$3:$H$52,3,1),IF($W1810="eパケ",VLOOKUP($U1810,料金表!$B$3:$H$52,5,1),IF($W1810="EMS",VLOOKUP($U1810,料金表!$B$3:$H$52,7,1),""))),"")</f>
        <v>860</v>
      </c>
      <c r="Z1810" s="28" t="n">
        <f aca="false">$Z$1</f>
        <v>330</v>
      </c>
      <c r="AA1810" s="64"/>
      <c r="AB1810" s="65"/>
      <c r="AC1810" s="66" t="s">
        <v>45</v>
      </c>
      <c r="AD1810" s="65" t="n">
        <v>44046</v>
      </c>
      <c r="AE1810" s="56"/>
      <c r="AF1810" s="104"/>
    </row>
    <row r="1811" customFormat="false" ht="15.75" hidden="false" customHeight="true" outlineLevel="0" collapsed="false">
      <c r="A1811" s="19" t="n">
        <v>1804</v>
      </c>
      <c r="B1811" s="67"/>
      <c r="C1811" s="58" t="s">
        <v>5434</v>
      </c>
      <c r="D1811" s="37" t="s">
        <v>110</v>
      </c>
      <c r="E1811" s="20"/>
      <c r="F1811" s="38" t="str">
        <f aca="false">IF(D1811="",,"http://mnsearch.com/item?kwd="&amp;D1811)</f>
        <v>http://mnsearch.com/item?kwd=Hand-on</v>
      </c>
      <c r="G1811" s="60" t="n">
        <v>2500</v>
      </c>
      <c r="H1811" s="39"/>
      <c r="I1811" s="40" t="n">
        <v>400</v>
      </c>
      <c r="J1811" s="41"/>
      <c r="K1811" s="41"/>
      <c r="L1811" s="41"/>
      <c r="M1811" s="41"/>
      <c r="N1811" s="62" t="n">
        <v>60.49</v>
      </c>
      <c r="O1811" s="77" t="n">
        <f aca="false">N1811-0.5</f>
        <v>59.99</v>
      </c>
      <c r="P1811" s="78" t="n">
        <f aca="false">IF(ISERROR($P$1*O1811),"",($P$1*O1811))</f>
        <v>6351.7412</v>
      </c>
      <c r="Q1811" s="79" t="n">
        <f aca="false">P1811-T1811-X1811-G1811-H1811-Z1811</f>
        <v>1333.7412</v>
      </c>
      <c r="R1811" s="80" t="n">
        <f aca="false">P1811-T1811-Y1811-G1811-H1811-Z1811</f>
        <v>1333.7412</v>
      </c>
      <c r="S1811" s="81" t="n">
        <f aca="false">IF(ISERROR(Q1811/P1811),"",(Q1811/P1811))</f>
        <v>0.209980406632437</v>
      </c>
      <c r="T1811" s="78" t="n">
        <f aca="false">ROUND(IF(ISERROR(P1811*$T$1),"",P1811*$T$1),0)</f>
        <v>953</v>
      </c>
      <c r="U1811" s="82" t="n">
        <f aca="false">ROUNDUP(I1811*1.2,0)</f>
        <v>480</v>
      </c>
      <c r="V1811" s="83" t="n">
        <f aca="false">ROUNDUP(SUM(J1811:L1811)*1.1,0)</f>
        <v>0</v>
      </c>
      <c r="W1811" s="84" t="s">
        <v>50</v>
      </c>
      <c r="X1811" s="28" t="n">
        <f aca="false">IFERROR(IF($W1811="eパケライト",VLOOKUP($U1811,料金表!$B$3:$H$52,2,1),IF($W1811="eパケ",VLOOKUP($U1811,料金表!$B$3:$H$52,4,1),IF($W1811="EMS",VLOOKUP($U1811,料金表!$B$3:$H$52,6,1),""))),"")</f>
        <v>1235</v>
      </c>
      <c r="Y1811" s="28" t="n">
        <f aca="false">IFERROR(IF($W1811="eパケライト",VLOOKUP($U1811,料金表!$B$3:$H$52,3,1),IF($W1811="eパケ",VLOOKUP($U1811,料金表!$B$3:$H$52,5,1),IF($W1811="EMS",VLOOKUP($U1811,料金表!$B$3:$H$52,7,1),""))),"")</f>
        <v>1235</v>
      </c>
      <c r="Z1811" s="28" t="n">
        <f aca="false">$Z$1</f>
        <v>330</v>
      </c>
      <c r="AA1811" s="64"/>
      <c r="AB1811" s="65"/>
      <c r="AC1811" s="66" t="s">
        <v>45</v>
      </c>
      <c r="AD1811" s="65" t="n">
        <v>44046</v>
      </c>
      <c r="AE1811" s="56"/>
      <c r="AF1811" s="105" t="s">
        <v>5435</v>
      </c>
    </row>
    <row r="1812" customFormat="false" ht="15.75" hidden="false" customHeight="true" outlineLevel="0" collapsed="false">
      <c r="A1812" s="19" t="n">
        <v>1805</v>
      </c>
      <c r="B1812" s="67"/>
      <c r="C1812" s="58" t="s">
        <v>5436</v>
      </c>
      <c r="D1812" s="37" t="s">
        <v>5437</v>
      </c>
      <c r="E1812" s="58" t="n">
        <v>4571237660443</v>
      </c>
      <c r="F1812" s="38" t="str">
        <f aca="false">IF(D1812="",,"http://mnsearch.com/item?kwd="&amp;D1812)</f>
        <v>http://mnsearch.com/item?kwd=B009URKYSC</v>
      </c>
      <c r="G1812" s="60" t="n">
        <v>3111</v>
      </c>
      <c r="H1812" s="39"/>
      <c r="I1812" s="40" t="n">
        <v>200</v>
      </c>
      <c r="J1812" s="41"/>
      <c r="K1812" s="41"/>
      <c r="L1812" s="41"/>
      <c r="M1812" s="61" t="s">
        <v>5438</v>
      </c>
      <c r="N1812" s="62" t="n">
        <v>58.72</v>
      </c>
      <c r="O1812" s="77" t="n">
        <f aca="false">N1812-0.5</f>
        <v>58.22</v>
      </c>
      <c r="P1812" s="78" t="n">
        <f aca="false">IF(ISERROR($P$1*O1812),"",($P$1*O1812))</f>
        <v>6164.3336</v>
      </c>
      <c r="Q1812" s="79" t="n">
        <f aca="false">P1812-T1812-X1812-G1812-H1812-Z1812</f>
        <v>938.3336</v>
      </c>
      <c r="R1812" s="80" t="n">
        <f aca="false">P1812-T1812-Y1812-G1812-H1812-Z1812</f>
        <v>938.3336</v>
      </c>
      <c r="S1812" s="81" t="n">
        <f aca="false">IF(ISERROR(Q1812/P1812),"",(Q1812/P1812))</f>
        <v>0.152219795502307</v>
      </c>
      <c r="T1812" s="78" t="n">
        <f aca="false">ROUND(IF(ISERROR(P1812*$T$1),"",P1812*$T$1),0)</f>
        <v>925</v>
      </c>
      <c r="U1812" s="82" t="n">
        <f aca="false">ROUNDUP(I1812*1.2,0)</f>
        <v>240</v>
      </c>
      <c r="V1812" s="83" t="n">
        <f aca="false">ROUNDUP(SUM(J1812:L1812)*1.1,0)</f>
        <v>0</v>
      </c>
      <c r="W1812" s="84" t="s">
        <v>50</v>
      </c>
      <c r="X1812" s="28" t="n">
        <f aca="false">IFERROR(IF($W1812="eパケライト",VLOOKUP($U1812,料金表!$B$3:$H$52,2,1),IF($W1812="eパケ",VLOOKUP($U1812,料金表!$B$3:$H$52,4,1),IF($W1812="EMS",VLOOKUP($U1812,料金表!$B$3:$H$52,6,1),""))),"")</f>
        <v>860</v>
      </c>
      <c r="Y1812" s="28" t="n">
        <f aca="false">IFERROR(IF($W1812="eパケライト",VLOOKUP($U1812,料金表!$B$3:$H$52,3,1),IF($W1812="eパケ",VLOOKUP($U1812,料金表!$B$3:$H$52,5,1),IF($W1812="EMS",VLOOKUP($U1812,料金表!$B$3:$H$52,7,1),""))),"")</f>
        <v>860</v>
      </c>
      <c r="Z1812" s="28" t="n">
        <f aca="false">$Z$1</f>
        <v>330</v>
      </c>
      <c r="AA1812" s="64"/>
      <c r="AB1812" s="65"/>
      <c r="AC1812" s="66" t="s">
        <v>89</v>
      </c>
      <c r="AD1812" s="65" t="n">
        <v>44047</v>
      </c>
      <c r="AE1812" s="56"/>
      <c r="AF1812" s="104"/>
    </row>
    <row r="1813" customFormat="false" ht="15.75" hidden="false" customHeight="true" outlineLevel="0" collapsed="false">
      <c r="A1813" s="19" t="n">
        <v>1806</v>
      </c>
      <c r="B1813" s="67"/>
      <c r="C1813" s="58" t="s">
        <v>5439</v>
      </c>
      <c r="D1813" s="37" t="s">
        <v>5440</v>
      </c>
      <c r="E1813" s="58" t="n">
        <v>4571237660597</v>
      </c>
      <c r="F1813" s="38" t="str">
        <f aca="false">IF(D1813="",,"http://mnsearch.com/item?kwd="&amp;D1813)</f>
        <v>http://mnsearch.com/item?kwd=B00FKSUG2E</v>
      </c>
      <c r="G1813" s="60" t="n">
        <v>2500</v>
      </c>
      <c r="H1813" s="39"/>
      <c r="I1813" s="40" t="n">
        <v>200</v>
      </c>
      <c r="J1813" s="41"/>
      <c r="K1813" s="41"/>
      <c r="L1813" s="41"/>
      <c r="M1813" s="100" t="s">
        <v>5441</v>
      </c>
      <c r="N1813" s="62" t="n">
        <v>50.49</v>
      </c>
      <c r="O1813" s="77" t="n">
        <f aca="false">N1813-0.5</f>
        <v>49.99</v>
      </c>
      <c r="P1813" s="78" t="n">
        <f aca="false">IF(ISERROR($P$1*O1813),"",($P$1*O1813))</f>
        <v>5292.9412</v>
      </c>
      <c r="Q1813" s="79" t="n">
        <f aca="false">P1813-T1813-X1813-G1813-H1813-Z1813</f>
        <v>808.9412</v>
      </c>
      <c r="R1813" s="80" t="n">
        <f aca="false">P1813-T1813-Y1813-G1813-H1813-Z1813</f>
        <v>808.9412</v>
      </c>
      <c r="S1813" s="81" t="n">
        <f aca="false">IF(ISERROR(Q1813/P1813),"",(Q1813/P1813))</f>
        <v>0.152833966868931</v>
      </c>
      <c r="T1813" s="78" t="n">
        <f aca="false">ROUND(IF(ISERROR(P1813*$T$1),"",P1813*$T$1),0)</f>
        <v>794</v>
      </c>
      <c r="U1813" s="82" t="n">
        <f aca="false">ROUNDUP(I1813*1.2,0)</f>
        <v>240</v>
      </c>
      <c r="V1813" s="83" t="n">
        <f aca="false">ROUNDUP(SUM(J1813:L1813)*1.1,0)</f>
        <v>0</v>
      </c>
      <c r="W1813" s="84" t="s">
        <v>50</v>
      </c>
      <c r="X1813" s="28" t="n">
        <f aca="false">IFERROR(IF($W1813="eパケライト",VLOOKUP($U1813,料金表!$B$3:$H$52,2,1),IF($W1813="eパケ",VLOOKUP($U1813,料金表!$B$3:$H$52,4,1),IF($W1813="EMS",VLOOKUP($U1813,料金表!$B$3:$H$52,6,1),""))),"")</f>
        <v>860</v>
      </c>
      <c r="Y1813" s="28" t="n">
        <f aca="false">IFERROR(IF($W1813="eパケライト",VLOOKUP($U1813,料金表!$B$3:$H$52,3,1),IF($W1813="eパケ",VLOOKUP($U1813,料金表!$B$3:$H$52,5,1),IF($W1813="EMS",VLOOKUP($U1813,料金表!$B$3:$H$52,7,1),""))),"")</f>
        <v>860</v>
      </c>
      <c r="Z1813" s="28" t="n">
        <f aca="false">$Z$1</f>
        <v>330</v>
      </c>
      <c r="AA1813" s="64"/>
      <c r="AB1813" s="65"/>
      <c r="AC1813" s="66" t="s">
        <v>89</v>
      </c>
      <c r="AD1813" s="65" t="n">
        <v>44047</v>
      </c>
      <c r="AE1813" s="56"/>
      <c r="AF1813" s="104"/>
    </row>
    <row r="1814" customFormat="false" ht="15.75" hidden="false" customHeight="true" outlineLevel="0" collapsed="false">
      <c r="A1814" s="19" t="n">
        <v>1807</v>
      </c>
      <c r="B1814" s="67"/>
      <c r="C1814" s="58" t="s">
        <v>5442</v>
      </c>
      <c r="D1814" s="37" t="s">
        <v>110</v>
      </c>
      <c r="E1814" s="20"/>
      <c r="F1814" s="38" t="str">
        <f aca="false">IF(D1814="",,"http://mnsearch.com/item?kwd="&amp;D1814)</f>
        <v>http://mnsearch.com/item?kwd=Hand-on</v>
      </c>
      <c r="G1814" s="60" t="n">
        <v>2600</v>
      </c>
      <c r="H1814" s="39"/>
      <c r="I1814" s="40" t="n">
        <v>400</v>
      </c>
      <c r="J1814" s="41"/>
      <c r="K1814" s="41"/>
      <c r="L1814" s="41"/>
      <c r="M1814" s="41"/>
      <c r="N1814" s="62" t="n">
        <v>58.49</v>
      </c>
      <c r="O1814" s="77" t="n">
        <f aca="false">N1814-0.5</f>
        <v>57.99</v>
      </c>
      <c r="P1814" s="78" t="n">
        <f aca="false">IF(ISERROR($P$1*O1814),"",($P$1*O1814))</f>
        <v>6139.9812</v>
      </c>
      <c r="Q1814" s="79" t="n">
        <f aca="false">P1814-T1814-X1814-G1814-H1814-Z1814</f>
        <v>1053.9812</v>
      </c>
      <c r="R1814" s="80" t="n">
        <f aca="false">P1814-T1814-Y1814-G1814-H1814-Z1814</f>
        <v>1053.9812</v>
      </c>
      <c r="S1814" s="81" t="n">
        <f aca="false">IF(ISERROR(Q1814/P1814),"",(Q1814/P1814))</f>
        <v>0.171658701495698</v>
      </c>
      <c r="T1814" s="78" t="n">
        <f aca="false">ROUND(IF(ISERROR(P1814*$T$1),"",P1814*$T$1),0)</f>
        <v>921</v>
      </c>
      <c r="U1814" s="82" t="n">
        <f aca="false">ROUNDUP(I1814*1.2,0)</f>
        <v>480</v>
      </c>
      <c r="V1814" s="83" t="n">
        <f aca="false">ROUNDUP(SUM(J1814:L1814)*1.1,0)</f>
        <v>0</v>
      </c>
      <c r="W1814" s="84" t="s">
        <v>50</v>
      </c>
      <c r="X1814" s="28" t="n">
        <f aca="false">IFERROR(IF($W1814="eパケライト",VLOOKUP($U1814,料金表!$B$3:$H$52,2,1),IF($W1814="eパケ",VLOOKUP($U1814,料金表!$B$3:$H$52,4,1),IF($W1814="EMS",VLOOKUP($U1814,料金表!$B$3:$H$52,6,1),""))),"")</f>
        <v>1235</v>
      </c>
      <c r="Y1814" s="28" t="n">
        <f aca="false">IFERROR(IF($W1814="eパケライト",VLOOKUP($U1814,料金表!$B$3:$H$52,3,1),IF($W1814="eパケ",VLOOKUP($U1814,料金表!$B$3:$H$52,5,1),IF($W1814="EMS",VLOOKUP($U1814,料金表!$B$3:$H$52,7,1),""))),"")</f>
        <v>1235</v>
      </c>
      <c r="Z1814" s="28" t="n">
        <f aca="false">$Z$1</f>
        <v>330</v>
      </c>
      <c r="AA1814" s="64"/>
      <c r="AB1814" s="65"/>
      <c r="AC1814" s="66" t="s">
        <v>89</v>
      </c>
      <c r="AD1814" s="65" t="n">
        <v>44047</v>
      </c>
      <c r="AE1814" s="56"/>
      <c r="AF1814" s="105" t="s">
        <v>5443</v>
      </c>
    </row>
    <row r="1815" customFormat="false" ht="15.75" hidden="false" customHeight="true" outlineLevel="0" collapsed="false">
      <c r="A1815" s="19" t="n">
        <v>1808</v>
      </c>
      <c r="B1815" s="67"/>
      <c r="C1815" s="58" t="s">
        <v>5444</v>
      </c>
      <c r="D1815" s="37" t="s">
        <v>5445</v>
      </c>
      <c r="E1815" s="58" t="n">
        <v>4571237660580</v>
      </c>
      <c r="F1815" s="38" t="str">
        <f aca="false">IF(D1815="",,"http://mnsearch.com/item?kwd="&amp;D1815)</f>
        <v>http://mnsearch.com/item?kwd=B00FKSUFY8</v>
      </c>
      <c r="G1815" s="60" t="n">
        <v>2411</v>
      </c>
      <c r="H1815" s="39"/>
      <c r="I1815" s="40" t="n">
        <v>200</v>
      </c>
      <c r="J1815" s="41"/>
      <c r="K1815" s="41"/>
      <c r="L1815" s="41"/>
      <c r="M1815" s="61" t="s">
        <v>5446</v>
      </c>
      <c r="N1815" s="62" t="n">
        <v>46.49</v>
      </c>
      <c r="O1815" s="77" t="n">
        <f aca="false">N1815-0.5</f>
        <v>45.99</v>
      </c>
      <c r="P1815" s="78" t="n">
        <f aca="false">IF(ISERROR($P$1*O1815),"",($P$1*O1815))</f>
        <v>4869.4212</v>
      </c>
      <c r="Q1815" s="79" t="n">
        <f aca="false">P1815-T1815-X1815-G1815-H1815-Z1815</f>
        <v>538.4212</v>
      </c>
      <c r="R1815" s="80" t="n">
        <f aca="false">P1815-T1815-Y1815-G1815-H1815-Z1815</f>
        <v>538.4212</v>
      </c>
      <c r="S1815" s="81" t="n">
        <f aca="false">IF(ISERROR(Q1815/P1815),"",(Q1815/P1815))</f>
        <v>0.110571909449936</v>
      </c>
      <c r="T1815" s="78" t="n">
        <f aca="false">ROUND(IF(ISERROR(P1815*$T$1),"",P1815*$T$1),0)</f>
        <v>730</v>
      </c>
      <c r="U1815" s="82" t="n">
        <f aca="false">ROUNDUP(I1815*1.2,0)</f>
        <v>240</v>
      </c>
      <c r="V1815" s="83" t="n">
        <f aca="false">ROUNDUP(SUM(J1815:L1815)*1.1,0)</f>
        <v>0</v>
      </c>
      <c r="W1815" s="84" t="s">
        <v>50</v>
      </c>
      <c r="X1815" s="28" t="n">
        <f aca="false">IFERROR(IF($W1815="eパケライト",VLOOKUP($U1815,料金表!$B$3:$H$52,2,1),IF($W1815="eパケ",VLOOKUP($U1815,料金表!$B$3:$H$52,4,1),IF($W1815="EMS",VLOOKUP($U1815,料金表!$B$3:$H$52,6,1),""))),"")</f>
        <v>860</v>
      </c>
      <c r="Y1815" s="28" t="n">
        <f aca="false">IFERROR(IF($W1815="eパケライト",VLOOKUP($U1815,料金表!$B$3:$H$52,3,1),IF($W1815="eパケ",VLOOKUP($U1815,料金表!$B$3:$H$52,5,1),IF($W1815="EMS",VLOOKUP($U1815,料金表!$B$3:$H$52,7,1),""))),"")</f>
        <v>860</v>
      </c>
      <c r="Z1815" s="28" t="n">
        <f aca="false">$Z$1</f>
        <v>330</v>
      </c>
      <c r="AA1815" s="64"/>
      <c r="AB1815" s="65"/>
      <c r="AC1815" s="66" t="s">
        <v>89</v>
      </c>
      <c r="AD1815" s="65" t="n">
        <v>44047</v>
      </c>
      <c r="AE1815" s="56"/>
      <c r="AF1815" s="104"/>
    </row>
    <row r="1816" customFormat="false" ht="15.75" hidden="false" customHeight="true" outlineLevel="0" collapsed="false">
      <c r="A1816" s="19" t="n">
        <v>1809</v>
      </c>
      <c r="B1816" s="67"/>
      <c r="C1816" s="58" t="s">
        <v>5447</v>
      </c>
      <c r="D1816" s="37" t="s">
        <v>110</v>
      </c>
      <c r="E1816" s="20"/>
      <c r="F1816" s="38" t="str">
        <f aca="false">IF(D1816="",,"http://mnsearch.com/item?kwd="&amp;D1816)</f>
        <v>http://mnsearch.com/item?kwd=Hand-on</v>
      </c>
      <c r="G1816" s="60" t="n">
        <v>2500</v>
      </c>
      <c r="H1816" s="39"/>
      <c r="I1816" s="40" t="n">
        <v>500</v>
      </c>
      <c r="J1816" s="41"/>
      <c r="K1816" s="41"/>
      <c r="L1816" s="41"/>
      <c r="M1816" s="41"/>
      <c r="N1816" s="62" t="n">
        <v>55.49</v>
      </c>
      <c r="O1816" s="77" t="n">
        <f aca="false">N1816-0.5</f>
        <v>54.99</v>
      </c>
      <c r="P1816" s="78" t="n">
        <f aca="false">IF(ISERROR($P$1*O1816),"",($P$1*O1816))</f>
        <v>5822.3412</v>
      </c>
      <c r="Q1816" s="79" t="n">
        <f aca="false">P1816-T1816-X1816-G1816-H1816-Z1816</f>
        <v>734.3412</v>
      </c>
      <c r="R1816" s="80" t="n">
        <f aca="false">P1816-T1816-Y1816-G1816-H1816-Z1816</f>
        <v>734.3412</v>
      </c>
      <c r="S1816" s="81" t="n">
        <f aca="false">IF(ISERROR(Q1816/P1816),"",(Q1816/P1816))</f>
        <v>0.126124727970254</v>
      </c>
      <c r="T1816" s="78" t="n">
        <f aca="false">ROUND(IF(ISERROR(P1816*$T$1),"",P1816*$T$1),0)</f>
        <v>873</v>
      </c>
      <c r="U1816" s="82" t="n">
        <f aca="false">ROUNDUP(I1816*1.2,0)</f>
        <v>600</v>
      </c>
      <c r="V1816" s="83" t="n">
        <f aca="false">ROUNDUP(SUM(J1816:L1816)*1.1,0)</f>
        <v>0</v>
      </c>
      <c r="W1816" s="84" t="s">
        <v>50</v>
      </c>
      <c r="X1816" s="28" t="n">
        <f aca="false">IFERROR(IF($W1816="eパケライト",VLOOKUP($U1816,料金表!$B$3:$H$52,2,1),IF($W1816="eパケ",VLOOKUP($U1816,料金表!$B$3:$H$52,4,1),IF($W1816="EMS",VLOOKUP($U1816,料金表!$B$3:$H$52,6,1),""))),"")</f>
        <v>1385</v>
      </c>
      <c r="Y1816" s="28" t="n">
        <f aca="false">IFERROR(IF($W1816="eパケライト",VLOOKUP($U1816,料金表!$B$3:$H$52,3,1),IF($W1816="eパケ",VLOOKUP($U1816,料金表!$B$3:$H$52,5,1),IF($W1816="EMS",VLOOKUP($U1816,料金表!$B$3:$H$52,7,1),""))),"")</f>
        <v>1385</v>
      </c>
      <c r="Z1816" s="28" t="n">
        <f aca="false">$Z$1</f>
        <v>330</v>
      </c>
      <c r="AA1816" s="64"/>
      <c r="AB1816" s="65"/>
      <c r="AC1816" s="66" t="s">
        <v>89</v>
      </c>
      <c r="AD1816" s="65" t="n">
        <v>44047</v>
      </c>
      <c r="AE1816" s="56"/>
      <c r="AF1816" s="105" t="s">
        <v>5448</v>
      </c>
    </row>
    <row r="1817" customFormat="false" ht="15.75" hidden="false" customHeight="true" outlineLevel="0" collapsed="false">
      <c r="A1817" s="19" t="n">
        <v>1810</v>
      </c>
      <c r="B1817" s="67"/>
      <c r="C1817" s="58" t="s">
        <v>5449</v>
      </c>
      <c r="D1817" s="37" t="s">
        <v>110</v>
      </c>
      <c r="E1817" s="20"/>
      <c r="F1817" s="38" t="str">
        <f aca="false">IF(D1817="",,"http://mnsearch.com/item?kwd="&amp;D1817)</f>
        <v>http://mnsearch.com/item?kwd=Hand-on</v>
      </c>
      <c r="G1817" s="60" t="n">
        <v>2000</v>
      </c>
      <c r="H1817" s="39"/>
      <c r="I1817" s="40" t="n">
        <v>300</v>
      </c>
      <c r="J1817" s="41"/>
      <c r="K1817" s="41"/>
      <c r="L1817" s="41"/>
      <c r="M1817" s="41"/>
      <c r="N1817" s="62" t="n">
        <v>45.49</v>
      </c>
      <c r="O1817" s="77" t="n">
        <f aca="false">N1817-0.5</f>
        <v>44.99</v>
      </c>
      <c r="P1817" s="78" t="n">
        <f aca="false">IF(ISERROR($P$1*O1817),"",($P$1*O1817))</f>
        <v>4763.5412</v>
      </c>
      <c r="Q1817" s="79" t="n">
        <f aca="false">P1817-T1817-X1817-G1817-H1817-Z1817</f>
        <v>633.5412</v>
      </c>
      <c r="R1817" s="80" t="n">
        <f aca="false">P1817-T1817-Y1817-G1817-H1817-Z1817</f>
        <v>633.5412</v>
      </c>
      <c r="S1817" s="81" t="n">
        <f aca="false">IF(ISERROR(Q1817/P1817),"",(Q1817/P1817))</f>
        <v>0.132997946989521</v>
      </c>
      <c r="T1817" s="78" t="n">
        <f aca="false">ROUND(IF(ISERROR(P1817*$T$1),"",P1817*$T$1),0)</f>
        <v>715</v>
      </c>
      <c r="U1817" s="82" t="n">
        <f aca="false">ROUNDUP(I1817*1.2,0)</f>
        <v>360</v>
      </c>
      <c r="V1817" s="83" t="n">
        <f aca="false">ROUNDUP(SUM(J1817:L1817)*1.1,0)</f>
        <v>0</v>
      </c>
      <c r="W1817" s="84" t="s">
        <v>50</v>
      </c>
      <c r="X1817" s="28" t="n">
        <f aca="false">IFERROR(IF($W1817="eパケライト",VLOOKUP($U1817,料金表!$B$3:$H$52,2,1),IF($W1817="eパケ",VLOOKUP($U1817,料金表!$B$3:$H$52,4,1),IF($W1817="EMS",VLOOKUP($U1817,料金表!$B$3:$H$52,6,1),""))),"")</f>
        <v>1085</v>
      </c>
      <c r="Y1817" s="28" t="n">
        <f aca="false">IFERROR(IF($W1817="eパケライト",VLOOKUP($U1817,料金表!$B$3:$H$52,3,1),IF($W1817="eパケ",VLOOKUP($U1817,料金表!$B$3:$H$52,5,1),IF($W1817="EMS",VLOOKUP($U1817,料金表!$B$3:$H$52,7,1),""))),"")</f>
        <v>1085</v>
      </c>
      <c r="Z1817" s="28" t="n">
        <f aca="false">$Z$1</f>
        <v>330</v>
      </c>
      <c r="AA1817" s="64"/>
      <c r="AB1817" s="65"/>
      <c r="AC1817" s="66" t="s">
        <v>45</v>
      </c>
      <c r="AD1817" s="65" t="n">
        <v>44047</v>
      </c>
      <c r="AE1817" s="56"/>
      <c r="AF1817" s="105" t="s">
        <v>5450</v>
      </c>
    </row>
    <row r="1818" customFormat="false" ht="15.75" hidden="false" customHeight="true" outlineLevel="0" collapsed="false">
      <c r="A1818" s="19" t="n">
        <v>1811</v>
      </c>
      <c r="B1818" s="67"/>
      <c r="C1818" s="58" t="s">
        <v>5451</v>
      </c>
      <c r="D1818" s="37" t="s">
        <v>110</v>
      </c>
      <c r="E1818" s="20"/>
      <c r="F1818" s="38" t="str">
        <f aca="false">IF(D1818="",,"http://mnsearch.com/item?kwd="&amp;D1818)</f>
        <v>http://mnsearch.com/item?kwd=Hand-on</v>
      </c>
      <c r="G1818" s="60" t="n">
        <v>3000</v>
      </c>
      <c r="H1818" s="39"/>
      <c r="I1818" s="40" t="n">
        <v>300</v>
      </c>
      <c r="J1818" s="41"/>
      <c r="K1818" s="41"/>
      <c r="L1818" s="41"/>
      <c r="M1818" s="41"/>
      <c r="N1818" s="62" t="n">
        <v>64.49</v>
      </c>
      <c r="O1818" s="77" t="n">
        <f aca="false">N1818-0.5</f>
        <v>63.99</v>
      </c>
      <c r="P1818" s="78" t="n">
        <f aca="false">IF(ISERROR($P$1*O1818),"",($P$1*O1818))</f>
        <v>6775.2612</v>
      </c>
      <c r="Q1818" s="79" t="n">
        <f aca="false">P1818-T1818-X1818-G1818-H1818-Z1818</f>
        <v>1344.2612</v>
      </c>
      <c r="R1818" s="80" t="n">
        <f aca="false">P1818-T1818-Y1818-G1818-H1818-Z1818</f>
        <v>1344.2612</v>
      </c>
      <c r="S1818" s="81" t="n">
        <f aca="false">IF(ISERROR(Q1818/P1818),"",(Q1818/P1818))</f>
        <v>0.198407287972898</v>
      </c>
      <c r="T1818" s="78" t="n">
        <f aca="false">ROUND(IF(ISERROR(P1818*$T$1),"",P1818*$T$1),0)</f>
        <v>1016</v>
      </c>
      <c r="U1818" s="82" t="n">
        <f aca="false">ROUNDUP(I1818*1.2,0)</f>
        <v>360</v>
      </c>
      <c r="V1818" s="83" t="n">
        <f aca="false">ROUNDUP(SUM(J1818:L1818)*1.1,0)</f>
        <v>0</v>
      </c>
      <c r="W1818" s="84" t="s">
        <v>50</v>
      </c>
      <c r="X1818" s="28" t="n">
        <f aca="false">IFERROR(IF($W1818="eパケライト",VLOOKUP($U1818,料金表!$B$3:$H$52,2,1),IF($W1818="eパケ",VLOOKUP($U1818,料金表!$B$3:$H$52,4,1),IF($W1818="EMS",VLOOKUP($U1818,料金表!$B$3:$H$52,6,1),""))),"")</f>
        <v>1085</v>
      </c>
      <c r="Y1818" s="28" t="n">
        <f aca="false">IFERROR(IF($W1818="eパケライト",VLOOKUP($U1818,料金表!$B$3:$H$52,3,1),IF($W1818="eパケ",VLOOKUP($U1818,料金表!$B$3:$H$52,5,1),IF($W1818="EMS",VLOOKUP($U1818,料金表!$B$3:$H$52,7,1),""))),"")</f>
        <v>1085</v>
      </c>
      <c r="Z1818" s="28" t="n">
        <f aca="false">$Z$1</f>
        <v>330</v>
      </c>
      <c r="AA1818" s="64"/>
      <c r="AB1818" s="65"/>
      <c r="AC1818" s="66" t="s">
        <v>45</v>
      </c>
      <c r="AD1818" s="65" t="n">
        <v>44047</v>
      </c>
      <c r="AE1818" s="56"/>
      <c r="AF1818" s="105" t="s">
        <v>5452</v>
      </c>
    </row>
    <row r="1819" customFormat="false" ht="15.75" hidden="false" customHeight="true" outlineLevel="0" collapsed="false">
      <c r="A1819" s="19" t="n">
        <v>1812</v>
      </c>
      <c r="B1819" s="67"/>
      <c r="C1819" s="58" t="s">
        <v>5453</v>
      </c>
      <c r="D1819" s="37" t="s">
        <v>110</v>
      </c>
      <c r="E1819" s="20"/>
      <c r="F1819" s="38" t="str">
        <f aca="false">IF(D1819="",,"http://mnsearch.com/item?kwd="&amp;D1819)</f>
        <v>http://mnsearch.com/item?kwd=Hand-on</v>
      </c>
      <c r="G1819" s="60" t="n">
        <v>2000</v>
      </c>
      <c r="H1819" s="39"/>
      <c r="I1819" s="40" t="n">
        <v>300</v>
      </c>
      <c r="J1819" s="41"/>
      <c r="K1819" s="41"/>
      <c r="L1819" s="41"/>
      <c r="M1819" s="41"/>
      <c r="N1819" s="62" t="n">
        <v>45.49</v>
      </c>
      <c r="O1819" s="77" t="n">
        <f aca="false">N1819-0.5</f>
        <v>44.99</v>
      </c>
      <c r="P1819" s="78" t="n">
        <f aca="false">IF(ISERROR($P$1*O1819),"",($P$1*O1819))</f>
        <v>4763.5412</v>
      </c>
      <c r="Q1819" s="79" t="n">
        <f aca="false">P1819-T1819-X1819-G1819-H1819-Z1819</f>
        <v>633.5412</v>
      </c>
      <c r="R1819" s="80" t="n">
        <f aca="false">P1819-T1819-Y1819-G1819-H1819-Z1819</f>
        <v>633.5412</v>
      </c>
      <c r="S1819" s="81" t="n">
        <f aca="false">IF(ISERROR(Q1819/P1819),"",(Q1819/P1819))</f>
        <v>0.132997946989521</v>
      </c>
      <c r="T1819" s="78" t="n">
        <f aca="false">ROUND(IF(ISERROR(P1819*$T$1),"",P1819*$T$1),0)</f>
        <v>715</v>
      </c>
      <c r="U1819" s="82" t="n">
        <f aca="false">ROUNDUP(I1819*1.2,0)</f>
        <v>360</v>
      </c>
      <c r="V1819" s="83" t="n">
        <f aca="false">ROUNDUP(SUM(J1819:L1819)*1.1,0)</f>
        <v>0</v>
      </c>
      <c r="W1819" s="84" t="s">
        <v>50</v>
      </c>
      <c r="X1819" s="28" t="n">
        <f aca="false">IFERROR(IF($W1819="eパケライト",VLOOKUP($U1819,料金表!$B$3:$H$52,2,1),IF($W1819="eパケ",VLOOKUP($U1819,料金表!$B$3:$H$52,4,1),IF($W1819="EMS",VLOOKUP($U1819,料金表!$B$3:$H$52,6,1),""))),"")</f>
        <v>1085</v>
      </c>
      <c r="Y1819" s="28" t="n">
        <f aca="false">IFERROR(IF($W1819="eパケライト",VLOOKUP($U1819,料金表!$B$3:$H$52,3,1),IF($W1819="eパケ",VLOOKUP($U1819,料金表!$B$3:$H$52,5,1),IF($W1819="EMS",VLOOKUP($U1819,料金表!$B$3:$H$52,7,1),""))),"")</f>
        <v>1085</v>
      </c>
      <c r="Z1819" s="28" t="n">
        <f aca="false">$Z$1</f>
        <v>330</v>
      </c>
      <c r="AA1819" s="64"/>
      <c r="AB1819" s="65"/>
      <c r="AC1819" s="66" t="s">
        <v>45</v>
      </c>
      <c r="AD1819" s="65" t="n">
        <v>44047</v>
      </c>
      <c r="AE1819" s="56"/>
      <c r="AF1819" s="105" t="s">
        <v>5454</v>
      </c>
    </row>
    <row r="1820" customFormat="false" ht="15.75" hidden="false" customHeight="true" outlineLevel="0" collapsed="false">
      <c r="A1820" s="19" t="n">
        <v>1813</v>
      </c>
      <c r="B1820" s="67"/>
      <c r="C1820" s="58" t="s">
        <v>5455</v>
      </c>
      <c r="D1820" s="37" t="s">
        <v>110</v>
      </c>
      <c r="E1820" s="20"/>
      <c r="F1820" s="38" t="str">
        <f aca="false">IF(D1820="",,"http://mnsearch.com/item?kwd="&amp;D1820)</f>
        <v>http://mnsearch.com/item?kwd=Hand-on</v>
      </c>
      <c r="G1820" s="60" t="n">
        <v>3500</v>
      </c>
      <c r="H1820" s="39"/>
      <c r="I1820" s="40" t="n">
        <v>400</v>
      </c>
      <c r="J1820" s="41"/>
      <c r="K1820" s="41"/>
      <c r="L1820" s="41"/>
      <c r="M1820" s="41"/>
      <c r="N1820" s="62" t="n">
        <v>70.49</v>
      </c>
      <c r="O1820" s="77" t="n">
        <f aca="false">N1820-0.5</f>
        <v>69.99</v>
      </c>
      <c r="P1820" s="78" t="n">
        <f aca="false">IF(ISERROR($P$1*O1820),"",($P$1*O1820))</f>
        <v>7410.5412</v>
      </c>
      <c r="Q1820" s="79" t="n">
        <f aca="false">P1820-T1820-X1820-G1820-H1820-Z1820</f>
        <v>1233.5412</v>
      </c>
      <c r="R1820" s="80" t="n">
        <f aca="false">P1820-T1820-Y1820-G1820-H1820-Z1820</f>
        <v>1233.5412</v>
      </c>
      <c r="S1820" s="81" t="n">
        <f aca="false">IF(ISERROR(Q1820/P1820),"",(Q1820/P1820))</f>
        <v>0.166457640097865</v>
      </c>
      <c r="T1820" s="78" t="n">
        <f aca="false">ROUND(IF(ISERROR(P1820*$T$1),"",P1820*$T$1),0)</f>
        <v>1112</v>
      </c>
      <c r="U1820" s="82" t="n">
        <f aca="false">ROUNDUP(I1820*1.2,0)</f>
        <v>480</v>
      </c>
      <c r="V1820" s="83" t="n">
        <f aca="false">ROUNDUP(SUM(J1820:L1820)*1.1,0)</f>
        <v>0</v>
      </c>
      <c r="W1820" s="84" t="s">
        <v>50</v>
      </c>
      <c r="X1820" s="28" t="n">
        <f aca="false">IFERROR(IF($W1820="eパケライト",VLOOKUP($U1820,料金表!$B$3:$H$52,2,1),IF($W1820="eパケ",VLOOKUP($U1820,料金表!$B$3:$H$52,4,1),IF($W1820="EMS",VLOOKUP($U1820,料金表!$B$3:$H$52,6,1),""))),"")</f>
        <v>1235</v>
      </c>
      <c r="Y1820" s="28" t="n">
        <f aca="false">IFERROR(IF($W1820="eパケライト",VLOOKUP($U1820,料金表!$B$3:$H$52,3,1),IF($W1820="eパケ",VLOOKUP($U1820,料金表!$B$3:$H$52,5,1),IF($W1820="EMS",VLOOKUP($U1820,料金表!$B$3:$H$52,7,1),""))),"")</f>
        <v>1235</v>
      </c>
      <c r="Z1820" s="28" t="n">
        <f aca="false">$Z$1</f>
        <v>330</v>
      </c>
      <c r="AA1820" s="64"/>
      <c r="AB1820" s="65"/>
      <c r="AC1820" s="66" t="s">
        <v>45</v>
      </c>
      <c r="AD1820" s="65" t="n">
        <v>44047</v>
      </c>
      <c r="AE1820" s="56"/>
      <c r="AF1820" s="105" t="s">
        <v>5456</v>
      </c>
    </row>
    <row r="1821" customFormat="false" ht="15.75" hidden="false" customHeight="true" outlineLevel="0" collapsed="false">
      <c r="A1821" s="19" t="n">
        <v>1814</v>
      </c>
      <c r="B1821" s="67"/>
      <c r="C1821" s="58" t="s">
        <v>5457</v>
      </c>
      <c r="D1821" s="37" t="s">
        <v>110</v>
      </c>
      <c r="E1821" s="20"/>
      <c r="F1821" s="38" t="str">
        <f aca="false">IF(D1821="",,"http://mnsearch.com/item?kwd="&amp;D1821)</f>
        <v>http://mnsearch.com/item?kwd=Hand-on</v>
      </c>
      <c r="G1821" s="60" t="n">
        <v>3500</v>
      </c>
      <c r="H1821" s="39"/>
      <c r="I1821" s="40" t="n">
        <v>400</v>
      </c>
      <c r="J1821" s="41"/>
      <c r="K1821" s="41"/>
      <c r="L1821" s="41"/>
      <c r="M1821" s="41"/>
      <c r="N1821" s="62" t="n">
        <v>70.99</v>
      </c>
      <c r="O1821" s="77" t="n">
        <f aca="false">N1821-0.5</f>
        <v>70.49</v>
      </c>
      <c r="P1821" s="78" t="n">
        <f aca="false">IF(ISERROR($P$1*O1821),"",($P$1*O1821))</f>
        <v>7463.4812</v>
      </c>
      <c r="Q1821" s="79" t="n">
        <f aca="false">P1821-T1821-X1821-G1821-H1821-Z1821</f>
        <v>1278.4812</v>
      </c>
      <c r="R1821" s="80" t="n">
        <f aca="false">P1821-T1821-Y1821-G1821-H1821-Z1821</f>
        <v>1278.4812</v>
      </c>
      <c r="S1821" s="81" t="n">
        <f aca="false">IF(ISERROR(Q1821/P1821),"",(Q1821/P1821))</f>
        <v>0.171298240826278</v>
      </c>
      <c r="T1821" s="78" t="n">
        <f aca="false">ROUND(IF(ISERROR(P1821*$T$1),"",P1821*$T$1),0)</f>
        <v>1120</v>
      </c>
      <c r="U1821" s="82" t="n">
        <f aca="false">ROUNDUP(I1821*1.2,0)</f>
        <v>480</v>
      </c>
      <c r="V1821" s="83" t="n">
        <f aca="false">ROUNDUP(SUM(J1821:L1821)*1.1,0)</f>
        <v>0</v>
      </c>
      <c r="W1821" s="84" t="s">
        <v>50</v>
      </c>
      <c r="X1821" s="28" t="n">
        <f aca="false">IFERROR(IF($W1821="eパケライト",VLOOKUP($U1821,料金表!$B$3:$H$52,2,1),IF($W1821="eパケ",VLOOKUP($U1821,料金表!$B$3:$H$52,4,1),IF($W1821="EMS",VLOOKUP($U1821,料金表!$B$3:$H$52,6,1),""))),"")</f>
        <v>1235</v>
      </c>
      <c r="Y1821" s="28" t="n">
        <f aca="false">IFERROR(IF($W1821="eパケライト",VLOOKUP($U1821,料金表!$B$3:$H$52,3,1),IF($W1821="eパケ",VLOOKUP($U1821,料金表!$B$3:$H$52,5,1),IF($W1821="EMS",VLOOKUP($U1821,料金表!$B$3:$H$52,7,1),""))),"")</f>
        <v>1235</v>
      </c>
      <c r="Z1821" s="28" t="n">
        <f aca="false">$Z$1</f>
        <v>330</v>
      </c>
      <c r="AA1821" s="64"/>
      <c r="AB1821" s="65"/>
      <c r="AC1821" s="66" t="s">
        <v>45</v>
      </c>
      <c r="AD1821" s="65" t="n">
        <v>44047</v>
      </c>
      <c r="AE1821" s="56"/>
      <c r="AF1821" s="105" t="s">
        <v>5458</v>
      </c>
    </row>
    <row r="1822" customFormat="false" ht="15.75" hidden="false" customHeight="true" outlineLevel="0" collapsed="false">
      <c r="A1822" s="19" t="n">
        <v>1815</v>
      </c>
      <c r="B1822" s="67"/>
      <c r="C1822" s="58" t="s">
        <v>5459</v>
      </c>
      <c r="D1822" s="37" t="s">
        <v>5460</v>
      </c>
      <c r="E1822" s="58" t="n">
        <v>4535506302786</v>
      </c>
      <c r="F1822" s="38" t="str">
        <f aca="false">IF(D1822="",,"http://mnsearch.com/item?kwd="&amp;D1822)</f>
        <v>http://mnsearch.com/item?kwd=B078KGR2JJ</v>
      </c>
      <c r="G1822" s="60" t="n">
        <v>3200</v>
      </c>
      <c r="H1822" s="39"/>
      <c r="I1822" s="40" t="n">
        <v>2500</v>
      </c>
      <c r="J1822" s="41"/>
      <c r="K1822" s="41"/>
      <c r="L1822" s="41"/>
      <c r="M1822" s="100" t="s">
        <v>5461</v>
      </c>
      <c r="N1822" s="62" t="n">
        <v>128.85</v>
      </c>
      <c r="O1822" s="77" t="n">
        <f aca="false">N1822-0.5</f>
        <v>128.35</v>
      </c>
      <c r="P1822" s="78" t="n">
        <f aca="false">IF(ISERROR($P$1*O1822),"",($P$1*O1822))</f>
        <v>13589.698</v>
      </c>
      <c r="Q1822" s="79" t="n">
        <f aca="false">P1822-T1822-X1822-G1822-H1822-Z1822</f>
        <v>2121.698</v>
      </c>
      <c r="R1822" s="80" t="n">
        <f aca="false">P1822-T1822-Y1822-G1822-H1822-Z1822</f>
        <v>1421.698</v>
      </c>
      <c r="S1822" s="81" t="n">
        <f aca="false">IF(ISERROR(Q1822/P1822),"",(Q1822/P1822))</f>
        <v>0.15612547092658</v>
      </c>
      <c r="T1822" s="78" t="n">
        <f aca="false">ROUND(IF(ISERROR(P1822*$T$1),"",P1822*$T$1),0)</f>
        <v>2038</v>
      </c>
      <c r="U1822" s="82" t="n">
        <f aca="false">ROUNDUP(I1822*1.2,0)</f>
        <v>3000</v>
      </c>
      <c r="V1822" s="83" t="n">
        <f aca="false">ROUNDUP(SUM(J1822:L1822)*1.1,0)</f>
        <v>0</v>
      </c>
      <c r="W1822" s="84" t="s">
        <v>178</v>
      </c>
      <c r="X1822" s="28" t="n">
        <f aca="false">IFERROR(IF($W1822="eパケライト",VLOOKUP($U1822,料金表!$B$3:$H$52,2,1),IF($W1822="eパケ",VLOOKUP($U1822,料金表!$B$3:$H$52,4,1),IF($W1822="EMS",VLOOKUP($U1822,料金表!$B$3:$H$52,6,1),""))),"")</f>
        <v>5900</v>
      </c>
      <c r="Y1822" s="28" t="n">
        <f aca="false">IFERROR(IF($W1822="eパケライト",VLOOKUP($U1822,料金表!$B$3:$H$52,3,1),IF($W1822="eパケ",VLOOKUP($U1822,料金表!$B$3:$H$52,5,1),IF($W1822="EMS",VLOOKUP($U1822,料金表!$B$3:$H$52,7,1),""))),"")</f>
        <v>6600</v>
      </c>
      <c r="Z1822" s="28" t="n">
        <f aca="false">$Z$1</f>
        <v>330</v>
      </c>
      <c r="AA1822" s="64"/>
      <c r="AB1822" s="65"/>
      <c r="AC1822" s="66" t="s">
        <v>89</v>
      </c>
      <c r="AD1822" s="65" t="n">
        <v>44049</v>
      </c>
      <c r="AE1822" s="56"/>
      <c r="AF1822" s="104"/>
    </row>
    <row r="1823" customFormat="false" ht="15.75" hidden="false" customHeight="true" outlineLevel="0" collapsed="false">
      <c r="A1823" s="19" t="n">
        <v>1816</v>
      </c>
      <c r="B1823" s="67"/>
      <c r="C1823" s="58" t="s">
        <v>5462</v>
      </c>
      <c r="D1823" s="37" t="s">
        <v>5463</v>
      </c>
      <c r="E1823" s="58" t="n">
        <v>4535506302649</v>
      </c>
      <c r="F1823" s="38" t="str">
        <f aca="false">IF(D1823="",,"http://mnsearch.com/item?kwd="&amp;D1823)</f>
        <v>http://mnsearch.com/item?kwd=B06ZYMYX5W</v>
      </c>
      <c r="G1823" s="60" t="n">
        <v>5511</v>
      </c>
      <c r="H1823" s="39"/>
      <c r="I1823" s="40" t="n">
        <v>400</v>
      </c>
      <c r="J1823" s="41"/>
      <c r="K1823" s="41"/>
      <c r="L1823" s="41"/>
      <c r="M1823" s="100" t="s">
        <v>5464</v>
      </c>
      <c r="N1823" s="62" t="n">
        <v>109.49</v>
      </c>
      <c r="O1823" s="77" t="n">
        <f aca="false">N1823-0.5</f>
        <v>108.99</v>
      </c>
      <c r="P1823" s="78" t="n">
        <f aca="false">IF(ISERROR($P$1*O1823),"",($P$1*O1823))</f>
        <v>11539.8612</v>
      </c>
      <c r="Q1823" s="79" t="n">
        <f aca="false">P1823-T1823-X1823-G1823-H1823-Z1823</f>
        <v>2732.8612</v>
      </c>
      <c r="R1823" s="80" t="n">
        <f aca="false">P1823-T1823-Y1823-G1823-H1823-Z1823</f>
        <v>2732.8612</v>
      </c>
      <c r="S1823" s="81" t="n">
        <f aca="false">IF(ISERROR(Q1823/P1823),"",(Q1823/P1823))</f>
        <v>0.236819243545148</v>
      </c>
      <c r="T1823" s="78" t="n">
        <f aca="false">ROUND(IF(ISERROR(P1823*$T$1),"",P1823*$T$1),0)</f>
        <v>1731</v>
      </c>
      <c r="U1823" s="82" t="n">
        <f aca="false">ROUNDUP(I1823*1.2,0)</f>
        <v>480</v>
      </c>
      <c r="V1823" s="83" t="n">
        <f aca="false">ROUNDUP(SUM(J1823:L1823)*1.1,0)</f>
        <v>0</v>
      </c>
      <c r="W1823" s="84" t="s">
        <v>50</v>
      </c>
      <c r="X1823" s="28" t="n">
        <f aca="false">IFERROR(IF($W1823="eパケライト",VLOOKUP($U1823,料金表!$B$3:$H$52,2,1),IF($W1823="eパケ",VLOOKUP($U1823,料金表!$B$3:$H$52,4,1),IF($W1823="EMS",VLOOKUP($U1823,料金表!$B$3:$H$52,6,1),""))),"")</f>
        <v>1235</v>
      </c>
      <c r="Y1823" s="28" t="n">
        <f aca="false">IFERROR(IF($W1823="eパケライト",VLOOKUP($U1823,料金表!$B$3:$H$52,3,1),IF($W1823="eパケ",VLOOKUP($U1823,料金表!$B$3:$H$52,5,1),IF($W1823="EMS",VLOOKUP($U1823,料金表!$B$3:$H$52,7,1),""))),"")</f>
        <v>1235</v>
      </c>
      <c r="Z1823" s="28" t="n">
        <f aca="false">$Z$1</f>
        <v>330</v>
      </c>
      <c r="AA1823" s="64"/>
      <c r="AB1823" s="65"/>
      <c r="AC1823" s="66" t="s">
        <v>89</v>
      </c>
      <c r="AD1823" s="65" t="n">
        <v>44049</v>
      </c>
      <c r="AE1823" s="56"/>
      <c r="AF1823" s="104"/>
    </row>
    <row r="1824" customFormat="false" ht="15.75" hidden="false" customHeight="true" outlineLevel="0" collapsed="false">
      <c r="A1824" s="19" t="n">
        <v>1817</v>
      </c>
      <c r="B1824" s="67"/>
      <c r="C1824" s="58" t="s">
        <v>5465</v>
      </c>
      <c r="D1824" s="37" t="s">
        <v>5466</v>
      </c>
      <c r="E1824" s="58" t="n">
        <v>4535506302588</v>
      </c>
      <c r="F1824" s="38" t="str">
        <f aca="false">IF(D1824="",,"http://mnsearch.com/item?kwd="&amp;D1824)</f>
        <v>http://mnsearch.com/item?kwd=B01GHBUOUQ</v>
      </c>
      <c r="G1824" s="60" t="n">
        <v>5411</v>
      </c>
      <c r="H1824" s="39"/>
      <c r="I1824" s="40" t="n">
        <v>1400</v>
      </c>
      <c r="J1824" s="41"/>
      <c r="K1824" s="41"/>
      <c r="L1824" s="41"/>
      <c r="M1824" s="61" t="s">
        <v>5467</v>
      </c>
      <c r="N1824" s="62" t="n">
        <v>115.99</v>
      </c>
      <c r="O1824" s="77" t="n">
        <f aca="false">N1824-0.5</f>
        <v>115.49</v>
      </c>
      <c r="P1824" s="78" t="n">
        <f aca="false">IF(ISERROR($P$1*O1824),"",($P$1*O1824))</f>
        <v>12228.0812</v>
      </c>
      <c r="Q1824" s="79" t="n">
        <f aca="false">P1824-T1824-X1824-G1824-H1824-Z1824</f>
        <v>1858.0812</v>
      </c>
      <c r="R1824" s="80" t="n">
        <f aca="false">P1824-T1824-Y1824-G1824-H1824-Z1824</f>
        <v>1858.0812</v>
      </c>
      <c r="S1824" s="81" t="n">
        <f aca="false">IF(ISERROR(Q1824/P1824),"",(Q1824/P1824))</f>
        <v>0.151951984093792</v>
      </c>
      <c r="T1824" s="78" t="n">
        <f aca="false">ROUND(IF(ISERROR(P1824*$T$1),"",P1824*$T$1),0)</f>
        <v>1834</v>
      </c>
      <c r="U1824" s="82" t="n">
        <f aca="false">ROUNDUP(I1824*1.2,0)</f>
        <v>1680</v>
      </c>
      <c r="V1824" s="83" t="n">
        <f aca="false">ROUNDUP(SUM(J1824:L1824)*1.1,0)</f>
        <v>0</v>
      </c>
      <c r="W1824" s="84" t="s">
        <v>50</v>
      </c>
      <c r="X1824" s="28" t="n">
        <f aca="false">IFERROR(IF($W1824="eパケライト",VLOOKUP($U1824,料金表!$B$3:$H$52,2,1),IF($W1824="eパケ",VLOOKUP($U1824,料金表!$B$3:$H$52,4,1),IF($W1824="EMS",VLOOKUP($U1824,料金表!$B$3:$H$52,6,1),""))),"")</f>
        <v>2795</v>
      </c>
      <c r="Y1824" s="28" t="n">
        <f aca="false">IFERROR(IF($W1824="eパケライト",VLOOKUP($U1824,料金表!$B$3:$H$52,3,1),IF($W1824="eパケ",VLOOKUP($U1824,料金表!$B$3:$H$52,5,1),IF($W1824="EMS",VLOOKUP($U1824,料金表!$B$3:$H$52,7,1),""))),"")</f>
        <v>2795</v>
      </c>
      <c r="Z1824" s="28" t="n">
        <f aca="false">$Z$1</f>
        <v>330</v>
      </c>
      <c r="AA1824" s="64"/>
      <c r="AB1824" s="65"/>
      <c r="AC1824" s="66" t="s">
        <v>89</v>
      </c>
      <c r="AD1824" s="65" t="n">
        <v>44049</v>
      </c>
      <c r="AE1824" s="56"/>
      <c r="AF1824" s="104"/>
    </row>
    <row r="1825" customFormat="false" ht="15.75" hidden="false" customHeight="true" outlineLevel="0" collapsed="false">
      <c r="A1825" s="19" t="n">
        <v>1818</v>
      </c>
      <c r="B1825" s="67"/>
      <c r="C1825" s="58" t="s">
        <v>5468</v>
      </c>
      <c r="D1825" s="37" t="s">
        <v>5469</v>
      </c>
      <c r="E1825" s="58" t="n">
        <v>4535506302557</v>
      </c>
      <c r="F1825" s="38" t="str">
        <f aca="false">IF(D1825="",,"http://mnsearch.com/item?kwd="&amp;D1825)</f>
        <v>http://mnsearch.com/item?kwd=B01GH8WQZ0</v>
      </c>
      <c r="G1825" s="60" t="n">
        <v>2500</v>
      </c>
      <c r="H1825" s="39"/>
      <c r="I1825" s="40" t="n">
        <v>500</v>
      </c>
      <c r="J1825" s="41"/>
      <c r="K1825" s="41"/>
      <c r="L1825" s="41"/>
      <c r="M1825" s="100" t="s">
        <v>5470</v>
      </c>
      <c r="N1825" s="62" t="n">
        <v>76.49</v>
      </c>
      <c r="O1825" s="77" t="n">
        <f aca="false">N1825-0.5</f>
        <v>75.99</v>
      </c>
      <c r="P1825" s="78" t="n">
        <f aca="false">IF(ISERROR($P$1*O1825),"",($P$1*O1825))</f>
        <v>8045.8212</v>
      </c>
      <c r="Q1825" s="79" t="n">
        <f aca="false">P1825-T1825-X1825-G1825-H1825-Z1825</f>
        <v>2623.8212</v>
      </c>
      <c r="R1825" s="80" t="n">
        <f aca="false">P1825-T1825-Y1825-G1825-H1825-Z1825</f>
        <v>2623.8212</v>
      </c>
      <c r="S1825" s="81" t="n">
        <f aca="false">IF(ISERROR(Q1825/P1825),"",(Q1825/P1825))</f>
        <v>0.326109807163003</v>
      </c>
      <c r="T1825" s="78" t="n">
        <f aca="false">ROUND(IF(ISERROR(P1825*$T$1),"",P1825*$T$1),0)</f>
        <v>1207</v>
      </c>
      <c r="U1825" s="82" t="n">
        <f aca="false">ROUNDUP(I1825*1.2,0)</f>
        <v>600</v>
      </c>
      <c r="V1825" s="83" t="n">
        <f aca="false">ROUNDUP(SUM(J1825:L1825)*1.1,0)</f>
        <v>0</v>
      </c>
      <c r="W1825" s="84" t="s">
        <v>50</v>
      </c>
      <c r="X1825" s="28" t="n">
        <f aca="false">IFERROR(IF($W1825="eパケライト",VLOOKUP($U1825,料金表!$B$3:$H$52,2,1),IF($W1825="eパケ",VLOOKUP($U1825,料金表!$B$3:$H$52,4,1),IF($W1825="EMS",VLOOKUP($U1825,料金表!$B$3:$H$52,6,1),""))),"")</f>
        <v>1385</v>
      </c>
      <c r="Y1825" s="28" t="n">
        <f aca="false">IFERROR(IF($W1825="eパケライト",VLOOKUP($U1825,料金表!$B$3:$H$52,3,1),IF($W1825="eパケ",VLOOKUP($U1825,料金表!$B$3:$H$52,5,1),IF($W1825="EMS",VLOOKUP($U1825,料金表!$B$3:$H$52,7,1),""))),"")</f>
        <v>1385</v>
      </c>
      <c r="Z1825" s="28" t="n">
        <f aca="false">$Z$1</f>
        <v>330</v>
      </c>
      <c r="AA1825" s="64"/>
      <c r="AB1825" s="65"/>
      <c r="AC1825" s="66" t="s">
        <v>89</v>
      </c>
      <c r="AD1825" s="65" t="n">
        <v>44049</v>
      </c>
      <c r="AE1825" s="56"/>
      <c r="AF1825" s="104"/>
    </row>
    <row r="1826" customFormat="false" ht="15.75" hidden="false" customHeight="true" outlineLevel="0" collapsed="false">
      <c r="A1826" s="19" t="n">
        <v>1819</v>
      </c>
      <c r="B1826" s="67"/>
      <c r="C1826" s="58" t="s">
        <v>5471</v>
      </c>
      <c r="D1826" s="37" t="s">
        <v>5472</v>
      </c>
      <c r="E1826" s="58" t="n">
        <v>4997766201672</v>
      </c>
      <c r="F1826" s="38" t="str">
        <f aca="false">IF(D1826="",,"http://mnsearch.com/item?kwd="&amp;D1826)</f>
        <v>http://mnsearch.com/item?kwd=B00KA49W8W</v>
      </c>
      <c r="G1826" s="60" t="n">
        <v>4500</v>
      </c>
      <c r="H1826" s="39"/>
      <c r="I1826" s="40" t="n">
        <v>600</v>
      </c>
      <c r="J1826" s="41"/>
      <c r="K1826" s="41"/>
      <c r="L1826" s="41"/>
      <c r="M1826" s="100" t="s">
        <v>5473</v>
      </c>
      <c r="N1826" s="62" t="n">
        <v>83</v>
      </c>
      <c r="O1826" s="77" t="n">
        <f aca="false">N1826-0.5</f>
        <v>82.5</v>
      </c>
      <c r="P1826" s="78" t="n">
        <f aca="false">IF(ISERROR($P$1*O1826),"",($P$1*O1826))</f>
        <v>8735.1</v>
      </c>
      <c r="Q1826" s="79" t="n">
        <f aca="false">P1826-T1826-X1826-G1826-H1826-Z1826</f>
        <v>910.1</v>
      </c>
      <c r="R1826" s="80" t="n">
        <f aca="false">P1826-T1826-Y1826-G1826-H1826-Z1826</f>
        <v>910.1</v>
      </c>
      <c r="S1826" s="81" t="n">
        <f aca="false">IF(ISERROR(Q1826/P1826),"",(Q1826/P1826))</f>
        <v>0.10418884729425</v>
      </c>
      <c r="T1826" s="78" t="n">
        <f aca="false">ROUND(IF(ISERROR(P1826*$T$1),"",P1826*$T$1),0)</f>
        <v>1310</v>
      </c>
      <c r="U1826" s="82" t="n">
        <f aca="false">ROUNDUP(I1826*1.2,0)</f>
        <v>720</v>
      </c>
      <c r="V1826" s="83" t="n">
        <f aca="false">ROUNDUP(SUM(J1826:L1826)*1.1,0)</f>
        <v>0</v>
      </c>
      <c r="W1826" s="84" t="s">
        <v>50</v>
      </c>
      <c r="X1826" s="28" t="n">
        <f aca="false">IFERROR(IF($W1826="eパケライト",VLOOKUP($U1826,料金表!$B$3:$H$52,2,1),IF($W1826="eパケ",VLOOKUP($U1826,料金表!$B$3:$H$52,4,1),IF($W1826="EMS",VLOOKUP($U1826,料金表!$B$3:$H$52,6,1),""))),"")</f>
        <v>1685</v>
      </c>
      <c r="Y1826" s="28" t="n">
        <f aca="false">IFERROR(IF($W1826="eパケライト",VLOOKUP($U1826,料金表!$B$3:$H$52,3,1),IF($W1826="eパケ",VLOOKUP($U1826,料金表!$B$3:$H$52,5,1),IF($W1826="EMS",VLOOKUP($U1826,料金表!$B$3:$H$52,7,1),""))),"")</f>
        <v>1685</v>
      </c>
      <c r="Z1826" s="28" t="n">
        <f aca="false">$Z$1</f>
        <v>330</v>
      </c>
      <c r="AA1826" s="64"/>
      <c r="AB1826" s="65"/>
      <c r="AC1826" s="66" t="s">
        <v>89</v>
      </c>
      <c r="AD1826" s="65" t="n">
        <v>44049</v>
      </c>
      <c r="AE1826" s="56"/>
      <c r="AF1826" s="104"/>
    </row>
    <row r="1827" customFormat="false" ht="15.75" hidden="false" customHeight="true" outlineLevel="0" collapsed="false">
      <c r="A1827" s="19" t="n">
        <v>1820</v>
      </c>
      <c r="B1827" s="67"/>
      <c r="C1827" s="58" t="s">
        <v>5474</v>
      </c>
      <c r="D1827" s="37" t="s">
        <v>110</v>
      </c>
      <c r="E1827" s="20"/>
      <c r="F1827" s="38" t="str">
        <f aca="false">IF(D1827="",,"http://mnsearch.com/item?kwd="&amp;D1827)</f>
        <v>http://mnsearch.com/item?kwd=Hand-on</v>
      </c>
      <c r="G1827" s="60" t="n">
        <v>4100</v>
      </c>
      <c r="H1827" s="39"/>
      <c r="I1827" s="40" t="n">
        <v>400</v>
      </c>
      <c r="J1827" s="41"/>
      <c r="K1827" s="41"/>
      <c r="L1827" s="41"/>
      <c r="M1827" s="41"/>
      <c r="N1827" s="62" t="n">
        <v>75.49</v>
      </c>
      <c r="O1827" s="77" t="n">
        <f aca="false">N1827-0.5</f>
        <v>74.99</v>
      </c>
      <c r="P1827" s="78" t="n">
        <f aca="false">IF(ISERROR($P$1*O1827),"",($P$1*O1827))</f>
        <v>7939.9412</v>
      </c>
      <c r="Q1827" s="79" t="n">
        <f aca="false">P1827-T1827-X1827-G1827-H1827-Z1827</f>
        <v>1083.9412</v>
      </c>
      <c r="R1827" s="80" t="n">
        <f aca="false">P1827-T1827-Y1827-G1827-H1827-Z1827</f>
        <v>1083.9412</v>
      </c>
      <c r="S1827" s="81" t="n">
        <f aca="false">IF(ISERROR(Q1827/P1827),"",(Q1827/P1827))</f>
        <v>0.13651753491575</v>
      </c>
      <c r="T1827" s="78" t="n">
        <f aca="false">ROUND(IF(ISERROR(P1827*$T$1),"",P1827*$T$1),0)</f>
        <v>1191</v>
      </c>
      <c r="U1827" s="82" t="n">
        <f aca="false">ROUNDUP(I1827*1.2,0)</f>
        <v>480</v>
      </c>
      <c r="V1827" s="83" t="n">
        <f aca="false">ROUNDUP(SUM(J1827:L1827)*1.1,0)</f>
        <v>0</v>
      </c>
      <c r="W1827" s="84" t="s">
        <v>50</v>
      </c>
      <c r="X1827" s="28" t="n">
        <f aca="false">IFERROR(IF($W1827="eパケライト",VLOOKUP($U1827,料金表!$B$3:$H$52,2,1),IF($W1827="eパケ",VLOOKUP($U1827,料金表!$B$3:$H$52,4,1),IF($W1827="EMS",VLOOKUP($U1827,料金表!$B$3:$H$52,6,1),""))),"")</f>
        <v>1235</v>
      </c>
      <c r="Y1827" s="28" t="n">
        <f aca="false">IFERROR(IF($W1827="eパケライト",VLOOKUP($U1827,料金表!$B$3:$H$52,3,1),IF($W1827="eパケ",VLOOKUP($U1827,料金表!$B$3:$H$52,5,1),IF($W1827="EMS",VLOOKUP($U1827,料金表!$B$3:$H$52,7,1),""))),"")</f>
        <v>1235</v>
      </c>
      <c r="Z1827" s="28" t="n">
        <f aca="false">$Z$1</f>
        <v>330</v>
      </c>
      <c r="AA1827" s="64"/>
      <c r="AB1827" s="65"/>
      <c r="AC1827" s="66" t="s">
        <v>89</v>
      </c>
      <c r="AD1827" s="65" t="n">
        <v>44049</v>
      </c>
      <c r="AE1827" s="56"/>
      <c r="AF1827" s="105" t="s">
        <v>5475</v>
      </c>
    </row>
    <row r="1828" customFormat="false" ht="15.75" hidden="false" customHeight="true" outlineLevel="0" collapsed="false">
      <c r="A1828" s="19" t="n">
        <v>1821</v>
      </c>
      <c r="B1828" s="67"/>
      <c r="C1828" s="58" t="s">
        <v>5476</v>
      </c>
      <c r="D1828" s="37" t="s">
        <v>5477</v>
      </c>
      <c r="E1828" s="58" t="n">
        <v>4562412130172</v>
      </c>
      <c r="F1828" s="38" t="str">
        <f aca="false">IF(D1828="",,"http://mnsearch.com/item?kwd="&amp;D1828)</f>
        <v>http://mnsearch.com/item?kwd=B072BN5GN3</v>
      </c>
      <c r="G1828" s="60" t="n">
        <v>3700</v>
      </c>
      <c r="H1828" s="39"/>
      <c r="I1828" s="40" t="n">
        <v>200</v>
      </c>
      <c r="J1828" s="41"/>
      <c r="K1828" s="41"/>
      <c r="L1828" s="41"/>
      <c r="M1828" s="61" t="s">
        <v>5478</v>
      </c>
      <c r="N1828" s="62" t="n">
        <v>65.49</v>
      </c>
      <c r="O1828" s="77" t="n">
        <f aca="false">N1828-0.5</f>
        <v>64.99</v>
      </c>
      <c r="P1828" s="78" t="n">
        <f aca="false">IF(ISERROR($P$1*O1828),"",($P$1*O1828))</f>
        <v>6881.1412</v>
      </c>
      <c r="Q1828" s="79" t="n">
        <f aca="false">P1828-T1828-X1828-G1828-H1828-Z1828</f>
        <v>959.141199999999</v>
      </c>
      <c r="R1828" s="80" t="n">
        <f aca="false">P1828-T1828-Y1828-G1828-H1828-Z1828</f>
        <v>959.141199999999</v>
      </c>
      <c r="S1828" s="81" t="n">
        <f aca="false">IF(ISERROR(Q1828/P1828),"",(Q1828/P1828))</f>
        <v>0.139386937736432</v>
      </c>
      <c r="T1828" s="78" t="n">
        <f aca="false">ROUND(IF(ISERROR(P1828*$T$1),"",P1828*$T$1),0)</f>
        <v>1032</v>
      </c>
      <c r="U1828" s="82" t="n">
        <f aca="false">ROUNDUP(I1828*1.2,0)</f>
        <v>240</v>
      </c>
      <c r="V1828" s="83" t="n">
        <f aca="false">ROUNDUP(SUM(J1828:L1828)*1.1,0)</f>
        <v>0</v>
      </c>
      <c r="W1828" s="84" t="s">
        <v>50</v>
      </c>
      <c r="X1828" s="28" t="n">
        <f aca="false">IFERROR(IF($W1828="eパケライト",VLOOKUP($U1828,料金表!$B$3:$H$52,2,1),IF($W1828="eパケ",VLOOKUP($U1828,料金表!$B$3:$H$52,4,1),IF($W1828="EMS",VLOOKUP($U1828,料金表!$B$3:$H$52,6,1),""))),"")</f>
        <v>860</v>
      </c>
      <c r="Y1828" s="28" t="n">
        <f aca="false">IFERROR(IF($W1828="eパケライト",VLOOKUP($U1828,料金表!$B$3:$H$52,3,1),IF($W1828="eパケ",VLOOKUP($U1828,料金表!$B$3:$H$52,5,1),IF($W1828="EMS",VLOOKUP($U1828,料金表!$B$3:$H$52,7,1),""))),"")</f>
        <v>860</v>
      </c>
      <c r="Z1828" s="28" t="n">
        <f aca="false">$Z$1</f>
        <v>330</v>
      </c>
      <c r="AA1828" s="64"/>
      <c r="AB1828" s="65"/>
      <c r="AC1828" s="66" t="s">
        <v>89</v>
      </c>
      <c r="AD1828" s="65" t="n">
        <v>44049</v>
      </c>
      <c r="AE1828" s="56"/>
      <c r="AF1828" s="104"/>
    </row>
    <row r="1829" customFormat="false" ht="15.75" hidden="false" customHeight="true" outlineLevel="0" collapsed="false">
      <c r="A1829" s="19" t="n">
        <v>1822</v>
      </c>
      <c r="B1829" s="67"/>
      <c r="C1829" s="58" t="s">
        <v>5479</v>
      </c>
      <c r="D1829" s="37" t="s">
        <v>5480</v>
      </c>
      <c r="E1829" s="58" t="n">
        <v>4535506302762</v>
      </c>
      <c r="F1829" s="38" t="str">
        <f aca="false">IF(D1829="",,"http://mnsearch.com/item?kwd="&amp;D1829)</f>
        <v>http://mnsearch.com/item?kwd=B078KH39KZ</v>
      </c>
      <c r="G1829" s="60" t="n">
        <v>4000</v>
      </c>
      <c r="H1829" s="39"/>
      <c r="I1829" s="40" t="n">
        <v>2500</v>
      </c>
      <c r="J1829" s="41"/>
      <c r="K1829" s="41"/>
      <c r="L1829" s="41"/>
      <c r="M1829" s="100" t="s">
        <v>5481</v>
      </c>
      <c r="N1829" s="62" t="n">
        <v>140.49</v>
      </c>
      <c r="O1829" s="77" t="n">
        <f aca="false">N1829-0.5</f>
        <v>139.99</v>
      </c>
      <c r="P1829" s="78" t="n">
        <f aca="false">IF(ISERROR($P$1*O1829),"",($P$1*O1829))</f>
        <v>14822.1412</v>
      </c>
      <c r="Q1829" s="79" t="n">
        <f aca="false">P1829-T1829-X1829-G1829-H1829-Z1829</f>
        <v>2369.1412</v>
      </c>
      <c r="R1829" s="80" t="n">
        <f aca="false">P1829-T1829-Y1829-G1829-H1829-Z1829</f>
        <v>1669.1412</v>
      </c>
      <c r="S1829" s="81" t="n">
        <f aca="false">IF(ISERROR(Q1829/P1829),"",(Q1829/P1829))</f>
        <v>0.159837986160866</v>
      </c>
      <c r="T1829" s="78" t="n">
        <f aca="false">ROUND(IF(ISERROR(P1829*$T$1),"",P1829*$T$1),0)</f>
        <v>2223</v>
      </c>
      <c r="U1829" s="82" t="n">
        <f aca="false">ROUNDUP(I1829*1.2,0)</f>
        <v>3000</v>
      </c>
      <c r="V1829" s="83" t="n">
        <f aca="false">ROUNDUP(SUM(J1829:L1829)*1.1,0)</f>
        <v>0</v>
      </c>
      <c r="W1829" s="84" t="s">
        <v>178</v>
      </c>
      <c r="X1829" s="28" t="n">
        <f aca="false">IFERROR(IF($W1829="eパケライト",VLOOKUP($U1829,料金表!$B$3:$H$52,2,1),IF($W1829="eパケ",VLOOKUP($U1829,料金表!$B$3:$H$52,4,1),IF($W1829="EMS",VLOOKUP($U1829,料金表!$B$3:$H$52,6,1),""))),"")</f>
        <v>5900</v>
      </c>
      <c r="Y1829" s="28" t="n">
        <f aca="false">IFERROR(IF($W1829="eパケライト",VLOOKUP($U1829,料金表!$B$3:$H$52,3,1),IF($W1829="eパケ",VLOOKUP($U1829,料金表!$B$3:$H$52,5,1),IF($W1829="EMS",VLOOKUP($U1829,料金表!$B$3:$H$52,7,1),""))),"")</f>
        <v>6600</v>
      </c>
      <c r="Z1829" s="28" t="n">
        <f aca="false">$Z$1</f>
        <v>330</v>
      </c>
      <c r="AA1829" s="64"/>
      <c r="AB1829" s="65"/>
      <c r="AC1829" s="66" t="s">
        <v>45</v>
      </c>
      <c r="AD1829" s="65" t="n">
        <v>44049</v>
      </c>
      <c r="AE1829" s="56"/>
      <c r="AF1829" s="104"/>
    </row>
    <row r="1830" customFormat="false" ht="15.75" hidden="false" customHeight="true" outlineLevel="0" collapsed="false">
      <c r="A1830" s="19" t="n">
        <v>1823</v>
      </c>
      <c r="B1830" s="67"/>
      <c r="C1830" s="58" t="s">
        <v>5482</v>
      </c>
      <c r="D1830" s="37" t="s">
        <v>5483</v>
      </c>
      <c r="E1830" s="58" t="n">
        <v>4997766201627</v>
      </c>
      <c r="F1830" s="38" t="str">
        <f aca="false">IF(D1830="",,"http://mnsearch.com/item?kwd="&amp;D1830)</f>
        <v>http://mnsearch.com/item?kwd=B00DE59DTM</v>
      </c>
      <c r="G1830" s="60" t="n">
        <v>2511</v>
      </c>
      <c r="H1830" s="39"/>
      <c r="I1830" s="40" t="n">
        <v>300</v>
      </c>
      <c r="J1830" s="41"/>
      <c r="K1830" s="41"/>
      <c r="L1830" s="41"/>
      <c r="M1830" s="100" t="s">
        <v>5484</v>
      </c>
      <c r="N1830" s="62" t="n">
        <v>60.49</v>
      </c>
      <c r="O1830" s="77" t="n">
        <f aca="false">N1830-0.5</f>
        <v>59.99</v>
      </c>
      <c r="P1830" s="78" t="n">
        <f aca="false">IF(ISERROR($P$1*O1830),"",($P$1*O1830))</f>
        <v>6351.7412</v>
      </c>
      <c r="Q1830" s="79" t="n">
        <f aca="false">P1830-T1830-X1830-G1830-H1830-Z1830</f>
        <v>1472.7412</v>
      </c>
      <c r="R1830" s="80" t="n">
        <f aca="false">P1830-T1830-Y1830-G1830-H1830-Z1830</f>
        <v>1472.7412</v>
      </c>
      <c r="S1830" s="81" t="n">
        <f aca="false">IF(ISERROR(Q1830/P1830),"",(Q1830/P1830))</f>
        <v>0.231864169780721</v>
      </c>
      <c r="T1830" s="78" t="n">
        <f aca="false">ROUND(IF(ISERROR(P1830*$T$1),"",P1830*$T$1),0)</f>
        <v>953</v>
      </c>
      <c r="U1830" s="82" t="n">
        <f aca="false">ROUNDUP(I1830*1.2,0)</f>
        <v>360</v>
      </c>
      <c r="V1830" s="83" t="n">
        <f aca="false">ROUNDUP(SUM(J1830:L1830)*1.1,0)</f>
        <v>0</v>
      </c>
      <c r="W1830" s="84" t="s">
        <v>50</v>
      </c>
      <c r="X1830" s="28" t="n">
        <f aca="false">IFERROR(IF($W1830="eパケライト",VLOOKUP($U1830,料金表!$B$3:$H$52,2,1),IF($W1830="eパケ",VLOOKUP($U1830,料金表!$B$3:$H$52,4,1),IF($W1830="EMS",VLOOKUP($U1830,料金表!$B$3:$H$52,6,1),""))),"")</f>
        <v>1085</v>
      </c>
      <c r="Y1830" s="28" t="n">
        <f aca="false">IFERROR(IF($W1830="eパケライト",VLOOKUP($U1830,料金表!$B$3:$H$52,3,1),IF($W1830="eパケ",VLOOKUP($U1830,料金表!$B$3:$H$52,5,1),IF($W1830="EMS",VLOOKUP($U1830,料金表!$B$3:$H$52,7,1),""))),"")</f>
        <v>1085</v>
      </c>
      <c r="Z1830" s="28" t="n">
        <f aca="false">$Z$1</f>
        <v>330</v>
      </c>
      <c r="AA1830" s="64"/>
      <c r="AB1830" s="65"/>
      <c r="AC1830" s="66" t="s">
        <v>45</v>
      </c>
      <c r="AD1830" s="65" t="n">
        <v>44049</v>
      </c>
      <c r="AE1830" s="56"/>
      <c r="AF1830" s="104"/>
    </row>
    <row r="1831" customFormat="false" ht="15.75" hidden="false" customHeight="true" outlineLevel="0" collapsed="false">
      <c r="A1831" s="19" t="n">
        <v>1824</v>
      </c>
      <c r="B1831" s="67"/>
      <c r="C1831" s="58" t="s">
        <v>5485</v>
      </c>
      <c r="D1831" s="37" t="s">
        <v>5486</v>
      </c>
      <c r="E1831" s="58" t="n">
        <v>4535506302540</v>
      </c>
      <c r="F1831" s="38" t="str">
        <f aca="false">IF(D1831="",,"http://mnsearch.com/item?kwd="&amp;D1831)</f>
        <v>http://mnsearch.com/item?kwd=B01GH8WR04</v>
      </c>
      <c r="G1831" s="60" t="n">
        <v>2500</v>
      </c>
      <c r="H1831" s="39"/>
      <c r="I1831" s="40" t="n">
        <v>500</v>
      </c>
      <c r="J1831" s="41"/>
      <c r="K1831" s="41"/>
      <c r="L1831" s="41"/>
      <c r="M1831" s="61" t="s">
        <v>5487</v>
      </c>
      <c r="N1831" s="62" t="n">
        <v>80</v>
      </c>
      <c r="O1831" s="77" t="n">
        <f aca="false">N1831-0.5</f>
        <v>79.5</v>
      </c>
      <c r="P1831" s="78" t="n">
        <f aca="false">IF(ISERROR($P$1*O1831),"",($P$1*O1831))</f>
        <v>8417.46</v>
      </c>
      <c r="Q1831" s="79" t="n">
        <f aca="false">P1831-T1831-X1831-G1831-H1831-Z1831</f>
        <v>2939.46</v>
      </c>
      <c r="R1831" s="80" t="n">
        <f aca="false">P1831-T1831-Y1831-G1831-H1831-Z1831</f>
        <v>2939.46</v>
      </c>
      <c r="S1831" s="81" t="n">
        <f aca="false">IF(ISERROR(Q1831/P1831),"",(Q1831/P1831))</f>
        <v>0.349209856655095</v>
      </c>
      <c r="T1831" s="78" t="n">
        <f aca="false">ROUND(IF(ISERROR(P1831*$T$1),"",P1831*$T$1),0)</f>
        <v>1263</v>
      </c>
      <c r="U1831" s="82" t="n">
        <f aca="false">ROUNDUP(I1831*1.2,0)</f>
        <v>600</v>
      </c>
      <c r="V1831" s="83" t="n">
        <f aca="false">ROUNDUP(SUM(J1831:L1831)*1.1,0)</f>
        <v>0</v>
      </c>
      <c r="W1831" s="84" t="s">
        <v>50</v>
      </c>
      <c r="X1831" s="28" t="n">
        <f aca="false">IFERROR(IF($W1831="eパケライト",VLOOKUP($U1831,料金表!$B$3:$H$52,2,1),IF($W1831="eパケ",VLOOKUP($U1831,料金表!$B$3:$H$52,4,1),IF($W1831="EMS",VLOOKUP($U1831,料金表!$B$3:$H$52,6,1),""))),"")</f>
        <v>1385</v>
      </c>
      <c r="Y1831" s="28" t="n">
        <f aca="false">IFERROR(IF($W1831="eパケライト",VLOOKUP($U1831,料金表!$B$3:$H$52,3,1),IF($W1831="eパケ",VLOOKUP($U1831,料金表!$B$3:$H$52,5,1),IF($W1831="EMS",VLOOKUP($U1831,料金表!$B$3:$H$52,7,1),""))),"")</f>
        <v>1385</v>
      </c>
      <c r="Z1831" s="28" t="n">
        <f aca="false">$Z$1</f>
        <v>330</v>
      </c>
      <c r="AA1831" s="64"/>
      <c r="AB1831" s="65"/>
      <c r="AC1831" s="66" t="s">
        <v>45</v>
      </c>
      <c r="AD1831" s="65" t="n">
        <v>44049</v>
      </c>
      <c r="AE1831" s="56"/>
      <c r="AF1831" s="104"/>
    </row>
    <row r="1832" customFormat="false" ht="15.75" hidden="false" customHeight="true" outlineLevel="0" collapsed="false">
      <c r="A1832" s="19" t="n">
        <v>1825</v>
      </c>
      <c r="B1832" s="67"/>
      <c r="C1832" s="58" t="s">
        <v>5488</v>
      </c>
      <c r="D1832" s="37" t="s">
        <v>5489</v>
      </c>
      <c r="E1832" s="58" t="n">
        <v>4902931950033</v>
      </c>
      <c r="F1832" s="38" t="str">
        <f aca="false">IF(D1832="",,"http://mnsearch.com/item?kwd="&amp;D1832)</f>
        <v>http://mnsearch.com/item?kwd=B000069S1F</v>
      </c>
      <c r="G1832" s="60" t="n">
        <v>5711</v>
      </c>
      <c r="H1832" s="39"/>
      <c r="I1832" s="40" t="n">
        <v>200</v>
      </c>
      <c r="J1832" s="41"/>
      <c r="K1832" s="41"/>
      <c r="L1832" s="41"/>
      <c r="M1832" s="100" t="s">
        <v>5490</v>
      </c>
      <c r="N1832" s="62" t="n">
        <v>79.99</v>
      </c>
      <c r="O1832" s="77" t="n">
        <f aca="false">N1832-0.5</f>
        <v>79.49</v>
      </c>
      <c r="P1832" s="78" t="n">
        <f aca="false">IF(ISERROR($P$1*O1832),"",($P$1*O1832))</f>
        <v>8416.4012</v>
      </c>
      <c r="Q1832" s="79" t="n">
        <f aca="false">P1832-T1832-X1832-G1832-H1832-Z1832</f>
        <v>253.401199999998</v>
      </c>
      <c r="R1832" s="80" t="n">
        <f aca="false">P1832-T1832-Y1832-G1832-H1832-Z1832</f>
        <v>253.401199999998</v>
      </c>
      <c r="S1832" s="81" t="n">
        <f aca="false">IF(ISERROR(Q1832/P1832),"",(Q1832/P1832))</f>
        <v>0.0301080228922545</v>
      </c>
      <c r="T1832" s="78" t="n">
        <f aca="false">ROUND(IF(ISERROR(P1832*$T$1),"",P1832*$T$1),0)</f>
        <v>1262</v>
      </c>
      <c r="U1832" s="82" t="n">
        <f aca="false">ROUNDUP(I1832*1.2,0)</f>
        <v>240</v>
      </c>
      <c r="V1832" s="83" t="n">
        <f aca="false">ROUNDUP(SUM(J1832:L1832)*1.1,0)</f>
        <v>0</v>
      </c>
      <c r="W1832" s="84" t="s">
        <v>50</v>
      </c>
      <c r="X1832" s="28" t="n">
        <f aca="false">IFERROR(IF($W1832="eパケライト",VLOOKUP($U1832,料金表!$B$3:$H$52,2,1),IF($W1832="eパケ",VLOOKUP($U1832,料金表!$B$3:$H$52,4,1),IF($W1832="EMS",VLOOKUP($U1832,料金表!$B$3:$H$52,6,1),""))),"")</f>
        <v>860</v>
      </c>
      <c r="Y1832" s="28" t="n">
        <f aca="false">IFERROR(IF($W1832="eパケライト",VLOOKUP($U1832,料金表!$B$3:$H$52,3,1),IF($W1832="eパケ",VLOOKUP($U1832,料金表!$B$3:$H$52,5,1),IF($W1832="EMS",VLOOKUP($U1832,料金表!$B$3:$H$52,7,1),""))),"")</f>
        <v>860</v>
      </c>
      <c r="Z1832" s="28" t="n">
        <f aca="false">$Z$1</f>
        <v>330</v>
      </c>
      <c r="AA1832" s="64"/>
      <c r="AB1832" s="65"/>
      <c r="AC1832" s="66" t="s">
        <v>45</v>
      </c>
      <c r="AD1832" s="65" t="n">
        <v>44049</v>
      </c>
      <c r="AE1832" s="56"/>
      <c r="AF1832" s="104"/>
    </row>
    <row r="1833" customFormat="false" ht="15.75" hidden="false" customHeight="true" outlineLevel="0" collapsed="false">
      <c r="A1833" s="19" t="n">
        <v>1826</v>
      </c>
      <c r="B1833" s="67"/>
      <c r="C1833" s="58" t="s">
        <v>5491</v>
      </c>
      <c r="D1833" s="37" t="s">
        <v>5492</v>
      </c>
      <c r="E1833" s="58" t="n">
        <v>4983078981029</v>
      </c>
      <c r="F1833" s="38" t="str">
        <f aca="false">IF(D1833="",,"http://mnsearch.com/item?kwd="&amp;D1833)</f>
        <v>http://mnsearch.com/item?kwd=B000069TGR</v>
      </c>
      <c r="G1833" s="60" t="n">
        <v>5011</v>
      </c>
      <c r="H1833" s="39"/>
      <c r="I1833" s="40" t="n">
        <v>300</v>
      </c>
      <c r="J1833" s="41"/>
      <c r="K1833" s="41"/>
      <c r="L1833" s="41"/>
      <c r="M1833" s="61" t="s">
        <v>5493</v>
      </c>
      <c r="N1833" s="62" t="n">
        <v>79.49</v>
      </c>
      <c r="O1833" s="77" t="n">
        <f aca="false">N1833-0.5</f>
        <v>78.99</v>
      </c>
      <c r="P1833" s="78" t="n">
        <f aca="false">IF(ISERROR($P$1*O1833),"",($P$1*O1833))</f>
        <v>8363.4612</v>
      </c>
      <c r="Q1833" s="79" t="n">
        <f aca="false">P1833-T1833-X1833-G1833-H1833-Z1833</f>
        <v>682.4612</v>
      </c>
      <c r="R1833" s="80" t="n">
        <f aca="false">P1833-T1833-Y1833-G1833-H1833-Z1833</f>
        <v>682.4612</v>
      </c>
      <c r="S1833" s="81" t="n">
        <f aca="false">IF(ISERROR(Q1833/P1833),"",(Q1833/P1833))</f>
        <v>0.0816003307338832</v>
      </c>
      <c r="T1833" s="78" t="n">
        <f aca="false">ROUND(IF(ISERROR(P1833*$T$1),"",P1833*$T$1),0)</f>
        <v>1255</v>
      </c>
      <c r="U1833" s="82" t="n">
        <f aca="false">ROUNDUP(I1833*1.2,0)</f>
        <v>360</v>
      </c>
      <c r="V1833" s="83" t="n">
        <f aca="false">ROUNDUP(SUM(J1833:L1833)*1.1,0)</f>
        <v>0</v>
      </c>
      <c r="W1833" s="84" t="s">
        <v>50</v>
      </c>
      <c r="X1833" s="28" t="n">
        <f aca="false">IFERROR(IF($W1833="eパケライト",VLOOKUP($U1833,料金表!$B$3:$H$52,2,1),IF($W1833="eパケ",VLOOKUP($U1833,料金表!$B$3:$H$52,4,1),IF($W1833="EMS",VLOOKUP($U1833,料金表!$B$3:$H$52,6,1),""))),"")</f>
        <v>1085</v>
      </c>
      <c r="Y1833" s="28" t="n">
        <f aca="false">IFERROR(IF($W1833="eパケライト",VLOOKUP($U1833,料金表!$B$3:$H$52,3,1),IF($W1833="eパケ",VLOOKUP($U1833,料金表!$B$3:$H$52,5,1),IF($W1833="EMS",VLOOKUP($U1833,料金表!$B$3:$H$52,7,1),""))),"")</f>
        <v>1085</v>
      </c>
      <c r="Z1833" s="28" t="n">
        <f aca="false">$Z$1</f>
        <v>330</v>
      </c>
      <c r="AA1833" s="64"/>
      <c r="AB1833" s="65"/>
      <c r="AC1833" s="66" t="s">
        <v>45</v>
      </c>
      <c r="AD1833" s="65" t="n">
        <v>44049</v>
      </c>
      <c r="AE1833" s="56"/>
      <c r="AF1833" s="104"/>
    </row>
    <row r="1834" customFormat="false" ht="15.75" hidden="false" customHeight="true" outlineLevel="0" collapsed="false">
      <c r="A1834" s="19" t="n">
        <v>1827</v>
      </c>
      <c r="B1834" s="67"/>
      <c r="C1834" s="58" t="s">
        <v>5494</v>
      </c>
      <c r="D1834" s="37" t="s">
        <v>5495</v>
      </c>
      <c r="E1834" s="58" t="n">
        <v>4902370537635</v>
      </c>
      <c r="F1834" s="38" t="str">
        <f aca="false">IF(D1834="",,"http://mnsearch.com/item?kwd="&amp;D1834)</f>
        <v>http://mnsearch.com/item?kwd=B07317T491</v>
      </c>
      <c r="G1834" s="60" t="n">
        <v>3911</v>
      </c>
      <c r="H1834" s="39"/>
      <c r="I1834" s="40" t="n">
        <v>200</v>
      </c>
      <c r="J1834" s="41"/>
      <c r="K1834" s="41"/>
      <c r="L1834" s="41"/>
      <c r="M1834" s="61" t="s">
        <v>5496</v>
      </c>
      <c r="N1834" s="62" t="n">
        <v>60.49</v>
      </c>
      <c r="O1834" s="77" t="n">
        <f aca="false">N1834-0.5</f>
        <v>59.99</v>
      </c>
      <c r="P1834" s="78" t="n">
        <f aca="false">IF(ISERROR($P$1*O1834),"",($P$1*O1834))</f>
        <v>6351.7412</v>
      </c>
      <c r="Q1834" s="79" t="n">
        <f aca="false">P1834-T1834-X1834-G1834-H1834-Z1834</f>
        <v>297.7412</v>
      </c>
      <c r="R1834" s="80" t="n">
        <f aca="false">P1834-T1834-Y1834-G1834-H1834-Z1834</f>
        <v>297.7412</v>
      </c>
      <c r="S1834" s="81" t="n">
        <f aca="false">IF(ISERROR(Q1834/P1834),"",(Q1834/P1834))</f>
        <v>0.0468755244624892</v>
      </c>
      <c r="T1834" s="78" t="n">
        <f aca="false">ROUND(IF(ISERROR(P1834*$T$1),"",P1834*$T$1),0)</f>
        <v>953</v>
      </c>
      <c r="U1834" s="82" t="n">
        <f aca="false">ROUNDUP(I1834*1.2,0)</f>
        <v>240</v>
      </c>
      <c r="V1834" s="83" t="n">
        <f aca="false">ROUNDUP(SUM(J1834:L1834)*1.1,0)</f>
        <v>0</v>
      </c>
      <c r="W1834" s="84" t="s">
        <v>50</v>
      </c>
      <c r="X1834" s="28" t="n">
        <f aca="false">IFERROR(IF($W1834="eパケライト",VLOOKUP($U1834,料金表!$B$3:$H$52,2,1),IF($W1834="eパケ",VLOOKUP($U1834,料金表!$B$3:$H$52,4,1),IF($W1834="EMS",VLOOKUP($U1834,料金表!$B$3:$H$52,6,1),""))),"")</f>
        <v>860</v>
      </c>
      <c r="Y1834" s="28" t="n">
        <f aca="false">IFERROR(IF($W1834="eパケライト",VLOOKUP($U1834,料金表!$B$3:$H$52,3,1),IF($W1834="eパケ",VLOOKUP($U1834,料金表!$B$3:$H$52,5,1),IF($W1834="EMS",VLOOKUP($U1834,料金表!$B$3:$H$52,7,1),""))),"")</f>
        <v>860</v>
      </c>
      <c r="Z1834" s="28" t="n">
        <f aca="false">$Z$1</f>
        <v>330</v>
      </c>
      <c r="AA1834" s="64"/>
      <c r="AB1834" s="65"/>
      <c r="AC1834" s="66" t="s">
        <v>45</v>
      </c>
      <c r="AD1834" s="65" t="n">
        <v>44049</v>
      </c>
      <c r="AE1834" s="56"/>
      <c r="AF1834" s="104"/>
    </row>
    <row r="1835" customFormat="false" ht="15.75" hidden="false" customHeight="true" outlineLevel="0" collapsed="false">
      <c r="A1835" s="19" t="n">
        <v>1828</v>
      </c>
      <c r="B1835" s="67"/>
      <c r="C1835" s="58" t="s">
        <v>5497</v>
      </c>
      <c r="D1835" s="37" t="s">
        <v>110</v>
      </c>
      <c r="E1835" s="20"/>
      <c r="F1835" s="38" t="str">
        <f aca="false">IF(D1835="",,"http://mnsearch.com/item?kwd="&amp;D1835)</f>
        <v>http://mnsearch.com/item?kwd=Hand-on</v>
      </c>
      <c r="G1835" s="60" t="n">
        <v>4300</v>
      </c>
      <c r="H1835" s="39"/>
      <c r="I1835" s="40" t="n">
        <v>300</v>
      </c>
      <c r="J1835" s="41"/>
      <c r="K1835" s="41"/>
      <c r="L1835" s="41"/>
      <c r="M1835" s="41"/>
      <c r="N1835" s="62" t="n">
        <v>75.49</v>
      </c>
      <c r="O1835" s="77" t="n">
        <f aca="false">N1835-0.5</f>
        <v>74.99</v>
      </c>
      <c r="P1835" s="78" t="n">
        <f aca="false">IF(ISERROR($P$1*O1835),"",($P$1*O1835))</f>
        <v>7939.9412</v>
      </c>
      <c r="Q1835" s="79" t="n">
        <f aca="false">P1835-T1835-X1835-G1835-H1835-Z1835</f>
        <v>1033.9412</v>
      </c>
      <c r="R1835" s="80" t="n">
        <f aca="false">P1835-T1835-Y1835-G1835-H1835-Z1835</f>
        <v>1033.9412</v>
      </c>
      <c r="S1835" s="81" t="n">
        <f aca="false">IF(ISERROR(Q1835/P1835),"",(Q1835/P1835))</f>
        <v>0.130220259061868</v>
      </c>
      <c r="T1835" s="78" t="n">
        <f aca="false">ROUND(IF(ISERROR(P1835*$T$1),"",P1835*$T$1),0)</f>
        <v>1191</v>
      </c>
      <c r="U1835" s="82" t="n">
        <f aca="false">ROUNDUP(I1835*1.2,0)</f>
        <v>360</v>
      </c>
      <c r="V1835" s="83" t="n">
        <f aca="false">ROUNDUP(SUM(J1835:L1835)*1.1,0)</f>
        <v>0</v>
      </c>
      <c r="W1835" s="84" t="s">
        <v>50</v>
      </c>
      <c r="X1835" s="28" t="n">
        <f aca="false">IFERROR(IF($W1835="eパケライト",VLOOKUP($U1835,料金表!$B$3:$H$52,2,1),IF($W1835="eパケ",VLOOKUP($U1835,料金表!$B$3:$H$52,4,1),IF($W1835="EMS",VLOOKUP($U1835,料金表!$B$3:$H$52,6,1),""))),"")</f>
        <v>1085</v>
      </c>
      <c r="Y1835" s="28" t="n">
        <f aca="false">IFERROR(IF($W1835="eパケライト",VLOOKUP($U1835,料金表!$B$3:$H$52,3,1),IF($W1835="eパケ",VLOOKUP($U1835,料金表!$B$3:$H$52,5,1),IF($W1835="EMS",VLOOKUP($U1835,料金表!$B$3:$H$52,7,1),""))),"")</f>
        <v>1085</v>
      </c>
      <c r="Z1835" s="28" t="n">
        <f aca="false">$Z$1</f>
        <v>330</v>
      </c>
      <c r="AA1835" s="64"/>
      <c r="AB1835" s="65"/>
      <c r="AC1835" s="66" t="s">
        <v>45</v>
      </c>
      <c r="AD1835" s="65" t="n">
        <v>44049</v>
      </c>
      <c r="AE1835" s="56"/>
      <c r="AF1835" s="105" t="s">
        <v>5498</v>
      </c>
    </row>
    <row r="1836" customFormat="false" ht="15.75" hidden="false" customHeight="true" outlineLevel="0" collapsed="false">
      <c r="A1836" s="19" t="n">
        <v>1829</v>
      </c>
      <c r="B1836" s="67"/>
      <c r="C1836" s="58" t="s">
        <v>5499</v>
      </c>
      <c r="D1836" s="37" t="s">
        <v>5500</v>
      </c>
      <c r="E1836" s="58" t="n">
        <v>4573173303743</v>
      </c>
      <c r="F1836" s="38" t="str">
        <f aca="false">IF(D1836="",,"http://mnsearch.com/item?kwd="&amp;D1836)</f>
        <v>http://mnsearch.com/item?kwd=B01DBU5U3C</v>
      </c>
      <c r="G1836" s="60" t="n">
        <v>5000</v>
      </c>
      <c r="H1836" s="39"/>
      <c r="I1836" s="40" t="n">
        <v>400</v>
      </c>
      <c r="J1836" s="41"/>
      <c r="K1836" s="41"/>
      <c r="L1836" s="41"/>
      <c r="M1836" s="61" t="s">
        <v>5501</v>
      </c>
      <c r="N1836" s="62" t="n">
        <v>100</v>
      </c>
      <c r="O1836" s="77" t="n">
        <f aca="false">N1836-0.5</f>
        <v>99.5</v>
      </c>
      <c r="P1836" s="78" t="n">
        <f aca="false">IF(ISERROR($P$1*O1836),"",($P$1*O1836))</f>
        <v>10535.06</v>
      </c>
      <c r="Q1836" s="79" t="n">
        <f aca="false">P1836-T1836-X1836-G1836-H1836-Z1836</f>
        <v>2390.06</v>
      </c>
      <c r="R1836" s="80" t="n">
        <f aca="false">P1836-T1836-Y1836-G1836-H1836-Z1836</f>
        <v>2390.06</v>
      </c>
      <c r="S1836" s="81" t="n">
        <f aca="false">IF(ISERROR(Q1836/P1836),"",(Q1836/P1836))</f>
        <v>0.226867241382583</v>
      </c>
      <c r="T1836" s="78" t="n">
        <f aca="false">ROUND(IF(ISERROR(P1836*$T$1),"",P1836*$T$1),0)</f>
        <v>1580</v>
      </c>
      <c r="U1836" s="82" t="n">
        <f aca="false">ROUNDUP(I1836*1.2,0)</f>
        <v>480</v>
      </c>
      <c r="V1836" s="83" t="n">
        <f aca="false">ROUNDUP(SUM(J1836:L1836)*1.1,0)</f>
        <v>0</v>
      </c>
      <c r="W1836" s="84" t="s">
        <v>50</v>
      </c>
      <c r="X1836" s="28" t="n">
        <f aca="false">IFERROR(IF($W1836="eパケライト",VLOOKUP($U1836,料金表!$B$3:$H$52,2,1),IF($W1836="eパケ",VLOOKUP($U1836,料金表!$B$3:$H$52,4,1),IF($W1836="EMS",VLOOKUP($U1836,料金表!$B$3:$H$52,6,1),""))),"")</f>
        <v>1235</v>
      </c>
      <c r="Y1836" s="28" t="n">
        <f aca="false">IFERROR(IF($W1836="eパケライト",VLOOKUP($U1836,料金表!$B$3:$H$52,3,1),IF($W1836="eパケ",VLOOKUP($U1836,料金表!$B$3:$H$52,5,1),IF($W1836="EMS",VLOOKUP($U1836,料金表!$B$3:$H$52,7,1),""))),"")</f>
        <v>1235</v>
      </c>
      <c r="Z1836" s="28" t="n">
        <f aca="false">$Z$1</f>
        <v>330</v>
      </c>
      <c r="AA1836" s="64"/>
      <c r="AB1836" s="65"/>
      <c r="AC1836" s="66" t="s">
        <v>89</v>
      </c>
      <c r="AD1836" s="65" t="n">
        <v>44050</v>
      </c>
      <c r="AE1836" s="56"/>
      <c r="AF1836" s="104"/>
    </row>
    <row r="1837" customFormat="false" ht="15.75" hidden="false" customHeight="true" outlineLevel="0" collapsed="false">
      <c r="A1837" s="19" t="n">
        <v>1830</v>
      </c>
      <c r="B1837" s="67"/>
      <c r="C1837" s="58" t="s">
        <v>5502</v>
      </c>
      <c r="D1837" s="37" t="s">
        <v>5503</v>
      </c>
      <c r="E1837" s="58" t="n">
        <v>4560467044680</v>
      </c>
      <c r="F1837" s="38" t="str">
        <f aca="false">IF(D1837="",,"http://mnsearch.com/item?kwd="&amp;D1837)</f>
        <v>http://mnsearch.com/item?kwd=B00KIH179S</v>
      </c>
      <c r="G1837" s="60" t="n">
        <v>6500</v>
      </c>
      <c r="H1837" s="39"/>
      <c r="I1837" s="40" t="n">
        <v>600</v>
      </c>
      <c r="J1837" s="41"/>
      <c r="K1837" s="41"/>
      <c r="L1837" s="41"/>
      <c r="M1837" s="100" t="s">
        <v>5504</v>
      </c>
      <c r="N1837" s="62" t="n">
        <v>120.49</v>
      </c>
      <c r="O1837" s="77" t="n">
        <f aca="false">N1837-0.5</f>
        <v>119.99</v>
      </c>
      <c r="P1837" s="78" t="n">
        <f aca="false">IF(ISERROR($P$1*O1837),"",($P$1*O1837))</f>
        <v>12704.5412</v>
      </c>
      <c r="Q1837" s="79" t="n">
        <f aca="false">P1837-T1837-X1837-G1837-H1837-Z1837</f>
        <v>2283.5412</v>
      </c>
      <c r="R1837" s="80" t="n">
        <f aca="false">P1837-T1837-Y1837-G1837-H1837-Z1837</f>
        <v>2283.5412</v>
      </c>
      <c r="S1837" s="81" t="n">
        <f aca="false">IF(ISERROR(Q1837/P1837),"",(Q1837/P1837))</f>
        <v>0.179742122446736</v>
      </c>
      <c r="T1837" s="78" t="n">
        <f aca="false">ROUND(IF(ISERROR(P1837*$T$1),"",P1837*$T$1),0)</f>
        <v>1906</v>
      </c>
      <c r="U1837" s="82" t="n">
        <f aca="false">ROUNDUP(I1837*1.2,0)</f>
        <v>720</v>
      </c>
      <c r="V1837" s="83" t="n">
        <f aca="false">ROUNDUP(SUM(J1837:L1837)*1.1,0)</f>
        <v>0</v>
      </c>
      <c r="W1837" s="84" t="s">
        <v>50</v>
      </c>
      <c r="X1837" s="28" t="n">
        <f aca="false">IFERROR(IF($W1837="eパケライト",VLOOKUP($U1837,料金表!$B$3:$H$52,2,1),IF($W1837="eパケ",VLOOKUP($U1837,料金表!$B$3:$H$52,4,1),IF($W1837="EMS",VLOOKUP($U1837,料金表!$B$3:$H$52,6,1),""))),"")</f>
        <v>1685</v>
      </c>
      <c r="Y1837" s="28" t="n">
        <f aca="false">IFERROR(IF($W1837="eパケライト",VLOOKUP($U1837,料金表!$B$3:$H$52,3,1),IF($W1837="eパケ",VLOOKUP($U1837,料金表!$B$3:$H$52,5,1),IF($W1837="EMS",VLOOKUP($U1837,料金表!$B$3:$H$52,7,1),""))),"")</f>
        <v>1685</v>
      </c>
      <c r="Z1837" s="28" t="n">
        <f aca="false">$Z$1</f>
        <v>330</v>
      </c>
      <c r="AA1837" s="64"/>
      <c r="AB1837" s="65"/>
      <c r="AC1837" s="66" t="s">
        <v>89</v>
      </c>
      <c r="AD1837" s="65" t="n">
        <v>44050</v>
      </c>
      <c r="AE1837" s="56"/>
      <c r="AF1837" s="104"/>
    </row>
    <row r="1838" customFormat="false" ht="15.75" hidden="false" customHeight="true" outlineLevel="0" collapsed="false">
      <c r="A1838" s="19" t="n">
        <v>1831</v>
      </c>
      <c r="B1838" s="67"/>
      <c r="C1838" s="58" t="s">
        <v>5505</v>
      </c>
      <c r="D1838" s="37" t="s">
        <v>5506</v>
      </c>
      <c r="E1838" s="58" t="n">
        <v>4582224499533</v>
      </c>
      <c r="F1838" s="38" t="str">
        <f aca="false">IF(D1838="",,"http://mnsearch.com/item?kwd="&amp;D1838)</f>
        <v>http://mnsearch.com/item?kwd=B0053WOYBQ</v>
      </c>
      <c r="G1838" s="60" t="n">
        <v>12000</v>
      </c>
      <c r="H1838" s="39"/>
      <c r="I1838" s="40" t="n">
        <v>800</v>
      </c>
      <c r="J1838" s="41"/>
      <c r="K1838" s="41"/>
      <c r="L1838" s="41"/>
      <c r="M1838" s="61" t="s">
        <v>5507</v>
      </c>
      <c r="N1838" s="62" t="n">
        <v>180.49</v>
      </c>
      <c r="O1838" s="77" t="n">
        <f aca="false">N1838-0.5</f>
        <v>179.99</v>
      </c>
      <c r="P1838" s="78" t="n">
        <f aca="false">IF(ISERROR($P$1*O1838),"",($P$1*O1838))</f>
        <v>19057.3412</v>
      </c>
      <c r="Q1838" s="79" t="n">
        <f aca="false">P1838-T1838-X1838-G1838-H1838-Z1838</f>
        <v>1883.3412</v>
      </c>
      <c r="R1838" s="80" t="n">
        <f aca="false">P1838-T1838-Y1838-G1838-H1838-Z1838</f>
        <v>1883.3412</v>
      </c>
      <c r="S1838" s="81" t="n">
        <f aca="false">IF(ISERROR(Q1838/P1838),"",(Q1838/P1838))</f>
        <v>0.0988249714498473</v>
      </c>
      <c r="T1838" s="78" t="n">
        <f aca="false">ROUND(IF(ISERROR(P1838*$T$1),"",P1838*$T$1),0)</f>
        <v>2859</v>
      </c>
      <c r="U1838" s="82" t="n">
        <f aca="false">ROUNDUP(I1838*1.2,0)</f>
        <v>960</v>
      </c>
      <c r="V1838" s="83" t="n">
        <f aca="false">ROUNDUP(SUM(J1838:L1838)*1.1,0)</f>
        <v>0</v>
      </c>
      <c r="W1838" s="84" t="s">
        <v>50</v>
      </c>
      <c r="X1838" s="28" t="n">
        <f aca="false">IFERROR(IF($W1838="eパケライト",VLOOKUP($U1838,料金表!$B$3:$H$52,2,1),IF($W1838="eパケ",VLOOKUP($U1838,料金表!$B$3:$H$52,4,1),IF($W1838="EMS",VLOOKUP($U1838,料金表!$B$3:$H$52,6,1),""))),"")</f>
        <v>1985</v>
      </c>
      <c r="Y1838" s="28" t="n">
        <f aca="false">IFERROR(IF($W1838="eパケライト",VLOOKUP($U1838,料金表!$B$3:$H$52,3,1),IF($W1838="eパケ",VLOOKUP($U1838,料金表!$B$3:$H$52,5,1),IF($W1838="EMS",VLOOKUP($U1838,料金表!$B$3:$H$52,7,1),""))),"")</f>
        <v>1985</v>
      </c>
      <c r="Z1838" s="28" t="n">
        <f aca="false">$Z$1</f>
        <v>330</v>
      </c>
      <c r="AA1838" s="64"/>
      <c r="AB1838" s="65"/>
      <c r="AC1838" s="66" t="s">
        <v>89</v>
      </c>
      <c r="AD1838" s="65" t="n">
        <v>44050</v>
      </c>
      <c r="AE1838" s="56"/>
      <c r="AF1838" s="104"/>
    </row>
    <row r="1839" customFormat="false" ht="15.75" hidden="false" customHeight="true" outlineLevel="0" collapsed="false">
      <c r="A1839" s="19" t="n">
        <v>1832</v>
      </c>
      <c r="B1839" s="67"/>
      <c r="C1839" s="58" t="s">
        <v>5508</v>
      </c>
      <c r="D1839" s="37" t="s">
        <v>5509</v>
      </c>
      <c r="E1839" s="58" t="n">
        <v>4988611205525</v>
      </c>
      <c r="F1839" s="38" t="str">
        <f aca="false">IF(D1839="",,"http://mnsearch.com/item?kwd="&amp;D1839)</f>
        <v>http://mnsearch.com/item?kwd=B000BYUIGQ</v>
      </c>
      <c r="G1839" s="60" t="n">
        <v>8550</v>
      </c>
      <c r="H1839" s="39"/>
      <c r="I1839" s="40" t="n">
        <v>200</v>
      </c>
      <c r="J1839" s="41"/>
      <c r="K1839" s="41"/>
      <c r="L1839" s="41"/>
      <c r="M1839" s="100" t="s">
        <v>5510</v>
      </c>
      <c r="N1839" s="62" t="n">
        <v>136.5</v>
      </c>
      <c r="O1839" s="77" t="n">
        <f aca="false">N1839-0.5</f>
        <v>136</v>
      </c>
      <c r="P1839" s="78" t="n">
        <f aca="false">IF(ISERROR($P$1*O1839),"",($P$1*O1839))</f>
        <v>14399.68</v>
      </c>
      <c r="Q1839" s="79" t="n">
        <f aca="false">P1839-T1839-X1839-G1839-H1839-Z1839</f>
        <v>2499.68</v>
      </c>
      <c r="R1839" s="80" t="n">
        <f aca="false">P1839-T1839-Y1839-G1839-H1839-Z1839</f>
        <v>2499.68</v>
      </c>
      <c r="S1839" s="81" t="n">
        <f aca="false">IF(ISERROR(Q1839/P1839),"",(Q1839/P1839))</f>
        <v>0.173592746505478</v>
      </c>
      <c r="T1839" s="78" t="n">
        <f aca="false">ROUND(IF(ISERROR(P1839*$T$1),"",P1839*$T$1),0)</f>
        <v>2160</v>
      </c>
      <c r="U1839" s="82" t="n">
        <f aca="false">ROUNDUP(I1839*1.2,0)</f>
        <v>240</v>
      </c>
      <c r="V1839" s="83" t="n">
        <f aca="false">ROUNDUP(SUM(J1839:L1839)*1.1,0)</f>
        <v>0</v>
      </c>
      <c r="W1839" s="84" t="s">
        <v>50</v>
      </c>
      <c r="X1839" s="28" t="n">
        <f aca="false">IFERROR(IF($W1839="eパケライト",VLOOKUP($U1839,料金表!$B$3:$H$52,2,1),IF($W1839="eパケ",VLOOKUP($U1839,料金表!$B$3:$H$52,4,1),IF($W1839="EMS",VLOOKUP($U1839,料金表!$B$3:$H$52,6,1),""))),"")</f>
        <v>860</v>
      </c>
      <c r="Y1839" s="28" t="n">
        <f aca="false">IFERROR(IF($W1839="eパケライト",VLOOKUP($U1839,料金表!$B$3:$H$52,3,1),IF($W1839="eパケ",VLOOKUP($U1839,料金表!$B$3:$H$52,5,1),IF($W1839="EMS",VLOOKUP($U1839,料金表!$B$3:$H$52,7,1),""))),"")</f>
        <v>860</v>
      </c>
      <c r="Z1839" s="28" t="n">
        <f aca="false">$Z$1</f>
        <v>330</v>
      </c>
      <c r="AA1839" s="64"/>
      <c r="AB1839" s="65"/>
      <c r="AC1839" s="66" t="s">
        <v>89</v>
      </c>
      <c r="AD1839" s="65" t="n">
        <v>44050</v>
      </c>
      <c r="AE1839" s="56"/>
      <c r="AF1839" s="104"/>
    </row>
    <row r="1840" customFormat="false" ht="15.75" hidden="false" customHeight="true" outlineLevel="0" collapsed="false">
      <c r="A1840" s="19" t="n">
        <v>1833</v>
      </c>
      <c r="B1840" s="67"/>
      <c r="C1840" s="58" t="s">
        <v>5511</v>
      </c>
      <c r="D1840" s="37" t="s">
        <v>5512</v>
      </c>
      <c r="E1840" s="58" t="n">
        <v>4571165000045</v>
      </c>
      <c r="F1840" s="38" t="str">
        <f aca="false">IF(D1840="",,"http://mnsearch.com/item?kwd="&amp;D1840)</f>
        <v>http://mnsearch.com/item?kwd=B0006ZL2EW</v>
      </c>
      <c r="G1840" s="60" t="n">
        <v>2300</v>
      </c>
      <c r="H1840" s="39"/>
      <c r="I1840" s="40" t="n">
        <v>200</v>
      </c>
      <c r="J1840" s="41"/>
      <c r="K1840" s="41"/>
      <c r="L1840" s="41"/>
      <c r="M1840" s="61" t="s">
        <v>5513</v>
      </c>
      <c r="N1840" s="62" t="n">
        <v>50.49</v>
      </c>
      <c r="O1840" s="77" t="n">
        <f aca="false">N1840-0.5</f>
        <v>49.99</v>
      </c>
      <c r="P1840" s="78" t="n">
        <f aca="false">IF(ISERROR($P$1*O1840),"",($P$1*O1840))</f>
        <v>5292.9412</v>
      </c>
      <c r="Q1840" s="79" t="n">
        <f aca="false">P1840-T1840-X1840-G1840-H1840-Z1840</f>
        <v>1008.9412</v>
      </c>
      <c r="R1840" s="80" t="n">
        <f aca="false">P1840-T1840-Y1840-G1840-H1840-Z1840</f>
        <v>1008.9412</v>
      </c>
      <c r="S1840" s="81" t="n">
        <f aca="false">IF(ISERROR(Q1840/P1840),"",(Q1840/P1840))</f>
        <v>0.190620141406445</v>
      </c>
      <c r="T1840" s="78" t="n">
        <f aca="false">ROUND(IF(ISERROR(P1840*$T$1),"",P1840*$T$1),0)</f>
        <v>794</v>
      </c>
      <c r="U1840" s="82" t="n">
        <f aca="false">ROUNDUP(I1840*1.2,0)</f>
        <v>240</v>
      </c>
      <c r="V1840" s="83" t="n">
        <f aca="false">ROUNDUP(SUM(J1840:L1840)*1.1,0)</f>
        <v>0</v>
      </c>
      <c r="W1840" s="84" t="s">
        <v>50</v>
      </c>
      <c r="X1840" s="28" t="n">
        <f aca="false">IFERROR(IF($W1840="eパケライト",VLOOKUP($U1840,料金表!$B$3:$H$52,2,1),IF($W1840="eパケ",VLOOKUP($U1840,料金表!$B$3:$H$52,4,1),IF($W1840="EMS",VLOOKUP($U1840,料金表!$B$3:$H$52,6,1),""))),"")</f>
        <v>860</v>
      </c>
      <c r="Y1840" s="28" t="n">
        <f aca="false">IFERROR(IF($W1840="eパケライト",VLOOKUP($U1840,料金表!$B$3:$H$52,3,1),IF($W1840="eパケ",VLOOKUP($U1840,料金表!$B$3:$H$52,5,1),IF($W1840="EMS",VLOOKUP($U1840,料金表!$B$3:$H$52,7,1),""))),"")</f>
        <v>860</v>
      </c>
      <c r="Z1840" s="28" t="n">
        <f aca="false">$Z$1</f>
        <v>330</v>
      </c>
      <c r="AA1840" s="64"/>
      <c r="AB1840" s="65"/>
      <c r="AC1840" s="66" t="s">
        <v>89</v>
      </c>
      <c r="AD1840" s="65" t="n">
        <v>44050</v>
      </c>
      <c r="AE1840" s="56"/>
      <c r="AF1840" s="104"/>
    </row>
    <row r="1841" customFormat="false" ht="15.75" hidden="false" customHeight="true" outlineLevel="0" collapsed="false">
      <c r="A1841" s="19" t="n">
        <v>1834</v>
      </c>
      <c r="B1841" s="67"/>
      <c r="C1841" s="58" t="s">
        <v>5514</v>
      </c>
      <c r="D1841" s="37" t="s">
        <v>5515</v>
      </c>
      <c r="E1841" s="58" t="n">
        <v>4964808601523</v>
      </c>
      <c r="F1841" s="38" t="str">
        <f aca="false">IF(D1841="",,"http://mnsearch.com/item?kwd="&amp;D1841)</f>
        <v>http://mnsearch.com/item?kwd=B00014ARM6</v>
      </c>
      <c r="G1841" s="60" t="n">
        <v>4500</v>
      </c>
      <c r="H1841" s="39"/>
      <c r="I1841" s="40" t="n">
        <v>200</v>
      </c>
      <c r="J1841" s="41"/>
      <c r="K1841" s="41"/>
      <c r="L1841" s="41"/>
      <c r="M1841" s="61" t="s">
        <v>5516</v>
      </c>
      <c r="N1841" s="62" t="n">
        <v>80.49</v>
      </c>
      <c r="O1841" s="77" t="n">
        <f aca="false">N1841-0.5</f>
        <v>79.99</v>
      </c>
      <c r="P1841" s="78" t="n">
        <f aca="false">IF(ISERROR($P$1*O1841),"",($P$1*O1841))</f>
        <v>8469.3412</v>
      </c>
      <c r="Q1841" s="79" t="n">
        <f aca="false">P1841-T1841-X1841-G1841-H1841-Z1841</f>
        <v>1509.3412</v>
      </c>
      <c r="R1841" s="80" t="n">
        <f aca="false">P1841-T1841-Y1841-G1841-H1841-Z1841</f>
        <v>1509.3412</v>
      </c>
      <c r="S1841" s="81" t="n">
        <f aca="false">IF(ISERROR(Q1841/P1841),"",(Q1841/P1841))</f>
        <v>0.17821235021208</v>
      </c>
      <c r="T1841" s="78" t="n">
        <f aca="false">ROUND(IF(ISERROR(P1841*$T$1),"",P1841*$T$1),0)</f>
        <v>1270</v>
      </c>
      <c r="U1841" s="82" t="n">
        <f aca="false">ROUNDUP(I1841*1.2,0)</f>
        <v>240</v>
      </c>
      <c r="V1841" s="83" t="n">
        <f aca="false">ROUNDUP(SUM(J1841:L1841)*1.1,0)</f>
        <v>0</v>
      </c>
      <c r="W1841" s="84" t="s">
        <v>50</v>
      </c>
      <c r="X1841" s="28" t="n">
        <f aca="false">IFERROR(IF($W1841="eパケライト",VLOOKUP($U1841,料金表!$B$3:$H$52,2,1),IF($W1841="eパケ",VLOOKUP($U1841,料金表!$B$3:$H$52,4,1),IF($W1841="EMS",VLOOKUP($U1841,料金表!$B$3:$H$52,6,1),""))),"")</f>
        <v>860</v>
      </c>
      <c r="Y1841" s="28" t="n">
        <f aca="false">IFERROR(IF($W1841="eパケライト",VLOOKUP($U1841,料金表!$B$3:$H$52,3,1),IF($W1841="eパケ",VLOOKUP($U1841,料金表!$B$3:$H$52,5,1),IF($W1841="EMS",VLOOKUP($U1841,料金表!$B$3:$H$52,7,1),""))),"")</f>
        <v>860</v>
      </c>
      <c r="Z1841" s="28" t="n">
        <f aca="false">$Z$1</f>
        <v>330</v>
      </c>
      <c r="AA1841" s="64"/>
      <c r="AB1841" s="65"/>
      <c r="AC1841" s="66" t="s">
        <v>89</v>
      </c>
      <c r="AD1841" s="65" t="n">
        <v>44050</v>
      </c>
      <c r="AE1841" s="56"/>
      <c r="AF1841" s="104"/>
    </row>
    <row r="1842" customFormat="false" ht="15.75" hidden="false" customHeight="true" outlineLevel="0" collapsed="false">
      <c r="A1842" s="19" t="n">
        <v>1835</v>
      </c>
      <c r="B1842" s="67"/>
      <c r="C1842" s="58" t="s">
        <v>5517</v>
      </c>
      <c r="D1842" s="37" t="s">
        <v>5518</v>
      </c>
      <c r="E1842" s="58" t="n">
        <v>4988611990124</v>
      </c>
      <c r="F1842" s="38" t="str">
        <f aca="false">IF(D1842="",,"http://mnsearch.com/item?kwd="&amp;D1842)</f>
        <v>http://mnsearch.com/item?kwd=B000069U7A</v>
      </c>
      <c r="G1842" s="60" t="n">
        <v>4311</v>
      </c>
      <c r="H1842" s="39"/>
      <c r="I1842" s="40" t="n">
        <v>200</v>
      </c>
      <c r="J1842" s="41"/>
      <c r="K1842" s="41"/>
      <c r="L1842" s="41"/>
      <c r="M1842" s="61" t="s">
        <v>5519</v>
      </c>
      <c r="N1842" s="62" t="n">
        <v>70.49</v>
      </c>
      <c r="O1842" s="77" t="n">
        <f aca="false">N1842-0.5</f>
        <v>69.99</v>
      </c>
      <c r="P1842" s="78" t="n">
        <f aca="false">IF(ISERROR($P$1*O1842),"",($P$1*O1842))</f>
        <v>7410.5412</v>
      </c>
      <c r="Q1842" s="79" t="n">
        <f aca="false">P1842-T1842-X1842-G1842-H1842-Z1842</f>
        <v>797.541199999999</v>
      </c>
      <c r="R1842" s="80" t="n">
        <f aca="false">P1842-T1842-Y1842-G1842-H1842-Z1842</f>
        <v>797.541199999999</v>
      </c>
      <c r="S1842" s="81" t="n">
        <f aca="false">IF(ISERROR(Q1842/P1842),"",(Q1842/P1842))</f>
        <v>0.107622530996791</v>
      </c>
      <c r="T1842" s="78" t="n">
        <f aca="false">ROUND(IF(ISERROR(P1842*$T$1),"",P1842*$T$1),0)</f>
        <v>1112</v>
      </c>
      <c r="U1842" s="82" t="n">
        <f aca="false">ROUNDUP(I1842*1.2,0)</f>
        <v>240</v>
      </c>
      <c r="V1842" s="83" t="n">
        <f aca="false">ROUNDUP(SUM(J1842:L1842)*1.1,0)</f>
        <v>0</v>
      </c>
      <c r="W1842" s="84" t="s">
        <v>50</v>
      </c>
      <c r="X1842" s="28" t="n">
        <f aca="false">IFERROR(IF($W1842="eパケライト",VLOOKUP($U1842,料金表!$B$3:$H$52,2,1),IF($W1842="eパケ",VLOOKUP($U1842,料金表!$B$3:$H$52,4,1),IF($W1842="EMS",VLOOKUP($U1842,料金表!$B$3:$H$52,6,1),""))),"")</f>
        <v>860</v>
      </c>
      <c r="Y1842" s="28" t="n">
        <f aca="false">IFERROR(IF($W1842="eパケライト",VLOOKUP($U1842,料金表!$B$3:$H$52,3,1),IF($W1842="eパケ",VLOOKUP($U1842,料金表!$B$3:$H$52,5,1),IF($W1842="EMS",VLOOKUP($U1842,料金表!$B$3:$H$52,7,1),""))),"")</f>
        <v>860</v>
      </c>
      <c r="Z1842" s="28" t="n">
        <f aca="false">$Z$1</f>
        <v>330</v>
      </c>
      <c r="AA1842" s="64"/>
      <c r="AB1842" s="65"/>
      <c r="AC1842" s="66" t="s">
        <v>45</v>
      </c>
      <c r="AD1842" s="65" t="n">
        <v>44050</v>
      </c>
      <c r="AE1842" s="56"/>
      <c r="AF1842" s="104"/>
    </row>
    <row r="1843" customFormat="false" ht="15.75" hidden="false" customHeight="true" outlineLevel="0" collapsed="false">
      <c r="A1843" s="19" t="n">
        <v>1836</v>
      </c>
      <c r="B1843" s="67"/>
      <c r="C1843" s="58" t="s">
        <v>5520</v>
      </c>
      <c r="D1843" s="37" t="s">
        <v>5521</v>
      </c>
      <c r="E1843" s="58" t="n">
        <v>4988611206621</v>
      </c>
      <c r="F1843" s="38" t="str">
        <f aca="false">IF(D1843="",,"http://mnsearch.com/item?kwd="&amp;D1843)</f>
        <v>http://mnsearch.com/item?kwd=B000FSDDME</v>
      </c>
      <c r="G1843" s="60" t="n">
        <v>7260</v>
      </c>
      <c r="H1843" s="39"/>
      <c r="I1843" s="40" t="n">
        <v>200</v>
      </c>
      <c r="J1843" s="41"/>
      <c r="K1843" s="41"/>
      <c r="L1843" s="41"/>
      <c r="M1843" s="100" t="s">
        <v>5522</v>
      </c>
      <c r="N1843" s="62" t="n">
        <v>105.49</v>
      </c>
      <c r="O1843" s="77" t="n">
        <f aca="false">N1843-0.5</f>
        <v>104.99</v>
      </c>
      <c r="P1843" s="78" t="n">
        <f aca="false">IF(ISERROR($P$1*O1843),"",($P$1*O1843))</f>
        <v>11116.3412</v>
      </c>
      <c r="Q1843" s="79" t="n">
        <f aca="false">P1843-T1843-X1843-G1843-H1843-Z1843</f>
        <v>999.341199999999</v>
      </c>
      <c r="R1843" s="80" t="n">
        <f aca="false">P1843-T1843-Y1843-G1843-H1843-Z1843</f>
        <v>999.341199999999</v>
      </c>
      <c r="S1843" s="81" t="n">
        <f aca="false">IF(ISERROR(Q1843/P1843),"",(Q1843/P1843))</f>
        <v>0.0898983921076477</v>
      </c>
      <c r="T1843" s="78" t="n">
        <f aca="false">ROUND(IF(ISERROR(P1843*$T$1),"",P1843*$T$1),0)</f>
        <v>1667</v>
      </c>
      <c r="U1843" s="82" t="n">
        <f aca="false">ROUNDUP(I1843*1.2,0)</f>
        <v>240</v>
      </c>
      <c r="V1843" s="83" t="n">
        <f aca="false">ROUNDUP(SUM(J1843:L1843)*1.1,0)</f>
        <v>0</v>
      </c>
      <c r="W1843" s="84" t="s">
        <v>50</v>
      </c>
      <c r="X1843" s="28" t="n">
        <f aca="false">IFERROR(IF($W1843="eパケライト",VLOOKUP($U1843,料金表!$B$3:$H$52,2,1),IF($W1843="eパケ",VLOOKUP($U1843,料金表!$B$3:$H$52,4,1),IF($W1843="EMS",VLOOKUP($U1843,料金表!$B$3:$H$52,6,1),""))),"")</f>
        <v>860</v>
      </c>
      <c r="Y1843" s="28" t="n">
        <f aca="false">IFERROR(IF($W1843="eパケライト",VLOOKUP($U1843,料金表!$B$3:$H$52,3,1),IF($W1843="eパケ",VLOOKUP($U1843,料金表!$B$3:$H$52,5,1),IF($W1843="EMS",VLOOKUP($U1843,料金表!$B$3:$H$52,7,1),""))),"")</f>
        <v>860</v>
      </c>
      <c r="Z1843" s="28" t="n">
        <f aca="false">$Z$1</f>
        <v>330</v>
      </c>
      <c r="AA1843" s="64"/>
      <c r="AB1843" s="65"/>
      <c r="AC1843" s="66" t="s">
        <v>45</v>
      </c>
      <c r="AD1843" s="65" t="n">
        <v>44050</v>
      </c>
      <c r="AE1843" s="56"/>
      <c r="AF1843" s="104"/>
    </row>
    <row r="1844" customFormat="false" ht="15.75" hidden="false" customHeight="true" outlineLevel="0" collapsed="false">
      <c r="A1844" s="19" t="n">
        <v>1837</v>
      </c>
      <c r="B1844" s="67"/>
      <c r="C1844" s="58" t="s">
        <v>5523</v>
      </c>
      <c r="D1844" s="37" t="s">
        <v>5524</v>
      </c>
      <c r="E1844" s="58" t="n">
        <v>4988611990261</v>
      </c>
      <c r="F1844" s="38" t="str">
        <f aca="false">IF(D1844="",,"http://mnsearch.com/item?kwd="&amp;D1844)</f>
        <v>http://mnsearch.com/item?kwd=B000069U7I</v>
      </c>
      <c r="G1844" s="60" t="n">
        <v>2800</v>
      </c>
      <c r="H1844" s="39"/>
      <c r="I1844" s="40" t="n">
        <v>200</v>
      </c>
      <c r="J1844" s="41"/>
      <c r="K1844" s="41"/>
      <c r="L1844" s="41"/>
      <c r="M1844" s="100" t="s">
        <v>5525</v>
      </c>
      <c r="N1844" s="62" t="n">
        <v>55.49</v>
      </c>
      <c r="O1844" s="77" t="n">
        <f aca="false">N1844-0.5</f>
        <v>54.99</v>
      </c>
      <c r="P1844" s="78" t="n">
        <f aca="false">IF(ISERROR($P$1*O1844),"",($P$1*O1844))</f>
        <v>5822.3412</v>
      </c>
      <c r="Q1844" s="79" t="n">
        <f aca="false">P1844-T1844-X1844-G1844-H1844-Z1844</f>
        <v>959.3412</v>
      </c>
      <c r="R1844" s="80" t="n">
        <f aca="false">P1844-T1844-Y1844-G1844-H1844-Z1844</f>
        <v>959.3412</v>
      </c>
      <c r="S1844" s="81" t="n">
        <f aca="false">IF(ISERROR(Q1844/P1844),"",(Q1844/P1844))</f>
        <v>0.16476897643855</v>
      </c>
      <c r="T1844" s="78" t="n">
        <f aca="false">ROUND(IF(ISERROR(P1844*$T$1),"",P1844*$T$1),0)</f>
        <v>873</v>
      </c>
      <c r="U1844" s="82" t="n">
        <f aca="false">ROUNDUP(I1844*1.2,0)</f>
        <v>240</v>
      </c>
      <c r="V1844" s="83" t="n">
        <f aca="false">ROUNDUP(SUM(J1844:L1844)*1.1,0)</f>
        <v>0</v>
      </c>
      <c r="W1844" s="84" t="s">
        <v>50</v>
      </c>
      <c r="X1844" s="28" t="n">
        <f aca="false">IFERROR(IF($W1844="eパケライト",VLOOKUP($U1844,料金表!$B$3:$H$52,2,1),IF($W1844="eパケ",VLOOKUP($U1844,料金表!$B$3:$H$52,4,1),IF($W1844="EMS",VLOOKUP($U1844,料金表!$B$3:$H$52,6,1),""))),"")</f>
        <v>860</v>
      </c>
      <c r="Y1844" s="28" t="n">
        <f aca="false">IFERROR(IF($W1844="eパケライト",VLOOKUP($U1844,料金表!$B$3:$H$52,3,1),IF($W1844="eパケ",VLOOKUP($U1844,料金表!$B$3:$H$52,5,1),IF($W1844="EMS",VLOOKUP($U1844,料金表!$B$3:$H$52,7,1),""))),"")</f>
        <v>860</v>
      </c>
      <c r="Z1844" s="28" t="n">
        <f aca="false">$Z$1</f>
        <v>330</v>
      </c>
      <c r="AA1844" s="64"/>
      <c r="AB1844" s="65"/>
      <c r="AC1844" s="66" t="s">
        <v>45</v>
      </c>
      <c r="AD1844" s="65" t="n">
        <v>44050</v>
      </c>
      <c r="AE1844" s="56"/>
      <c r="AF1844" s="104"/>
    </row>
    <row r="1845" customFormat="false" ht="15.75" hidden="false" customHeight="true" outlineLevel="0" collapsed="false">
      <c r="A1845" s="19" t="n">
        <v>1838</v>
      </c>
      <c r="B1845" s="67"/>
      <c r="C1845" s="58" t="s">
        <v>5526</v>
      </c>
      <c r="D1845" s="37" t="s">
        <v>5527</v>
      </c>
      <c r="E1845" s="58" t="n">
        <v>4582118810192</v>
      </c>
      <c r="F1845" s="38" t="str">
        <f aca="false">IF(D1845="",,"http://mnsearch.com/item?kwd="&amp;D1845)</f>
        <v>http://mnsearch.com/item?kwd=B009A6UN48</v>
      </c>
      <c r="G1845" s="60" t="n">
        <v>5111</v>
      </c>
      <c r="H1845" s="39"/>
      <c r="I1845" s="40" t="n">
        <v>300</v>
      </c>
      <c r="J1845" s="41"/>
      <c r="K1845" s="41"/>
      <c r="L1845" s="41"/>
      <c r="M1845" s="100" t="s">
        <v>5528</v>
      </c>
      <c r="N1845" s="62" t="n">
        <v>85.49</v>
      </c>
      <c r="O1845" s="77" t="n">
        <f aca="false">N1845-0.5</f>
        <v>84.99</v>
      </c>
      <c r="P1845" s="78" t="n">
        <f aca="false">IF(ISERROR($P$1*O1845),"",($P$1*O1845))</f>
        <v>8998.7412</v>
      </c>
      <c r="Q1845" s="79" t="n">
        <f aca="false">P1845-T1845-X1845-G1845-H1845-Z1845</f>
        <v>1122.7412</v>
      </c>
      <c r="R1845" s="80" t="n">
        <f aca="false">P1845-T1845-Y1845-G1845-H1845-Z1845</f>
        <v>1122.7412</v>
      </c>
      <c r="S1845" s="81" t="n">
        <f aca="false">IF(ISERROR(Q1845/P1845),"",(Q1845/P1845))</f>
        <v>0.124766472892897</v>
      </c>
      <c r="T1845" s="78" t="n">
        <f aca="false">ROUND(IF(ISERROR(P1845*$T$1),"",P1845*$T$1),0)</f>
        <v>1350</v>
      </c>
      <c r="U1845" s="82" t="n">
        <f aca="false">ROUNDUP(I1845*1.2,0)</f>
        <v>360</v>
      </c>
      <c r="V1845" s="83" t="n">
        <f aca="false">ROUNDUP(SUM(J1845:L1845)*1.1,0)</f>
        <v>0</v>
      </c>
      <c r="W1845" s="84" t="s">
        <v>50</v>
      </c>
      <c r="X1845" s="28" t="n">
        <f aca="false">IFERROR(IF($W1845="eパケライト",VLOOKUP($U1845,料金表!$B$3:$H$52,2,1),IF($W1845="eパケ",VLOOKUP($U1845,料金表!$B$3:$H$52,4,1),IF($W1845="EMS",VLOOKUP($U1845,料金表!$B$3:$H$52,6,1),""))),"")</f>
        <v>1085</v>
      </c>
      <c r="Y1845" s="28" t="n">
        <f aca="false">IFERROR(IF($W1845="eパケライト",VLOOKUP($U1845,料金表!$B$3:$H$52,3,1),IF($W1845="eパケ",VLOOKUP($U1845,料金表!$B$3:$H$52,5,1),IF($W1845="EMS",VLOOKUP($U1845,料金表!$B$3:$H$52,7,1),""))),"")</f>
        <v>1085</v>
      </c>
      <c r="Z1845" s="28" t="n">
        <f aca="false">$Z$1</f>
        <v>330</v>
      </c>
      <c r="AA1845" s="64"/>
      <c r="AB1845" s="65"/>
      <c r="AC1845" s="66" t="s">
        <v>45</v>
      </c>
      <c r="AD1845" s="65" t="n">
        <v>44050</v>
      </c>
      <c r="AE1845" s="56"/>
      <c r="AF1845" s="104"/>
    </row>
    <row r="1846" customFormat="false" ht="15.75" hidden="false" customHeight="true" outlineLevel="0" collapsed="false">
      <c r="A1846" s="19" t="n">
        <v>1839</v>
      </c>
      <c r="B1846" s="67"/>
      <c r="C1846" s="58" t="s">
        <v>5529</v>
      </c>
      <c r="D1846" s="37" t="s">
        <v>5530</v>
      </c>
      <c r="E1846" s="58" t="n">
        <v>4582224492657</v>
      </c>
      <c r="F1846" s="38" t="str">
        <f aca="false">IF(D1846="",,"http://mnsearch.com/item?kwd="&amp;D1846)</f>
        <v>http://mnsearch.com/item?kwd=B001PTHLSO</v>
      </c>
      <c r="G1846" s="60" t="n">
        <v>8511</v>
      </c>
      <c r="H1846" s="39"/>
      <c r="I1846" s="40" t="n">
        <v>200</v>
      </c>
      <c r="J1846" s="41"/>
      <c r="K1846" s="41"/>
      <c r="L1846" s="41"/>
      <c r="M1846" s="61" t="s">
        <v>5531</v>
      </c>
      <c r="N1846" s="62" t="n">
        <v>111.49</v>
      </c>
      <c r="O1846" s="77" t="n">
        <f aca="false">N1846-0.5</f>
        <v>110.99</v>
      </c>
      <c r="P1846" s="78" t="n">
        <f aca="false">IF(ISERROR($P$1*O1846),"",($P$1*O1846))</f>
        <v>11751.6212</v>
      </c>
      <c r="Q1846" s="79" t="n">
        <f aca="false">P1846-T1846-X1846-G1846-H1846-Z1846</f>
        <v>287.6212</v>
      </c>
      <c r="R1846" s="80" t="n">
        <f aca="false">P1846-T1846-Y1846-G1846-H1846-Z1846</f>
        <v>287.6212</v>
      </c>
      <c r="S1846" s="81" t="n">
        <f aca="false">IF(ISERROR(Q1846/P1846),"",(Q1846/P1846))</f>
        <v>0.0244750230717103</v>
      </c>
      <c r="T1846" s="78" t="n">
        <f aca="false">ROUND(IF(ISERROR(P1846*$T$1),"",P1846*$T$1),0)</f>
        <v>1763</v>
      </c>
      <c r="U1846" s="82" t="n">
        <f aca="false">ROUNDUP(I1846*1.2,0)</f>
        <v>240</v>
      </c>
      <c r="V1846" s="83" t="n">
        <f aca="false">ROUNDUP(SUM(J1846:L1846)*1.1,0)</f>
        <v>0</v>
      </c>
      <c r="W1846" s="84" t="s">
        <v>50</v>
      </c>
      <c r="X1846" s="28" t="n">
        <f aca="false">IFERROR(IF($W1846="eパケライト",VLOOKUP($U1846,料金表!$B$3:$H$52,2,1),IF($W1846="eパケ",VLOOKUP($U1846,料金表!$B$3:$H$52,4,1),IF($W1846="EMS",VLOOKUP($U1846,料金表!$B$3:$H$52,6,1),""))),"")</f>
        <v>860</v>
      </c>
      <c r="Y1846" s="28" t="n">
        <f aca="false">IFERROR(IF($W1846="eパケライト",VLOOKUP($U1846,料金表!$B$3:$H$52,3,1),IF($W1846="eパケ",VLOOKUP($U1846,料金表!$B$3:$H$52,5,1),IF($W1846="EMS",VLOOKUP($U1846,料金表!$B$3:$H$52,7,1),""))),"")</f>
        <v>860</v>
      </c>
      <c r="Z1846" s="28" t="n">
        <f aca="false">$Z$1</f>
        <v>330</v>
      </c>
      <c r="AA1846" s="64"/>
      <c r="AB1846" s="65"/>
      <c r="AC1846" s="66" t="s">
        <v>45</v>
      </c>
      <c r="AD1846" s="65" t="n">
        <v>44050</v>
      </c>
      <c r="AE1846" s="56"/>
      <c r="AF1846" s="104"/>
    </row>
    <row r="1847" customFormat="false" ht="15.75" hidden="false" customHeight="true" outlineLevel="0" collapsed="false">
      <c r="A1847" s="19" t="n">
        <v>1840</v>
      </c>
      <c r="B1847" s="67"/>
      <c r="C1847" s="58" t="s">
        <v>5532</v>
      </c>
      <c r="D1847" s="37" t="s">
        <v>5533</v>
      </c>
      <c r="E1847" s="58" t="n">
        <v>4582224492664</v>
      </c>
      <c r="F1847" s="38" t="str">
        <f aca="false">IF(D1847="",,"http://mnsearch.com/item?kwd="&amp;D1847)</f>
        <v>http://mnsearch.com/item?kwd=B001PTHLUC</v>
      </c>
      <c r="G1847" s="60" t="n">
        <v>4011</v>
      </c>
      <c r="H1847" s="39"/>
      <c r="I1847" s="40" t="n">
        <v>200</v>
      </c>
      <c r="J1847" s="41"/>
      <c r="K1847" s="41"/>
      <c r="L1847" s="41"/>
      <c r="M1847" s="61" t="s">
        <v>5534</v>
      </c>
      <c r="N1847" s="62" t="n">
        <v>65.49</v>
      </c>
      <c r="O1847" s="77" t="n">
        <f aca="false">N1847-0.5</f>
        <v>64.99</v>
      </c>
      <c r="P1847" s="78" t="n">
        <f aca="false">IF(ISERROR($P$1*O1847),"",($P$1*O1847))</f>
        <v>6881.1412</v>
      </c>
      <c r="Q1847" s="79" t="n">
        <f aca="false">P1847-T1847-X1847-G1847-H1847-Z1847</f>
        <v>648.141199999999</v>
      </c>
      <c r="R1847" s="80" t="n">
        <f aca="false">P1847-T1847-Y1847-G1847-H1847-Z1847</f>
        <v>648.141199999999</v>
      </c>
      <c r="S1847" s="81" t="n">
        <f aca="false">IF(ISERROR(Q1847/P1847),"",(Q1847/P1847))</f>
        <v>0.0941909461180653</v>
      </c>
      <c r="T1847" s="78" t="n">
        <f aca="false">ROUND(IF(ISERROR(P1847*$T$1),"",P1847*$T$1),0)</f>
        <v>1032</v>
      </c>
      <c r="U1847" s="82" t="n">
        <f aca="false">ROUNDUP(I1847*1.2,0)</f>
        <v>240</v>
      </c>
      <c r="V1847" s="83" t="n">
        <f aca="false">ROUNDUP(SUM(J1847:L1847)*1.1,0)</f>
        <v>0</v>
      </c>
      <c r="W1847" s="84" t="s">
        <v>50</v>
      </c>
      <c r="X1847" s="28" t="n">
        <f aca="false">IFERROR(IF($W1847="eパケライト",VLOOKUP($U1847,料金表!$B$3:$H$52,2,1),IF($W1847="eパケ",VLOOKUP($U1847,料金表!$B$3:$H$52,4,1),IF($W1847="EMS",VLOOKUP($U1847,料金表!$B$3:$H$52,6,1),""))),"")</f>
        <v>860</v>
      </c>
      <c r="Y1847" s="28" t="n">
        <f aca="false">IFERROR(IF($W1847="eパケライト",VLOOKUP($U1847,料金表!$B$3:$H$52,3,1),IF($W1847="eパケ",VLOOKUP($U1847,料金表!$B$3:$H$52,5,1),IF($W1847="EMS",VLOOKUP($U1847,料金表!$B$3:$H$52,7,1),""))),"")</f>
        <v>860</v>
      </c>
      <c r="Z1847" s="28" t="n">
        <f aca="false">$Z$1</f>
        <v>330</v>
      </c>
      <c r="AA1847" s="64"/>
      <c r="AB1847" s="65"/>
      <c r="AC1847" s="66" t="s">
        <v>45</v>
      </c>
      <c r="AD1847" s="65" t="n">
        <v>44050</v>
      </c>
      <c r="AE1847" s="56"/>
      <c r="AF1847" s="104"/>
    </row>
    <row r="1848" customFormat="false" ht="15.75" hidden="false" customHeight="true" outlineLevel="0" collapsed="false">
      <c r="A1848" s="19" t="n">
        <v>1841</v>
      </c>
      <c r="B1848" s="67"/>
      <c r="C1848" s="58" t="s">
        <v>5535</v>
      </c>
      <c r="D1848" s="37" t="s">
        <v>5536</v>
      </c>
      <c r="E1848" s="58" t="n">
        <v>4976219254700</v>
      </c>
      <c r="F1848" s="38" t="str">
        <f aca="false">IF(D1848="",,"http://mnsearch.com/item?kwd="&amp;D1848)</f>
        <v>http://mnsearch.com/item?kwd=B000069TDH</v>
      </c>
      <c r="G1848" s="60" t="n">
        <v>4601</v>
      </c>
      <c r="H1848" s="39"/>
      <c r="I1848" s="40" t="n">
        <v>300</v>
      </c>
      <c r="J1848" s="41"/>
      <c r="K1848" s="41"/>
      <c r="L1848" s="41"/>
      <c r="M1848" s="61" t="s">
        <v>5537</v>
      </c>
      <c r="N1848" s="62" t="n">
        <v>75.49</v>
      </c>
      <c r="O1848" s="77" t="n">
        <f aca="false">N1848-0.5</f>
        <v>74.99</v>
      </c>
      <c r="P1848" s="78" t="n">
        <f aca="false">IF(ISERROR($P$1*O1848),"",($P$1*O1848))</f>
        <v>7939.9412</v>
      </c>
      <c r="Q1848" s="79" t="n">
        <f aca="false">P1848-T1848-X1848-G1848-H1848-Z1848</f>
        <v>732.941199999999</v>
      </c>
      <c r="R1848" s="80" t="n">
        <f aca="false">P1848-T1848-Y1848-G1848-H1848-Z1848</f>
        <v>732.941199999999</v>
      </c>
      <c r="S1848" s="81" t="n">
        <f aca="false">IF(ISERROR(Q1848/P1848),"",(Q1848/P1848))</f>
        <v>0.0923106584215006</v>
      </c>
      <c r="T1848" s="78" t="n">
        <f aca="false">ROUND(IF(ISERROR(P1848*$T$1),"",P1848*$T$1),0)</f>
        <v>1191</v>
      </c>
      <c r="U1848" s="82" t="n">
        <f aca="false">ROUNDUP(I1848*1.2,0)</f>
        <v>360</v>
      </c>
      <c r="V1848" s="83" t="n">
        <f aca="false">ROUNDUP(SUM(J1848:L1848)*1.1,0)</f>
        <v>0</v>
      </c>
      <c r="W1848" s="84" t="s">
        <v>50</v>
      </c>
      <c r="X1848" s="28" t="n">
        <f aca="false">IFERROR(IF($W1848="eパケライト",VLOOKUP($U1848,料金表!$B$3:$H$52,2,1),IF($W1848="eパケ",VLOOKUP($U1848,料金表!$B$3:$H$52,4,1),IF($W1848="EMS",VLOOKUP($U1848,料金表!$B$3:$H$52,6,1),""))),"")</f>
        <v>1085</v>
      </c>
      <c r="Y1848" s="28" t="n">
        <f aca="false">IFERROR(IF($W1848="eパケライト",VLOOKUP($U1848,料金表!$B$3:$H$52,3,1),IF($W1848="eパケ",VLOOKUP($U1848,料金表!$B$3:$H$52,5,1),IF($W1848="EMS",VLOOKUP($U1848,料金表!$B$3:$H$52,7,1),""))),"")</f>
        <v>1085</v>
      </c>
      <c r="Z1848" s="28" t="n">
        <f aca="false">$Z$1</f>
        <v>330</v>
      </c>
      <c r="AA1848" s="64"/>
      <c r="AB1848" s="65"/>
      <c r="AC1848" s="66"/>
      <c r="AD1848" s="53"/>
      <c r="AE1848" s="56"/>
      <c r="AF1848" s="104"/>
    </row>
    <row r="1849" customFormat="false" ht="15.75" hidden="false" customHeight="true" outlineLevel="0" collapsed="false">
      <c r="A1849" s="19" t="n">
        <v>1842</v>
      </c>
      <c r="B1849" s="67"/>
      <c r="C1849" s="58" t="s">
        <v>5538</v>
      </c>
      <c r="D1849" s="37" t="s">
        <v>5539</v>
      </c>
      <c r="E1849" s="58" t="n">
        <v>4988607201029</v>
      </c>
      <c r="F1849" s="38" t="str">
        <f aca="false">IF(D1849="",,"http://mnsearch.com/item?kwd="&amp;D1849)</f>
        <v>http://mnsearch.com/item?kwd=B000069U4T</v>
      </c>
      <c r="G1849" s="60" t="n">
        <v>2411</v>
      </c>
      <c r="H1849" s="39"/>
      <c r="I1849" s="40" t="n">
        <v>200</v>
      </c>
      <c r="J1849" s="41"/>
      <c r="K1849" s="41"/>
      <c r="L1849" s="41"/>
      <c r="M1849" s="61" t="s">
        <v>5540</v>
      </c>
      <c r="N1849" s="62" t="n">
        <v>50.49</v>
      </c>
      <c r="O1849" s="77" t="n">
        <f aca="false">N1849-0.5</f>
        <v>49.99</v>
      </c>
      <c r="P1849" s="78" t="n">
        <f aca="false">IF(ISERROR($P$1*O1849),"",($P$1*O1849))</f>
        <v>5292.9412</v>
      </c>
      <c r="Q1849" s="79" t="n">
        <f aca="false">P1849-T1849-X1849-G1849-H1849-Z1849</f>
        <v>897.9412</v>
      </c>
      <c r="R1849" s="80" t="n">
        <f aca="false">P1849-T1849-Y1849-G1849-H1849-Z1849</f>
        <v>897.9412</v>
      </c>
      <c r="S1849" s="81" t="n">
        <f aca="false">IF(ISERROR(Q1849/P1849),"",(Q1849/P1849))</f>
        <v>0.169648814538125</v>
      </c>
      <c r="T1849" s="78" t="n">
        <f aca="false">ROUND(IF(ISERROR(P1849*$T$1),"",P1849*$T$1),0)</f>
        <v>794</v>
      </c>
      <c r="U1849" s="82" t="n">
        <f aca="false">ROUNDUP(I1849*1.2,0)</f>
        <v>240</v>
      </c>
      <c r="V1849" s="83" t="n">
        <f aca="false">ROUNDUP(SUM(J1849:L1849)*1.1,0)</f>
        <v>0</v>
      </c>
      <c r="W1849" s="84" t="s">
        <v>50</v>
      </c>
      <c r="X1849" s="28" t="n">
        <f aca="false">IFERROR(IF($W1849="eパケライト",VLOOKUP($U1849,料金表!$B$3:$H$52,2,1),IF($W1849="eパケ",VLOOKUP($U1849,料金表!$B$3:$H$52,4,1),IF($W1849="EMS",VLOOKUP($U1849,料金表!$B$3:$H$52,6,1),""))),"")</f>
        <v>860</v>
      </c>
      <c r="Y1849" s="28" t="n">
        <f aca="false">IFERROR(IF($W1849="eパケライト",VLOOKUP($U1849,料金表!$B$3:$H$52,3,1),IF($W1849="eパケ",VLOOKUP($U1849,料金表!$B$3:$H$52,5,1),IF($W1849="EMS",VLOOKUP($U1849,料金表!$B$3:$H$52,7,1),""))),"")</f>
        <v>860</v>
      </c>
      <c r="Z1849" s="28" t="n">
        <f aca="false">$Z$1</f>
        <v>330</v>
      </c>
      <c r="AA1849" s="64"/>
      <c r="AB1849" s="65"/>
      <c r="AC1849" s="66"/>
      <c r="AD1849" s="53"/>
      <c r="AE1849" s="56"/>
      <c r="AF1849" s="104"/>
    </row>
    <row r="1850" customFormat="false" ht="15.75" hidden="false" customHeight="true" outlineLevel="0" collapsed="false">
      <c r="A1850" s="19" t="n">
        <v>1843</v>
      </c>
      <c r="B1850" s="67"/>
      <c r="C1850" s="58" t="s">
        <v>5541</v>
      </c>
      <c r="D1850" s="37" t="s">
        <v>5542</v>
      </c>
      <c r="E1850" s="58" t="n">
        <v>4988607201203</v>
      </c>
      <c r="F1850" s="38" t="str">
        <f aca="false">IF(D1850="",,"http://mnsearch.com/item?kwd="&amp;D1850)</f>
        <v>http://mnsearch.com/item?kwd=B000069U53</v>
      </c>
      <c r="G1850" s="60" t="n">
        <v>2311</v>
      </c>
      <c r="H1850" s="39"/>
      <c r="I1850" s="40" t="n">
        <v>200</v>
      </c>
      <c r="J1850" s="41"/>
      <c r="K1850" s="41"/>
      <c r="L1850" s="41"/>
      <c r="M1850" s="61" t="s">
        <v>5543</v>
      </c>
      <c r="N1850" s="62" t="n">
        <v>49.99</v>
      </c>
      <c r="O1850" s="77" t="n">
        <f aca="false">N1850-0.5</f>
        <v>49.49</v>
      </c>
      <c r="P1850" s="78" t="n">
        <f aca="false">IF(ISERROR($P$1*O1850),"",($P$1*O1850))</f>
        <v>5240.0012</v>
      </c>
      <c r="Q1850" s="79" t="n">
        <f aca="false">P1850-T1850-X1850-G1850-H1850-Z1850</f>
        <v>953.0012</v>
      </c>
      <c r="R1850" s="80" t="n">
        <f aca="false">P1850-T1850-Y1850-G1850-H1850-Z1850</f>
        <v>953.0012</v>
      </c>
      <c r="S1850" s="81" t="n">
        <f aca="false">IF(ISERROR(Q1850/P1850),"",(Q1850/P1850))</f>
        <v>0.181870416365553</v>
      </c>
      <c r="T1850" s="78" t="n">
        <f aca="false">ROUND(IF(ISERROR(P1850*$T$1),"",P1850*$T$1),0)</f>
        <v>786</v>
      </c>
      <c r="U1850" s="82" t="n">
        <f aca="false">ROUNDUP(I1850*1.2,0)</f>
        <v>240</v>
      </c>
      <c r="V1850" s="83" t="n">
        <f aca="false">ROUNDUP(SUM(J1850:L1850)*1.1,0)</f>
        <v>0</v>
      </c>
      <c r="W1850" s="84" t="s">
        <v>50</v>
      </c>
      <c r="X1850" s="28" t="n">
        <f aca="false">IFERROR(IF($W1850="eパケライト",VLOOKUP($U1850,料金表!$B$3:$H$52,2,1),IF($W1850="eパケ",VLOOKUP($U1850,料金表!$B$3:$H$52,4,1),IF($W1850="EMS",VLOOKUP($U1850,料金表!$B$3:$H$52,6,1),""))),"")</f>
        <v>860</v>
      </c>
      <c r="Y1850" s="28" t="n">
        <f aca="false">IFERROR(IF($W1850="eパケライト",VLOOKUP($U1850,料金表!$B$3:$H$52,3,1),IF($W1850="eパケ",VLOOKUP($U1850,料金表!$B$3:$H$52,5,1),IF($W1850="EMS",VLOOKUP($U1850,料金表!$B$3:$H$52,7,1),""))),"")</f>
        <v>860</v>
      </c>
      <c r="Z1850" s="28" t="n">
        <f aca="false">$Z$1</f>
        <v>330</v>
      </c>
      <c r="AA1850" s="64"/>
      <c r="AB1850" s="65"/>
      <c r="AC1850" s="66"/>
      <c r="AD1850" s="53"/>
      <c r="AE1850" s="56"/>
      <c r="AF1850" s="104"/>
    </row>
    <row r="1851" customFormat="false" ht="15.75" hidden="false" customHeight="true" outlineLevel="0" collapsed="false">
      <c r="A1851" s="19" t="n">
        <v>1844</v>
      </c>
      <c r="B1851" s="67"/>
      <c r="C1851" s="58" t="s">
        <v>5544</v>
      </c>
      <c r="D1851" s="37" t="s">
        <v>5545</v>
      </c>
      <c r="E1851" s="58" t="n">
        <v>4938833003379</v>
      </c>
      <c r="F1851" s="38" t="str">
        <f aca="false">IF(D1851="",,"http://mnsearch.com/item?kwd="&amp;D1851)</f>
        <v>http://mnsearch.com/item?kwd=B000069SG5</v>
      </c>
      <c r="G1851" s="60" t="n">
        <v>2511</v>
      </c>
      <c r="H1851" s="39"/>
      <c r="I1851" s="40" t="n">
        <v>200</v>
      </c>
      <c r="J1851" s="41"/>
      <c r="K1851" s="41"/>
      <c r="L1851" s="41"/>
      <c r="M1851" s="61" t="s">
        <v>5546</v>
      </c>
      <c r="N1851" s="62" t="n">
        <v>50.49</v>
      </c>
      <c r="O1851" s="77" t="n">
        <f aca="false">N1851-0.5</f>
        <v>49.99</v>
      </c>
      <c r="P1851" s="78" t="n">
        <f aca="false">IF(ISERROR($P$1*O1851),"",($P$1*O1851))</f>
        <v>5292.9412</v>
      </c>
      <c r="Q1851" s="79" t="n">
        <f aca="false">P1851-T1851-X1851-G1851-H1851-Z1851</f>
        <v>797.9412</v>
      </c>
      <c r="R1851" s="80" t="n">
        <f aca="false">P1851-T1851-Y1851-G1851-H1851-Z1851</f>
        <v>797.9412</v>
      </c>
      <c r="S1851" s="81" t="n">
        <f aca="false">IF(ISERROR(Q1851/P1851),"",(Q1851/P1851))</f>
        <v>0.150755727269368</v>
      </c>
      <c r="T1851" s="78" t="n">
        <f aca="false">ROUND(IF(ISERROR(P1851*$T$1),"",P1851*$T$1),0)</f>
        <v>794</v>
      </c>
      <c r="U1851" s="82" t="n">
        <f aca="false">ROUNDUP(I1851*1.2,0)</f>
        <v>240</v>
      </c>
      <c r="V1851" s="83" t="n">
        <f aca="false">ROUNDUP(SUM(J1851:L1851)*1.1,0)</f>
        <v>0</v>
      </c>
      <c r="W1851" s="84" t="s">
        <v>50</v>
      </c>
      <c r="X1851" s="28" t="n">
        <f aca="false">IFERROR(IF($W1851="eパケライト",VLOOKUP($U1851,料金表!$B$3:$H$52,2,1),IF($W1851="eパケ",VLOOKUP($U1851,料金表!$B$3:$H$52,4,1),IF($W1851="EMS",VLOOKUP($U1851,料金表!$B$3:$H$52,6,1),""))),"")</f>
        <v>860</v>
      </c>
      <c r="Y1851" s="28" t="n">
        <f aca="false">IFERROR(IF($W1851="eパケライト",VLOOKUP($U1851,料金表!$B$3:$H$52,3,1),IF($W1851="eパケ",VLOOKUP($U1851,料金表!$B$3:$H$52,5,1),IF($W1851="EMS",VLOOKUP($U1851,料金表!$B$3:$H$52,7,1),""))),"")</f>
        <v>860</v>
      </c>
      <c r="Z1851" s="28" t="n">
        <f aca="false">$Z$1</f>
        <v>330</v>
      </c>
      <c r="AA1851" s="64"/>
      <c r="AB1851" s="65"/>
      <c r="AC1851" s="66"/>
      <c r="AD1851" s="53"/>
      <c r="AE1851" s="56"/>
      <c r="AF1851" s="104"/>
    </row>
    <row r="1852" customFormat="false" ht="15.75" hidden="false" customHeight="true" outlineLevel="0" collapsed="false">
      <c r="A1852" s="19" t="n">
        <v>1845</v>
      </c>
      <c r="B1852" s="67"/>
      <c r="C1852" s="58" t="s">
        <v>5547</v>
      </c>
      <c r="D1852" s="37" t="s">
        <v>5548</v>
      </c>
      <c r="E1852" s="58" t="n">
        <v>4976219154697</v>
      </c>
      <c r="F1852" s="38" t="str">
        <f aca="false">IF(D1852="",,"http://mnsearch.com/item?kwd="&amp;D1852)</f>
        <v>http://mnsearch.com/item?kwd=B000069TCZ</v>
      </c>
      <c r="G1852" s="60" t="n">
        <v>4911</v>
      </c>
      <c r="H1852" s="39"/>
      <c r="I1852" s="40" t="n">
        <v>200</v>
      </c>
      <c r="J1852" s="41"/>
      <c r="K1852" s="41"/>
      <c r="L1852" s="41"/>
      <c r="M1852" s="61" t="s">
        <v>5549</v>
      </c>
      <c r="N1852" s="62" t="n">
        <v>78.49</v>
      </c>
      <c r="O1852" s="77" t="n">
        <f aca="false">N1852-0.5</f>
        <v>77.99</v>
      </c>
      <c r="P1852" s="78" t="n">
        <f aca="false">IF(ISERROR($P$1*O1852),"",($P$1*O1852))</f>
        <v>8257.5812</v>
      </c>
      <c r="Q1852" s="79" t="n">
        <f aca="false">P1852-T1852-X1852-G1852-H1852-Z1852</f>
        <v>917.581199999999</v>
      </c>
      <c r="R1852" s="80" t="n">
        <f aca="false">P1852-T1852-Y1852-G1852-H1852-Z1852</f>
        <v>917.581199999999</v>
      </c>
      <c r="S1852" s="81" t="n">
        <f aca="false">IF(ISERROR(Q1852/P1852),"",(Q1852/P1852))</f>
        <v>0.111119851900457</v>
      </c>
      <c r="T1852" s="78" t="n">
        <f aca="false">ROUND(IF(ISERROR(P1852*$T$1),"",P1852*$T$1),0)</f>
        <v>1239</v>
      </c>
      <c r="U1852" s="82" t="n">
        <f aca="false">ROUNDUP(I1852*1.2,0)</f>
        <v>240</v>
      </c>
      <c r="V1852" s="83" t="n">
        <f aca="false">ROUNDUP(SUM(J1852:L1852)*1.1,0)</f>
        <v>0</v>
      </c>
      <c r="W1852" s="84" t="s">
        <v>50</v>
      </c>
      <c r="X1852" s="28" t="n">
        <f aca="false">IFERROR(IF($W1852="eパケライト",VLOOKUP($U1852,料金表!$B$3:$H$52,2,1),IF($W1852="eパケ",VLOOKUP($U1852,料金表!$B$3:$H$52,4,1),IF($W1852="EMS",VLOOKUP($U1852,料金表!$B$3:$H$52,6,1),""))),"")</f>
        <v>860</v>
      </c>
      <c r="Y1852" s="28" t="n">
        <f aca="false">IFERROR(IF($W1852="eパケライト",VLOOKUP($U1852,料金表!$B$3:$H$52,3,1),IF($W1852="eパケ",VLOOKUP($U1852,料金表!$B$3:$H$52,5,1),IF($W1852="EMS",VLOOKUP($U1852,料金表!$B$3:$H$52,7,1),""))),"")</f>
        <v>860</v>
      </c>
      <c r="Z1852" s="28" t="n">
        <f aca="false">$Z$1</f>
        <v>330</v>
      </c>
      <c r="AA1852" s="64"/>
      <c r="AB1852" s="65"/>
      <c r="AC1852" s="66"/>
      <c r="AD1852" s="53"/>
      <c r="AE1852" s="56"/>
      <c r="AF1852" s="104"/>
    </row>
    <row r="1853" customFormat="false" ht="15.75" hidden="false" customHeight="true" outlineLevel="0" collapsed="false">
      <c r="A1853" s="19" t="n">
        <v>1846</v>
      </c>
      <c r="B1853" s="67"/>
      <c r="C1853" s="58" t="s">
        <v>5550</v>
      </c>
      <c r="D1853" s="37" t="s">
        <v>5551</v>
      </c>
      <c r="E1853" s="58" t="n">
        <v>4976219254854</v>
      </c>
      <c r="F1853" s="38" t="str">
        <f aca="false">IF(D1853="",,"http://mnsearch.com/item?kwd="&amp;D1853)</f>
        <v>http://mnsearch.com/item?kwd=B000069TDJ</v>
      </c>
      <c r="G1853" s="60" t="n">
        <v>3971</v>
      </c>
      <c r="H1853" s="39"/>
      <c r="I1853" s="40" t="n">
        <v>200</v>
      </c>
      <c r="J1853" s="41"/>
      <c r="K1853" s="41"/>
      <c r="L1853" s="41"/>
      <c r="M1853" s="61" t="s">
        <v>5552</v>
      </c>
      <c r="N1853" s="62" t="n">
        <v>75.49</v>
      </c>
      <c r="O1853" s="77" t="n">
        <f aca="false">N1853-0.5</f>
        <v>74.99</v>
      </c>
      <c r="P1853" s="78" t="n">
        <f aca="false">IF(ISERROR($P$1*O1853),"",($P$1*O1853))</f>
        <v>7939.9412</v>
      </c>
      <c r="Q1853" s="79" t="n">
        <f aca="false">P1853-T1853-X1853-G1853-H1853-Z1853</f>
        <v>1587.9412</v>
      </c>
      <c r="R1853" s="80" t="n">
        <f aca="false">P1853-T1853-Y1853-G1853-H1853-Z1853</f>
        <v>1587.9412</v>
      </c>
      <c r="S1853" s="81" t="n">
        <f aca="false">IF(ISERROR(Q1853/P1853),"",(Q1853/P1853))</f>
        <v>0.199994075522877</v>
      </c>
      <c r="T1853" s="78" t="n">
        <f aca="false">ROUND(IF(ISERROR(P1853*$T$1),"",P1853*$T$1),0)</f>
        <v>1191</v>
      </c>
      <c r="U1853" s="82" t="n">
        <f aca="false">ROUNDUP(I1853*1.2,0)</f>
        <v>240</v>
      </c>
      <c r="V1853" s="83" t="n">
        <f aca="false">ROUNDUP(SUM(J1853:L1853)*1.1,0)</f>
        <v>0</v>
      </c>
      <c r="W1853" s="84" t="s">
        <v>50</v>
      </c>
      <c r="X1853" s="28" t="n">
        <f aca="false">IFERROR(IF($W1853="eパケライト",VLOOKUP($U1853,料金表!$B$3:$H$52,2,1),IF($W1853="eパケ",VLOOKUP($U1853,料金表!$B$3:$H$52,4,1),IF($W1853="EMS",VLOOKUP($U1853,料金表!$B$3:$H$52,6,1),""))),"")</f>
        <v>860</v>
      </c>
      <c r="Y1853" s="28" t="n">
        <f aca="false">IFERROR(IF($W1853="eパケライト",VLOOKUP($U1853,料金表!$B$3:$H$52,3,1),IF($W1853="eパケ",VLOOKUP($U1853,料金表!$B$3:$H$52,5,1),IF($W1853="EMS",VLOOKUP($U1853,料金表!$B$3:$H$52,7,1),""))),"")</f>
        <v>860</v>
      </c>
      <c r="Z1853" s="28" t="n">
        <f aca="false">$Z$1</f>
        <v>330</v>
      </c>
      <c r="AA1853" s="64"/>
      <c r="AB1853" s="65"/>
      <c r="AC1853" s="66"/>
      <c r="AD1853" s="53"/>
      <c r="AE1853" s="56"/>
      <c r="AF1853" s="104"/>
    </row>
    <row r="1854" customFormat="false" ht="15.75" hidden="false" customHeight="true" outlineLevel="0" collapsed="false">
      <c r="A1854" s="19" t="n">
        <v>1847</v>
      </c>
      <c r="B1854" s="67"/>
      <c r="C1854" s="58"/>
      <c r="D1854" s="37"/>
      <c r="E1854" s="20"/>
      <c r="F1854" s="38" t="n">
        <f aca="false">IF(D1854="",,"http://mnsearch.com/item?kwd="&amp;D1854)</f>
        <v>0</v>
      </c>
      <c r="G1854" s="60"/>
      <c r="H1854" s="39"/>
      <c r="I1854" s="40"/>
      <c r="J1854" s="41"/>
      <c r="K1854" s="41"/>
      <c r="L1854" s="41"/>
      <c r="M1854" s="41"/>
      <c r="N1854" s="44"/>
      <c r="O1854" s="77" t="n">
        <f aca="false">N1854-0.5</f>
        <v>-0.5</v>
      </c>
      <c r="P1854" s="78" t="n">
        <f aca="false">IF(ISERROR($P$1*O1854),"",($P$1*O1854))</f>
        <v>-52.94</v>
      </c>
      <c r="Q1854" s="79" t="e">
        <f aca="false">P1854-T1854-X1854-G1854-H1854-Z1854</f>
        <v>#VALUE!</v>
      </c>
      <c r="R1854" s="80" t="e">
        <f aca="false">P1854-T1854-Y1854-G1854-H1854-Z1854</f>
        <v>#VALUE!</v>
      </c>
      <c r="S1854" s="81" t="str">
        <f aca="false">IF(ISERROR(Q1854/P1854),"",(Q1854/P1854))</f>
        <v/>
      </c>
      <c r="T1854" s="78" t="n">
        <f aca="false">ROUND(IF(ISERROR(P1854*$T$1),"",P1854*$T$1),0)</f>
        <v>-8</v>
      </c>
      <c r="U1854" s="82" t="n">
        <f aca="false">ROUNDUP(I1854*1.2,0)</f>
        <v>0</v>
      </c>
      <c r="V1854" s="83" t="n">
        <f aca="false">ROUNDUP(SUM(J1854:L1854)*1.1,0)</f>
        <v>0</v>
      </c>
      <c r="W1854" s="84" t="s">
        <v>50</v>
      </c>
      <c r="X1854" s="28" t="str">
        <f aca="false">IFERROR(IF($W1854="eパケライト",VLOOKUP($U1854,料金表!$B$3:$H$52,2,1),IF($W1854="eパケ",VLOOKUP($U1854,料金表!$B$3:$H$52,4,1),IF($W1854="EMS",VLOOKUP($U1854,料金表!$B$3:$H$52,6,1),""))),"")</f>
        <v/>
      </c>
      <c r="Y1854" s="28" t="str">
        <f aca="false">IFERROR(IF($W1854="eパケライト",VLOOKUP($U1854,料金表!$B$3:$H$52,3,1),IF($W1854="eパケ",VLOOKUP($U1854,料金表!$B$3:$H$52,5,1),IF($W1854="EMS",VLOOKUP($U1854,料金表!$B$3:$H$52,7,1),""))),"")</f>
        <v/>
      </c>
      <c r="Z1854" s="28" t="n">
        <f aca="false">$Z$1</f>
        <v>330</v>
      </c>
      <c r="AA1854" s="64"/>
      <c r="AB1854" s="65"/>
      <c r="AC1854" s="66"/>
      <c r="AD1854" s="53"/>
      <c r="AE1854" s="56"/>
      <c r="AF1854" s="104"/>
    </row>
    <row r="1855" customFormat="false" ht="15.75" hidden="false" customHeight="true" outlineLevel="0" collapsed="false">
      <c r="A1855" s="19" t="n">
        <v>1848</v>
      </c>
      <c r="B1855" s="67"/>
      <c r="C1855" s="58"/>
      <c r="D1855" s="37"/>
      <c r="E1855" s="20"/>
      <c r="F1855" s="38" t="n">
        <f aca="false">IF(D1855="",,"http://mnsearch.com/item?kwd="&amp;D1855)</f>
        <v>0</v>
      </c>
      <c r="G1855" s="60"/>
      <c r="H1855" s="39"/>
      <c r="I1855" s="40"/>
      <c r="J1855" s="41"/>
      <c r="K1855" s="41"/>
      <c r="L1855" s="41"/>
      <c r="M1855" s="41"/>
      <c r="N1855" s="44"/>
      <c r="O1855" s="77" t="n">
        <f aca="false">N1855-0.5</f>
        <v>-0.5</v>
      </c>
      <c r="P1855" s="78" t="n">
        <f aca="false">IF(ISERROR($P$1*O1855),"",($P$1*O1855))</f>
        <v>-52.94</v>
      </c>
      <c r="Q1855" s="79" t="e">
        <f aca="false">P1855-T1855-X1855-G1855-H1855-Z1855</f>
        <v>#VALUE!</v>
      </c>
      <c r="R1855" s="80" t="e">
        <f aca="false">P1855-T1855-Y1855-G1855-H1855-Z1855</f>
        <v>#VALUE!</v>
      </c>
      <c r="S1855" s="81" t="str">
        <f aca="false">IF(ISERROR(Q1855/P1855),"",(Q1855/P1855))</f>
        <v/>
      </c>
      <c r="T1855" s="78" t="n">
        <f aca="false">ROUND(IF(ISERROR(P1855*$T$1),"",P1855*$T$1),0)</f>
        <v>-8</v>
      </c>
      <c r="U1855" s="82" t="n">
        <f aca="false">ROUNDUP(I1855*1.2,0)</f>
        <v>0</v>
      </c>
      <c r="V1855" s="83" t="n">
        <f aca="false">ROUNDUP(SUM(J1855:L1855)*1.1,0)</f>
        <v>0</v>
      </c>
      <c r="W1855" s="84" t="s">
        <v>50</v>
      </c>
      <c r="X1855" s="28" t="str">
        <f aca="false">IFERROR(IF($W1855="eパケライト",VLOOKUP($U1855,料金表!$B$3:$H$52,2,1),IF($W1855="eパケ",VLOOKUP($U1855,料金表!$B$3:$H$52,4,1),IF($W1855="EMS",VLOOKUP($U1855,料金表!$B$3:$H$52,6,1),""))),"")</f>
        <v/>
      </c>
      <c r="Y1855" s="28" t="str">
        <f aca="false">IFERROR(IF($W1855="eパケライト",VLOOKUP($U1855,料金表!$B$3:$H$52,3,1),IF($W1855="eパケ",VLOOKUP($U1855,料金表!$B$3:$H$52,5,1),IF($W1855="EMS",VLOOKUP($U1855,料金表!$B$3:$H$52,7,1),""))),"")</f>
        <v/>
      </c>
      <c r="Z1855" s="28" t="n">
        <f aca="false">$Z$1</f>
        <v>330</v>
      </c>
      <c r="AA1855" s="64"/>
      <c r="AB1855" s="65"/>
      <c r="AC1855" s="66"/>
      <c r="AD1855" s="53"/>
      <c r="AE1855" s="56"/>
      <c r="AF1855" s="104"/>
    </row>
    <row r="1856" customFormat="false" ht="15.75" hidden="false" customHeight="true" outlineLevel="0" collapsed="false">
      <c r="A1856" s="19" t="n">
        <v>1849</v>
      </c>
      <c r="B1856" s="67"/>
      <c r="C1856" s="58"/>
      <c r="D1856" s="37"/>
      <c r="E1856" s="20"/>
      <c r="F1856" s="38" t="n">
        <f aca="false">IF(D1856="",,"http://mnsearch.com/item?kwd="&amp;D1856)</f>
        <v>0</v>
      </c>
      <c r="G1856" s="60"/>
      <c r="H1856" s="39"/>
      <c r="I1856" s="40"/>
      <c r="J1856" s="41"/>
      <c r="K1856" s="41"/>
      <c r="L1856" s="41"/>
      <c r="M1856" s="41"/>
      <c r="N1856" s="44"/>
      <c r="O1856" s="77" t="n">
        <f aca="false">N1856-0.5</f>
        <v>-0.5</v>
      </c>
      <c r="P1856" s="78" t="n">
        <f aca="false">IF(ISERROR($P$1*O1856),"",($P$1*O1856))</f>
        <v>-52.94</v>
      </c>
      <c r="Q1856" s="79" t="e">
        <f aca="false">P1856-T1856-X1856-G1856-H1856-Z1856</f>
        <v>#VALUE!</v>
      </c>
      <c r="R1856" s="80" t="e">
        <f aca="false">P1856-T1856-Y1856-G1856-H1856-Z1856</f>
        <v>#VALUE!</v>
      </c>
      <c r="S1856" s="81" t="str">
        <f aca="false">IF(ISERROR(Q1856/P1856),"",(Q1856/P1856))</f>
        <v/>
      </c>
      <c r="T1856" s="78" t="n">
        <f aca="false">ROUND(IF(ISERROR(P1856*$T$1),"",P1856*$T$1),0)</f>
        <v>-8</v>
      </c>
      <c r="U1856" s="82" t="n">
        <f aca="false">ROUNDUP(I1856*1.2,0)</f>
        <v>0</v>
      </c>
      <c r="V1856" s="83" t="n">
        <f aca="false">ROUNDUP(SUM(J1856:L1856)*1.1,0)</f>
        <v>0</v>
      </c>
      <c r="W1856" s="84" t="s">
        <v>50</v>
      </c>
      <c r="X1856" s="28" t="str">
        <f aca="false">IFERROR(IF($W1856="eパケライト",VLOOKUP($U1856,料金表!$B$3:$H$52,2,1),IF($W1856="eパケ",VLOOKUP($U1856,料金表!$B$3:$H$52,4,1),IF($W1856="EMS",VLOOKUP($U1856,料金表!$B$3:$H$52,6,1),""))),"")</f>
        <v/>
      </c>
      <c r="Y1856" s="28" t="str">
        <f aca="false">IFERROR(IF($W1856="eパケライト",VLOOKUP($U1856,料金表!$B$3:$H$52,3,1),IF($W1856="eパケ",VLOOKUP($U1856,料金表!$B$3:$H$52,5,1),IF($W1856="EMS",VLOOKUP($U1856,料金表!$B$3:$H$52,7,1),""))),"")</f>
        <v/>
      </c>
      <c r="Z1856" s="28" t="n">
        <f aca="false">$Z$1</f>
        <v>330</v>
      </c>
      <c r="AA1856" s="64"/>
      <c r="AB1856" s="65"/>
      <c r="AC1856" s="66"/>
      <c r="AD1856" s="53"/>
      <c r="AE1856" s="56"/>
      <c r="AF1856" s="104"/>
    </row>
    <row r="1857" customFormat="false" ht="15.75" hidden="false" customHeight="true" outlineLevel="0" collapsed="false">
      <c r="A1857" s="19" t="n">
        <v>1850</v>
      </c>
      <c r="B1857" s="67"/>
      <c r="C1857" s="58"/>
      <c r="D1857" s="37"/>
      <c r="E1857" s="20"/>
      <c r="F1857" s="38" t="n">
        <f aca="false">IF(D1857="",,"http://mnsearch.com/item?kwd="&amp;D1857)</f>
        <v>0</v>
      </c>
      <c r="G1857" s="60"/>
      <c r="H1857" s="39"/>
      <c r="I1857" s="40"/>
      <c r="J1857" s="41"/>
      <c r="K1857" s="41"/>
      <c r="L1857" s="41"/>
      <c r="M1857" s="41"/>
      <c r="N1857" s="44"/>
      <c r="O1857" s="77" t="n">
        <f aca="false">N1857-0.5</f>
        <v>-0.5</v>
      </c>
      <c r="P1857" s="78" t="n">
        <f aca="false">IF(ISERROR($P$1*O1857),"",($P$1*O1857))</f>
        <v>-52.94</v>
      </c>
      <c r="Q1857" s="79" t="e">
        <f aca="false">P1857-T1857-X1857-G1857-H1857-Z1857</f>
        <v>#VALUE!</v>
      </c>
      <c r="R1857" s="80" t="e">
        <f aca="false">P1857-T1857-Y1857-G1857-H1857-Z1857</f>
        <v>#VALUE!</v>
      </c>
      <c r="S1857" s="81" t="str">
        <f aca="false">IF(ISERROR(Q1857/P1857),"",(Q1857/P1857))</f>
        <v/>
      </c>
      <c r="T1857" s="78" t="n">
        <f aca="false">ROUND(IF(ISERROR(P1857*$T$1),"",P1857*$T$1),0)</f>
        <v>-8</v>
      </c>
      <c r="U1857" s="82" t="n">
        <f aca="false">ROUNDUP(I1857*1.2,0)</f>
        <v>0</v>
      </c>
      <c r="V1857" s="83" t="n">
        <f aca="false">ROUNDUP(SUM(J1857:L1857)*1.1,0)</f>
        <v>0</v>
      </c>
      <c r="W1857" s="84" t="s">
        <v>50</v>
      </c>
      <c r="X1857" s="28" t="str">
        <f aca="false">IFERROR(IF($W1857="eパケライト",VLOOKUP($U1857,料金表!$B$3:$H$52,2,1),IF($W1857="eパケ",VLOOKUP($U1857,料金表!$B$3:$H$52,4,1),IF($W1857="EMS",VLOOKUP($U1857,料金表!$B$3:$H$52,6,1),""))),"")</f>
        <v/>
      </c>
      <c r="Y1857" s="28" t="str">
        <f aca="false">IFERROR(IF($W1857="eパケライト",VLOOKUP($U1857,料金表!$B$3:$H$52,3,1),IF($W1857="eパケ",VLOOKUP($U1857,料金表!$B$3:$H$52,5,1),IF($W1857="EMS",VLOOKUP($U1857,料金表!$B$3:$H$52,7,1),""))),"")</f>
        <v/>
      </c>
      <c r="Z1857" s="28" t="n">
        <f aca="false">$Z$1</f>
        <v>330</v>
      </c>
      <c r="AA1857" s="64"/>
      <c r="AB1857" s="65"/>
      <c r="AC1857" s="66"/>
      <c r="AD1857" s="53"/>
      <c r="AE1857" s="56"/>
      <c r="AF1857" s="104"/>
    </row>
    <row r="1858" customFormat="false" ht="15.75" hidden="false" customHeight="true" outlineLevel="0" collapsed="false">
      <c r="A1858" s="19" t="n">
        <v>1851</v>
      </c>
      <c r="B1858" s="67"/>
      <c r="C1858" s="58"/>
      <c r="D1858" s="37"/>
      <c r="E1858" s="20"/>
      <c r="F1858" s="38" t="n">
        <f aca="false">IF(D1858="",,"http://mnsearch.com/item?kwd="&amp;D1858)</f>
        <v>0</v>
      </c>
      <c r="G1858" s="60"/>
      <c r="H1858" s="39"/>
      <c r="I1858" s="40"/>
      <c r="J1858" s="41"/>
      <c r="K1858" s="41"/>
      <c r="L1858" s="41"/>
      <c r="M1858" s="41"/>
      <c r="N1858" s="44"/>
      <c r="O1858" s="77" t="n">
        <f aca="false">N1858-0.5</f>
        <v>-0.5</v>
      </c>
      <c r="P1858" s="78" t="n">
        <f aca="false">IF(ISERROR($P$1*O1858),"",($P$1*O1858))</f>
        <v>-52.94</v>
      </c>
      <c r="Q1858" s="79" t="e">
        <f aca="false">P1858-T1858-X1858-G1858-H1858-Z1858</f>
        <v>#VALUE!</v>
      </c>
      <c r="R1858" s="80" t="e">
        <f aca="false">P1858-T1858-Y1858-G1858-H1858-Z1858</f>
        <v>#VALUE!</v>
      </c>
      <c r="S1858" s="81" t="str">
        <f aca="false">IF(ISERROR(Q1858/P1858),"",(Q1858/P1858))</f>
        <v/>
      </c>
      <c r="T1858" s="78" t="n">
        <f aca="false">ROUND(IF(ISERROR(P1858*$T$1),"",P1858*$T$1),0)</f>
        <v>-8</v>
      </c>
      <c r="U1858" s="82" t="n">
        <f aca="false">ROUNDUP(I1858*1.2,0)</f>
        <v>0</v>
      </c>
      <c r="V1858" s="83" t="n">
        <f aca="false">ROUNDUP(SUM(J1858:L1858)*1.1,0)</f>
        <v>0</v>
      </c>
      <c r="W1858" s="84" t="s">
        <v>50</v>
      </c>
      <c r="X1858" s="28" t="str">
        <f aca="false">IFERROR(IF($W1858="eパケライト",VLOOKUP($U1858,料金表!$B$3:$H$52,2,1),IF($W1858="eパケ",VLOOKUP($U1858,料金表!$B$3:$H$52,4,1),IF($W1858="EMS",VLOOKUP($U1858,料金表!$B$3:$H$52,6,1),""))),"")</f>
        <v/>
      </c>
      <c r="Y1858" s="28" t="str">
        <f aca="false">IFERROR(IF($W1858="eパケライト",VLOOKUP($U1858,料金表!$B$3:$H$52,3,1),IF($W1858="eパケ",VLOOKUP($U1858,料金表!$B$3:$H$52,5,1),IF($W1858="EMS",VLOOKUP($U1858,料金表!$B$3:$H$52,7,1),""))),"")</f>
        <v/>
      </c>
      <c r="Z1858" s="28" t="n">
        <f aca="false">$Z$1</f>
        <v>330</v>
      </c>
      <c r="AA1858" s="64"/>
      <c r="AB1858" s="65"/>
      <c r="AC1858" s="66"/>
      <c r="AD1858" s="53"/>
      <c r="AE1858" s="56"/>
      <c r="AF1858" s="104"/>
    </row>
    <row r="1859" customFormat="false" ht="15.75" hidden="false" customHeight="true" outlineLevel="0" collapsed="false">
      <c r="A1859" s="19" t="n">
        <v>1852</v>
      </c>
      <c r="B1859" s="67"/>
      <c r="C1859" s="58"/>
      <c r="D1859" s="37"/>
      <c r="E1859" s="20"/>
      <c r="F1859" s="38" t="n">
        <f aca="false">IF(D1859="",,"http://mnsearch.com/item?kwd="&amp;D1859)</f>
        <v>0</v>
      </c>
      <c r="G1859" s="60"/>
      <c r="H1859" s="39"/>
      <c r="I1859" s="40"/>
      <c r="J1859" s="41"/>
      <c r="K1859" s="41"/>
      <c r="L1859" s="41"/>
      <c r="M1859" s="41"/>
      <c r="N1859" s="44"/>
      <c r="O1859" s="77" t="n">
        <f aca="false">N1859-0.5</f>
        <v>-0.5</v>
      </c>
      <c r="P1859" s="78" t="n">
        <f aca="false">IF(ISERROR($P$1*O1859),"",($P$1*O1859))</f>
        <v>-52.94</v>
      </c>
      <c r="Q1859" s="79" t="e">
        <f aca="false">P1859-T1859-X1859-G1859-H1859-Z1859</f>
        <v>#VALUE!</v>
      </c>
      <c r="R1859" s="80" t="e">
        <f aca="false">P1859-T1859-Y1859-G1859-H1859-Z1859</f>
        <v>#VALUE!</v>
      </c>
      <c r="S1859" s="81" t="str">
        <f aca="false">IF(ISERROR(Q1859/P1859),"",(Q1859/P1859))</f>
        <v/>
      </c>
      <c r="T1859" s="78" t="n">
        <f aca="false">ROUND(IF(ISERROR(P1859*$T$1),"",P1859*$T$1),0)</f>
        <v>-8</v>
      </c>
      <c r="U1859" s="82" t="n">
        <f aca="false">ROUNDUP(I1859*1.2,0)</f>
        <v>0</v>
      </c>
      <c r="V1859" s="83" t="n">
        <f aca="false">ROUNDUP(SUM(J1859:L1859)*1.1,0)</f>
        <v>0</v>
      </c>
      <c r="W1859" s="84" t="s">
        <v>50</v>
      </c>
      <c r="X1859" s="28" t="str">
        <f aca="false">IFERROR(IF($W1859="eパケライト",VLOOKUP($U1859,料金表!$B$3:$H$52,2,1),IF($W1859="eパケ",VLOOKUP($U1859,料金表!$B$3:$H$52,4,1),IF($W1859="EMS",VLOOKUP($U1859,料金表!$B$3:$H$52,6,1),""))),"")</f>
        <v/>
      </c>
      <c r="Y1859" s="28" t="str">
        <f aca="false">IFERROR(IF($W1859="eパケライト",VLOOKUP($U1859,料金表!$B$3:$H$52,3,1),IF($W1859="eパケ",VLOOKUP($U1859,料金表!$B$3:$H$52,5,1),IF($W1859="EMS",VLOOKUP($U1859,料金表!$B$3:$H$52,7,1),""))),"")</f>
        <v/>
      </c>
      <c r="Z1859" s="28" t="n">
        <f aca="false">$Z$1</f>
        <v>330</v>
      </c>
      <c r="AA1859" s="64"/>
      <c r="AB1859" s="65"/>
      <c r="AC1859" s="66"/>
      <c r="AD1859" s="53"/>
      <c r="AE1859" s="56"/>
      <c r="AF1859" s="104"/>
    </row>
    <row r="1860" customFormat="false" ht="15.75" hidden="false" customHeight="true" outlineLevel="0" collapsed="false">
      <c r="A1860" s="19" t="n">
        <v>1853</v>
      </c>
      <c r="B1860" s="67"/>
      <c r="C1860" s="58"/>
      <c r="D1860" s="37"/>
      <c r="E1860" s="20"/>
      <c r="F1860" s="38" t="n">
        <f aca="false">IF(D1860="",,"http://mnsearch.com/item?kwd="&amp;D1860)</f>
        <v>0</v>
      </c>
      <c r="G1860" s="60"/>
      <c r="H1860" s="39"/>
      <c r="I1860" s="40"/>
      <c r="J1860" s="41"/>
      <c r="K1860" s="41"/>
      <c r="L1860" s="41"/>
      <c r="M1860" s="41"/>
      <c r="N1860" s="44"/>
      <c r="O1860" s="77" t="n">
        <f aca="false">N1860-0.5</f>
        <v>-0.5</v>
      </c>
      <c r="P1860" s="78" t="n">
        <f aca="false">IF(ISERROR($P$1*O1860),"",($P$1*O1860))</f>
        <v>-52.94</v>
      </c>
      <c r="Q1860" s="79" t="e">
        <f aca="false">P1860-T1860-X1860-G1860-H1860-Z1860</f>
        <v>#VALUE!</v>
      </c>
      <c r="R1860" s="80" t="e">
        <f aca="false">P1860-T1860-Y1860-G1860-H1860-Z1860</f>
        <v>#VALUE!</v>
      </c>
      <c r="S1860" s="81" t="str">
        <f aca="false">IF(ISERROR(Q1860/P1860),"",(Q1860/P1860))</f>
        <v/>
      </c>
      <c r="T1860" s="78" t="n">
        <f aca="false">ROUND(IF(ISERROR(P1860*$T$1),"",P1860*$T$1),0)</f>
        <v>-8</v>
      </c>
      <c r="U1860" s="82" t="n">
        <f aca="false">ROUNDUP(I1860*1.2,0)</f>
        <v>0</v>
      </c>
      <c r="V1860" s="83" t="n">
        <f aca="false">ROUNDUP(SUM(J1860:L1860)*1.1,0)</f>
        <v>0</v>
      </c>
      <c r="W1860" s="84" t="s">
        <v>50</v>
      </c>
      <c r="X1860" s="28" t="str">
        <f aca="false">IFERROR(IF($W1860="eパケライト",VLOOKUP($U1860,料金表!$B$3:$H$52,2,1),IF($W1860="eパケ",VLOOKUP($U1860,料金表!$B$3:$H$52,4,1),IF($W1860="EMS",VLOOKUP($U1860,料金表!$B$3:$H$52,6,1),""))),"")</f>
        <v/>
      </c>
      <c r="Y1860" s="28" t="str">
        <f aca="false">IFERROR(IF($W1860="eパケライト",VLOOKUP($U1860,料金表!$B$3:$H$52,3,1),IF($W1860="eパケ",VLOOKUP($U1860,料金表!$B$3:$H$52,5,1),IF($W1860="EMS",VLOOKUP($U1860,料金表!$B$3:$H$52,7,1),""))),"")</f>
        <v/>
      </c>
      <c r="Z1860" s="28" t="n">
        <f aca="false">$Z$1</f>
        <v>330</v>
      </c>
      <c r="AA1860" s="64"/>
      <c r="AB1860" s="65"/>
      <c r="AC1860" s="66"/>
      <c r="AD1860" s="53"/>
      <c r="AE1860" s="56"/>
      <c r="AF1860" s="104"/>
    </row>
    <row r="1861" customFormat="false" ht="15.75" hidden="false" customHeight="true" outlineLevel="0" collapsed="false">
      <c r="A1861" s="19" t="n">
        <v>1854</v>
      </c>
      <c r="B1861" s="67"/>
      <c r="C1861" s="58"/>
      <c r="D1861" s="37"/>
      <c r="E1861" s="20"/>
      <c r="F1861" s="38" t="n">
        <f aca="false">IF(D1861="",,"http://mnsearch.com/item?kwd="&amp;D1861)</f>
        <v>0</v>
      </c>
      <c r="G1861" s="60"/>
      <c r="H1861" s="39"/>
      <c r="I1861" s="40"/>
      <c r="J1861" s="41"/>
      <c r="K1861" s="41"/>
      <c r="L1861" s="41"/>
      <c r="M1861" s="41"/>
      <c r="N1861" s="44"/>
      <c r="O1861" s="77" t="n">
        <f aca="false">N1861-0.5</f>
        <v>-0.5</v>
      </c>
      <c r="P1861" s="78" t="n">
        <f aca="false">IF(ISERROR($P$1*O1861),"",($P$1*O1861))</f>
        <v>-52.94</v>
      </c>
      <c r="Q1861" s="79" t="e">
        <f aca="false">P1861-T1861-X1861-G1861-H1861-Z1861</f>
        <v>#VALUE!</v>
      </c>
      <c r="R1861" s="80" t="e">
        <f aca="false">P1861-T1861-Y1861-G1861-H1861-Z1861</f>
        <v>#VALUE!</v>
      </c>
      <c r="S1861" s="81" t="str">
        <f aca="false">IF(ISERROR(Q1861/P1861),"",(Q1861/P1861))</f>
        <v/>
      </c>
      <c r="T1861" s="78" t="n">
        <f aca="false">ROUND(IF(ISERROR(P1861*$T$1),"",P1861*$T$1),0)</f>
        <v>-8</v>
      </c>
      <c r="U1861" s="82" t="n">
        <f aca="false">ROUNDUP(I1861*1.2,0)</f>
        <v>0</v>
      </c>
      <c r="V1861" s="83" t="n">
        <f aca="false">ROUNDUP(SUM(J1861:L1861)*1.1,0)</f>
        <v>0</v>
      </c>
      <c r="W1861" s="84" t="s">
        <v>50</v>
      </c>
      <c r="X1861" s="28" t="str">
        <f aca="false">IFERROR(IF($W1861="eパケライト",VLOOKUP($U1861,料金表!$B$3:$H$52,2,1),IF($W1861="eパケ",VLOOKUP($U1861,料金表!$B$3:$H$52,4,1),IF($W1861="EMS",VLOOKUP($U1861,料金表!$B$3:$H$52,6,1),""))),"")</f>
        <v/>
      </c>
      <c r="Y1861" s="28" t="str">
        <f aca="false">IFERROR(IF($W1861="eパケライト",VLOOKUP($U1861,料金表!$B$3:$H$52,3,1),IF($W1861="eパケ",VLOOKUP($U1861,料金表!$B$3:$H$52,5,1),IF($W1861="EMS",VLOOKUP($U1861,料金表!$B$3:$H$52,7,1),""))),"")</f>
        <v/>
      </c>
      <c r="Z1861" s="28" t="n">
        <f aca="false">$Z$1</f>
        <v>330</v>
      </c>
      <c r="AA1861" s="64"/>
      <c r="AB1861" s="65"/>
      <c r="AC1861" s="66"/>
      <c r="AD1861" s="53"/>
      <c r="AE1861" s="56"/>
      <c r="AF1861" s="104"/>
    </row>
    <row r="1862" customFormat="false" ht="15.75" hidden="false" customHeight="true" outlineLevel="0" collapsed="false">
      <c r="A1862" s="19" t="n">
        <v>1855</v>
      </c>
      <c r="B1862" s="67"/>
      <c r="C1862" s="58"/>
      <c r="D1862" s="37"/>
      <c r="E1862" s="20"/>
      <c r="F1862" s="38" t="n">
        <f aca="false">IF(D1862="",,"http://mnsearch.com/item?kwd="&amp;D1862)</f>
        <v>0</v>
      </c>
      <c r="G1862" s="60"/>
      <c r="H1862" s="39"/>
      <c r="I1862" s="40"/>
      <c r="J1862" s="41"/>
      <c r="K1862" s="41"/>
      <c r="L1862" s="41"/>
      <c r="M1862" s="41"/>
      <c r="N1862" s="44"/>
      <c r="O1862" s="77" t="n">
        <f aca="false">N1862-0.5</f>
        <v>-0.5</v>
      </c>
      <c r="P1862" s="78" t="n">
        <f aca="false">IF(ISERROR($P$1*O1862),"",($P$1*O1862))</f>
        <v>-52.94</v>
      </c>
      <c r="Q1862" s="79" t="e">
        <f aca="false">P1862-T1862-X1862-G1862-H1862-Z1862</f>
        <v>#VALUE!</v>
      </c>
      <c r="R1862" s="80" t="e">
        <f aca="false">P1862-T1862-Y1862-G1862-H1862-Z1862</f>
        <v>#VALUE!</v>
      </c>
      <c r="S1862" s="81" t="str">
        <f aca="false">IF(ISERROR(Q1862/P1862),"",(Q1862/P1862))</f>
        <v/>
      </c>
      <c r="T1862" s="78" t="n">
        <f aca="false">ROUND(IF(ISERROR(P1862*$T$1),"",P1862*$T$1),0)</f>
        <v>-8</v>
      </c>
      <c r="U1862" s="82" t="n">
        <f aca="false">ROUNDUP(I1862*1.2,0)</f>
        <v>0</v>
      </c>
      <c r="V1862" s="83" t="n">
        <f aca="false">ROUNDUP(SUM(J1862:L1862)*1.1,0)</f>
        <v>0</v>
      </c>
      <c r="W1862" s="84" t="s">
        <v>50</v>
      </c>
      <c r="X1862" s="28" t="str">
        <f aca="false">IFERROR(IF($W1862="eパケライト",VLOOKUP($U1862,料金表!$B$3:$H$52,2,1),IF($W1862="eパケ",VLOOKUP($U1862,料金表!$B$3:$H$52,4,1),IF($W1862="EMS",VLOOKUP($U1862,料金表!$B$3:$H$52,6,1),""))),"")</f>
        <v/>
      </c>
      <c r="Y1862" s="28" t="str">
        <f aca="false">IFERROR(IF($W1862="eパケライト",VLOOKUP($U1862,料金表!$B$3:$H$52,3,1),IF($W1862="eパケ",VLOOKUP($U1862,料金表!$B$3:$H$52,5,1),IF($W1862="EMS",VLOOKUP($U1862,料金表!$B$3:$H$52,7,1),""))),"")</f>
        <v/>
      </c>
      <c r="Z1862" s="28" t="n">
        <f aca="false">$Z$1</f>
        <v>330</v>
      </c>
      <c r="AA1862" s="64"/>
      <c r="AB1862" s="65"/>
      <c r="AC1862" s="66"/>
      <c r="AD1862" s="53"/>
      <c r="AE1862" s="56"/>
      <c r="AF1862" s="104"/>
    </row>
    <row r="1863" customFormat="false" ht="15.75" hidden="false" customHeight="true" outlineLevel="0" collapsed="false">
      <c r="A1863" s="19" t="n">
        <v>1856</v>
      </c>
      <c r="B1863" s="67"/>
      <c r="C1863" s="58"/>
      <c r="D1863" s="37"/>
      <c r="E1863" s="20"/>
      <c r="F1863" s="38" t="n">
        <f aca="false">IF(D1863="",,"http://mnsearch.com/item?kwd="&amp;D1863)</f>
        <v>0</v>
      </c>
      <c r="G1863" s="60"/>
      <c r="H1863" s="39"/>
      <c r="I1863" s="40"/>
      <c r="J1863" s="41"/>
      <c r="K1863" s="41"/>
      <c r="L1863" s="41"/>
      <c r="M1863" s="41"/>
      <c r="N1863" s="44"/>
      <c r="O1863" s="77" t="n">
        <f aca="false">N1863-0.5</f>
        <v>-0.5</v>
      </c>
      <c r="P1863" s="78" t="n">
        <f aca="false">IF(ISERROR($P$1*O1863),"",($P$1*O1863))</f>
        <v>-52.94</v>
      </c>
      <c r="Q1863" s="79" t="e">
        <f aca="false">P1863-T1863-X1863-G1863-H1863-Z1863</f>
        <v>#VALUE!</v>
      </c>
      <c r="R1863" s="80" t="e">
        <f aca="false">P1863-T1863-Y1863-G1863-H1863-Z1863</f>
        <v>#VALUE!</v>
      </c>
      <c r="S1863" s="81" t="str">
        <f aca="false">IF(ISERROR(Q1863/P1863),"",(Q1863/P1863))</f>
        <v/>
      </c>
      <c r="T1863" s="78" t="n">
        <f aca="false">ROUND(IF(ISERROR(P1863*$T$1),"",P1863*$T$1),0)</f>
        <v>-8</v>
      </c>
      <c r="U1863" s="82" t="n">
        <f aca="false">ROUNDUP(I1863*1.2,0)</f>
        <v>0</v>
      </c>
      <c r="V1863" s="83" t="n">
        <f aca="false">ROUNDUP(SUM(J1863:L1863)*1.1,0)</f>
        <v>0</v>
      </c>
      <c r="W1863" s="84" t="s">
        <v>50</v>
      </c>
      <c r="X1863" s="28" t="str">
        <f aca="false">IFERROR(IF($W1863="eパケライト",VLOOKUP($U1863,料金表!$B$3:$H$52,2,1),IF($W1863="eパケ",VLOOKUP($U1863,料金表!$B$3:$H$52,4,1),IF($W1863="EMS",VLOOKUP($U1863,料金表!$B$3:$H$52,6,1),""))),"")</f>
        <v/>
      </c>
      <c r="Y1863" s="28" t="str">
        <f aca="false">IFERROR(IF($W1863="eパケライト",VLOOKUP($U1863,料金表!$B$3:$H$52,3,1),IF($W1863="eパケ",VLOOKUP($U1863,料金表!$B$3:$H$52,5,1),IF($W1863="EMS",VLOOKUP($U1863,料金表!$B$3:$H$52,7,1),""))),"")</f>
        <v/>
      </c>
      <c r="Z1863" s="28" t="n">
        <f aca="false">$Z$1</f>
        <v>330</v>
      </c>
      <c r="AA1863" s="64"/>
      <c r="AB1863" s="65"/>
      <c r="AC1863" s="66"/>
      <c r="AD1863" s="53"/>
      <c r="AE1863" s="56"/>
      <c r="AF1863" s="104"/>
    </row>
    <row r="1864" customFormat="false" ht="15.75" hidden="false" customHeight="true" outlineLevel="0" collapsed="false">
      <c r="A1864" s="19" t="n">
        <v>1857</v>
      </c>
      <c r="B1864" s="67"/>
      <c r="C1864" s="58"/>
      <c r="D1864" s="37"/>
      <c r="E1864" s="20"/>
      <c r="F1864" s="38" t="n">
        <f aca="false">IF(D1864="",,"http://mnsearch.com/item?kwd="&amp;D1864)</f>
        <v>0</v>
      </c>
      <c r="G1864" s="60"/>
      <c r="H1864" s="39"/>
      <c r="I1864" s="40"/>
      <c r="J1864" s="41"/>
      <c r="K1864" s="41"/>
      <c r="L1864" s="41"/>
      <c r="M1864" s="41"/>
      <c r="N1864" s="44"/>
      <c r="O1864" s="77" t="n">
        <f aca="false">N1864-0.5</f>
        <v>-0.5</v>
      </c>
      <c r="P1864" s="78" t="n">
        <f aca="false">IF(ISERROR($P$1*O1864),"",($P$1*O1864))</f>
        <v>-52.94</v>
      </c>
      <c r="Q1864" s="79" t="e">
        <f aca="false">P1864-T1864-X1864-G1864-H1864-Z1864</f>
        <v>#VALUE!</v>
      </c>
      <c r="R1864" s="80" t="e">
        <f aca="false">P1864-T1864-Y1864-G1864-H1864-Z1864</f>
        <v>#VALUE!</v>
      </c>
      <c r="S1864" s="81" t="str">
        <f aca="false">IF(ISERROR(Q1864/P1864),"",(Q1864/P1864))</f>
        <v/>
      </c>
      <c r="T1864" s="78" t="n">
        <f aca="false">ROUND(IF(ISERROR(P1864*$T$1),"",P1864*$T$1),0)</f>
        <v>-8</v>
      </c>
      <c r="U1864" s="82" t="n">
        <f aca="false">ROUNDUP(I1864*1.2,0)</f>
        <v>0</v>
      </c>
      <c r="V1864" s="83" t="n">
        <f aca="false">ROUNDUP(SUM(J1864:L1864)*1.1,0)</f>
        <v>0</v>
      </c>
      <c r="W1864" s="84" t="s">
        <v>50</v>
      </c>
      <c r="X1864" s="28" t="str">
        <f aca="false">IFERROR(IF($W1864="eパケライト",VLOOKUP($U1864,料金表!$B$3:$H$52,2,1),IF($W1864="eパケ",VLOOKUP($U1864,料金表!$B$3:$H$52,4,1),IF($W1864="EMS",VLOOKUP($U1864,料金表!$B$3:$H$52,6,1),""))),"")</f>
        <v/>
      </c>
      <c r="Y1864" s="28" t="str">
        <f aca="false">IFERROR(IF($W1864="eパケライト",VLOOKUP($U1864,料金表!$B$3:$H$52,3,1),IF($W1864="eパケ",VLOOKUP($U1864,料金表!$B$3:$H$52,5,1),IF($W1864="EMS",VLOOKUP($U1864,料金表!$B$3:$H$52,7,1),""))),"")</f>
        <v/>
      </c>
      <c r="Z1864" s="28" t="n">
        <f aca="false">$Z$1</f>
        <v>330</v>
      </c>
      <c r="AA1864" s="64"/>
      <c r="AB1864" s="65"/>
      <c r="AC1864" s="66"/>
      <c r="AD1864" s="53"/>
      <c r="AE1864" s="56"/>
      <c r="AF1864" s="104"/>
    </row>
    <row r="1865" customFormat="false" ht="15.75" hidden="false" customHeight="true" outlineLevel="0" collapsed="false">
      <c r="A1865" s="19" t="n">
        <v>1858</v>
      </c>
      <c r="B1865" s="67"/>
      <c r="C1865" s="58"/>
      <c r="D1865" s="37"/>
      <c r="E1865" s="20"/>
      <c r="F1865" s="38" t="n">
        <f aca="false">IF(D1865="",,"http://mnsearch.com/item?kwd="&amp;D1865)</f>
        <v>0</v>
      </c>
      <c r="G1865" s="60"/>
      <c r="H1865" s="39"/>
      <c r="I1865" s="40"/>
      <c r="J1865" s="41"/>
      <c r="K1865" s="41"/>
      <c r="L1865" s="41"/>
      <c r="M1865" s="41"/>
      <c r="N1865" s="44"/>
      <c r="O1865" s="77" t="n">
        <f aca="false">N1865-0.5</f>
        <v>-0.5</v>
      </c>
      <c r="P1865" s="78" t="n">
        <f aca="false">IF(ISERROR($P$1*O1865),"",($P$1*O1865))</f>
        <v>-52.94</v>
      </c>
      <c r="Q1865" s="79" t="e">
        <f aca="false">P1865-T1865-X1865-G1865-H1865-Z1865</f>
        <v>#VALUE!</v>
      </c>
      <c r="R1865" s="80" t="e">
        <f aca="false">P1865-T1865-Y1865-G1865-H1865-Z1865</f>
        <v>#VALUE!</v>
      </c>
      <c r="S1865" s="81" t="str">
        <f aca="false">IF(ISERROR(Q1865/P1865),"",(Q1865/P1865))</f>
        <v/>
      </c>
      <c r="T1865" s="78" t="n">
        <f aca="false">ROUND(IF(ISERROR(P1865*$T$1),"",P1865*$T$1),0)</f>
        <v>-8</v>
      </c>
      <c r="U1865" s="82" t="n">
        <f aca="false">ROUNDUP(I1865*1.2,0)</f>
        <v>0</v>
      </c>
      <c r="V1865" s="83" t="n">
        <f aca="false">ROUNDUP(SUM(J1865:L1865)*1.1,0)</f>
        <v>0</v>
      </c>
      <c r="W1865" s="84" t="s">
        <v>50</v>
      </c>
      <c r="X1865" s="28" t="str">
        <f aca="false">IFERROR(IF($W1865="eパケライト",VLOOKUP($U1865,料金表!$B$3:$H$52,2,1),IF($W1865="eパケ",VLOOKUP($U1865,料金表!$B$3:$H$52,4,1),IF($W1865="EMS",VLOOKUP($U1865,料金表!$B$3:$H$52,6,1),""))),"")</f>
        <v/>
      </c>
      <c r="Y1865" s="28" t="str">
        <f aca="false">IFERROR(IF($W1865="eパケライト",VLOOKUP($U1865,料金表!$B$3:$H$52,3,1),IF($W1865="eパケ",VLOOKUP($U1865,料金表!$B$3:$H$52,5,1),IF($W1865="EMS",VLOOKUP($U1865,料金表!$B$3:$H$52,7,1),""))),"")</f>
        <v/>
      </c>
      <c r="Z1865" s="28" t="n">
        <f aca="false">$Z$1</f>
        <v>330</v>
      </c>
      <c r="AA1865" s="64"/>
      <c r="AB1865" s="65"/>
      <c r="AC1865" s="66"/>
      <c r="AD1865" s="53"/>
      <c r="AE1865" s="56"/>
      <c r="AF1865" s="104"/>
    </row>
    <row r="1866" customFormat="false" ht="15.75" hidden="false" customHeight="true" outlineLevel="0" collapsed="false">
      <c r="E1866" s="108"/>
      <c r="I1866" s="109"/>
      <c r="O1866" s="110"/>
      <c r="P1866" s="10"/>
      <c r="Q1866" s="10"/>
      <c r="R1866" s="10"/>
      <c r="T1866" s="10"/>
      <c r="U1866" s="108"/>
      <c r="X1866" s="10"/>
      <c r="Y1866" s="10"/>
      <c r="Z1866" s="10"/>
      <c r="AF1866" s="104"/>
    </row>
    <row r="1867" customFormat="false" ht="15.75" hidden="false" customHeight="true" outlineLevel="0" collapsed="false">
      <c r="E1867" s="108"/>
      <c r="I1867" s="109"/>
      <c r="O1867" s="110"/>
      <c r="P1867" s="10"/>
      <c r="Q1867" s="10"/>
      <c r="R1867" s="10"/>
      <c r="T1867" s="10"/>
      <c r="U1867" s="108"/>
      <c r="X1867" s="10"/>
      <c r="Y1867" s="10"/>
      <c r="Z1867" s="10"/>
      <c r="AF1867" s="104"/>
    </row>
    <row r="1868" customFormat="false" ht="15.75" hidden="false" customHeight="true" outlineLevel="0" collapsed="false">
      <c r="E1868" s="108"/>
      <c r="I1868" s="109"/>
      <c r="O1868" s="110"/>
      <c r="P1868" s="10"/>
      <c r="Q1868" s="10"/>
      <c r="R1868" s="10"/>
      <c r="T1868" s="10"/>
      <c r="U1868" s="108"/>
      <c r="X1868" s="10"/>
      <c r="Y1868" s="10"/>
      <c r="Z1868" s="10"/>
      <c r="AF1868" s="104"/>
    </row>
    <row r="1869" customFormat="false" ht="15.75" hidden="false" customHeight="true" outlineLevel="0" collapsed="false">
      <c r="E1869" s="108"/>
      <c r="I1869" s="109"/>
      <c r="O1869" s="110"/>
      <c r="P1869" s="10"/>
      <c r="Q1869" s="10"/>
      <c r="R1869" s="10"/>
      <c r="T1869" s="10"/>
      <c r="U1869" s="108"/>
      <c r="X1869" s="10"/>
      <c r="Y1869" s="10"/>
      <c r="Z1869" s="10"/>
      <c r="AF1869" s="104"/>
    </row>
    <row r="1870" customFormat="false" ht="15.75" hidden="false" customHeight="true" outlineLevel="0" collapsed="false">
      <c r="E1870" s="108"/>
      <c r="I1870" s="109"/>
      <c r="O1870" s="110"/>
      <c r="P1870" s="10"/>
      <c r="Q1870" s="10"/>
      <c r="R1870" s="10"/>
      <c r="T1870" s="10"/>
      <c r="U1870" s="108"/>
      <c r="X1870" s="10"/>
      <c r="Y1870" s="10"/>
      <c r="Z1870" s="10"/>
      <c r="AF1870" s="104"/>
    </row>
    <row r="1871" customFormat="false" ht="15.75" hidden="false" customHeight="true" outlineLevel="0" collapsed="false">
      <c r="E1871" s="108"/>
      <c r="I1871" s="109"/>
      <c r="O1871" s="110"/>
      <c r="P1871" s="10"/>
      <c r="Q1871" s="10"/>
      <c r="R1871" s="10"/>
      <c r="T1871" s="10"/>
      <c r="U1871" s="108"/>
      <c r="X1871" s="10"/>
      <c r="Y1871" s="10"/>
      <c r="Z1871" s="10"/>
      <c r="AF1871" s="104"/>
    </row>
    <row r="1872" customFormat="false" ht="15.75" hidden="false" customHeight="true" outlineLevel="0" collapsed="false">
      <c r="E1872" s="108"/>
      <c r="I1872" s="109"/>
      <c r="O1872" s="110"/>
      <c r="P1872" s="10"/>
      <c r="Q1872" s="10"/>
      <c r="R1872" s="10"/>
      <c r="T1872" s="10"/>
      <c r="U1872" s="108"/>
      <c r="X1872" s="10"/>
      <c r="Y1872" s="10"/>
      <c r="Z1872" s="10"/>
      <c r="AF1872" s="104"/>
    </row>
    <row r="1873" customFormat="false" ht="15.75" hidden="false" customHeight="true" outlineLevel="0" collapsed="false">
      <c r="E1873" s="108"/>
      <c r="I1873" s="109"/>
      <c r="O1873" s="110"/>
      <c r="P1873" s="10"/>
      <c r="Q1873" s="10"/>
      <c r="R1873" s="10"/>
      <c r="T1873" s="10"/>
      <c r="U1873" s="108"/>
      <c r="X1873" s="10"/>
      <c r="Y1873" s="10"/>
      <c r="Z1873" s="10"/>
      <c r="AF1873" s="104"/>
    </row>
    <row r="1874" customFormat="false" ht="15.75" hidden="false" customHeight="true" outlineLevel="0" collapsed="false">
      <c r="E1874" s="108"/>
      <c r="I1874" s="109"/>
      <c r="O1874" s="110"/>
      <c r="P1874" s="10"/>
      <c r="Q1874" s="10"/>
      <c r="R1874" s="10"/>
      <c r="T1874" s="10"/>
      <c r="U1874" s="108"/>
      <c r="X1874" s="10"/>
      <c r="Y1874" s="10"/>
      <c r="Z1874" s="10"/>
      <c r="AF1874" s="104"/>
    </row>
    <row r="1875" customFormat="false" ht="15.75" hidden="false" customHeight="true" outlineLevel="0" collapsed="false">
      <c r="E1875" s="108"/>
      <c r="I1875" s="109"/>
      <c r="O1875" s="110"/>
      <c r="P1875" s="10"/>
      <c r="Q1875" s="10"/>
      <c r="R1875" s="10"/>
      <c r="T1875" s="10"/>
      <c r="U1875" s="108"/>
      <c r="X1875" s="10"/>
      <c r="Y1875" s="10"/>
      <c r="Z1875" s="10"/>
      <c r="AF1875" s="104"/>
    </row>
    <row r="1876" customFormat="false" ht="15.75" hidden="false" customHeight="true" outlineLevel="0" collapsed="false">
      <c r="E1876" s="108"/>
      <c r="I1876" s="109"/>
      <c r="O1876" s="110"/>
      <c r="P1876" s="10"/>
      <c r="Q1876" s="10"/>
      <c r="R1876" s="10"/>
      <c r="T1876" s="10"/>
      <c r="U1876" s="108"/>
      <c r="X1876" s="10"/>
      <c r="Y1876" s="10"/>
      <c r="Z1876" s="10"/>
      <c r="AF1876" s="104"/>
    </row>
    <row r="1877" customFormat="false" ht="15.75" hidden="false" customHeight="true" outlineLevel="0" collapsed="false">
      <c r="E1877" s="108"/>
      <c r="I1877" s="109"/>
      <c r="O1877" s="110"/>
      <c r="P1877" s="10"/>
      <c r="Q1877" s="10"/>
      <c r="R1877" s="10"/>
      <c r="T1877" s="10"/>
      <c r="U1877" s="108"/>
      <c r="X1877" s="10"/>
      <c r="Y1877" s="10"/>
      <c r="Z1877" s="10"/>
      <c r="AF1877" s="104"/>
    </row>
    <row r="1878" customFormat="false" ht="15.75" hidden="false" customHeight="true" outlineLevel="0" collapsed="false">
      <c r="E1878" s="108"/>
      <c r="I1878" s="109"/>
      <c r="O1878" s="110"/>
      <c r="P1878" s="10"/>
      <c r="Q1878" s="10"/>
      <c r="R1878" s="10"/>
      <c r="T1878" s="10"/>
      <c r="U1878" s="108"/>
      <c r="X1878" s="10"/>
      <c r="Y1878" s="10"/>
      <c r="Z1878" s="10"/>
      <c r="AF1878" s="104"/>
    </row>
    <row r="1879" customFormat="false" ht="15.75" hidden="false" customHeight="true" outlineLevel="0" collapsed="false">
      <c r="E1879" s="108"/>
      <c r="I1879" s="109"/>
      <c r="O1879" s="110"/>
      <c r="P1879" s="10"/>
      <c r="Q1879" s="10"/>
      <c r="R1879" s="10"/>
      <c r="T1879" s="10"/>
      <c r="U1879" s="108"/>
      <c r="X1879" s="10"/>
      <c r="Y1879" s="10"/>
      <c r="Z1879" s="10"/>
      <c r="AF1879" s="104"/>
    </row>
    <row r="1880" customFormat="false" ht="15.75" hidden="false" customHeight="true" outlineLevel="0" collapsed="false">
      <c r="E1880" s="108"/>
      <c r="I1880" s="109"/>
      <c r="O1880" s="110"/>
      <c r="P1880" s="10"/>
      <c r="Q1880" s="10"/>
      <c r="R1880" s="10"/>
      <c r="T1880" s="10"/>
      <c r="U1880" s="108"/>
      <c r="X1880" s="10"/>
      <c r="Y1880" s="10"/>
      <c r="Z1880" s="10"/>
      <c r="AF1880" s="104"/>
    </row>
    <row r="1881" customFormat="false" ht="15.75" hidden="false" customHeight="true" outlineLevel="0" collapsed="false">
      <c r="E1881" s="108"/>
      <c r="I1881" s="109"/>
      <c r="O1881" s="110"/>
      <c r="P1881" s="10"/>
      <c r="Q1881" s="10"/>
      <c r="R1881" s="10"/>
      <c r="T1881" s="10"/>
      <c r="U1881" s="108"/>
      <c r="X1881" s="10"/>
      <c r="Y1881" s="10"/>
      <c r="Z1881" s="10"/>
      <c r="AF1881" s="104"/>
    </row>
    <row r="1882" customFormat="false" ht="15.75" hidden="false" customHeight="true" outlineLevel="0" collapsed="false">
      <c r="E1882" s="108"/>
      <c r="I1882" s="109"/>
      <c r="O1882" s="110"/>
      <c r="P1882" s="10"/>
      <c r="Q1882" s="10"/>
      <c r="R1882" s="10"/>
      <c r="T1882" s="10"/>
      <c r="U1882" s="108"/>
      <c r="X1882" s="10"/>
      <c r="Y1882" s="10"/>
      <c r="Z1882" s="10"/>
      <c r="AF1882" s="104"/>
    </row>
    <row r="1883" customFormat="false" ht="15.75" hidden="false" customHeight="true" outlineLevel="0" collapsed="false">
      <c r="E1883" s="108"/>
      <c r="I1883" s="109"/>
      <c r="O1883" s="110"/>
      <c r="P1883" s="10"/>
      <c r="Q1883" s="10"/>
      <c r="R1883" s="10"/>
      <c r="T1883" s="10"/>
      <c r="U1883" s="108"/>
      <c r="X1883" s="10"/>
      <c r="Y1883" s="10"/>
      <c r="Z1883" s="10"/>
      <c r="AF1883" s="104"/>
    </row>
    <row r="1884" customFormat="false" ht="15.75" hidden="false" customHeight="true" outlineLevel="0" collapsed="false">
      <c r="E1884" s="108"/>
      <c r="I1884" s="109"/>
      <c r="O1884" s="110"/>
      <c r="P1884" s="10"/>
      <c r="Q1884" s="10"/>
      <c r="R1884" s="10"/>
      <c r="T1884" s="10"/>
      <c r="U1884" s="108"/>
      <c r="X1884" s="10"/>
      <c r="Y1884" s="10"/>
      <c r="Z1884" s="10"/>
      <c r="AF1884" s="104"/>
    </row>
    <row r="1885" customFormat="false" ht="15.75" hidden="false" customHeight="true" outlineLevel="0" collapsed="false">
      <c r="E1885" s="108"/>
      <c r="I1885" s="109"/>
      <c r="O1885" s="110"/>
      <c r="P1885" s="10"/>
      <c r="Q1885" s="10"/>
      <c r="R1885" s="10"/>
      <c r="T1885" s="10"/>
      <c r="U1885" s="108"/>
      <c r="X1885" s="10"/>
      <c r="Y1885" s="10"/>
      <c r="Z1885" s="10"/>
      <c r="AF1885" s="104"/>
    </row>
    <row r="1886" customFormat="false" ht="15.75" hidden="false" customHeight="true" outlineLevel="0" collapsed="false">
      <c r="E1886" s="108"/>
      <c r="I1886" s="109"/>
      <c r="O1886" s="110"/>
      <c r="P1886" s="10"/>
      <c r="Q1886" s="10"/>
      <c r="R1886" s="10"/>
      <c r="T1886" s="10"/>
      <c r="U1886" s="108"/>
      <c r="X1886" s="10"/>
      <c r="Y1886" s="10"/>
      <c r="Z1886" s="10"/>
      <c r="AF1886" s="104"/>
    </row>
    <row r="1887" customFormat="false" ht="15.75" hidden="false" customHeight="true" outlineLevel="0" collapsed="false">
      <c r="E1887" s="108"/>
      <c r="I1887" s="109"/>
      <c r="O1887" s="110"/>
      <c r="P1887" s="10"/>
      <c r="Q1887" s="10"/>
      <c r="R1887" s="10"/>
      <c r="T1887" s="10"/>
      <c r="U1887" s="108"/>
      <c r="X1887" s="10"/>
      <c r="Y1887" s="10"/>
      <c r="Z1887" s="10"/>
      <c r="AF1887" s="104"/>
    </row>
    <row r="1888" customFormat="false" ht="15.75" hidden="false" customHeight="true" outlineLevel="0" collapsed="false">
      <c r="E1888" s="108"/>
      <c r="I1888" s="109"/>
      <c r="O1888" s="110"/>
      <c r="P1888" s="10"/>
      <c r="Q1888" s="10"/>
      <c r="R1888" s="10"/>
      <c r="T1888" s="10"/>
      <c r="U1888" s="108"/>
      <c r="X1888" s="10"/>
      <c r="Y1888" s="10"/>
      <c r="Z1888" s="10"/>
      <c r="AF1888" s="104"/>
    </row>
    <row r="1889" customFormat="false" ht="15.75" hidden="false" customHeight="true" outlineLevel="0" collapsed="false">
      <c r="E1889" s="108"/>
      <c r="I1889" s="109"/>
      <c r="O1889" s="110"/>
      <c r="P1889" s="10"/>
      <c r="Q1889" s="10"/>
      <c r="R1889" s="10"/>
      <c r="T1889" s="10"/>
      <c r="U1889" s="108"/>
      <c r="X1889" s="10"/>
      <c r="Y1889" s="10"/>
      <c r="Z1889" s="10"/>
      <c r="AF1889" s="104"/>
    </row>
    <row r="1890" customFormat="false" ht="15.75" hidden="false" customHeight="true" outlineLevel="0" collapsed="false">
      <c r="E1890" s="108"/>
      <c r="I1890" s="109"/>
      <c r="O1890" s="110"/>
      <c r="P1890" s="10"/>
      <c r="Q1890" s="10"/>
      <c r="R1890" s="10"/>
      <c r="T1890" s="10"/>
      <c r="U1890" s="108"/>
      <c r="X1890" s="10"/>
      <c r="Y1890" s="10"/>
      <c r="Z1890" s="10"/>
      <c r="AF1890" s="104"/>
    </row>
    <row r="1891" customFormat="false" ht="15.75" hidden="false" customHeight="true" outlineLevel="0" collapsed="false">
      <c r="E1891" s="108"/>
      <c r="I1891" s="109"/>
      <c r="O1891" s="110"/>
      <c r="P1891" s="10"/>
      <c r="Q1891" s="10"/>
      <c r="R1891" s="10"/>
      <c r="T1891" s="10"/>
      <c r="U1891" s="108"/>
      <c r="X1891" s="10"/>
      <c r="Y1891" s="10"/>
      <c r="Z1891" s="10"/>
      <c r="AF1891" s="104"/>
    </row>
    <row r="1892" customFormat="false" ht="15.75" hidden="false" customHeight="true" outlineLevel="0" collapsed="false">
      <c r="E1892" s="108"/>
      <c r="I1892" s="109"/>
      <c r="O1892" s="110"/>
      <c r="P1892" s="10"/>
      <c r="Q1892" s="10"/>
      <c r="R1892" s="10"/>
      <c r="T1892" s="10"/>
      <c r="U1892" s="108"/>
      <c r="X1892" s="10"/>
      <c r="Y1892" s="10"/>
      <c r="Z1892" s="10"/>
      <c r="AF1892" s="104"/>
    </row>
    <row r="1893" customFormat="false" ht="15.75" hidden="false" customHeight="true" outlineLevel="0" collapsed="false">
      <c r="E1893" s="108"/>
      <c r="I1893" s="109"/>
      <c r="O1893" s="110"/>
      <c r="P1893" s="10"/>
      <c r="Q1893" s="10"/>
      <c r="R1893" s="10"/>
      <c r="T1893" s="10"/>
      <c r="U1893" s="108"/>
      <c r="X1893" s="10"/>
      <c r="Y1893" s="10"/>
      <c r="Z1893" s="10"/>
      <c r="AF1893" s="104"/>
    </row>
    <row r="1894" customFormat="false" ht="15.75" hidden="false" customHeight="true" outlineLevel="0" collapsed="false">
      <c r="E1894" s="108"/>
      <c r="I1894" s="109"/>
      <c r="O1894" s="110"/>
      <c r="P1894" s="10"/>
      <c r="Q1894" s="10"/>
      <c r="R1894" s="10"/>
      <c r="T1894" s="10"/>
      <c r="U1894" s="108"/>
      <c r="X1894" s="10"/>
      <c r="Y1894" s="10"/>
      <c r="Z1894" s="10"/>
      <c r="AF1894" s="104"/>
    </row>
    <row r="1895" customFormat="false" ht="15.75" hidden="false" customHeight="true" outlineLevel="0" collapsed="false">
      <c r="E1895" s="108"/>
      <c r="I1895" s="109"/>
      <c r="O1895" s="110"/>
      <c r="P1895" s="10"/>
      <c r="Q1895" s="10"/>
      <c r="R1895" s="10"/>
      <c r="T1895" s="10"/>
      <c r="U1895" s="108"/>
      <c r="X1895" s="10"/>
      <c r="Y1895" s="10"/>
      <c r="Z1895" s="10"/>
      <c r="AF1895" s="104"/>
    </row>
    <row r="1896" customFormat="false" ht="15.75" hidden="false" customHeight="true" outlineLevel="0" collapsed="false">
      <c r="E1896" s="108"/>
      <c r="I1896" s="109"/>
      <c r="O1896" s="110"/>
      <c r="P1896" s="10"/>
      <c r="Q1896" s="10"/>
      <c r="R1896" s="10"/>
      <c r="T1896" s="10"/>
      <c r="U1896" s="108"/>
      <c r="X1896" s="10"/>
      <c r="Y1896" s="10"/>
      <c r="Z1896" s="10"/>
      <c r="AF1896" s="104"/>
    </row>
    <row r="1897" customFormat="false" ht="15.75" hidden="false" customHeight="true" outlineLevel="0" collapsed="false">
      <c r="E1897" s="108"/>
      <c r="I1897" s="109"/>
      <c r="O1897" s="110"/>
      <c r="P1897" s="10"/>
      <c r="Q1897" s="10"/>
      <c r="R1897" s="10"/>
      <c r="T1897" s="10"/>
      <c r="U1897" s="108"/>
      <c r="X1897" s="10"/>
      <c r="Y1897" s="10"/>
      <c r="Z1897" s="10"/>
      <c r="AF1897" s="104"/>
    </row>
    <row r="1898" customFormat="false" ht="15.75" hidden="false" customHeight="true" outlineLevel="0" collapsed="false">
      <c r="E1898" s="108"/>
      <c r="I1898" s="109"/>
      <c r="O1898" s="110"/>
      <c r="P1898" s="10"/>
      <c r="Q1898" s="10"/>
      <c r="R1898" s="10"/>
      <c r="T1898" s="10"/>
      <c r="U1898" s="108"/>
      <c r="X1898" s="10"/>
      <c r="Y1898" s="10"/>
      <c r="Z1898" s="10"/>
      <c r="AF1898" s="104"/>
    </row>
    <row r="1899" customFormat="false" ht="15.75" hidden="false" customHeight="true" outlineLevel="0" collapsed="false">
      <c r="E1899" s="108"/>
      <c r="I1899" s="109"/>
      <c r="O1899" s="110"/>
      <c r="P1899" s="10"/>
      <c r="Q1899" s="10"/>
      <c r="R1899" s="10"/>
      <c r="T1899" s="10"/>
      <c r="U1899" s="108"/>
      <c r="X1899" s="10"/>
      <c r="Y1899" s="10"/>
      <c r="Z1899" s="10"/>
      <c r="AF1899" s="104"/>
    </row>
    <row r="1900" customFormat="false" ht="15.75" hidden="false" customHeight="true" outlineLevel="0" collapsed="false">
      <c r="E1900" s="108"/>
      <c r="I1900" s="109"/>
      <c r="O1900" s="110"/>
      <c r="P1900" s="10"/>
      <c r="Q1900" s="10"/>
      <c r="R1900" s="10"/>
      <c r="T1900" s="10"/>
      <c r="U1900" s="108"/>
      <c r="X1900" s="10"/>
      <c r="Y1900" s="10"/>
      <c r="Z1900" s="10"/>
      <c r="AF1900" s="104"/>
    </row>
    <row r="1901" customFormat="false" ht="15.75" hidden="false" customHeight="true" outlineLevel="0" collapsed="false">
      <c r="E1901" s="108"/>
      <c r="I1901" s="109"/>
      <c r="O1901" s="110"/>
      <c r="P1901" s="10"/>
      <c r="Q1901" s="10"/>
      <c r="R1901" s="10"/>
      <c r="T1901" s="10"/>
      <c r="U1901" s="108"/>
      <c r="X1901" s="10"/>
      <c r="Y1901" s="10"/>
      <c r="Z1901" s="10"/>
      <c r="AF1901" s="104"/>
    </row>
    <row r="1902" customFormat="false" ht="15.75" hidden="false" customHeight="true" outlineLevel="0" collapsed="false">
      <c r="E1902" s="108"/>
      <c r="I1902" s="109"/>
      <c r="O1902" s="110"/>
      <c r="P1902" s="10"/>
      <c r="Q1902" s="10"/>
      <c r="R1902" s="10"/>
      <c r="T1902" s="10"/>
      <c r="U1902" s="108"/>
      <c r="X1902" s="10"/>
      <c r="Y1902" s="10"/>
      <c r="Z1902" s="10"/>
      <c r="AF1902" s="104"/>
    </row>
    <row r="1903" customFormat="false" ht="15.75" hidden="false" customHeight="true" outlineLevel="0" collapsed="false">
      <c r="E1903" s="108"/>
      <c r="I1903" s="109"/>
      <c r="O1903" s="110"/>
      <c r="P1903" s="10"/>
      <c r="Q1903" s="10"/>
      <c r="R1903" s="10"/>
      <c r="T1903" s="10"/>
      <c r="U1903" s="108"/>
      <c r="X1903" s="10"/>
      <c r="Y1903" s="10"/>
      <c r="Z1903" s="10"/>
      <c r="AF1903" s="104"/>
    </row>
    <row r="1904" customFormat="false" ht="15.75" hidden="false" customHeight="true" outlineLevel="0" collapsed="false">
      <c r="E1904" s="108"/>
      <c r="I1904" s="109"/>
      <c r="O1904" s="110"/>
      <c r="P1904" s="10"/>
      <c r="Q1904" s="10"/>
      <c r="R1904" s="10"/>
      <c r="T1904" s="10"/>
      <c r="U1904" s="108"/>
      <c r="X1904" s="10"/>
      <c r="Y1904" s="10"/>
      <c r="Z1904" s="10"/>
      <c r="AF1904" s="104"/>
    </row>
    <row r="1905" customFormat="false" ht="15.75" hidden="false" customHeight="true" outlineLevel="0" collapsed="false">
      <c r="E1905" s="108"/>
      <c r="I1905" s="109"/>
      <c r="O1905" s="110"/>
      <c r="P1905" s="10"/>
      <c r="Q1905" s="10"/>
      <c r="R1905" s="10"/>
      <c r="T1905" s="10"/>
      <c r="U1905" s="108"/>
      <c r="X1905" s="10"/>
      <c r="Y1905" s="10"/>
      <c r="Z1905" s="10"/>
      <c r="AF1905" s="104"/>
    </row>
    <row r="1906" customFormat="false" ht="15.75" hidden="false" customHeight="true" outlineLevel="0" collapsed="false">
      <c r="E1906" s="108"/>
      <c r="I1906" s="109"/>
      <c r="O1906" s="110"/>
      <c r="P1906" s="10"/>
      <c r="Q1906" s="10"/>
      <c r="R1906" s="10"/>
      <c r="T1906" s="10"/>
      <c r="U1906" s="108"/>
      <c r="X1906" s="10"/>
      <c r="Y1906" s="10"/>
      <c r="Z1906" s="10"/>
      <c r="AF1906" s="104"/>
    </row>
    <row r="1907" customFormat="false" ht="15.75" hidden="false" customHeight="true" outlineLevel="0" collapsed="false">
      <c r="E1907" s="108"/>
      <c r="I1907" s="109"/>
      <c r="O1907" s="110"/>
      <c r="P1907" s="10"/>
      <c r="Q1907" s="10"/>
      <c r="R1907" s="10"/>
      <c r="T1907" s="10"/>
      <c r="U1907" s="108"/>
      <c r="X1907" s="10"/>
      <c r="Y1907" s="10"/>
      <c r="Z1907" s="10"/>
      <c r="AF1907" s="104"/>
    </row>
    <row r="1908" customFormat="false" ht="15.75" hidden="false" customHeight="true" outlineLevel="0" collapsed="false">
      <c r="E1908" s="108"/>
      <c r="I1908" s="109"/>
      <c r="O1908" s="110"/>
      <c r="P1908" s="10"/>
      <c r="Q1908" s="10"/>
      <c r="R1908" s="10"/>
      <c r="T1908" s="10"/>
      <c r="U1908" s="108"/>
      <c r="X1908" s="10"/>
      <c r="Y1908" s="10"/>
      <c r="Z1908" s="10"/>
      <c r="AF1908" s="104"/>
    </row>
    <row r="1909" customFormat="false" ht="15.75" hidden="false" customHeight="true" outlineLevel="0" collapsed="false">
      <c r="E1909" s="108"/>
      <c r="I1909" s="109"/>
      <c r="O1909" s="110"/>
      <c r="P1909" s="10"/>
      <c r="Q1909" s="10"/>
      <c r="R1909" s="10"/>
      <c r="T1909" s="10"/>
      <c r="U1909" s="108"/>
      <c r="X1909" s="10"/>
      <c r="Y1909" s="10"/>
      <c r="Z1909" s="10"/>
      <c r="AF1909" s="104"/>
    </row>
    <row r="1910" customFormat="false" ht="15.75" hidden="false" customHeight="true" outlineLevel="0" collapsed="false">
      <c r="E1910" s="108"/>
      <c r="I1910" s="109"/>
      <c r="O1910" s="110"/>
      <c r="P1910" s="10"/>
      <c r="Q1910" s="10"/>
      <c r="R1910" s="10"/>
      <c r="T1910" s="10"/>
      <c r="U1910" s="108"/>
      <c r="X1910" s="10"/>
      <c r="Y1910" s="10"/>
      <c r="Z1910" s="10"/>
      <c r="AF1910" s="104"/>
    </row>
    <row r="1911" customFormat="false" ht="15.75" hidden="false" customHeight="true" outlineLevel="0" collapsed="false">
      <c r="E1911" s="108"/>
      <c r="I1911" s="109"/>
      <c r="O1911" s="110"/>
      <c r="P1911" s="10"/>
      <c r="Q1911" s="10"/>
      <c r="R1911" s="10"/>
      <c r="T1911" s="10"/>
      <c r="U1911" s="108"/>
      <c r="X1911" s="10"/>
      <c r="Y1911" s="10"/>
      <c r="Z1911" s="10"/>
      <c r="AF1911" s="104"/>
    </row>
    <row r="1912" customFormat="false" ht="15.75" hidden="false" customHeight="true" outlineLevel="0" collapsed="false">
      <c r="E1912" s="108"/>
      <c r="I1912" s="109"/>
      <c r="O1912" s="110"/>
      <c r="P1912" s="10"/>
      <c r="Q1912" s="10"/>
      <c r="R1912" s="10"/>
      <c r="T1912" s="10"/>
      <c r="U1912" s="108"/>
      <c r="X1912" s="10"/>
      <c r="Y1912" s="10"/>
      <c r="Z1912" s="10"/>
      <c r="AF1912" s="104"/>
    </row>
    <row r="1913" customFormat="false" ht="15.75" hidden="false" customHeight="true" outlineLevel="0" collapsed="false">
      <c r="E1913" s="108"/>
      <c r="I1913" s="109"/>
      <c r="O1913" s="110"/>
      <c r="P1913" s="10"/>
      <c r="Q1913" s="10"/>
      <c r="R1913" s="10"/>
      <c r="T1913" s="10"/>
      <c r="U1913" s="108"/>
      <c r="X1913" s="10"/>
      <c r="Y1913" s="10"/>
      <c r="Z1913" s="10"/>
      <c r="AF1913" s="104"/>
    </row>
    <row r="1914" customFormat="false" ht="15.75" hidden="false" customHeight="true" outlineLevel="0" collapsed="false">
      <c r="E1914" s="108"/>
      <c r="I1914" s="109"/>
      <c r="O1914" s="110"/>
      <c r="P1914" s="10"/>
      <c r="Q1914" s="10"/>
      <c r="R1914" s="10"/>
      <c r="T1914" s="10"/>
      <c r="U1914" s="108"/>
      <c r="X1914" s="10"/>
      <c r="Y1914" s="10"/>
      <c r="Z1914" s="10"/>
      <c r="AF1914" s="104"/>
    </row>
    <row r="1915" customFormat="false" ht="15.75" hidden="false" customHeight="true" outlineLevel="0" collapsed="false">
      <c r="E1915" s="108"/>
      <c r="I1915" s="109"/>
      <c r="O1915" s="110"/>
      <c r="P1915" s="10"/>
      <c r="Q1915" s="10"/>
      <c r="R1915" s="10"/>
      <c r="T1915" s="10"/>
      <c r="U1915" s="108"/>
      <c r="X1915" s="10"/>
      <c r="Y1915" s="10"/>
      <c r="Z1915" s="10"/>
      <c r="AF1915" s="104"/>
    </row>
    <row r="1916" customFormat="false" ht="15.75" hidden="false" customHeight="true" outlineLevel="0" collapsed="false">
      <c r="E1916" s="108"/>
      <c r="I1916" s="109"/>
      <c r="O1916" s="110"/>
      <c r="P1916" s="10"/>
      <c r="Q1916" s="10"/>
      <c r="R1916" s="10"/>
      <c r="T1916" s="10"/>
      <c r="U1916" s="108"/>
      <c r="X1916" s="10"/>
      <c r="Y1916" s="10"/>
      <c r="Z1916" s="10"/>
      <c r="AF1916" s="104"/>
    </row>
    <row r="1917" customFormat="false" ht="15.75" hidden="false" customHeight="true" outlineLevel="0" collapsed="false">
      <c r="E1917" s="108"/>
      <c r="I1917" s="109"/>
      <c r="O1917" s="110"/>
      <c r="P1917" s="10"/>
      <c r="Q1917" s="10"/>
      <c r="R1917" s="10"/>
      <c r="T1917" s="10"/>
      <c r="U1917" s="108"/>
      <c r="X1917" s="10"/>
      <c r="Y1917" s="10"/>
      <c r="Z1917" s="10"/>
      <c r="AF1917" s="104"/>
    </row>
    <row r="1918" customFormat="false" ht="15.75" hidden="false" customHeight="true" outlineLevel="0" collapsed="false">
      <c r="E1918" s="108"/>
      <c r="I1918" s="109"/>
      <c r="O1918" s="110"/>
      <c r="P1918" s="10"/>
      <c r="Q1918" s="10"/>
      <c r="R1918" s="10"/>
      <c r="T1918" s="10"/>
      <c r="U1918" s="108"/>
      <c r="X1918" s="10"/>
      <c r="Y1918" s="10"/>
      <c r="Z1918" s="10"/>
      <c r="AF1918" s="104"/>
    </row>
    <row r="1919" customFormat="false" ht="15.75" hidden="false" customHeight="true" outlineLevel="0" collapsed="false">
      <c r="E1919" s="108"/>
      <c r="I1919" s="109"/>
      <c r="O1919" s="110"/>
      <c r="P1919" s="10"/>
      <c r="Q1919" s="10"/>
      <c r="R1919" s="10"/>
      <c r="T1919" s="10"/>
      <c r="U1919" s="108"/>
      <c r="X1919" s="10"/>
      <c r="Y1919" s="10"/>
      <c r="Z1919" s="10"/>
      <c r="AF1919" s="104"/>
    </row>
    <row r="1920" customFormat="false" ht="15.75" hidden="false" customHeight="true" outlineLevel="0" collapsed="false">
      <c r="E1920" s="108"/>
      <c r="I1920" s="109"/>
      <c r="O1920" s="110"/>
      <c r="P1920" s="10"/>
      <c r="Q1920" s="10"/>
      <c r="R1920" s="10"/>
      <c r="T1920" s="10"/>
      <c r="U1920" s="108"/>
      <c r="X1920" s="10"/>
      <c r="Y1920" s="10"/>
      <c r="Z1920" s="10"/>
      <c r="AF1920" s="104"/>
    </row>
    <row r="1921" customFormat="false" ht="15.75" hidden="false" customHeight="true" outlineLevel="0" collapsed="false">
      <c r="E1921" s="108"/>
      <c r="I1921" s="109"/>
      <c r="O1921" s="110"/>
      <c r="P1921" s="10"/>
      <c r="Q1921" s="10"/>
      <c r="R1921" s="10"/>
      <c r="T1921" s="10"/>
      <c r="U1921" s="108"/>
      <c r="X1921" s="10"/>
      <c r="Y1921" s="10"/>
      <c r="Z1921" s="10"/>
      <c r="AF1921" s="104"/>
    </row>
    <row r="1922" customFormat="false" ht="15.75" hidden="false" customHeight="true" outlineLevel="0" collapsed="false">
      <c r="E1922" s="108"/>
      <c r="I1922" s="109"/>
      <c r="O1922" s="110"/>
      <c r="P1922" s="10"/>
      <c r="Q1922" s="10"/>
      <c r="R1922" s="10"/>
      <c r="T1922" s="10"/>
      <c r="U1922" s="108"/>
      <c r="X1922" s="10"/>
      <c r="Y1922" s="10"/>
      <c r="Z1922" s="10"/>
      <c r="AF1922" s="104"/>
    </row>
    <row r="1923" customFormat="false" ht="15.75" hidden="false" customHeight="true" outlineLevel="0" collapsed="false">
      <c r="E1923" s="108"/>
      <c r="I1923" s="109"/>
      <c r="O1923" s="110"/>
      <c r="P1923" s="10"/>
      <c r="Q1923" s="10"/>
      <c r="R1923" s="10"/>
      <c r="T1923" s="10"/>
      <c r="U1923" s="108"/>
      <c r="X1923" s="10"/>
      <c r="Y1923" s="10"/>
      <c r="Z1923" s="10"/>
      <c r="AF1923" s="104"/>
    </row>
    <row r="1924" customFormat="false" ht="15.75" hidden="false" customHeight="true" outlineLevel="0" collapsed="false">
      <c r="E1924" s="108"/>
      <c r="I1924" s="109"/>
      <c r="O1924" s="110"/>
      <c r="P1924" s="10"/>
      <c r="Q1924" s="10"/>
      <c r="R1924" s="10"/>
      <c r="T1924" s="10"/>
      <c r="U1924" s="108"/>
      <c r="X1924" s="10"/>
      <c r="Y1924" s="10"/>
      <c r="Z1924" s="10"/>
      <c r="AF1924" s="104"/>
    </row>
    <row r="1925" customFormat="false" ht="15.75" hidden="false" customHeight="true" outlineLevel="0" collapsed="false">
      <c r="E1925" s="108"/>
      <c r="I1925" s="109"/>
      <c r="O1925" s="110"/>
      <c r="P1925" s="10"/>
      <c r="Q1925" s="10"/>
      <c r="R1925" s="10"/>
      <c r="T1925" s="10"/>
      <c r="U1925" s="108"/>
      <c r="X1925" s="10"/>
      <c r="Y1925" s="10"/>
      <c r="Z1925" s="10"/>
      <c r="AF1925" s="104"/>
    </row>
    <row r="1926" customFormat="false" ht="15.75" hidden="false" customHeight="true" outlineLevel="0" collapsed="false">
      <c r="E1926" s="108"/>
      <c r="I1926" s="109"/>
      <c r="O1926" s="110"/>
      <c r="P1926" s="10"/>
      <c r="Q1926" s="10"/>
      <c r="R1926" s="10"/>
      <c r="T1926" s="10"/>
      <c r="U1926" s="108"/>
      <c r="X1926" s="10"/>
      <c r="Y1926" s="10"/>
      <c r="Z1926" s="10"/>
      <c r="AF1926" s="104"/>
    </row>
    <row r="1927" customFormat="false" ht="15.75" hidden="false" customHeight="true" outlineLevel="0" collapsed="false">
      <c r="E1927" s="108"/>
      <c r="I1927" s="109"/>
      <c r="O1927" s="110"/>
      <c r="P1927" s="10"/>
      <c r="Q1927" s="10"/>
      <c r="R1927" s="10"/>
      <c r="T1927" s="10"/>
      <c r="U1927" s="108"/>
      <c r="X1927" s="10"/>
      <c r="Y1927" s="10"/>
      <c r="Z1927" s="10"/>
      <c r="AF1927" s="104"/>
    </row>
    <row r="1928" customFormat="false" ht="15.75" hidden="false" customHeight="true" outlineLevel="0" collapsed="false">
      <c r="E1928" s="108"/>
      <c r="I1928" s="109"/>
      <c r="O1928" s="110"/>
      <c r="P1928" s="10"/>
      <c r="Q1928" s="10"/>
      <c r="R1928" s="10"/>
      <c r="T1928" s="10"/>
      <c r="U1928" s="108"/>
      <c r="X1928" s="10"/>
      <c r="Y1928" s="10"/>
      <c r="Z1928" s="10"/>
      <c r="AF1928" s="104"/>
    </row>
    <row r="1929" customFormat="false" ht="15.75" hidden="false" customHeight="true" outlineLevel="0" collapsed="false">
      <c r="E1929" s="108"/>
      <c r="I1929" s="109"/>
      <c r="O1929" s="110"/>
      <c r="P1929" s="10"/>
      <c r="Q1929" s="10"/>
      <c r="R1929" s="10"/>
      <c r="T1929" s="10"/>
      <c r="U1929" s="108"/>
      <c r="X1929" s="10"/>
      <c r="Y1929" s="10"/>
      <c r="Z1929" s="10"/>
      <c r="AF1929" s="104"/>
    </row>
    <row r="1930" customFormat="false" ht="15.75" hidden="false" customHeight="true" outlineLevel="0" collapsed="false">
      <c r="E1930" s="108"/>
      <c r="I1930" s="109"/>
      <c r="O1930" s="110"/>
      <c r="P1930" s="10"/>
      <c r="Q1930" s="10"/>
      <c r="R1930" s="10"/>
      <c r="T1930" s="10"/>
      <c r="U1930" s="108"/>
      <c r="X1930" s="10"/>
      <c r="Y1930" s="10"/>
      <c r="Z1930" s="10"/>
      <c r="AF1930" s="104"/>
    </row>
    <row r="1931" customFormat="false" ht="15.75" hidden="false" customHeight="true" outlineLevel="0" collapsed="false">
      <c r="E1931" s="108"/>
      <c r="I1931" s="109"/>
      <c r="O1931" s="110"/>
      <c r="P1931" s="10"/>
      <c r="Q1931" s="10"/>
      <c r="R1931" s="10"/>
      <c r="T1931" s="10"/>
      <c r="U1931" s="108"/>
      <c r="X1931" s="10"/>
      <c r="Y1931" s="10"/>
      <c r="Z1931" s="10"/>
      <c r="AF1931" s="104"/>
    </row>
    <row r="1932" customFormat="false" ht="15.75" hidden="false" customHeight="true" outlineLevel="0" collapsed="false">
      <c r="E1932" s="108"/>
      <c r="I1932" s="109"/>
      <c r="O1932" s="110"/>
      <c r="P1932" s="10"/>
      <c r="Q1932" s="10"/>
      <c r="R1932" s="10"/>
      <c r="T1932" s="10"/>
      <c r="U1932" s="108"/>
      <c r="X1932" s="10"/>
      <c r="Y1932" s="10"/>
      <c r="Z1932" s="10"/>
      <c r="AF1932" s="104"/>
    </row>
    <row r="1933" customFormat="false" ht="15.75" hidden="false" customHeight="true" outlineLevel="0" collapsed="false">
      <c r="E1933" s="108"/>
      <c r="I1933" s="109"/>
      <c r="O1933" s="110"/>
      <c r="P1933" s="10"/>
      <c r="Q1933" s="10"/>
      <c r="R1933" s="10"/>
      <c r="T1933" s="10"/>
      <c r="U1933" s="108"/>
      <c r="X1933" s="10"/>
      <c r="Y1933" s="10"/>
      <c r="Z1933" s="10"/>
      <c r="AF1933" s="104"/>
    </row>
    <row r="1934" customFormat="false" ht="15.75" hidden="false" customHeight="true" outlineLevel="0" collapsed="false">
      <c r="E1934" s="108"/>
      <c r="I1934" s="109"/>
      <c r="O1934" s="110"/>
      <c r="P1934" s="10"/>
      <c r="Q1934" s="10"/>
      <c r="R1934" s="10"/>
      <c r="T1934" s="10"/>
      <c r="U1934" s="108"/>
      <c r="X1934" s="10"/>
      <c r="Y1934" s="10"/>
      <c r="Z1934" s="10"/>
      <c r="AF1934" s="104"/>
    </row>
    <row r="1935" customFormat="false" ht="15.75" hidden="false" customHeight="true" outlineLevel="0" collapsed="false">
      <c r="E1935" s="108"/>
      <c r="I1935" s="109"/>
      <c r="O1935" s="110"/>
      <c r="P1935" s="10"/>
      <c r="Q1935" s="10"/>
      <c r="R1935" s="10"/>
      <c r="T1935" s="10"/>
      <c r="U1935" s="108"/>
      <c r="X1935" s="10"/>
      <c r="Y1935" s="10"/>
      <c r="Z1935" s="10"/>
      <c r="AF1935" s="104"/>
    </row>
    <row r="1936" customFormat="false" ht="15.75" hidden="false" customHeight="true" outlineLevel="0" collapsed="false">
      <c r="E1936" s="108"/>
      <c r="I1936" s="109"/>
      <c r="O1936" s="110"/>
      <c r="P1936" s="10"/>
      <c r="Q1936" s="10"/>
      <c r="R1936" s="10"/>
      <c r="T1936" s="10"/>
      <c r="U1936" s="108"/>
      <c r="X1936" s="10"/>
      <c r="Y1936" s="10"/>
      <c r="Z1936" s="10"/>
      <c r="AF1936" s="104"/>
    </row>
    <row r="1937" customFormat="false" ht="15.75" hidden="false" customHeight="true" outlineLevel="0" collapsed="false">
      <c r="E1937" s="108"/>
      <c r="I1937" s="109"/>
      <c r="O1937" s="110"/>
      <c r="P1937" s="10"/>
      <c r="Q1937" s="10"/>
      <c r="R1937" s="10"/>
      <c r="T1937" s="10"/>
      <c r="U1937" s="108"/>
      <c r="X1937" s="10"/>
      <c r="Y1937" s="10"/>
      <c r="Z1937" s="10"/>
      <c r="AF1937" s="104"/>
    </row>
    <row r="1938" customFormat="false" ht="15.75" hidden="false" customHeight="true" outlineLevel="0" collapsed="false">
      <c r="E1938" s="108"/>
      <c r="I1938" s="109"/>
      <c r="O1938" s="110"/>
      <c r="P1938" s="10"/>
      <c r="Q1938" s="10"/>
      <c r="R1938" s="10"/>
      <c r="T1938" s="10"/>
      <c r="U1938" s="108"/>
      <c r="X1938" s="10"/>
      <c r="Y1938" s="10"/>
      <c r="Z1938" s="10"/>
      <c r="AF1938" s="104"/>
    </row>
    <row r="1939" customFormat="false" ht="15.75" hidden="false" customHeight="true" outlineLevel="0" collapsed="false">
      <c r="E1939" s="108"/>
      <c r="I1939" s="109"/>
      <c r="O1939" s="110"/>
      <c r="P1939" s="10"/>
      <c r="Q1939" s="10"/>
      <c r="R1939" s="10"/>
      <c r="T1939" s="10"/>
      <c r="U1939" s="108"/>
      <c r="X1939" s="10"/>
      <c r="Y1939" s="10"/>
      <c r="Z1939" s="10"/>
      <c r="AF1939" s="104"/>
    </row>
    <row r="1940" customFormat="false" ht="15.75" hidden="false" customHeight="true" outlineLevel="0" collapsed="false">
      <c r="E1940" s="108"/>
      <c r="I1940" s="109"/>
      <c r="O1940" s="110"/>
      <c r="P1940" s="10"/>
      <c r="Q1940" s="10"/>
      <c r="R1940" s="10"/>
      <c r="T1940" s="10"/>
      <c r="U1940" s="108"/>
      <c r="X1940" s="10"/>
      <c r="Y1940" s="10"/>
      <c r="Z1940" s="10"/>
      <c r="AF1940" s="104"/>
    </row>
    <row r="1941" customFormat="false" ht="15.75" hidden="false" customHeight="true" outlineLevel="0" collapsed="false">
      <c r="E1941" s="108"/>
      <c r="I1941" s="109"/>
      <c r="O1941" s="110"/>
      <c r="P1941" s="10"/>
      <c r="Q1941" s="10"/>
      <c r="R1941" s="10"/>
      <c r="T1941" s="10"/>
      <c r="U1941" s="108"/>
      <c r="X1941" s="10"/>
      <c r="Y1941" s="10"/>
      <c r="Z1941" s="10"/>
      <c r="AF1941" s="104"/>
    </row>
    <row r="1942" customFormat="false" ht="15.75" hidden="false" customHeight="true" outlineLevel="0" collapsed="false">
      <c r="E1942" s="108"/>
      <c r="I1942" s="109"/>
      <c r="O1942" s="110"/>
      <c r="P1942" s="10"/>
      <c r="Q1942" s="10"/>
      <c r="R1942" s="10"/>
      <c r="T1942" s="10"/>
      <c r="U1942" s="108"/>
      <c r="X1942" s="10"/>
      <c r="Y1942" s="10"/>
      <c r="Z1942" s="10"/>
      <c r="AF1942" s="104"/>
    </row>
    <row r="1943" customFormat="false" ht="15.75" hidden="false" customHeight="true" outlineLevel="0" collapsed="false">
      <c r="E1943" s="108"/>
      <c r="I1943" s="109"/>
      <c r="O1943" s="110"/>
      <c r="P1943" s="10"/>
      <c r="Q1943" s="10"/>
      <c r="R1943" s="10"/>
      <c r="T1943" s="10"/>
      <c r="U1943" s="108"/>
      <c r="X1943" s="10"/>
      <c r="Y1943" s="10"/>
      <c r="Z1943" s="10"/>
      <c r="AF1943" s="104"/>
    </row>
    <row r="1944" customFormat="false" ht="15.75" hidden="false" customHeight="true" outlineLevel="0" collapsed="false">
      <c r="E1944" s="108"/>
      <c r="I1944" s="109"/>
      <c r="O1944" s="110"/>
      <c r="P1944" s="10"/>
      <c r="Q1944" s="10"/>
      <c r="R1944" s="10"/>
      <c r="T1944" s="10"/>
      <c r="U1944" s="108"/>
      <c r="X1944" s="10"/>
      <c r="Y1944" s="10"/>
      <c r="Z1944" s="10"/>
      <c r="AF1944" s="104"/>
    </row>
    <row r="1945" customFormat="false" ht="15.75" hidden="false" customHeight="true" outlineLevel="0" collapsed="false">
      <c r="E1945" s="108"/>
      <c r="I1945" s="109"/>
      <c r="O1945" s="110"/>
      <c r="P1945" s="10"/>
      <c r="Q1945" s="10"/>
      <c r="R1945" s="10"/>
      <c r="T1945" s="10"/>
      <c r="U1945" s="108"/>
      <c r="X1945" s="10"/>
      <c r="Y1945" s="10"/>
      <c r="Z1945" s="10"/>
      <c r="AF1945" s="104"/>
    </row>
    <row r="1946" customFormat="false" ht="15.75" hidden="false" customHeight="true" outlineLevel="0" collapsed="false">
      <c r="E1946" s="108"/>
      <c r="I1946" s="109"/>
      <c r="O1946" s="110"/>
      <c r="P1946" s="10"/>
      <c r="Q1946" s="10"/>
      <c r="R1946" s="10"/>
      <c r="T1946" s="10"/>
      <c r="U1946" s="108"/>
      <c r="X1946" s="10"/>
      <c r="Y1946" s="10"/>
      <c r="Z1946" s="10"/>
      <c r="AF1946" s="104"/>
    </row>
    <row r="1947" customFormat="false" ht="15.75" hidden="false" customHeight="true" outlineLevel="0" collapsed="false">
      <c r="E1947" s="108"/>
      <c r="I1947" s="109"/>
      <c r="O1947" s="110"/>
      <c r="P1947" s="10"/>
      <c r="Q1947" s="10"/>
      <c r="R1947" s="10"/>
      <c r="T1947" s="10"/>
      <c r="U1947" s="108"/>
      <c r="X1947" s="10"/>
      <c r="Y1947" s="10"/>
      <c r="Z1947" s="10"/>
      <c r="AF1947" s="104"/>
    </row>
    <row r="1948" customFormat="false" ht="15.75" hidden="false" customHeight="true" outlineLevel="0" collapsed="false">
      <c r="E1948" s="108"/>
      <c r="I1948" s="109"/>
      <c r="O1948" s="110"/>
      <c r="P1948" s="10"/>
      <c r="Q1948" s="10"/>
      <c r="R1948" s="10"/>
      <c r="T1948" s="10"/>
      <c r="U1948" s="108"/>
      <c r="X1948" s="10"/>
      <c r="Y1948" s="10"/>
      <c r="Z1948" s="10"/>
      <c r="AF1948" s="104"/>
    </row>
    <row r="1949" customFormat="false" ht="15.75" hidden="false" customHeight="true" outlineLevel="0" collapsed="false">
      <c r="E1949" s="108"/>
      <c r="I1949" s="109"/>
      <c r="O1949" s="110"/>
      <c r="P1949" s="10"/>
      <c r="Q1949" s="10"/>
      <c r="R1949" s="10"/>
      <c r="T1949" s="10"/>
      <c r="U1949" s="108"/>
      <c r="X1949" s="10"/>
      <c r="Y1949" s="10"/>
      <c r="Z1949" s="10"/>
      <c r="AF1949" s="104"/>
    </row>
    <row r="1950" customFormat="false" ht="15.75" hidden="false" customHeight="true" outlineLevel="0" collapsed="false">
      <c r="E1950" s="108"/>
      <c r="I1950" s="109"/>
      <c r="O1950" s="110"/>
      <c r="P1950" s="10"/>
      <c r="Q1950" s="10"/>
      <c r="R1950" s="10"/>
      <c r="T1950" s="10"/>
      <c r="U1950" s="108"/>
      <c r="X1950" s="10"/>
      <c r="Y1950" s="10"/>
      <c r="Z1950" s="10"/>
      <c r="AF1950" s="104"/>
    </row>
    <row r="1951" customFormat="false" ht="15.75" hidden="false" customHeight="true" outlineLevel="0" collapsed="false">
      <c r="E1951" s="108"/>
      <c r="I1951" s="109"/>
      <c r="O1951" s="110"/>
      <c r="P1951" s="10"/>
      <c r="Q1951" s="10"/>
      <c r="R1951" s="10"/>
      <c r="T1951" s="10"/>
      <c r="U1951" s="108"/>
      <c r="X1951" s="10"/>
      <c r="Y1951" s="10"/>
      <c r="Z1951" s="10"/>
      <c r="AF1951" s="104"/>
    </row>
    <row r="1952" customFormat="false" ht="15.75" hidden="false" customHeight="true" outlineLevel="0" collapsed="false">
      <c r="E1952" s="108"/>
      <c r="I1952" s="109"/>
      <c r="O1952" s="110"/>
      <c r="P1952" s="10"/>
      <c r="Q1952" s="10"/>
      <c r="R1952" s="10"/>
      <c r="T1952" s="10"/>
      <c r="U1952" s="108"/>
      <c r="X1952" s="10"/>
      <c r="Y1952" s="10"/>
      <c r="Z1952" s="10"/>
      <c r="AF1952" s="104"/>
    </row>
    <row r="1953" customFormat="false" ht="15.75" hidden="false" customHeight="true" outlineLevel="0" collapsed="false">
      <c r="E1953" s="108"/>
      <c r="I1953" s="109"/>
      <c r="O1953" s="110"/>
      <c r="P1953" s="10"/>
      <c r="Q1953" s="10"/>
      <c r="R1953" s="10"/>
      <c r="T1953" s="10"/>
      <c r="U1953" s="108"/>
      <c r="X1953" s="10"/>
      <c r="Y1953" s="10"/>
      <c r="Z1953" s="10"/>
      <c r="AF1953" s="104"/>
    </row>
    <row r="1954" customFormat="false" ht="15.75" hidden="false" customHeight="true" outlineLevel="0" collapsed="false">
      <c r="E1954" s="108"/>
      <c r="I1954" s="109"/>
      <c r="O1954" s="110"/>
      <c r="P1954" s="10"/>
      <c r="Q1954" s="10"/>
      <c r="R1954" s="10"/>
      <c r="T1954" s="10"/>
      <c r="U1954" s="108"/>
      <c r="X1954" s="10"/>
      <c r="Y1954" s="10"/>
      <c r="Z1954" s="10"/>
      <c r="AF1954" s="104"/>
    </row>
    <row r="1955" customFormat="false" ht="15.75" hidden="false" customHeight="true" outlineLevel="0" collapsed="false">
      <c r="E1955" s="108"/>
      <c r="I1955" s="109"/>
      <c r="O1955" s="110"/>
      <c r="P1955" s="10"/>
      <c r="Q1955" s="10"/>
      <c r="R1955" s="10"/>
      <c r="T1955" s="10"/>
      <c r="U1955" s="108"/>
      <c r="X1955" s="10"/>
      <c r="Y1955" s="10"/>
      <c r="Z1955" s="10"/>
      <c r="AF1955" s="104"/>
    </row>
    <row r="1956" customFormat="false" ht="15.75" hidden="false" customHeight="true" outlineLevel="0" collapsed="false">
      <c r="E1956" s="108"/>
      <c r="I1956" s="109"/>
      <c r="O1956" s="110"/>
      <c r="P1956" s="10"/>
      <c r="Q1956" s="10"/>
      <c r="R1956" s="10"/>
      <c r="T1956" s="10"/>
      <c r="U1956" s="108"/>
      <c r="X1956" s="10"/>
      <c r="Y1956" s="10"/>
      <c r="Z1956" s="10"/>
      <c r="AF1956" s="104"/>
    </row>
    <row r="1957" customFormat="false" ht="15.75" hidden="false" customHeight="true" outlineLevel="0" collapsed="false">
      <c r="E1957" s="108"/>
      <c r="I1957" s="109"/>
      <c r="O1957" s="110"/>
      <c r="P1957" s="10"/>
      <c r="Q1957" s="10"/>
      <c r="R1957" s="10"/>
      <c r="T1957" s="10"/>
      <c r="U1957" s="108"/>
      <c r="X1957" s="10"/>
      <c r="Y1957" s="10"/>
      <c r="Z1957" s="10"/>
      <c r="AF1957" s="104"/>
    </row>
    <row r="1958" customFormat="false" ht="15.75" hidden="false" customHeight="true" outlineLevel="0" collapsed="false">
      <c r="E1958" s="108"/>
      <c r="I1958" s="109"/>
      <c r="O1958" s="110"/>
      <c r="P1958" s="10"/>
      <c r="Q1958" s="10"/>
      <c r="R1958" s="10"/>
      <c r="T1958" s="10"/>
      <c r="U1958" s="108"/>
      <c r="X1958" s="10"/>
      <c r="Y1958" s="10"/>
      <c r="Z1958" s="10"/>
      <c r="AF1958" s="104"/>
    </row>
    <row r="1959" customFormat="false" ht="15.75" hidden="false" customHeight="true" outlineLevel="0" collapsed="false">
      <c r="E1959" s="108"/>
      <c r="I1959" s="109"/>
      <c r="O1959" s="110"/>
      <c r="P1959" s="10"/>
      <c r="Q1959" s="10"/>
      <c r="R1959" s="10"/>
      <c r="T1959" s="10"/>
      <c r="U1959" s="108"/>
      <c r="X1959" s="10"/>
      <c r="Y1959" s="10"/>
      <c r="Z1959" s="10"/>
      <c r="AF1959" s="104"/>
    </row>
    <row r="1960" customFormat="false" ht="15.75" hidden="false" customHeight="true" outlineLevel="0" collapsed="false">
      <c r="E1960" s="108"/>
      <c r="I1960" s="109"/>
      <c r="O1960" s="110"/>
      <c r="P1960" s="10"/>
      <c r="Q1960" s="10"/>
      <c r="R1960" s="10"/>
      <c r="T1960" s="10"/>
      <c r="U1960" s="108"/>
      <c r="X1960" s="10"/>
      <c r="Y1960" s="10"/>
      <c r="Z1960" s="10"/>
      <c r="AF1960" s="104"/>
    </row>
    <row r="1961" customFormat="false" ht="15.75" hidden="false" customHeight="true" outlineLevel="0" collapsed="false">
      <c r="E1961" s="108"/>
      <c r="I1961" s="109"/>
      <c r="O1961" s="110"/>
      <c r="P1961" s="10"/>
      <c r="Q1961" s="10"/>
      <c r="R1961" s="10"/>
      <c r="T1961" s="10"/>
      <c r="U1961" s="108"/>
      <c r="X1961" s="10"/>
      <c r="Y1961" s="10"/>
      <c r="Z1961" s="10"/>
      <c r="AF1961" s="104"/>
    </row>
    <row r="1962" customFormat="false" ht="15.75" hidden="false" customHeight="true" outlineLevel="0" collapsed="false">
      <c r="E1962" s="108"/>
      <c r="I1962" s="109"/>
      <c r="O1962" s="110"/>
      <c r="P1962" s="10"/>
      <c r="Q1962" s="10"/>
      <c r="R1962" s="10"/>
      <c r="T1962" s="10"/>
      <c r="U1962" s="108"/>
      <c r="X1962" s="10"/>
      <c r="Y1962" s="10"/>
      <c r="Z1962" s="10"/>
      <c r="AF1962" s="104"/>
    </row>
    <row r="1963" customFormat="false" ht="15.75" hidden="false" customHeight="true" outlineLevel="0" collapsed="false">
      <c r="E1963" s="108"/>
      <c r="I1963" s="109"/>
      <c r="O1963" s="110"/>
      <c r="P1963" s="10"/>
      <c r="Q1963" s="10"/>
      <c r="R1963" s="10"/>
      <c r="T1963" s="10"/>
      <c r="U1963" s="108"/>
      <c r="X1963" s="10"/>
      <c r="Y1963" s="10"/>
      <c r="Z1963" s="10"/>
      <c r="AF1963" s="104"/>
    </row>
    <row r="1964" customFormat="false" ht="15.75" hidden="false" customHeight="true" outlineLevel="0" collapsed="false">
      <c r="E1964" s="108"/>
      <c r="I1964" s="109"/>
      <c r="O1964" s="110"/>
      <c r="P1964" s="10"/>
      <c r="Q1964" s="10"/>
      <c r="R1964" s="10"/>
      <c r="T1964" s="10"/>
      <c r="U1964" s="108"/>
      <c r="X1964" s="10"/>
      <c r="Y1964" s="10"/>
      <c r="Z1964" s="10"/>
      <c r="AF1964" s="104"/>
    </row>
    <row r="1965" customFormat="false" ht="15.75" hidden="false" customHeight="true" outlineLevel="0" collapsed="false">
      <c r="E1965" s="108"/>
      <c r="I1965" s="109"/>
      <c r="O1965" s="110"/>
      <c r="P1965" s="10"/>
      <c r="Q1965" s="10"/>
      <c r="R1965" s="10"/>
      <c r="T1965" s="10"/>
      <c r="U1965" s="108"/>
      <c r="X1965" s="10"/>
      <c r="Y1965" s="10"/>
      <c r="Z1965" s="10"/>
      <c r="AF1965" s="104"/>
    </row>
    <row r="1966" customFormat="false" ht="15.75" hidden="false" customHeight="true" outlineLevel="0" collapsed="false">
      <c r="E1966" s="108"/>
      <c r="I1966" s="109"/>
      <c r="O1966" s="110"/>
      <c r="P1966" s="10"/>
      <c r="Q1966" s="10"/>
      <c r="R1966" s="10"/>
      <c r="T1966" s="10"/>
      <c r="U1966" s="108"/>
      <c r="X1966" s="10"/>
      <c r="Y1966" s="10"/>
      <c r="Z1966" s="10"/>
      <c r="AF1966" s="104"/>
    </row>
    <row r="1967" customFormat="false" ht="15.75" hidden="false" customHeight="true" outlineLevel="0" collapsed="false">
      <c r="E1967" s="108"/>
      <c r="I1967" s="109"/>
      <c r="O1967" s="110"/>
      <c r="P1967" s="10"/>
      <c r="Q1967" s="10"/>
      <c r="R1967" s="10"/>
      <c r="T1967" s="10"/>
      <c r="U1967" s="108"/>
      <c r="X1967" s="10"/>
      <c r="Y1967" s="10"/>
      <c r="Z1967" s="10"/>
      <c r="AF1967" s="104"/>
    </row>
    <row r="1968" customFormat="false" ht="15.75" hidden="false" customHeight="true" outlineLevel="0" collapsed="false">
      <c r="E1968" s="108"/>
      <c r="I1968" s="109"/>
      <c r="O1968" s="110"/>
      <c r="P1968" s="10"/>
      <c r="Q1968" s="10"/>
      <c r="R1968" s="10"/>
      <c r="T1968" s="10"/>
      <c r="U1968" s="108"/>
      <c r="X1968" s="10"/>
      <c r="Y1968" s="10"/>
      <c r="Z1968" s="10"/>
      <c r="AF1968" s="104"/>
    </row>
    <row r="1969" customFormat="false" ht="15.75" hidden="false" customHeight="true" outlineLevel="0" collapsed="false">
      <c r="E1969" s="108"/>
      <c r="I1969" s="109"/>
      <c r="O1969" s="110"/>
      <c r="P1969" s="10"/>
      <c r="Q1969" s="10"/>
      <c r="R1969" s="10"/>
      <c r="T1969" s="10"/>
      <c r="U1969" s="108"/>
      <c r="X1969" s="10"/>
      <c r="Y1969" s="10"/>
      <c r="Z1969" s="10"/>
      <c r="AF1969" s="104"/>
    </row>
    <row r="1970" customFormat="false" ht="15.75" hidden="false" customHeight="true" outlineLevel="0" collapsed="false">
      <c r="E1970" s="108"/>
      <c r="I1970" s="109"/>
      <c r="O1970" s="110"/>
      <c r="P1970" s="10"/>
      <c r="Q1970" s="10"/>
      <c r="R1970" s="10"/>
      <c r="T1970" s="10"/>
      <c r="U1970" s="108"/>
      <c r="X1970" s="10"/>
      <c r="Y1970" s="10"/>
      <c r="Z1970" s="10"/>
      <c r="AF1970" s="104"/>
    </row>
    <row r="1971" customFormat="false" ht="15.75" hidden="false" customHeight="true" outlineLevel="0" collapsed="false">
      <c r="E1971" s="108"/>
      <c r="I1971" s="109"/>
      <c r="O1971" s="110"/>
      <c r="P1971" s="10"/>
      <c r="Q1971" s="10"/>
      <c r="R1971" s="10"/>
      <c r="T1971" s="10"/>
      <c r="U1971" s="108"/>
      <c r="X1971" s="10"/>
      <c r="Y1971" s="10"/>
      <c r="Z1971" s="10"/>
      <c r="AF1971" s="104"/>
    </row>
    <row r="1972" customFormat="false" ht="15.75" hidden="false" customHeight="true" outlineLevel="0" collapsed="false">
      <c r="E1972" s="108"/>
      <c r="I1972" s="109"/>
      <c r="O1972" s="110"/>
      <c r="P1972" s="10"/>
      <c r="Q1972" s="10"/>
      <c r="R1972" s="10"/>
      <c r="T1972" s="10"/>
      <c r="U1972" s="108"/>
      <c r="X1972" s="10"/>
      <c r="Y1972" s="10"/>
      <c r="Z1972" s="10"/>
      <c r="AF1972" s="104"/>
    </row>
    <row r="1973" customFormat="false" ht="15.75" hidden="false" customHeight="true" outlineLevel="0" collapsed="false">
      <c r="E1973" s="108"/>
      <c r="I1973" s="109"/>
      <c r="O1973" s="110"/>
      <c r="P1973" s="10"/>
      <c r="Q1973" s="10"/>
      <c r="R1973" s="10"/>
      <c r="T1973" s="10"/>
      <c r="U1973" s="108"/>
      <c r="X1973" s="10"/>
      <c r="Y1973" s="10"/>
      <c r="Z1973" s="10"/>
      <c r="AF1973" s="104"/>
    </row>
    <row r="1974" customFormat="false" ht="15.75" hidden="false" customHeight="true" outlineLevel="0" collapsed="false">
      <c r="E1974" s="108"/>
      <c r="I1974" s="109"/>
      <c r="O1974" s="110"/>
      <c r="P1974" s="10"/>
      <c r="Q1974" s="10"/>
      <c r="R1974" s="10"/>
      <c r="T1974" s="10"/>
      <c r="U1974" s="108"/>
      <c r="X1974" s="10"/>
      <c r="Y1974" s="10"/>
      <c r="Z1974" s="10"/>
      <c r="AF1974" s="104"/>
    </row>
    <row r="1975" customFormat="false" ht="15.75" hidden="false" customHeight="true" outlineLevel="0" collapsed="false">
      <c r="E1975" s="108"/>
      <c r="I1975" s="109"/>
      <c r="O1975" s="110"/>
      <c r="P1975" s="10"/>
      <c r="Q1975" s="10"/>
      <c r="R1975" s="10"/>
      <c r="T1975" s="10"/>
      <c r="U1975" s="108"/>
      <c r="X1975" s="10"/>
      <c r="Y1975" s="10"/>
      <c r="Z1975" s="10"/>
      <c r="AF1975" s="104"/>
    </row>
    <row r="1976" customFormat="false" ht="15.75" hidden="false" customHeight="true" outlineLevel="0" collapsed="false">
      <c r="E1976" s="108"/>
      <c r="I1976" s="109"/>
      <c r="O1976" s="110"/>
      <c r="P1976" s="10"/>
      <c r="Q1976" s="10"/>
      <c r="R1976" s="10"/>
      <c r="T1976" s="10"/>
      <c r="U1976" s="108"/>
      <c r="X1976" s="10"/>
      <c r="Y1976" s="10"/>
      <c r="Z1976" s="10"/>
      <c r="AF1976" s="104"/>
    </row>
    <row r="1977" customFormat="false" ht="15.75" hidden="false" customHeight="true" outlineLevel="0" collapsed="false">
      <c r="E1977" s="108"/>
      <c r="I1977" s="109"/>
      <c r="O1977" s="110"/>
      <c r="P1977" s="10"/>
      <c r="Q1977" s="10"/>
      <c r="R1977" s="10"/>
      <c r="T1977" s="10"/>
      <c r="U1977" s="108"/>
      <c r="X1977" s="10"/>
      <c r="Y1977" s="10"/>
      <c r="Z1977" s="10"/>
      <c r="AF1977" s="104"/>
    </row>
    <row r="1978" customFormat="false" ht="15.75" hidden="false" customHeight="true" outlineLevel="0" collapsed="false">
      <c r="E1978" s="108"/>
      <c r="I1978" s="109"/>
      <c r="O1978" s="110"/>
      <c r="P1978" s="10"/>
      <c r="Q1978" s="10"/>
      <c r="R1978" s="10"/>
      <c r="T1978" s="10"/>
      <c r="U1978" s="108"/>
      <c r="X1978" s="10"/>
      <c r="Y1978" s="10"/>
      <c r="Z1978" s="10"/>
      <c r="AF1978" s="104"/>
    </row>
    <row r="1979" customFormat="false" ht="15.75" hidden="false" customHeight="true" outlineLevel="0" collapsed="false">
      <c r="E1979" s="108"/>
      <c r="I1979" s="109"/>
      <c r="O1979" s="110"/>
      <c r="P1979" s="10"/>
      <c r="Q1979" s="10"/>
      <c r="R1979" s="10"/>
      <c r="T1979" s="10"/>
      <c r="U1979" s="108"/>
      <c r="X1979" s="10"/>
      <c r="Y1979" s="10"/>
      <c r="Z1979" s="10"/>
      <c r="AF1979" s="104"/>
    </row>
    <row r="1980" customFormat="false" ht="15.75" hidden="false" customHeight="true" outlineLevel="0" collapsed="false">
      <c r="E1980" s="108"/>
      <c r="I1980" s="109"/>
      <c r="O1980" s="110"/>
      <c r="P1980" s="10"/>
      <c r="Q1980" s="10"/>
      <c r="R1980" s="10"/>
      <c r="T1980" s="10"/>
      <c r="U1980" s="108"/>
      <c r="X1980" s="10"/>
      <c r="Y1980" s="10"/>
      <c r="Z1980" s="10"/>
      <c r="AF1980" s="104"/>
    </row>
    <row r="1981" customFormat="false" ht="15.75" hidden="false" customHeight="true" outlineLevel="0" collapsed="false">
      <c r="E1981" s="108"/>
      <c r="I1981" s="109"/>
      <c r="O1981" s="110"/>
      <c r="P1981" s="10"/>
      <c r="Q1981" s="10"/>
      <c r="R1981" s="10"/>
      <c r="T1981" s="10"/>
      <c r="U1981" s="108"/>
      <c r="X1981" s="10"/>
      <c r="Y1981" s="10"/>
      <c r="Z1981" s="10"/>
      <c r="AF1981" s="104"/>
    </row>
    <row r="1982" customFormat="false" ht="15.75" hidden="false" customHeight="true" outlineLevel="0" collapsed="false">
      <c r="E1982" s="108"/>
      <c r="I1982" s="109"/>
      <c r="O1982" s="110"/>
      <c r="P1982" s="10"/>
      <c r="Q1982" s="10"/>
      <c r="R1982" s="10"/>
      <c r="T1982" s="10"/>
      <c r="U1982" s="108"/>
      <c r="X1982" s="10"/>
      <c r="Y1982" s="10"/>
      <c r="Z1982" s="10"/>
      <c r="AF1982" s="104"/>
    </row>
    <row r="1983" customFormat="false" ht="15.75" hidden="false" customHeight="true" outlineLevel="0" collapsed="false">
      <c r="E1983" s="108"/>
      <c r="I1983" s="109"/>
      <c r="O1983" s="110"/>
      <c r="P1983" s="10"/>
      <c r="Q1983" s="10"/>
      <c r="R1983" s="10"/>
      <c r="T1983" s="10"/>
      <c r="U1983" s="108"/>
      <c r="X1983" s="10"/>
      <c r="Y1983" s="10"/>
      <c r="Z1983" s="10"/>
      <c r="AF1983" s="104"/>
    </row>
    <row r="1984" customFormat="false" ht="15.75" hidden="false" customHeight="true" outlineLevel="0" collapsed="false">
      <c r="E1984" s="108"/>
      <c r="I1984" s="109"/>
      <c r="O1984" s="110"/>
      <c r="P1984" s="10"/>
      <c r="Q1984" s="10"/>
      <c r="R1984" s="10"/>
      <c r="T1984" s="10"/>
      <c r="U1984" s="108"/>
      <c r="X1984" s="10"/>
      <c r="Y1984" s="10"/>
      <c r="Z1984" s="10"/>
      <c r="AF1984" s="104"/>
    </row>
    <row r="1985" customFormat="false" ht="15.75" hidden="false" customHeight="true" outlineLevel="0" collapsed="false">
      <c r="E1985" s="108"/>
      <c r="I1985" s="109"/>
      <c r="O1985" s="110"/>
      <c r="P1985" s="10"/>
      <c r="Q1985" s="10"/>
      <c r="R1985" s="10"/>
      <c r="T1985" s="10"/>
      <c r="U1985" s="108"/>
      <c r="X1985" s="10"/>
      <c r="Y1985" s="10"/>
      <c r="Z1985" s="10"/>
      <c r="AF1985" s="104"/>
    </row>
    <row r="1986" customFormat="false" ht="15.75" hidden="false" customHeight="true" outlineLevel="0" collapsed="false">
      <c r="E1986" s="108"/>
      <c r="I1986" s="109"/>
      <c r="O1986" s="110"/>
      <c r="P1986" s="10"/>
      <c r="Q1986" s="10"/>
      <c r="R1986" s="10"/>
      <c r="T1986" s="10"/>
      <c r="U1986" s="108"/>
      <c r="X1986" s="10"/>
      <c r="Y1986" s="10"/>
      <c r="Z1986" s="10"/>
      <c r="AF1986" s="104"/>
    </row>
    <row r="1987" customFormat="false" ht="15.75" hidden="false" customHeight="true" outlineLevel="0" collapsed="false">
      <c r="E1987" s="108"/>
      <c r="I1987" s="109"/>
      <c r="O1987" s="110"/>
      <c r="P1987" s="10"/>
      <c r="Q1987" s="10"/>
      <c r="R1987" s="10"/>
      <c r="T1987" s="10"/>
      <c r="U1987" s="108"/>
      <c r="X1987" s="10"/>
      <c r="Y1987" s="10"/>
      <c r="Z1987" s="10"/>
      <c r="AF1987" s="104"/>
    </row>
    <row r="1988" customFormat="false" ht="15.75" hidden="false" customHeight="true" outlineLevel="0" collapsed="false">
      <c r="E1988" s="108"/>
      <c r="I1988" s="109"/>
      <c r="O1988" s="110"/>
      <c r="P1988" s="10"/>
      <c r="Q1988" s="10"/>
      <c r="R1988" s="10"/>
      <c r="T1988" s="10"/>
      <c r="U1988" s="108"/>
      <c r="X1988" s="10"/>
      <c r="Y1988" s="10"/>
      <c r="Z1988" s="10"/>
      <c r="AF1988" s="104"/>
    </row>
    <row r="1989" customFormat="false" ht="15.75" hidden="false" customHeight="true" outlineLevel="0" collapsed="false">
      <c r="E1989" s="108"/>
      <c r="I1989" s="109"/>
      <c r="O1989" s="110"/>
      <c r="P1989" s="10"/>
      <c r="Q1989" s="10"/>
      <c r="R1989" s="10"/>
      <c r="T1989" s="10"/>
      <c r="U1989" s="108"/>
      <c r="X1989" s="10"/>
      <c r="Y1989" s="10"/>
      <c r="Z1989" s="10"/>
      <c r="AF1989" s="104"/>
    </row>
    <row r="1990" customFormat="false" ht="15.75" hidden="false" customHeight="true" outlineLevel="0" collapsed="false">
      <c r="E1990" s="108"/>
      <c r="I1990" s="109"/>
      <c r="O1990" s="110"/>
      <c r="P1990" s="10"/>
      <c r="Q1990" s="10"/>
      <c r="R1990" s="10"/>
      <c r="T1990" s="10"/>
      <c r="U1990" s="108"/>
      <c r="X1990" s="10"/>
      <c r="Y1990" s="10"/>
      <c r="Z1990" s="10"/>
      <c r="AF1990" s="104"/>
    </row>
    <row r="1991" customFormat="false" ht="15.75" hidden="false" customHeight="true" outlineLevel="0" collapsed="false">
      <c r="E1991" s="108"/>
      <c r="I1991" s="109"/>
      <c r="O1991" s="110"/>
      <c r="P1991" s="10"/>
      <c r="Q1991" s="10"/>
      <c r="R1991" s="10"/>
      <c r="T1991" s="10"/>
      <c r="U1991" s="108"/>
      <c r="X1991" s="10"/>
      <c r="Y1991" s="10"/>
      <c r="Z1991" s="10"/>
      <c r="AF1991" s="104"/>
    </row>
    <row r="1992" customFormat="false" ht="15.75" hidden="false" customHeight="true" outlineLevel="0" collapsed="false">
      <c r="E1992" s="108"/>
      <c r="I1992" s="109"/>
      <c r="O1992" s="110"/>
      <c r="P1992" s="10"/>
      <c r="Q1992" s="10"/>
      <c r="R1992" s="10"/>
      <c r="T1992" s="10"/>
      <c r="U1992" s="108"/>
      <c r="X1992" s="10"/>
      <c r="Y1992" s="10"/>
      <c r="Z1992" s="10"/>
      <c r="AF1992" s="104"/>
    </row>
    <row r="1993" customFormat="false" ht="15.75" hidden="false" customHeight="true" outlineLevel="0" collapsed="false">
      <c r="E1993" s="108"/>
      <c r="I1993" s="109"/>
      <c r="O1993" s="110"/>
      <c r="P1993" s="10"/>
      <c r="Q1993" s="10"/>
      <c r="R1993" s="10"/>
      <c r="T1993" s="10"/>
      <c r="U1993" s="108"/>
      <c r="X1993" s="10"/>
      <c r="Y1993" s="10"/>
      <c r="Z1993" s="10"/>
      <c r="AF1993" s="104"/>
    </row>
    <row r="1994" customFormat="false" ht="15.75" hidden="false" customHeight="true" outlineLevel="0" collapsed="false">
      <c r="E1994" s="108"/>
      <c r="I1994" s="109"/>
      <c r="O1994" s="110"/>
      <c r="P1994" s="10"/>
      <c r="Q1994" s="10"/>
      <c r="R1994" s="10"/>
      <c r="T1994" s="10"/>
      <c r="U1994" s="108"/>
      <c r="X1994" s="10"/>
      <c r="Y1994" s="10"/>
      <c r="Z1994" s="10"/>
      <c r="AF1994" s="104"/>
    </row>
    <row r="1995" customFormat="false" ht="15.75" hidden="false" customHeight="true" outlineLevel="0" collapsed="false">
      <c r="E1995" s="108"/>
      <c r="I1995" s="109"/>
      <c r="O1995" s="110"/>
      <c r="P1995" s="10"/>
      <c r="Q1995" s="10"/>
      <c r="R1995" s="10"/>
      <c r="T1995" s="10"/>
      <c r="U1995" s="108"/>
      <c r="X1995" s="10"/>
      <c r="Y1995" s="10"/>
      <c r="Z1995" s="10"/>
      <c r="AF1995" s="104"/>
    </row>
    <row r="1996" customFormat="false" ht="15.75" hidden="false" customHeight="true" outlineLevel="0" collapsed="false">
      <c r="E1996" s="108"/>
      <c r="I1996" s="109"/>
      <c r="O1996" s="110"/>
      <c r="P1996" s="10"/>
      <c r="Q1996" s="10"/>
      <c r="R1996" s="10"/>
      <c r="T1996" s="10"/>
      <c r="U1996" s="108"/>
      <c r="X1996" s="10"/>
      <c r="Y1996" s="10"/>
      <c r="Z1996" s="10"/>
      <c r="AF1996" s="104"/>
    </row>
    <row r="1997" customFormat="false" ht="15.75" hidden="false" customHeight="true" outlineLevel="0" collapsed="false">
      <c r="E1997" s="108"/>
      <c r="I1997" s="109"/>
      <c r="O1997" s="110"/>
      <c r="P1997" s="10"/>
      <c r="Q1997" s="10"/>
      <c r="R1997" s="10"/>
      <c r="T1997" s="10"/>
      <c r="U1997" s="108"/>
      <c r="X1997" s="10"/>
      <c r="Y1997" s="10"/>
      <c r="Z1997" s="10"/>
      <c r="AF1997" s="104"/>
    </row>
    <row r="1998" customFormat="false" ht="15.75" hidden="false" customHeight="true" outlineLevel="0" collapsed="false">
      <c r="E1998" s="108"/>
      <c r="I1998" s="109"/>
      <c r="O1998" s="110"/>
      <c r="P1998" s="10"/>
      <c r="Q1998" s="10"/>
      <c r="R1998" s="10"/>
      <c r="T1998" s="10"/>
      <c r="U1998" s="108"/>
      <c r="X1998" s="10"/>
      <c r="Y1998" s="10"/>
      <c r="Z1998" s="10"/>
      <c r="AF1998" s="104"/>
    </row>
    <row r="1999" customFormat="false" ht="15.75" hidden="false" customHeight="true" outlineLevel="0" collapsed="false">
      <c r="E1999" s="108"/>
      <c r="I1999" s="109"/>
      <c r="O1999" s="110"/>
      <c r="P1999" s="10"/>
      <c r="Q1999" s="10"/>
      <c r="R1999" s="10"/>
      <c r="T1999" s="10"/>
      <c r="U1999" s="108"/>
      <c r="X1999" s="10"/>
      <c r="Y1999" s="10"/>
      <c r="Z1999" s="10"/>
      <c r="AF1999" s="104"/>
    </row>
    <row r="2000" customFormat="false" ht="15.75" hidden="false" customHeight="true" outlineLevel="0" collapsed="false">
      <c r="E2000" s="108"/>
      <c r="I2000" s="109"/>
      <c r="O2000" s="110"/>
      <c r="P2000" s="10"/>
      <c r="Q2000" s="10"/>
      <c r="R2000" s="10"/>
      <c r="T2000" s="10"/>
      <c r="U2000" s="108"/>
      <c r="X2000" s="10"/>
      <c r="Y2000" s="10"/>
      <c r="Z2000" s="10"/>
      <c r="AF2000" s="104"/>
    </row>
    <row r="2001" customFormat="false" ht="15.75" hidden="false" customHeight="true" outlineLevel="0" collapsed="false">
      <c r="E2001" s="108"/>
      <c r="I2001" s="109"/>
      <c r="O2001" s="110"/>
      <c r="P2001" s="10"/>
      <c r="Q2001" s="10"/>
      <c r="R2001" s="10"/>
      <c r="T2001" s="10"/>
      <c r="U2001" s="108"/>
      <c r="X2001" s="10"/>
      <c r="Y2001" s="10"/>
      <c r="Z2001" s="10"/>
      <c r="AF2001" s="104"/>
    </row>
    <row r="2002" customFormat="false" ht="15.75" hidden="false" customHeight="true" outlineLevel="0" collapsed="false">
      <c r="E2002" s="108"/>
      <c r="I2002" s="109"/>
      <c r="O2002" s="110"/>
      <c r="P2002" s="10"/>
      <c r="Q2002" s="10"/>
      <c r="R2002" s="10"/>
      <c r="T2002" s="10"/>
      <c r="U2002" s="108"/>
      <c r="X2002" s="10"/>
      <c r="Y2002" s="10"/>
      <c r="Z2002" s="10"/>
      <c r="AF2002" s="104"/>
    </row>
    <row r="2003" customFormat="false" ht="15.75" hidden="false" customHeight="true" outlineLevel="0" collapsed="false">
      <c r="E2003" s="108"/>
      <c r="I2003" s="109"/>
      <c r="O2003" s="110"/>
      <c r="P2003" s="10"/>
      <c r="Q2003" s="10"/>
      <c r="R2003" s="10"/>
      <c r="T2003" s="10"/>
      <c r="U2003" s="108"/>
      <c r="X2003" s="10"/>
      <c r="Y2003" s="10"/>
      <c r="Z2003" s="10"/>
      <c r="AF2003" s="104"/>
    </row>
    <row r="2004" customFormat="false" ht="15.75" hidden="false" customHeight="true" outlineLevel="0" collapsed="false">
      <c r="E2004" s="108"/>
      <c r="I2004" s="109"/>
      <c r="O2004" s="110"/>
      <c r="P2004" s="10"/>
      <c r="Q2004" s="10"/>
      <c r="R2004" s="10"/>
      <c r="T2004" s="10"/>
      <c r="U2004" s="108"/>
      <c r="X2004" s="10"/>
      <c r="Y2004" s="10"/>
      <c r="Z2004" s="10"/>
      <c r="AF2004" s="104"/>
    </row>
    <row r="2005" customFormat="false" ht="15.75" hidden="false" customHeight="true" outlineLevel="0" collapsed="false">
      <c r="E2005" s="108"/>
      <c r="I2005" s="109"/>
      <c r="O2005" s="110"/>
      <c r="P2005" s="10"/>
      <c r="Q2005" s="10"/>
      <c r="R2005" s="10"/>
      <c r="T2005" s="10"/>
      <c r="U2005" s="108"/>
      <c r="X2005" s="10"/>
      <c r="Y2005" s="10"/>
      <c r="Z2005" s="10"/>
      <c r="AF2005" s="104"/>
    </row>
    <row r="2006" customFormat="false" ht="15.75" hidden="false" customHeight="true" outlineLevel="0" collapsed="false">
      <c r="E2006" s="108"/>
      <c r="I2006" s="109"/>
      <c r="O2006" s="110"/>
      <c r="P2006" s="10"/>
      <c r="Q2006" s="10"/>
      <c r="R2006" s="10"/>
      <c r="T2006" s="10"/>
      <c r="U2006" s="108"/>
      <c r="X2006" s="10"/>
      <c r="Y2006" s="10"/>
      <c r="Z2006" s="10"/>
      <c r="AF2006" s="104"/>
    </row>
    <row r="2007" customFormat="false" ht="15.75" hidden="false" customHeight="true" outlineLevel="0" collapsed="false">
      <c r="E2007" s="108"/>
      <c r="I2007" s="109"/>
      <c r="O2007" s="110"/>
      <c r="P2007" s="10"/>
      <c r="Q2007" s="10"/>
      <c r="R2007" s="10"/>
      <c r="T2007" s="10"/>
      <c r="U2007" s="108"/>
      <c r="X2007" s="10"/>
      <c r="Y2007" s="10"/>
      <c r="Z2007" s="10"/>
      <c r="AF2007" s="104"/>
    </row>
    <row r="2008" customFormat="false" ht="15.75" hidden="false" customHeight="true" outlineLevel="0" collapsed="false">
      <c r="E2008" s="108"/>
      <c r="I2008" s="109"/>
      <c r="O2008" s="110"/>
      <c r="P2008" s="10"/>
      <c r="Q2008" s="10"/>
      <c r="R2008" s="10"/>
      <c r="T2008" s="10"/>
      <c r="U2008" s="108"/>
      <c r="X2008" s="10"/>
      <c r="Y2008" s="10"/>
      <c r="Z2008" s="10"/>
      <c r="AF2008" s="104"/>
    </row>
    <row r="2009" customFormat="false" ht="15.75" hidden="false" customHeight="true" outlineLevel="0" collapsed="false">
      <c r="E2009" s="108"/>
      <c r="I2009" s="109"/>
      <c r="O2009" s="110"/>
      <c r="P2009" s="10"/>
      <c r="Q2009" s="10"/>
      <c r="R2009" s="10"/>
      <c r="T2009" s="10"/>
      <c r="U2009" s="108"/>
      <c r="X2009" s="10"/>
      <c r="Y2009" s="10"/>
      <c r="Z2009" s="10"/>
      <c r="AF2009" s="104"/>
    </row>
    <row r="2010" customFormat="false" ht="15.75" hidden="false" customHeight="true" outlineLevel="0" collapsed="false">
      <c r="E2010" s="108"/>
      <c r="I2010" s="109"/>
      <c r="O2010" s="110"/>
      <c r="P2010" s="10"/>
      <c r="Q2010" s="10"/>
      <c r="R2010" s="10"/>
      <c r="T2010" s="10"/>
      <c r="U2010" s="108"/>
      <c r="X2010" s="10"/>
      <c r="Y2010" s="10"/>
      <c r="Z2010" s="10"/>
      <c r="AF2010" s="104"/>
    </row>
    <row r="2011" customFormat="false" ht="15.75" hidden="false" customHeight="true" outlineLevel="0" collapsed="false">
      <c r="E2011" s="108"/>
      <c r="I2011" s="109"/>
      <c r="O2011" s="110"/>
      <c r="P2011" s="10"/>
      <c r="Q2011" s="10"/>
      <c r="R2011" s="10"/>
      <c r="T2011" s="10"/>
      <c r="U2011" s="108"/>
      <c r="X2011" s="10"/>
      <c r="Y2011" s="10"/>
      <c r="Z2011" s="10"/>
      <c r="AF2011" s="104"/>
    </row>
    <row r="2012" customFormat="false" ht="15.75" hidden="false" customHeight="true" outlineLevel="0" collapsed="false">
      <c r="E2012" s="108"/>
      <c r="I2012" s="109"/>
      <c r="O2012" s="110"/>
      <c r="P2012" s="10"/>
      <c r="Q2012" s="10"/>
      <c r="R2012" s="10"/>
      <c r="T2012" s="10"/>
      <c r="U2012" s="108"/>
      <c r="X2012" s="10"/>
      <c r="Y2012" s="10"/>
      <c r="Z2012" s="10"/>
      <c r="AF2012" s="104"/>
    </row>
    <row r="2013" customFormat="false" ht="15.75" hidden="false" customHeight="true" outlineLevel="0" collapsed="false">
      <c r="E2013" s="108"/>
      <c r="I2013" s="109"/>
      <c r="O2013" s="110"/>
      <c r="P2013" s="10"/>
      <c r="Q2013" s="10"/>
      <c r="R2013" s="10"/>
      <c r="T2013" s="10"/>
      <c r="U2013" s="108"/>
      <c r="X2013" s="10"/>
      <c r="Y2013" s="10"/>
      <c r="Z2013" s="10"/>
      <c r="AF2013" s="104"/>
    </row>
    <row r="2014" customFormat="false" ht="15.75" hidden="false" customHeight="true" outlineLevel="0" collapsed="false">
      <c r="E2014" s="108"/>
      <c r="I2014" s="109"/>
      <c r="O2014" s="110"/>
      <c r="P2014" s="10"/>
      <c r="Q2014" s="10"/>
      <c r="R2014" s="10"/>
      <c r="T2014" s="10"/>
      <c r="U2014" s="108"/>
      <c r="X2014" s="10"/>
      <c r="Y2014" s="10"/>
      <c r="Z2014" s="10"/>
      <c r="AF2014" s="104"/>
    </row>
    <row r="2015" customFormat="false" ht="15.75" hidden="false" customHeight="true" outlineLevel="0" collapsed="false">
      <c r="E2015" s="108"/>
      <c r="I2015" s="109"/>
      <c r="O2015" s="110"/>
      <c r="P2015" s="10"/>
      <c r="Q2015" s="10"/>
      <c r="R2015" s="10"/>
      <c r="T2015" s="10"/>
      <c r="U2015" s="108"/>
      <c r="X2015" s="10"/>
      <c r="Y2015" s="10"/>
      <c r="Z2015" s="10"/>
      <c r="AF2015" s="104"/>
    </row>
    <row r="2016" customFormat="false" ht="15.75" hidden="false" customHeight="true" outlineLevel="0" collapsed="false">
      <c r="E2016" s="108"/>
      <c r="I2016" s="109"/>
      <c r="O2016" s="110"/>
      <c r="P2016" s="10"/>
      <c r="Q2016" s="10"/>
      <c r="R2016" s="10"/>
      <c r="T2016" s="10"/>
      <c r="U2016" s="108"/>
      <c r="X2016" s="10"/>
      <c r="Y2016" s="10"/>
      <c r="Z2016" s="10"/>
      <c r="AF2016" s="104"/>
    </row>
    <row r="2017" customFormat="false" ht="15.75" hidden="false" customHeight="true" outlineLevel="0" collapsed="false">
      <c r="E2017" s="108"/>
      <c r="I2017" s="109"/>
      <c r="O2017" s="110"/>
      <c r="P2017" s="10"/>
      <c r="Q2017" s="10"/>
      <c r="R2017" s="10"/>
      <c r="T2017" s="10"/>
      <c r="U2017" s="108"/>
      <c r="X2017" s="10"/>
      <c r="Y2017" s="10"/>
      <c r="Z2017" s="10"/>
      <c r="AF2017" s="104"/>
    </row>
    <row r="2018" customFormat="false" ht="15.75" hidden="false" customHeight="true" outlineLevel="0" collapsed="false">
      <c r="E2018" s="108"/>
      <c r="I2018" s="109"/>
      <c r="O2018" s="110"/>
      <c r="P2018" s="10"/>
      <c r="Q2018" s="10"/>
      <c r="R2018" s="10"/>
      <c r="T2018" s="10"/>
      <c r="U2018" s="108"/>
      <c r="X2018" s="10"/>
      <c r="Y2018" s="10"/>
      <c r="Z2018" s="10"/>
      <c r="AF2018" s="104"/>
    </row>
    <row r="2019" customFormat="false" ht="15.75" hidden="false" customHeight="true" outlineLevel="0" collapsed="false">
      <c r="E2019" s="108"/>
      <c r="I2019" s="109"/>
      <c r="O2019" s="110"/>
      <c r="P2019" s="10"/>
      <c r="Q2019" s="10"/>
      <c r="R2019" s="10"/>
      <c r="T2019" s="10"/>
      <c r="U2019" s="108"/>
      <c r="X2019" s="10"/>
      <c r="Y2019" s="10"/>
      <c r="Z2019" s="10"/>
      <c r="AF2019" s="104"/>
    </row>
    <row r="2020" customFormat="false" ht="15.75" hidden="false" customHeight="true" outlineLevel="0" collapsed="false">
      <c r="E2020" s="108"/>
      <c r="I2020" s="109"/>
      <c r="O2020" s="110"/>
      <c r="P2020" s="10"/>
      <c r="Q2020" s="10"/>
      <c r="R2020" s="10"/>
      <c r="T2020" s="10"/>
      <c r="U2020" s="108"/>
      <c r="X2020" s="10"/>
      <c r="Y2020" s="10"/>
      <c r="Z2020" s="10"/>
      <c r="AF2020" s="104"/>
    </row>
    <row r="2021" customFormat="false" ht="15.75" hidden="false" customHeight="true" outlineLevel="0" collapsed="false">
      <c r="E2021" s="108"/>
      <c r="I2021" s="109"/>
      <c r="O2021" s="110"/>
      <c r="P2021" s="10"/>
      <c r="Q2021" s="10"/>
      <c r="R2021" s="10"/>
      <c r="T2021" s="10"/>
      <c r="U2021" s="108"/>
      <c r="X2021" s="10"/>
      <c r="Y2021" s="10"/>
      <c r="Z2021" s="10"/>
      <c r="AF2021" s="104"/>
    </row>
    <row r="2022" customFormat="false" ht="15.75" hidden="false" customHeight="true" outlineLevel="0" collapsed="false">
      <c r="E2022" s="108"/>
      <c r="I2022" s="109"/>
      <c r="O2022" s="110"/>
      <c r="P2022" s="10"/>
      <c r="Q2022" s="10"/>
      <c r="R2022" s="10"/>
      <c r="T2022" s="10"/>
      <c r="U2022" s="108"/>
      <c r="X2022" s="10"/>
      <c r="Y2022" s="10"/>
      <c r="Z2022" s="10"/>
      <c r="AF2022" s="104"/>
    </row>
    <row r="2023" customFormat="false" ht="15.75" hidden="false" customHeight="true" outlineLevel="0" collapsed="false">
      <c r="E2023" s="108"/>
      <c r="I2023" s="109"/>
      <c r="O2023" s="110"/>
      <c r="P2023" s="10"/>
      <c r="Q2023" s="10"/>
      <c r="R2023" s="10"/>
      <c r="T2023" s="10"/>
      <c r="U2023" s="108"/>
      <c r="X2023" s="10"/>
      <c r="Y2023" s="10"/>
      <c r="Z2023" s="10"/>
      <c r="AF2023" s="104"/>
    </row>
    <row r="2024" customFormat="false" ht="15.75" hidden="false" customHeight="true" outlineLevel="0" collapsed="false">
      <c r="E2024" s="108"/>
      <c r="I2024" s="109"/>
      <c r="O2024" s="110"/>
      <c r="P2024" s="10"/>
      <c r="Q2024" s="10"/>
      <c r="R2024" s="10"/>
      <c r="T2024" s="10"/>
      <c r="U2024" s="108"/>
      <c r="X2024" s="10"/>
      <c r="Y2024" s="10"/>
      <c r="Z2024" s="10"/>
      <c r="AF2024" s="104"/>
    </row>
    <row r="2025" customFormat="false" ht="15.75" hidden="false" customHeight="true" outlineLevel="0" collapsed="false">
      <c r="E2025" s="108"/>
      <c r="I2025" s="109"/>
      <c r="O2025" s="110"/>
      <c r="P2025" s="10"/>
      <c r="Q2025" s="10"/>
      <c r="R2025" s="10"/>
      <c r="T2025" s="10"/>
      <c r="U2025" s="108"/>
      <c r="X2025" s="10"/>
      <c r="Y2025" s="10"/>
      <c r="Z2025" s="10"/>
      <c r="AF2025" s="104"/>
    </row>
    <row r="2026" customFormat="false" ht="15.75" hidden="false" customHeight="true" outlineLevel="0" collapsed="false">
      <c r="E2026" s="108"/>
      <c r="I2026" s="109"/>
      <c r="O2026" s="110"/>
      <c r="P2026" s="10"/>
      <c r="Q2026" s="10"/>
      <c r="R2026" s="10"/>
      <c r="T2026" s="10"/>
      <c r="U2026" s="108"/>
      <c r="X2026" s="10"/>
      <c r="Y2026" s="10"/>
      <c r="Z2026" s="10"/>
      <c r="AF2026" s="104"/>
    </row>
    <row r="2027" customFormat="false" ht="15.75" hidden="false" customHeight="true" outlineLevel="0" collapsed="false">
      <c r="E2027" s="108"/>
      <c r="I2027" s="109"/>
      <c r="O2027" s="110"/>
      <c r="P2027" s="10"/>
      <c r="Q2027" s="10"/>
      <c r="R2027" s="10"/>
      <c r="T2027" s="10"/>
      <c r="U2027" s="108"/>
      <c r="X2027" s="10"/>
      <c r="Y2027" s="10"/>
      <c r="Z2027" s="10"/>
      <c r="AF2027" s="104"/>
    </row>
    <row r="2028" customFormat="false" ht="15.75" hidden="false" customHeight="true" outlineLevel="0" collapsed="false">
      <c r="E2028" s="108"/>
      <c r="I2028" s="109"/>
      <c r="O2028" s="110"/>
      <c r="P2028" s="10"/>
      <c r="Q2028" s="10"/>
      <c r="R2028" s="10"/>
      <c r="T2028" s="10"/>
      <c r="U2028" s="108"/>
      <c r="X2028" s="10"/>
      <c r="Y2028" s="10"/>
      <c r="Z2028" s="10"/>
      <c r="AF2028" s="104"/>
    </row>
    <row r="2029" customFormat="false" ht="15.75" hidden="false" customHeight="true" outlineLevel="0" collapsed="false">
      <c r="E2029" s="108"/>
      <c r="I2029" s="109"/>
      <c r="O2029" s="110"/>
      <c r="P2029" s="10"/>
      <c r="Q2029" s="10"/>
      <c r="R2029" s="10"/>
      <c r="T2029" s="10"/>
      <c r="U2029" s="108"/>
      <c r="X2029" s="10"/>
      <c r="Y2029" s="10"/>
      <c r="Z2029" s="10"/>
      <c r="AF2029" s="104"/>
    </row>
    <row r="2030" customFormat="false" ht="15.75" hidden="false" customHeight="true" outlineLevel="0" collapsed="false">
      <c r="E2030" s="108"/>
      <c r="I2030" s="109"/>
      <c r="O2030" s="110"/>
      <c r="P2030" s="10"/>
      <c r="Q2030" s="10"/>
      <c r="R2030" s="10"/>
      <c r="T2030" s="10"/>
      <c r="U2030" s="108"/>
      <c r="X2030" s="10"/>
      <c r="Y2030" s="10"/>
      <c r="Z2030" s="10"/>
      <c r="AF2030" s="104"/>
    </row>
    <row r="2031" customFormat="false" ht="15.75" hidden="false" customHeight="true" outlineLevel="0" collapsed="false">
      <c r="E2031" s="108"/>
      <c r="I2031" s="109"/>
      <c r="O2031" s="110"/>
      <c r="P2031" s="10"/>
      <c r="Q2031" s="10"/>
      <c r="R2031" s="10"/>
      <c r="T2031" s="10"/>
      <c r="U2031" s="108"/>
      <c r="X2031" s="10"/>
      <c r="Y2031" s="10"/>
      <c r="Z2031" s="10"/>
      <c r="AF2031" s="104"/>
    </row>
    <row r="2032" customFormat="false" ht="15.75" hidden="false" customHeight="true" outlineLevel="0" collapsed="false">
      <c r="E2032" s="108"/>
      <c r="I2032" s="109"/>
      <c r="O2032" s="110"/>
      <c r="P2032" s="10"/>
      <c r="Q2032" s="10"/>
      <c r="R2032" s="10"/>
      <c r="T2032" s="10"/>
      <c r="U2032" s="108"/>
      <c r="X2032" s="10"/>
      <c r="Y2032" s="10"/>
      <c r="Z2032" s="10"/>
      <c r="AF2032" s="104"/>
    </row>
    <row r="2033" customFormat="false" ht="15.75" hidden="false" customHeight="true" outlineLevel="0" collapsed="false">
      <c r="E2033" s="108"/>
      <c r="I2033" s="109"/>
      <c r="O2033" s="110"/>
      <c r="P2033" s="10"/>
      <c r="Q2033" s="10"/>
      <c r="R2033" s="10"/>
      <c r="T2033" s="10"/>
      <c r="U2033" s="108"/>
      <c r="X2033" s="10"/>
      <c r="Y2033" s="10"/>
      <c r="Z2033" s="10"/>
      <c r="AF2033" s="104"/>
    </row>
    <row r="2034" customFormat="false" ht="15.75" hidden="false" customHeight="true" outlineLevel="0" collapsed="false">
      <c r="E2034" s="108"/>
      <c r="I2034" s="109"/>
      <c r="O2034" s="110"/>
      <c r="P2034" s="10"/>
      <c r="Q2034" s="10"/>
      <c r="R2034" s="10"/>
      <c r="T2034" s="10"/>
      <c r="U2034" s="108"/>
      <c r="X2034" s="10"/>
      <c r="Y2034" s="10"/>
      <c r="Z2034" s="10"/>
      <c r="AF2034" s="104"/>
    </row>
    <row r="2035" customFormat="false" ht="15.75" hidden="false" customHeight="true" outlineLevel="0" collapsed="false">
      <c r="E2035" s="108"/>
      <c r="I2035" s="109"/>
      <c r="O2035" s="110"/>
      <c r="P2035" s="10"/>
      <c r="Q2035" s="10"/>
      <c r="R2035" s="10"/>
      <c r="T2035" s="10"/>
      <c r="U2035" s="108"/>
      <c r="X2035" s="10"/>
      <c r="Y2035" s="10"/>
      <c r="Z2035" s="10"/>
      <c r="AF2035" s="104"/>
    </row>
    <row r="2036" customFormat="false" ht="15.75" hidden="false" customHeight="true" outlineLevel="0" collapsed="false">
      <c r="E2036" s="108"/>
      <c r="I2036" s="109"/>
      <c r="O2036" s="110"/>
      <c r="P2036" s="10"/>
      <c r="Q2036" s="10"/>
      <c r="R2036" s="10"/>
      <c r="T2036" s="10"/>
      <c r="U2036" s="108"/>
      <c r="X2036" s="10"/>
      <c r="Y2036" s="10"/>
      <c r="Z2036" s="10"/>
      <c r="AF2036" s="104"/>
    </row>
    <row r="2037" customFormat="false" ht="15.75" hidden="false" customHeight="true" outlineLevel="0" collapsed="false">
      <c r="E2037" s="108"/>
      <c r="I2037" s="109"/>
      <c r="O2037" s="110"/>
      <c r="P2037" s="10"/>
      <c r="Q2037" s="10"/>
      <c r="R2037" s="10"/>
      <c r="T2037" s="10"/>
      <c r="U2037" s="108"/>
      <c r="X2037" s="10"/>
      <c r="Y2037" s="10"/>
      <c r="Z2037" s="10"/>
      <c r="AF2037" s="104"/>
    </row>
    <row r="2038" customFormat="false" ht="15.75" hidden="false" customHeight="true" outlineLevel="0" collapsed="false">
      <c r="E2038" s="108"/>
      <c r="I2038" s="109"/>
      <c r="O2038" s="110"/>
      <c r="P2038" s="10"/>
      <c r="Q2038" s="10"/>
      <c r="R2038" s="10"/>
      <c r="T2038" s="10"/>
      <c r="U2038" s="108"/>
      <c r="X2038" s="10"/>
      <c r="Y2038" s="10"/>
      <c r="Z2038" s="10"/>
      <c r="AF2038" s="104"/>
    </row>
    <row r="2039" customFormat="false" ht="15.75" hidden="false" customHeight="true" outlineLevel="0" collapsed="false">
      <c r="E2039" s="108"/>
      <c r="I2039" s="109"/>
      <c r="O2039" s="110"/>
      <c r="P2039" s="10"/>
      <c r="Q2039" s="10"/>
      <c r="R2039" s="10"/>
      <c r="T2039" s="10"/>
      <c r="U2039" s="108"/>
      <c r="X2039" s="10"/>
      <c r="Y2039" s="10"/>
      <c r="Z2039" s="10"/>
      <c r="AF2039" s="104"/>
    </row>
    <row r="2040" customFormat="false" ht="15.75" hidden="false" customHeight="true" outlineLevel="0" collapsed="false">
      <c r="E2040" s="108"/>
      <c r="I2040" s="109"/>
      <c r="O2040" s="110"/>
      <c r="P2040" s="10"/>
      <c r="Q2040" s="10"/>
      <c r="R2040" s="10"/>
      <c r="T2040" s="10"/>
      <c r="U2040" s="108"/>
      <c r="X2040" s="10"/>
      <c r="Y2040" s="10"/>
      <c r="Z2040" s="10"/>
      <c r="AF2040" s="104"/>
    </row>
    <row r="2041" customFormat="false" ht="15.75" hidden="false" customHeight="true" outlineLevel="0" collapsed="false">
      <c r="E2041" s="108"/>
      <c r="I2041" s="109"/>
      <c r="O2041" s="110"/>
      <c r="P2041" s="10"/>
      <c r="Q2041" s="10"/>
      <c r="R2041" s="10"/>
      <c r="T2041" s="10"/>
      <c r="U2041" s="108"/>
      <c r="X2041" s="10"/>
      <c r="Y2041" s="10"/>
      <c r="Z2041" s="10"/>
      <c r="AF2041" s="104"/>
    </row>
    <row r="2042" customFormat="false" ht="15.75" hidden="false" customHeight="true" outlineLevel="0" collapsed="false">
      <c r="E2042" s="108"/>
      <c r="I2042" s="109"/>
      <c r="O2042" s="110"/>
      <c r="P2042" s="10"/>
      <c r="Q2042" s="10"/>
      <c r="R2042" s="10"/>
      <c r="T2042" s="10"/>
      <c r="U2042" s="108"/>
      <c r="X2042" s="10"/>
      <c r="Y2042" s="10"/>
      <c r="Z2042" s="10"/>
      <c r="AF2042" s="104"/>
    </row>
    <row r="2043" customFormat="false" ht="15.75" hidden="false" customHeight="true" outlineLevel="0" collapsed="false">
      <c r="E2043" s="108"/>
      <c r="I2043" s="109"/>
      <c r="O2043" s="110"/>
      <c r="P2043" s="10"/>
      <c r="Q2043" s="10"/>
      <c r="R2043" s="10"/>
      <c r="T2043" s="10"/>
      <c r="U2043" s="108"/>
      <c r="X2043" s="10"/>
      <c r="Y2043" s="10"/>
      <c r="Z2043" s="10"/>
      <c r="AF2043" s="104"/>
    </row>
    <row r="2044" customFormat="false" ht="15.75" hidden="false" customHeight="true" outlineLevel="0" collapsed="false">
      <c r="E2044" s="108"/>
      <c r="I2044" s="109"/>
      <c r="O2044" s="110"/>
      <c r="P2044" s="10"/>
      <c r="Q2044" s="10"/>
      <c r="R2044" s="10"/>
      <c r="T2044" s="10"/>
      <c r="U2044" s="108"/>
      <c r="X2044" s="10"/>
      <c r="Y2044" s="10"/>
      <c r="Z2044" s="10"/>
      <c r="AF2044" s="104"/>
    </row>
    <row r="2045" customFormat="false" ht="15.75" hidden="false" customHeight="true" outlineLevel="0" collapsed="false">
      <c r="E2045" s="108"/>
      <c r="I2045" s="109"/>
      <c r="O2045" s="110"/>
      <c r="P2045" s="10"/>
      <c r="Q2045" s="10"/>
      <c r="R2045" s="10"/>
      <c r="T2045" s="10"/>
      <c r="U2045" s="108"/>
      <c r="X2045" s="10"/>
      <c r="Y2045" s="10"/>
      <c r="Z2045" s="10"/>
      <c r="AF2045" s="104"/>
    </row>
    <row r="2046" customFormat="false" ht="15.75" hidden="false" customHeight="true" outlineLevel="0" collapsed="false">
      <c r="E2046" s="108"/>
      <c r="I2046" s="109"/>
      <c r="O2046" s="110"/>
      <c r="P2046" s="10"/>
      <c r="Q2046" s="10"/>
      <c r="R2046" s="10"/>
      <c r="T2046" s="10"/>
      <c r="U2046" s="108"/>
      <c r="X2046" s="10"/>
      <c r="Y2046" s="10"/>
      <c r="Z2046" s="10"/>
      <c r="AF2046" s="104"/>
    </row>
    <row r="2047" customFormat="false" ht="15.75" hidden="false" customHeight="true" outlineLevel="0" collapsed="false">
      <c r="E2047" s="108"/>
      <c r="I2047" s="109"/>
      <c r="O2047" s="110"/>
      <c r="P2047" s="10"/>
      <c r="Q2047" s="10"/>
      <c r="R2047" s="10"/>
      <c r="T2047" s="10"/>
      <c r="U2047" s="108"/>
      <c r="X2047" s="10"/>
      <c r="Y2047" s="10"/>
      <c r="Z2047" s="10"/>
      <c r="AF2047" s="104"/>
    </row>
    <row r="2048" customFormat="false" ht="15.75" hidden="false" customHeight="true" outlineLevel="0" collapsed="false">
      <c r="E2048" s="108"/>
      <c r="I2048" s="109"/>
      <c r="O2048" s="110"/>
      <c r="P2048" s="10"/>
      <c r="Q2048" s="10"/>
      <c r="R2048" s="10"/>
      <c r="T2048" s="10"/>
      <c r="U2048" s="108"/>
      <c r="X2048" s="10"/>
      <c r="Y2048" s="10"/>
      <c r="Z2048" s="10"/>
      <c r="AF2048" s="104"/>
    </row>
    <row r="2049" customFormat="false" ht="15.75" hidden="false" customHeight="true" outlineLevel="0" collapsed="false">
      <c r="E2049" s="108"/>
      <c r="I2049" s="109"/>
      <c r="O2049" s="110"/>
      <c r="P2049" s="10"/>
      <c r="Q2049" s="10"/>
      <c r="R2049" s="10"/>
      <c r="T2049" s="10"/>
      <c r="U2049" s="108"/>
      <c r="X2049" s="10"/>
      <c r="Y2049" s="10"/>
      <c r="Z2049" s="10"/>
      <c r="AF2049" s="104"/>
    </row>
    <row r="2050" customFormat="false" ht="15.75" hidden="false" customHeight="true" outlineLevel="0" collapsed="false">
      <c r="E2050" s="108"/>
      <c r="I2050" s="109"/>
      <c r="O2050" s="110"/>
      <c r="P2050" s="10"/>
      <c r="Q2050" s="10"/>
      <c r="R2050" s="10"/>
      <c r="T2050" s="10"/>
      <c r="U2050" s="108"/>
      <c r="X2050" s="10"/>
      <c r="Y2050" s="10"/>
      <c r="Z2050" s="10"/>
      <c r="AF2050" s="104"/>
    </row>
    <row r="2051" customFormat="false" ht="15.75" hidden="false" customHeight="true" outlineLevel="0" collapsed="false">
      <c r="E2051" s="108"/>
      <c r="I2051" s="109"/>
      <c r="O2051" s="110"/>
      <c r="P2051" s="10"/>
      <c r="Q2051" s="10"/>
      <c r="R2051" s="10"/>
      <c r="T2051" s="10"/>
      <c r="U2051" s="108"/>
      <c r="X2051" s="10"/>
      <c r="Y2051" s="10"/>
      <c r="Z2051" s="10"/>
      <c r="AF2051" s="104"/>
    </row>
    <row r="2052" customFormat="false" ht="15.75" hidden="false" customHeight="true" outlineLevel="0" collapsed="false">
      <c r="E2052" s="108"/>
      <c r="I2052" s="109"/>
      <c r="O2052" s="110"/>
      <c r="P2052" s="10"/>
      <c r="Q2052" s="10"/>
      <c r="R2052" s="10"/>
      <c r="T2052" s="10"/>
      <c r="U2052" s="108"/>
      <c r="X2052" s="10"/>
      <c r="Y2052" s="10"/>
      <c r="Z2052" s="10"/>
      <c r="AF2052" s="104"/>
    </row>
    <row r="2053" customFormat="false" ht="15.75" hidden="false" customHeight="true" outlineLevel="0" collapsed="false">
      <c r="E2053" s="108"/>
      <c r="I2053" s="109"/>
      <c r="O2053" s="110"/>
      <c r="P2053" s="10"/>
      <c r="Q2053" s="10"/>
      <c r="R2053" s="10"/>
      <c r="T2053" s="10"/>
      <c r="U2053" s="108"/>
      <c r="X2053" s="10"/>
      <c r="Y2053" s="10"/>
      <c r="Z2053" s="10"/>
      <c r="AF2053" s="104"/>
    </row>
    <row r="2054" customFormat="false" ht="15.75" hidden="false" customHeight="true" outlineLevel="0" collapsed="false">
      <c r="E2054" s="108"/>
      <c r="I2054" s="109"/>
      <c r="O2054" s="110"/>
      <c r="P2054" s="10"/>
      <c r="Q2054" s="10"/>
      <c r="R2054" s="10"/>
      <c r="T2054" s="10"/>
      <c r="U2054" s="108"/>
      <c r="X2054" s="10"/>
      <c r="Y2054" s="10"/>
      <c r="Z2054" s="10"/>
      <c r="AF2054" s="104"/>
    </row>
    <row r="2055" customFormat="false" ht="15.75" hidden="false" customHeight="true" outlineLevel="0" collapsed="false">
      <c r="E2055" s="108"/>
      <c r="I2055" s="109"/>
      <c r="O2055" s="110"/>
      <c r="P2055" s="10"/>
      <c r="Q2055" s="10"/>
      <c r="R2055" s="10"/>
      <c r="T2055" s="10"/>
      <c r="U2055" s="108"/>
      <c r="X2055" s="10"/>
      <c r="Y2055" s="10"/>
      <c r="Z2055" s="10"/>
      <c r="AF2055" s="104"/>
    </row>
    <row r="2056" customFormat="false" ht="15.75" hidden="false" customHeight="true" outlineLevel="0" collapsed="false">
      <c r="E2056" s="108"/>
      <c r="I2056" s="109"/>
      <c r="O2056" s="110"/>
      <c r="P2056" s="10"/>
      <c r="Q2056" s="10"/>
      <c r="R2056" s="10"/>
      <c r="T2056" s="10"/>
      <c r="U2056" s="108"/>
      <c r="X2056" s="10"/>
      <c r="Y2056" s="10"/>
      <c r="Z2056" s="10"/>
      <c r="AF2056" s="104"/>
    </row>
    <row r="2057" customFormat="false" ht="15.75" hidden="false" customHeight="true" outlineLevel="0" collapsed="false">
      <c r="E2057" s="108"/>
      <c r="I2057" s="109"/>
      <c r="O2057" s="110"/>
      <c r="P2057" s="10"/>
      <c r="Q2057" s="10"/>
      <c r="R2057" s="10"/>
      <c r="T2057" s="10"/>
      <c r="U2057" s="108"/>
      <c r="X2057" s="10"/>
      <c r="Y2057" s="10"/>
      <c r="Z2057" s="10"/>
      <c r="AF2057" s="104"/>
    </row>
    <row r="2058" customFormat="false" ht="15.75" hidden="false" customHeight="true" outlineLevel="0" collapsed="false">
      <c r="E2058" s="108"/>
      <c r="I2058" s="109"/>
      <c r="O2058" s="110"/>
      <c r="P2058" s="10"/>
      <c r="Q2058" s="10"/>
      <c r="R2058" s="10"/>
      <c r="T2058" s="10"/>
      <c r="U2058" s="108"/>
      <c r="X2058" s="10"/>
      <c r="Y2058" s="10"/>
      <c r="Z2058" s="10"/>
      <c r="AF2058" s="104"/>
    </row>
    <row r="2059" customFormat="false" ht="15.75" hidden="false" customHeight="true" outlineLevel="0" collapsed="false">
      <c r="E2059" s="108"/>
      <c r="I2059" s="109"/>
      <c r="O2059" s="110"/>
      <c r="P2059" s="10"/>
      <c r="Q2059" s="10"/>
      <c r="R2059" s="10"/>
      <c r="T2059" s="10"/>
      <c r="U2059" s="108"/>
      <c r="X2059" s="10"/>
      <c r="Y2059" s="10"/>
      <c r="Z2059" s="10"/>
      <c r="AF2059" s="104"/>
    </row>
    <row r="2060" customFormat="false" ht="15.75" hidden="false" customHeight="true" outlineLevel="0" collapsed="false">
      <c r="E2060" s="108"/>
      <c r="I2060" s="109"/>
      <c r="O2060" s="110"/>
      <c r="P2060" s="10"/>
      <c r="Q2060" s="10"/>
      <c r="R2060" s="10"/>
      <c r="T2060" s="10"/>
      <c r="U2060" s="108"/>
      <c r="X2060" s="10"/>
      <c r="Y2060" s="10"/>
      <c r="Z2060" s="10"/>
      <c r="AF2060" s="104"/>
    </row>
    <row r="2061" customFormat="false" ht="15.75" hidden="false" customHeight="true" outlineLevel="0" collapsed="false">
      <c r="E2061" s="108"/>
      <c r="I2061" s="109"/>
      <c r="O2061" s="110"/>
      <c r="P2061" s="10"/>
      <c r="Q2061" s="10"/>
      <c r="R2061" s="10"/>
      <c r="T2061" s="10"/>
      <c r="U2061" s="108"/>
      <c r="X2061" s="10"/>
      <c r="Y2061" s="10"/>
      <c r="Z2061" s="10"/>
      <c r="AF2061" s="104"/>
    </row>
    <row r="2062" customFormat="false" ht="15.75" hidden="false" customHeight="true" outlineLevel="0" collapsed="false">
      <c r="E2062" s="108"/>
      <c r="I2062" s="109"/>
      <c r="O2062" s="110"/>
      <c r="P2062" s="10"/>
      <c r="Q2062" s="10"/>
      <c r="R2062" s="10"/>
      <c r="T2062" s="10"/>
      <c r="U2062" s="108"/>
      <c r="X2062" s="10"/>
      <c r="Y2062" s="10"/>
      <c r="Z2062" s="10"/>
      <c r="AF2062" s="104"/>
    </row>
    <row r="2063" customFormat="false" ht="15.75" hidden="false" customHeight="true" outlineLevel="0" collapsed="false">
      <c r="E2063" s="108"/>
      <c r="I2063" s="109"/>
      <c r="O2063" s="110"/>
      <c r="P2063" s="10"/>
      <c r="Q2063" s="10"/>
      <c r="R2063" s="10"/>
      <c r="T2063" s="10"/>
      <c r="U2063" s="108"/>
      <c r="X2063" s="10"/>
      <c r="Y2063" s="10"/>
      <c r="Z2063" s="10"/>
      <c r="AF2063" s="104"/>
    </row>
    <row r="2064" customFormat="false" ht="15.75" hidden="false" customHeight="true" outlineLevel="0" collapsed="false">
      <c r="E2064" s="108"/>
      <c r="I2064" s="109"/>
      <c r="O2064" s="110"/>
      <c r="P2064" s="10"/>
      <c r="Q2064" s="10"/>
      <c r="R2064" s="10"/>
      <c r="T2064" s="10"/>
      <c r="U2064" s="108"/>
      <c r="X2064" s="10"/>
      <c r="Y2064" s="10"/>
      <c r="Z2064" s="10"/>
      <c r="AF2064" s="104"/>
    </row>
    <row r="2065" customFormat="false" ht="15.75" hidden="false" customHeight="true" outlineLevel="0" collapsed="false">
      <c r="E2065" s="108"/>
      <c r="I2065" s="109"/>
      <c r="O2065" s="110"/>
      <c r="P2065" s="10"/>
      <c r="Q2065" s="10"/>
      <c r="R2065" s="10"/>
      <c r="T2065" s="10"/>
      <c r="U2065" s="108"/>
      <c r="X2065" s="10"/>
      <c r="Y2065" s="10"/>
      <c r="Z2065" s="10"/>
      <c r="AF2065" s="104"/>
    </row>
    <row r="2066" customFormat="false" ht="15.75" hidden="false" customHeight="true" outlineLevel="0" collapsed="false">
      <c r="E2066" s="108"/>
      <c r="I2066" s="109"/>
      <c r="O2066" s="110"/>
      <c r="P2066" s="10"/>
      <c r="Q2066" s="10"/>
      <c r="R2066" s="10"/>
      <c r="T2066" s="10"/>
      <c r="U2066" s="108"/>
      <c r="X2066" s="10"/>
      <c r="Y2066" s="10"/>
      <c r="Z2066" s="10"/>
      <c r="AF2066" s="104"/>
    </row>
    <row r="2067" customFormat="false" ht="15.75" hidden="false" customHeight="true" outlineLevel="0" collapsed="false">
      <c r="E2067" s="108"/>
      <c r="I2067" s="109"/>
      <c r="O2067" s="110"/>
      <c r="P2067" s="10"/>
      <c r="Q2067" s="10"/>
      <c r="R2067" s="10"/>
      <c r="T2067" s="10"/>
      <c r="U2067" s="108"/>
      <c r="X2067" s="10"/>
      <c r="Y2067" s="10"/>
      <c r="Z2067" s="10"/>
      <c r="AF2067" s="104"/>
    </row>
    <row r="2068" customFormat="false" ht="15.75" hidden="false" customHeight="true" outlineLevel="0" collapsed="false">
      <c r="E2068" s="108"/>
      <c r="I2068" s="109"/>
      <c r="O2068" s="110"/>
      <c r="P2068" s="10"/>
      <c r="Q2068" s="10"/>
      <c r="R2068" s="10"/>
      <c r="T2068" s="10"/>
      <c r="U2068" s="108"/>
      <c r="X2068" s="10"/>
      <c r="Y2068" s="10"/>
      <c r="Z2068" s="10"/>
      <c r="AF2068" s="104"/>
    </row>
    <row r="2069" customFormat="false" ht="15.75" hidden="false" customHeight="true" outlineLevel="0" collapsed="false">
      <c r="E2069" s="108"/>
      <c r="I2069" s="109"/>
      <c r="O2069" s="110"/>
      <c r="P2069" s="10"/>
      <c r="Q2069" s="10"/>
      <c r="R2069" s="10"/>
      <c r="T2069" s="10"/>
      <c r="U2069" s="108"/>
      <c r="X2069" s="10"/>
      <c r="Y2069" s="10"/>
      <c r="Z2069" s="10"/>
      <c r="AF2069" s="104"/>
    </row>
    <row r="2070" customFormat="false" ht="15.75" hidden="false" customHeight="true" outlineLevel="0" collapsed="false">
      <c r="E2070" s="108"/>
      <c r="I2070" s="109"/>
      <c r="O2070" s="110"/>
      <c r="P2070" s="10"/>
      <c r="Q2070" s="10"/>
      <c r="R2070" s="10"/>
      <c r="T2070" s="10"/>
      <c r="U2070" s="108"/>
      <c r="X2070" s="10"/>
      <c r="Y2070" s="10"/>
      <c r="Z2070" s="10"/>
      <c r="AF2070" s="104"/>
    </row>
    <row r="2071" customFormat="false" ht="15.75" hidden="false" customHeight="true" outlineLevel="0" collapsed="false">
      <c r="E2071" s="108"/>
      <c r="I2071" s="109"/>
      <c r="O2071" s="110"/>
      <c r="P2071" s="10"/>
      <c r="Q2071" s="10"/>
      <c r="R2071" s="10"/>
      <c r="T2071" s="10"/>
      <c r="U2071" s="108"/>
      <c r="X2071" s="10"/>
      <c r="Y2071" s="10"/>
      <c r="Z2071" s="10"/>
      <c r="AF2071" s="104"/>
    </row>
    <row r="2072" customFormat="false" ht="15.75" hidden="false" customHeight="true" outlineLevel="0" collapsed="false">
      <c r="E2072" s="108"/>
      <c r="I2072" s="109"/>
      <c r="O2072" s="110"/>
      <c r="P2072" s="10"/>
      <c r="Q2072" s="10"/>
      <c r="R2072" s="10"/>
      <c r="T2072" s="10"/>
      <c r="U2072" s="108"/>
      <c r="X2072" s="10"/>
      <c r="Y2072" s="10"/>
      <c r="Z2072" s="10"/>
      <c r="AF2072" s="104"/>
    </row>
    <row r="2073" customFormat="false" ht="15.75" hidden="false" customHeight="true" outlineLevel="0" collapsed="false">
      <c r="E2073" s="108"/>
      <c r="I2073" s="109"/>
      <c r="O2073" s="110"/>
      <c r="P2073" s="10"/>
      <c r="Q2073" s="10"/>
      <c r="R2073" s="10"/>
      <c r="T2073" s="10"/>
      <c r="U2073" s="108"/>
      <c r="X2073" s="10"/>
      <c r="Y2073" s="10"/>
      <c r="Z2073" s="10"/>
      <c r="AF2073" s="104"/>
    </row>
    <row r="2074" customFormat="false" ht="15.75" hidden="false" customHeight="true" outlineLevel="0" collapsed="false">
      <c r="E2074" s="108"/>
      <c r="I2074" s="109"/>
      <c r="O2074" s="110"/>
      <c r="P2074" s="10"/>
      <c r="Q2074" s="10"/>
      <c r="R2074" s="10"/>
      <c r="T2074" s="10"/>
      <c r="U2074" s="108"/>
      <c r="X2074" s="10"/>
      <c r="Y2074" s="10"/>
      <c r="Z2074" s="10"/>
      <c r="AF2074" s="104"/>
    </row>
    <row r="2075" customFormat="false" ht="15.75" hidden="false" customHeight="true" outlineLevel="0" collapsed="false">
      <c r="E2075" s="108"/>
      <c r="I2075" s="109"/>
      <c r="O2075" s="110"/>
      <c r="P2075" s="10"/>
      <c r="Q2075" s="10"/>
      <c r="R2075" s="10"/>
      <c r="T2075" s="10"/>
      <c r="U2075" s="108"/>
      <c r="X2075" s="10"/>
      <c r="Y2075" s="10"/>
      <c r="Z2075" s="10"/>
      <c r="AF2075" s="104"/>
    </row>
    <row r="2076" customFormat="false" ht="15.75" hidden="false" customHeight="true" outlineLevel="0" collapsed="false">
      <c r="E2076" s="108"/>
      <c r="I2076" s="109"/>
      <c r="O2076" s="110"/>
      <c r="P2076" s="10"/>
      <c r="Q2076" s="10"/>
      <c r="R2076" s="10"/>
      <c r="T2076" s="10"/>
      <c r="U2076" s="108"/>
      <c r="X2076" s="10"/>
      <c r="Y2076" s="10"/>
      <c r="Z2076" s="10"/>
      <c r="AF2076" s="104"/>
    </row>
    <row r="2077" customFormat="false" ht="15.75" hidden="false" customHeight="true" outlineLevel="0" collapsed="false">
      <c r="E2077" s="108"/>
      <c r="I2077" s="109"/>
      <c r="O2077" s="110"/>
      <c r="P2077" s="10"/>
      <c r="Q2077" s="10"/>
      <c r="R2077" s="10"/>
      <c r="T2077" s="10"/>
      <c r="U2077" s="108"/>
      <c r="X2077" s="10"/>
      <c r="Y2077" s="10"/>
      <c r="Z2077" s="10"/>
      <c r="AF2077" s="104"/>
    </row>
    <row r="2078" customFormat="false" ht="15.75" hidden="false" customHeight="true" outlineLevel="0" collapsed="false">
      <c r="E2078" s="108"/>
      <c r="I2078" s="109"/>
      <c r="O2078" s="110"/>
      <c r="P2078" s="10"/>
      <c r="Q2078" s="10"/>
      <c r="R2078" s="10"/>
      <c r="T2078" s="10"/>
      <c r="U2078" s="108"/>
      <c r="X2078" s="10"/>
      <c r="Y2078" s="10"/>
      <c r="Z2078" s="10"/>
      <c r="AF2078" s="104"/>
    </row>
    <row r="2079" customFormat="false" ht="15.75" hidden="false" customHeight="true" outlineLevel="0" collapsed="false">
      <c r="E2079" s="108"/>
      <c r="I2079" s="109"/>
      <c r="O2079" s="110"/>
      <c r="P2079" s="10"/>
      <c r="Q2079" s="10"/>
      <c r="R2079" s="10"/>
      <c r="T2079" s="10"/>
      <c r="U2079" s="108"/>
      <c r="X2079" s="10"/>
      <c r="Y2079" s="10"/>
      <c r="Z2079" s="10"/>
      <c r="AF2079" s="104"/>
    </row>
    <row r="2080" customFormat="false" ht="15.75" hidden="false" customHeight="true" outlineLevel="0" collapsed="false">
      <c r="E2080" s="108"/>
      <c r="I2080" s="109"/>
      <c r="O2080" s="110"/>
      <c r="P2080" s="10"/>
      <c r="Q2080" s="10"/>
      <c r="R2080" s="10"/>
      <c r="T2080" s="10"/>
      <c r="U2080" s="108"/>
      <c r="X2080" s="10"/>
      <c r="Y2080" s="10"/>
      <c r="Z2080" s="10"/>
      <c r="AF2080" s="104"/>
    </row>
    <row r="2081" customFormat="false" ht="15.75" hidden="false" customHeight="true" outlineLevel="0" collapsed="false">
      <c r="E2081" s="108"/>
      <c r="I2081" s="109"/>
      <c r="O2081" s="110"/>
      <c r="P2081" s="10"/>
      <c r="Q2081" s="10"/>
      <c r="R2081" s="10"/>
      <c r="T2081" s="10"/>
      <c r="U2081" s="108"/>
      <c r="X2081" s="10"/>
      <c r="Y2081" s="10"/>
      <c r="Z2081" s="10"/>
      <c r="AF2081" s="104"/>
    </row>
    <row r="2082" customFormat="false" ht="15.75" hidden="false" customHeight="true" outlineLevel="0" collapsed="false">
      <c r="E2082" s="108"/>
      <c r="I2082" s="109"/>
      <c r="O2082" s="110"/>
      <c r="P2082" s="10"/>
      <c r="Q2082" s="10"/>
      <c r="R2082" s="10"/>
      <c r="T2082" s="10"/>
      <c r="U2082" s="108"/>
      <c r="X2082" s="10"/>
      <c r="Y2082" s="10"/>
      <c r="Z2082" s="10"/>
      <c r="AF2082" s="104"/>
    </row>
    <row r="2083" customFormat="false" ht="15.75" hidden="false" customHeight="true" outlineLevel="0" collapsed="false">
      <c r="E2083" s="108"/>
      <c r="I2083" s="109"/>
      <c r="O2083" s="110"/>
      <c r="P2083" s="10"/>
      <c r="Q2083" s="10"/>
      <c r="R2083" s="10"/>
      <c r="T2083" s="10"/>
      <c r="U2083" s="108"/>
      <c r="X2083" s="10"/>
      <c r="Y2083" s="10"/>
      <c r="Z2083" s="10"/>
      <c r="AF2083" s="104"/>
    </row>
    <row r="2084" customFormat="false" ht="15.75" hidden="false" customHeight="true" outlineLevel="0" collapsed="false">
      <c r="E2084" s="108"/>
      <c r="I2084" s="109"/>
      <c r="O2084" s="110"/>
      <c r="P2084" s="10"/>
      <c r="Q2084" s="10"/>
      <c r="R2084" s="10"/>
      <c r="T2084" s="10"/>
      <c r="U2084" s="108"/>
      <c r="X2084" s="10"/>
      <c r="Y2084" s="10"/>
      <c r="Z2084" s="10"/>
      <c r="AF2084" s="104"/>
    </row>
    <row r="2085" customFormat="false" ht="15.75" hidden="false" customHeight="true" outlineLevel="0" collapsed="false">
      <c r="E2085" s="108"/>
      <c r="I2085" s="109"/>
      <c r="O2085" s="110"/>
      <c r="P2085" s="10"/>
      <c r="Q2085" s="10"/>
      <c r="R2085" s="10"/>
      <c r="T2085" s="10"/>
      <c r="U2085" s="108"/>
      <c r="X2085" s="10"/>
      <c r="Y2085" s="10"/>
      <c r="Z2085" s="10"/>
      <c r="AF2085" s="104"/>
    </row>
    <row r="2086" customFormat="false" ht="15.75" hidden="false" customHeight="true" outlineLevel="0" collapsed="false">
      <c r="E2086" s="108"/>
      <c r="I2086" s="109"/>
      <c r="O2086" s="110"/>
      <c r="P2086" s="10"/>
      <c r="Q2086" s="10"/>
      <c r="R2086" s="10"/>
      <c r="T2086" s="10"/>
      <c r="U2086" s="108"/>
      <c r="X2086" s="10"/>
      <c r="Y2086" s="10"/>
      <c r="Z2086" s="10"/>
      <c r="AF2086" s="104"/>
    </row>
    <row r="2087" customFormat="false" ht="15.75" hidden="false" customHeight="true" outlineLevel="0" collapsed="false">
      <c r="E2087" s="108"/>
      <c r="I2087" s="109"/>
      <c r="O2087" s="110"/>
      <c r="P2087" s="10"/>
      <c r="Q2087" s="10"/>
      <c r="R2087" s="10"/>
      <c r="T2087" s="10"/>
      <c r="U2087" s="108"/>
      <c r="X2087" s="10"/>
      <c r="Y2087" s="10"/>
      <c r="Z2087" s="10"/>
      <c r="AF2087" s="104"/>
    </row>
    <row r="2088" customFormat="false" ht="15.75" hidden="false" customHeight="true" outlineLevel="0" collapsed="false">
      <c r="E2088" s="108"/>
      <c r="I2088" s="109"/>
      <c r="O2088" s="110"/>
      <c r="P2088" s="10"/>
      <c r="Q2088" s="10"/>
      <c r="R2088" s="10"/>
      <c r="T2088" s="10"/>
      <c r="U2088" s="108"/>
      <c r="X2088" s="10"/>
      <c r="Y2088" s="10"/>
      <c r="Z2088" s="10"/>
      <c r="AF2088" s="104"/>
    </row>
    <row r="2089" customFormat="false" ht="15.75" hidden="false" customHeight="true" outlineLevel="0" collapsed="false">
      <c r="E2089" s="108"/>
      <c r="I2089" s="109"/>
      <c r="O2089" s="110"/>
      <c r="P2089" s="10"/>
      <c r="Q2089" s="10"/>
      <c r="R2089" s="10"/>
      <c r="T2089" s="10"/>
      <c r="U2089" s="108"/>
      <c r="X2089" s="10"/>
      <c r="Y2089" s="10"/>
      <c r="Z2089" s="10"/>
      <c r="AF2089" s="104"/>
    </row>
    <row r="2090" customFormat="false" ht="15.75" hidden="false" customHeight="true" outlineLevel="0" collapsed="false">
      <c r="E2090" s="108"/>
      <c r="I2090" s="109"/>
      <c r="O2090" s="110"/>
      <c r="P2090" s="10"/>
      <c r="Q2090" s="10"/>
      <c r="R2090" s="10"/>
      <c r="T2090" s="10"/>
      <c r="U2090" s="108"/>
      <c r="X2090" s="10"/>
      <c r="Y2090" s="10"/>
      <c r="Z2090" s="10"/>
      <c r="AF2090" s="104"/>
    </row>
    <row r="2091" customFormat="false" ht="15.75" hidden="false" customHeight="true" outlineLevel="0" collapsed="false">
      <c r="E2091" s="108"/>
      <c r="I2091" s="109"/>
      <c r="O2091" s="110"/>
      <c r="P2091" s="10"/>
      <c r="Q2091" s="10"/>
      <c r="R2091" s="10"/>
      <c r="T2091" s="10"/>
      <c r="U2091" s="108"/>
      <c r="X2091" s="10"/>
      <c r="Y2091" s="10"/>
      <c r="Z2091" s="10"/>
      <c r="AF2091" s="104"/>
    </row>
    <row r="2092" customFormat="false" ht="15.75" hidden="false" customHeight="true" outlineLevel="0" collapsed="false">
      <c r="E2092" s="108"/>
      <c r="I2092" s="109"/>
      <c r="O2092" s="110"/>
      <c r="P2092" s="10"/>
      <c r="Q2092" s="10"/>
      <c r="R2092" s="10"/>
      <c r="T2092" s="10"/>
      <c r="U2092" s="108"/>
      <c r="X2092" s="10"/>
      <c r="Y2092" s="10"/>
      <c r="Z2092" s="10"/>
      <c r="AF2092" s="104"/>
    </row>
    <row r="2093" customFormat="false" ht="15.75" hidden="false" customHeight="true" outlineLevel="0" collapsed="false">
      <c r="E2093" s="108"/>
      <c r="I2093" s="109"/>
      <c r="O2093" s="110"/>
      <c r="P2093" s="10"/>
      <c r="Q2093" s="10"/>
      <c r="R2093" s="10"/>
      <c r="T2093" s="10"/>
      <c r="U2093" s="108"/>
      <c r="X2093" s="10"/>
      <c r="Y2093" s="10"/>
      <c r="Z2093" s="10"/>
      <c r="AF2093" s="104"/>
    </row>
    <row r="2094" customFormat="false" ht="15.75" hidden="false" customHeight="true" outlineLevel="0" collapsed="false">
      <c r="E2094" s="108"/>
      <c r="I2094" s="109"/>
      <c r="O2094" s="110"/>
      <c r="P2094" s="10"/>
      <c r="Q2094" s="10"/>
      <c r="R2094" s="10"/>
      <c r="T2094" s="10"/>
      <c r="U2094" s="108"/>
      <c r="X2094" s="10"/>
      <c r="Y2094" s="10"/>
      <c r="Z2094" s="10"/>
      <c r="AF2094" s="104"/>
    </row>
    <row r="2095" customFormat="false" ht="15.75" hidden="false" customHeight="true" outlineLevel="0" collapsed="false">
      <c r="E2095" s="108"/>
      <c r="I2095" s="109"/>
      <c r="O2095" s="110"/>
      <c r="P2095" s="10"/>
      <c r="Q2095" s="10"/>
      <c r="R2095" s="10"/>
      <c r="T2095" s="10"/>
      <c r="U2095" s="108"/>
      <c r="X2095" s="10"/>
      <c r="Y2095" s="10"/>
      <c r="Z2095" s="10"/>
      <c r="AF2095" s="104"/>
    </row>
    <row r="2096" customFormat="false" ht="15.75" hidden="false" customHeight="true" outlineLevel="0" collapsed="false">
      <c r="E2096" s="108"/>
      <c r="I2096" s="109"/>
      <c r="O2096" s="110"/>
      <c r="P2096" s="10"/>
      <c r="Q2096" s="10"/>
      <c r="R2096" s="10"/>
      <c r="T2096" s="10"/>
      <c r="U2096" s="108"/>
      <c r="X2096" s="10"/>
      <c r="Y2096" s="10"/>
      <c r="Z2096" s="10"/>
      <c r="AF2096" s="104"/>
    </row>
    <row r="2097" customFormat="false" ht="15.75" hidden="false" customHeight="true" outlineLevel="0" collapsed="false">
      <c r="E2097" s="108"/>
      <c r="I2097" s="109"/>
      <c r="O2097" s="110"/>
      <c r="P2097" s="10"/>
      <c r="Q2097" s="10"/>
      <c r="R2097" s="10"/>
      <c r="T2097" s="10"/>
      <c r="U2097" s="108"/>
      <c r="X2097" s="10"/>
      <c r="Y2097" s="10"/>
      <c r="Z2097" s="10"/>
      <c r="AF2097" s="104"/>
    </row>
    <row r="2098" customFormat="false" ht="15.75" hidden="false" customHeight="true" outlineLevel="0" collapsed="false">
      <c r="E2098" s="108"/>
      <c r="I2098" s="109"/>
      <c r="O2098" s="110"/>
      <c r="P2098" s="10"/>
      <c r="Q2098" s="10"/>
      <c r="R2098" s="10"/>
      <c r="T2098" s="10"/>
      <c r="U2098" s="108"/>
      <c r="X2098" s="10"/>
      <c r="Y2098" s="10"/>
      <c r="Z2098" s="10"/>
      <c r="AF2098" s="104"/>
    </row>
    <row r="2099" customFormat="false" ht="15.75" hidden="false" customHeight="true" outlineLevel="0" collapsed="false">
      <c r="E2099" s="108"/>
      <c r="I2099" s="109"/>
      <c r="O2099" s="110"/>
      <c r="P2099" s="10"/>
      <c r="Q2099" s="10"/>
      <c r="R2099" s="10"/>
      <c r="T2099" s="10"/>
      <c r="U2099" s="108"/>
      <c r="X2099" s="10"/>
      <c r="Y2099" s="10"/>
      <c r="Z2099" s="10"/>
      <c r="AF2099" s="104"/>
    </row>
    <row r="2100" customFormat="false" ht="15.75" hidden="false" customHeight="true" outlineLevel="0" collapsed="false">
      <c r="E2100" s="108"/>
      <c r="I2100" s="109"/>
      <c r="O2100" s="110"/>
      <c r="P2100" s="10"/>
      <c r="Q2100" s="10"/>
      <c r="R2100" s="10"/>
      <c r="T2100" s="10"/>
      <c r="U2100" s="108"/>
      <c r="X2100" s="10"/>
      <c r="Y2100" s="10"/>
      <c r="Z2100" s="10"/>
      <c r="AF2100" s="104"/>
    </row>
    <row r="2101" customFormat="false" ht="15.75" hidden="false" customHeight="true" outlineLevel="0" collapsed="false">
      <c r="E2101" s="108"/>
      <c r="I2101" s="109"/>
      <c r="O2101" s="110"/>
      <c r="P2101" s="10"/>
      <c r="Q2101" s="10"/>
      <c r="R2101" s="10"/>
      <c r="T2101" s="10"/>
      <c r="U2101" s="108"/>
      <c r="X2101" s="10"/>
      <c r="Y2101" s="10"/>
      <c r="Z2101" s="10"/>
      <c r="AF2101" s="104"/>
    </row>
    <row r="2102" customFormat="false" ht="15.75" hidden="false" customHeight="true" outlineLevel="0" collapsed="false">
      <c r="E2102" s="108"/>
      <c r="I2102" s="109"/>
      <c r="O2102" s="110"/>
      <c r="P2102" s="10"/>
      <c r="Q2102" s="10"/>
      <c r="R2102" s="10"/>
      <c r="T2102" s="10"/>
      <c r="U2102" s="108"/>
      <c r="X2102" s="10"/>
      <c r="Y2102" s="10"/>
      <c r="Z2102" s="10"/>
      <c r="AF2102" s="104"/>
    </row>
    <row r="2103" customFormat="false" ht="15.75" hidden="false" customHeight="true" outlineLevel="0" collapsed="false">
      <c r="E2103" s="108"/>
      <c r="I2103" s="109"/>
      <c r="O2103" s="110"/>
      <c r="P2103" s="10"/>
      <c r="Q2103" s="10"/>
      <c r="R2103" s="10"/>
      <c r="T2103" s="10"/>
      <c r="U2103" s="108"/>
      <c r="X2103" s="10"/>
      <c r="Y2103" s="10"/>
      <c r="Z2103" s="10"/>
      <c r="AF2103" s="104"/>
    </row>
    <row r="2104" customFormat="false" ht="15.75" hidden="false" customHeight="true" outlineLevel="0" collapsed="false">
      <c r="E2104" s="108"/>
      <c r="I2104" s="109"/>
      <c r="O2104" s="110"/>
      <c r="P2104" s="10"/>
      <c r="Q2104" s="10"/>
      <c r="R2104" s="10"/>
      <c r="T2104" s="10"/>
      <c r="U2104" s="108"/>
      <c r="X2104" s="10"/>
      <c r="Y2104" s="10"/>
      <c r="Z2104" s="10"/>
      <c r="AF2104" s="104"/>
    </row>
    <row r="2105" customFormat="false" ht="15.75" hidden="false" customHeight="true" outlineLevel="0" collapsed="false">
      <c r="E2105" s="108"/>
      <c r="I2105" s="109"/>
      <c r="O2105" s="110"/>
      <c r="P2105" s="10"/>
      <c r="Q2105" s="10"/>
      <c r="R2105" s="10"/>
      <c r="T2105" s="10"/>
      <c r="U2105" s="108"/>
      <c r="X2105" s="10"/>
      <c r="Y2105" s="10"/>
      <c r="Z2105" s="10"/>
      <c r="AF2105" s="104"/>
    </row>
    <row r="2106" customFormat="false" ht="15.75" hidden="false" customHeight="true" outlineLevel="0" collapsed="false">
      <c r="E2106" s="108"/>
      <c r="I2106" s="109"/>
      <c r="O2106" s="110"/>
      <c r="P2106" s="10"/>
      <c r="Q2106" s="10"/>
      <c r="R2106" s="10"/>
      <c r="T2106" s="10"/>
      <c r="U2106" s="108"/>
      <c r="X2106" s="10"/>
      <c r="Y2106" s="10"/>
      <c r="Z2106" s="10"/>
      <c r="AF2106" s="104"/>
    </row>
    <row r="2107" customFormat="false" ht="15.75" hidden="false" customHeight="true" outlineLevel="0" collapsed="false">
      <c r="E2107" s="108"/>
      <c r="I2107" s="109"/>
      <c r="O2107" s="110"/>
      <c r="P2107" s="10"/>
      <c r="Q2107" s="10"/>
      <c r="R2107" s="10"/>
      <c r="T2107" s="10"/>
      <c r="U2107" s="108"/>
      <c r="X2107" s="10"/>
      <c r="Y2107" s="10"/>
      <c r="Z2107" s="10"/>
      <c r="AF2107" s="104"/>
    </row>
    <row r="2108" customFormat="false" ht="15.75" hidden="false" customHeight="true" outlineLevel="0" collapsed="false">
      <c r="E2108" s="108"/>
      <c r="I2108" s="109"/>
      <c r="O2108" s="110"/>
      <c r="P2108" s="10"/>
      <c r="Q2108" s="10"/>
      <c r="R2108" s="10"/>
      <c r="T2108" s="10"/>
      <c r="U2108" s="108"/>
      <c r="X2108" s="10"/>
      <c r="Y2108" s="10"/>
      <c r="Z2108" s="10"/>
      <c r="AF2108" s="104"/>
    </row>
    <row r="2109" customFormat="false" ht="15.75" hidden="false" customHeight="true" outlineLevel="0" collapsed="false">
      <c r="E2109" s="108"/>
      <c r="I2109" s="109"/>
      <c r="O2109" s="110"/>
      <c r="P2109" s="10"/>
      <c r="Q2109" s="10"/>
      <c r="R2109" s="10"/>
      <c r="T2109" s="10"/>
      <c r="U2109" s="108"/>
      <c r="X2109" s="10"/>
      <c r="Y2109" s="10"/>
      <c r="Z2109" s="10"/>
      <c r="AF2109" s="104"/>
    </row>
    <row r="2110" customFormat="false" ht="15.75" hidden="false" customHeight="true" outlineLevel="0" collapsed="false">
      <c r="E2110" s="108"/>
      <c r="I2110" s="109"/>
      <c r="O2110" s="110"/>
      <c r="P2110" s="10"/>
      <c r="Q2110" s="10"/>
      <c r="R2110" s="10"/>
      <c r="T2110" s="10"/>
      <c r="U2110" s="108"/>
      <c r="X2110" s="10"/>
      <c r="Y2110" s="10"/>
      <c r="Z2110" s="10"/>
      <c r="AF2110" s="104"/>
    </row>
    <row r="2111" customFormat="false" ht="15.75" hidden="false" customHeight="true" outlineLevel="0" collapsed="false">
      <c r="E2111" s="108"/>
      <c r="I2111" s="109"/>
      <c r="O2111" s="110"/>
      <c r="P2111" s="10"/>
      <c r="Q2111" s="10"/>
      <c r="R2111" s="10"/>
      <c r="T2111" s="10"/>
      <c r="U2111" s="108"/>
      <c r="X2111" s="10"/>
      <c r="Y2111" s="10"/>
      <c r="Z2111" s="10"/>
      <c r="AF2111" s="104"/>
    </row>
    <row r="2112" customFormat="false" ht="15.75" hidden="false" customHeight="true" outlineLevel="0" collapsed="false">
      <c r="E2112" s="108"/>
      <c r="I2112" s="109"/>
      <c r="O2112" s="110"/>
      <c r="P2112" s="10"/>
      <c r="Q2112" s="10"/>
      <c r="R2112" s="10"/>
      <c r="T2112" s="10"/>
      <c r="U2112" s="108"/>
      <c r="X2112" s="10"/>
      <c r="Y2112" s="10"/>
      <c r="Z2112" s="10"/>
      <c r="AF2112" s="104"/>
    </row>
    <row r="2113" customFormat="false" ht="15.75" hidden="false" customHeight="true" outlineLevel="0" collapsed="false">
      <c r="E2113" s="108"/>
      <c r="I2113" s="109"/>
      <c r="O2113" s="110"/>
      <c r="P2113" s="10"/>
      <c r="Q2113" s="10"/>
      <c r="R2113" s="10"/>
      <c r="T2113" s="10"/>
      <c r="U2113" s="108"/>
      <c r="X2113" s="10"/>
      <c r="Y2113" s="10"/>
      <c r="Z2113" s="10"/>
      <c r="AF2113" s="104"/>
    </row>
    <row r="2114" customFormat="false" ht="15.75" hidden="false" customHeight="true" outlineLevel="0" collapsed="false">
      <c r="E2114" s="108"/>
      <c r="I2114" s="109"/>
      <c r="O2114" s="110"/>
      <c r="P2114" s="10"/>
      <c r="Q2114" s="10"/>
      <c r="R2114" s="10"/>
      <c r="T2114" s="10"/>
      <c r="U2114" s="108"/>
      <c r="X2114" s="10"/>
      <c r="Y2114" s="10"/>
      <c r="Z2114" s="10"/>
      <c r="AF2114" s="104"/>
    </row>
    <row r="2115" customFormat="false" ht="15.75" hidden="false" customHeight="true" outlineLevel="0" collapsed="false">
      <c r="E2115" s="108"/>
      <c r="I2115" s="109"/>
      <c r="O2115" s="110"/>
      <c r="P2115" s="10"/>
      <c r="Q2115" s="10"/>
      <c r="R2115" s="10"/>
      <c r="T2115" s="10"/>
      <c r="U2115" s="108"/>
      <c r="X2115" s="10"/>
      <c r="Y2115" s="10"/>
      <c r="Z2115" s="10"/>
      <c r="AF2115" s="104"/>
    </row>
    <row r="2116" customFormat="false" ht="15.75" hidden="false" customHeight="true" outlineLevel="0" collapsed="false">
      <c r="E2116" s="108"/>
      <c r="I2116" s="109"/>
      <c r="O2116" s="110"/>
      <c r="P2116" s="10"/>
      <c r="Q2116" s="10"/>
      <c r="R2116" s="10"/>
      <c r="T2116" s="10"/>
      <c r="U2116" s="108"/>
      <c r="X2116" s="10"/>
      <c r="Y2116" s="10"/>
      <c r="Z2116" s="10"/>
      <c r="AF2116" s="104"/>
    </row>
    <row r="2117" customFormat="false" ht="15.75" hidden="false" customHeight="true" outlineLevel="0" collapsed="false">
      <c r="E2117" s="108"/>
      <c r="I2117" s="109"/>
      <c r="O2117" s="110"/>
      <c r="P2117" s="10"/>
      <c r="Q2117" s="10"/>
      <c r="R2117" s="10"/>
      <c r="T2117" s="10"/>
      <c r="U2117" s="108"/>
      <c r="X2117" s="10"/>
      <c r="Y2117" s="10"/>
      <c r="Z2117" s="10"/>
      <c r="AF2117" s="104"/>
    </row>
    <row r="2118" customFormat="false" ht="15.75" hidden="false" customHeight="true" outlineLevel="0" collapsed="false">
      <c r="E2118" s="108"/>
      <c r="I2118" s="109"/>
      <c r="O2118" s="110"/>
      <c r="P2118" s="10"/>
      <c r="Q2118" s="10"/>
      <c r="R2118" s="10"/>
      <c r="T2118" s="10"/>
      <c r="U2118" s="108"/>
      <c r="X2118" s="10"/>
      <c r="Y2118" s="10"/>
      <c r="Z2118" s="10"/>
      <c r="AF2118" s="104"/>
    </row>
    <row r="2119" customFormat="false" ht="15.75" hidden="false" customHeight="true" outlineLevel="0" collapsed="false">
      <c r="E2119" s="108"/>
      <c r="I2119" s="109"/>
      <c r="O2119" s="110"/>
      <c r="P2119" s="10"/>
      <c r="Q2119" s="10"/>
      <c r="R2119" s="10"/>
      <c r="T2119" s="10"/>
      <c r="U2119" s="108"/>
      <c r="X2119" s="10"/>
      <c r="Y2119" s="10"/>
      <c r="Z2119" s="10"/>
      <c r="AF2119" s="104"/>
    </row>
    <row r="2120" customFormat="false" ht="15.75" hidden="false" customHeight="true" outlineLevel="0" collapsed="false">
      <c r="E2120" s="108"/>
      <c r="I2120" s="109"/>
      <c r="O2120" s="110"/>
      <c r="P2120" s="10"/>
      <c r="Q2120" s="10"/>
      <c r="R2120" s="10"/>
      <c r="T2120" s="10"/>
      <c r="U2120" s="108"/>
      <c r="X2120" s="10"/>
      <c r="Y2120" s="10"/>
      <c r="Z2120" s="10"/>
      <c r="AF2120" s="104"/>
    </row>
    <row r="2121" customFormat="false" ht="15.75" hidden="false" customHeight="true" outlineLevel="0" collapsed="false">
      <c r="E2121" s="108"/>
      <c r="I2121" s="109"/>
      <c r="O2121" s="110"/>
      <c r="P2121" s="10"/>
      <c r="Q2121" s="10"/>
      <c r="R2121" s="10"/>
      <c r="T2121" s="10"/>
      <c r="U2121" s="108"/>
      <c r="X2121" s="10"/>
      <c r="Y2121" s="10"/>
      <c r="Z2121" s="10"/>
      <c r="AF2121" s="104"/>
    </row>
    <row r="2122" customFormat="false" ht="15.75" hidden="false" customHeight="true" outlineLevel="0" collapsed="false">
      <c r="E2122" s="108"/>
      <c r="I2122" s="109"/>
      <c r="O2122" s="110"/>
      <c r="P2122" s="10"/>
      <c r="Q2122" s="10"/>
      <c r="R2122" s="10"/>
      <c r="T2122" s="10"/>
      <c r="U2122" s="108"/>
      <c r="X2122" s="10"/>
      <c r="Y2122" s="10"/>
      <c r="Z2122" s="10"/>
      <c r="AF2122" s="104"/>
    </row>
    <row r="2123" customFormat="false" ht="15.75" hidden="false" customHeight="true" outlineLevel="0" collapsed="false">
      <c r="E2123" s="108"/>
      <c r="I2123" s="109"/>
      <c r="O2123" s="110"/>
      <c r="P2123" s="10"/>
      <c r="Q2123" s="10"/>
      <c r="R2123" s="10"/>
      <c r="T2123" s="10"/>
      <c r="U2123" s="108"/>
      <c r="X2123" s="10"/>
      <c r="Y2123" s="10"/>
      <c r="Z2123" s="10"/>
      <c r="AF2123" s="104"/>
    </row>
    <row r="2124" customFormat="false" ht="15.75" hidden="false" customHeight="true" outlineLevel="0" collapsed="false">
      <c r="E2124" s="108"/>
      <c r="I2124" s="109"/>
      <c r="O2124" s="110"/>
      <c r="P2124" s="10"/>
      <c r="Q2124" s="10"/>
      <c r="R2124" s="10"/>
      <c r="T2124" s="10"/>
      <c r="U2124" s="108"/>
      <c r="X2124" s="10"/>
      <c r="Y2124" s="10"/>
      <c r="Z2124" s="10"/>
      <c r="AF2124" s="104"/>
    </row>
    <row r="2125" customFormat="false" ht="15.75" hidden="false" customHeight="true" outlineLevel="0" collapsed="false">
      <c r="E2125" s="108"/>
      <c r="I2125" s="109"/>
      <c r="O2125" s="110"/>
      <c r="P2125" s="10"/>
      <c r="Q2125" s="10"/>
      <c r="R2125" s="10"/>
      <c r="T2125" s="10"/>
      <c r="U2125" s="108"/>
      <c r="X2125" s="10"/>
      <c r="Y2125" s="10"/>
      <c r="Z2125" s="10"/>
      <c r="AF2125" s="104"/>
    </row>
    <row r="2126" customFormat="false" ht="15.75" hidden="false" customHeight="true" outlineLevel="0" collapsed="false">
      <c r="E2126" s="108"/>
      <c r="I2126" s="109"/>
      <c r="O2126" s="110"/>
      <c r="P2126" s="10"/>
      <c r="Q2126" s="10"/>
      <c r="R2126" s="10"/>
      <c r="T2126" s="10"/>
      <c r="U2126" s="108"/>
      <c r="X2126" s="10"/>
      <c r="Y2126" s="10"/>
      <c r="Z2126" s="10"/>
      <c r="AF2126" s="104"/>
    </row>
    <row r="2127" customFormat="false" ht="15.75" hidden="false" customHeight="true" outlineLevel="0" collapsed="false">
      <c r="E2127" s="108"/>
      <c r="I2127" s="109"/>
      <c r="O2127" s="110"/>
      <c r="P2127" s="10"/>
      <c r="Q2127" s="10"/>
      <c r="R2127" s="10"/>
      <c r="T2127" s="10"/>
      <c r="U2127" s="108"/>
      <c r="X2127" s="10"/>
      <c r="Y2127" s="10"/>
      <c r="Z2127" s="10"/>
      <c r="AF2127" s="104"/>
    </row>
    <row r="2128" customFormat="false" ht="15.75" hidden="false" customHeight="true" outlineLevel="0" collapsed="false">
      <c r="E2128" s="108"/>
      <c r="I2128" s="109"/>
      <c r="O2128" s="110"/>
      <c r="P2128" s="10"/>
      <c r="Q2128" s="10"/>
      <c r="R2128" s="10"/>
      <c r="T2128" s="10"/>
      <c r="U2128" s="108"/>
      <c r="X2128" s="10"/>
      <c r="Y2128" s="10"/>
      <c r="Z2128" s="10"/>
      <c r="AF2128" s="104"/>
    </row>
    <row r="2129" customFormat="false" ht="15.75" hidden="false" customHeight="true" outlineLevel="0" collapsed="false">
      <c r="E2129" s="108"/>
      <c r="I2129" s="109"/>
      <c r="O2129" s="110"/>
      <c r="P2129" s="10"/>
      <c r="Q2129" s="10"/>
      <c r="R2129" s="10"/>
      <c r="T2129" s="10"/>
      <c r="U2129" s="108"/>
      <c r="X2129" s="10"/>
      <c r="Y2129" s="10"/>
      <c r="Z2129" s="10"/>
      <c r="AF2129" s="104"/>
    </row>
    <row r="2130" customFormat="false" ht="15.75" hidden="false" customHeight="true" outlineLevel="0" collapsed="false">
      <c r="E2130" s="108"/>
      <c r="I2130" s="109"/>
      <c r="O2130" s="110"/>
      <c r="P2130" s="10"/>
      <c r="Q2130" s="10"/>
      <c r="R2130" s="10"/>
      <c r="T2130" s="10"/>
      <c r="U2130" s="108"/>
      <c r="X2130" s="10"/>
      <c r="Y2130" s="10"/>
      <c r="Z2130" s="10"/>
      <c r="AF2130" s="104"/>
    </row>
    <row r="2131" customFormat="false" ht="15.75" hidden="false" customHeight="true" outlineLevel="0" collapsed="false">
      <c r="E2131" s="108"/>
      <c r="I2131" s="109"/>
      <c r="O2131" s="110"/>
      <c r="P2131" s="10"/>
      <c r="Q2131" s="10"/>
      <c r="R2131" s="10"/>
      <c r="T2131" s="10"/>
      <c r="U2131" s="108"/>
      <c r="X2131" s="10"/>
      <c r="Y2131" s="10"/>
      <c r="Z2131" s="10"/>
      <c r="AF2131" s="104"/>
    </row>
    <row r="2132" customFormat="false" ht="15.75" hidden="false" customHeight="true" outlineLevel="0" collapsed="false">
      <c r="E2132" s="108"/>
      <c r="I2132" s="109"/>
      <c r="O2132" s="110"/>
      <c r="P2132" s="10"/>
      <c r="Q2132" s="10"/>
      <c r="R2132" s="10"/>
      <c r="T2132" s="10"/>
      <c r="U2132" s="108"/>
      <c r="X2132" s="10"/>
      <c r="Y2132" s="10"/>
      <c r="Z2132" s="10"/>
      <c r="AF2132" s="104"/>
    </row>
    <row r="2133" customFormat="false" ht="15.75" hidden="false" customHeight="true" outlineLevel="0" collapsed="false">
      <c r="E2133" s="108"/>
      <c r="I2133" s="109"/>
      <c r="O2133" s="110"/>
      <c r="P2133" s="10"/>
      <c r="Q2133" s="10"/>
      <c r="R2133" s="10"/>
      <c r="T2133" s="10"/>
      <c r="U2133" s="108"/>
      <c r="X2133" s="10"/>
      <c r="Y2133" s="10"/>
      <c r="Z2133" s="10"/>
      <c r="AF2133" s="104"/>
    </row>
    <row r="2134" customFormat="false" ht="15.75" hidden="false" customHeight="true" outlineLevel="0" collapsed="false">
      <c r="E2134" s="108"/>
      <c r="I2134" s="109"/>
      <c r="O2134" s="110"/>
      <c r="P2134" s="10"/>
      <c r="Q2134" s="10"/>
      <c r="R2134" s="10"/>
      <c r="T2134" s="10"/>
      <c r="U2134" s="108"/>
      <c r="X2134" s="10"/>
      <c r="Y2134" s="10"/>
      <c r="Z2134" s="10"/>
      <c r="AF2134" s="104"/>
    </row>
    <row r="2135" customFormat="false" ht="15.75" hidden="false" customHeight="true" outlineLevel="0" collapsed="false">
      <c r="E2135" s="108"/>
      <c r="I2135" s="109"/>
      <c r="O2135" s="110"/>
      <c r="P2135" s="10"/>
      <c r="Q2135" s="10"/>
      <c r="R2135" s="10"/>
      <c r="T2135" s="10"/>
      <c r="U2135" s="108"/>
      <c r="X2135" s="10"/>
      <c r="Y2135" s="10"/>
      <c r="Z2135" s="10"/>
      <c r="AF2135" s="104"/>
    </row>
    <row r="2136" customFormat="false" ht="15.75" hidden="false" customHeight="true" outlineLevel="0" collapsed="false">
      <c r="E2136" s="108"/>
      <c r="I2136" s="109"/>
      <c r="O2136" s="110"/>
      <c r="P2136" s="10"/>
      <c r="Q2136" s="10"/>
      <c r="R2136" s="10"/>
      <c r="T2136" s="10"/>
      <c r="U2136" s="108"/>
      <c r="X2136" s="10"/>
      <c r="Y2136" s="10"/>
      <c r="Z2136" s="10"/>
      <c r="AF2136" s="104"/>
    </row>
    <row r="2137" customFormat="false" ht="15.75" hidden="false" customHeight="true" outlineLevel="0" collapsed="false">
      <c r="E2137" s="108"/>
      <c r="I2137" s="109"/>
      <c r="O2137" s="110"/>
      <c r="P2137" s="10"/>
      <c r="Q2137" s="10"/>
      <c r="R2137" s="10"/>
      <c r="T2137" s="10"/>
      <c r="U2137" s="108"/>
      <c r="X2137" s="10"/>
      <c r="Y2137" s="10"/>
      <c r="Z2137" s="10"/>
      <c r="AF2137" s="104"/>
    </row>
    <row r="2138" customFormat="false" ht="15.75" hidden="false" customHeight="true" outlineLevel="0" collapsed="false">
      <c r="E2138" s="108"/>
      <c r="I2138" s="109"/>
      <c r="O2138" s="110"/>
      <c r="P2138" s="10"/>
      <c r="Q2138" s="10"/>
      <c r="R2138" s="10"/>
      <c r="T2138" s="10"/>
      <c r="U2138" s="108"/>
      <c r="X2138" s="10"/>
      <c r="Y2138" s="10"/>
      <c r="Z2138" s="10"/>
      <c r="AF2138" s="104"/>
    </row>
    <row r="2139" customFormat="false" ht="15.75" hidden="false" customHeight="true" outlineLevel="0" collapsed="false">
      <c r="E2139" s="108"/>
      <c r="I2139" s="109"/>
      <c r="O2139" s="110"/>
      <c r="P2139" s="10"/>
      <c r="Q2139" s="10"/>
      <c r="R2139" s="10"/>
      <c r="T2139" s="10"/>
      <c r="U2139" s="108"/>
      <c r="X2139" s="10"/>
      <c r="Y2139" s="10"/>
      <c r="Z2139" s="10"/>
      <c r="AF2139" s="104"/>
    </row>
    <row r="2140" customFormat="false" ht="15.75" hidden="false" customHeight="true" outlineLevel="0" collapsed="false">
      <c r="E2140" s="108"/>
      <c r="I2140" s="109"/>
      <c r="O2140" s="110"/>
      <c r="P2140" s="10"/>
      <c r="Q2140" s="10"/>
      <c r="R2140" s="10"/>
      <c r="T2140" s="10"/>
      <c r="U2140" s="108"/>
      <c r="X2140" s="10"/>
      <c r="Y2140" s="10"/>
      <c r="Z2140" s="10"/>
      <c r="AF2140" s="104"/>
    </row>
    <row r="2141" customFormat="false" ht="15.75" hidden="false" customHeight="true" outlineLevel="0" collapsed="false">
      <c r="E2141" s="108"/>
      <c r="I2141" s="109"/>
      <c r="O2141" s="110"/>
      <c r="P2141" s="10"/>
      <c r="Q2141" s="10"/>
      <c r="R2141" s="10"/>
      <c r="T2141" s="10"/>
      <c r="U2141" s="108"/>
      <c r="X2141" s="10"/>
      <c r="Y2141" s="10"/>
      <c r="Z2141" s="10"/>
      <c r="AF2141" s="104"/>
    </row>
    <row r="2142" customFormat="false" ht="15.75" hidden="false" customHeight="true" outlineLevel="0" collapsed="false">
      <c r="E2142" s="108"/>
      <c r="I2142" s="109"/>
      <c r="O2142" s="110"/>
      <c r="P2142" s="10"/>
      <c r="Q2142" s="10"/>
      <c r="R2142" s="10"/>
      <c r="T2142" s="10"/>
      <c r="U2142" s="108"/>
      <c r="X2142" s="10"/>
      <c r="Y2142" s="10"/>
      <c r="Z2142" s="10"/>
      <c r="AF2142" s="104"/>
    </row>
    <row r="2143" customFormat="false" ht="15.75" hidden="false" customHeight="true" outlineLevel="0" collapsed="false">
      <c r="E2143" s="108"/>
      <c r="I2143" s="109"/>
      <c r="O2143" s="110"/>
      <c r="P2143" s="10"/>
      <c r="Q2143" s="10"/>
      <c r="R2143" s="10"/>
      <c r="T2143" s="10"/>
      <c r="U2143" s="108"/>
      <c r="X2143" s="10"/>
      <c r="Y2143" s="10"/>
      <c r="Z2143" s="10"/>
      <c r="AF2143" s="104"/>
    </row>
    <row r="2144" customFormat="false" ht="15.75" hidden="false" customHeight="true" outlineLevel="0" collapsed="false">
      <c r="E2144" s="108"/>
      <c r="I2144" s="109"/>
      <c r="O2144" s="110"/>
      <c r="P2144" s="10"/>
      <c r="Q2144" s="10"/>
      <c r="R2144" s="10"/>
      <c r="T2144" s="10"/>
      <c r="U2144" s="108"/>
      <c r="X2144" s="10"/>
      <c r="Y2144" s="10"/>
      <c r="Z2144" s="10"/>
      <c r="AF2144" s="104"/>
    </row>
    <row r="2145" customFormat="false" ht="15.75" hidden="false" customHeight="true" outlineLevel="0" collapsed="false">
      <c r="E2145" s="108"/>
      <c r="I2145" s="109"/>
      <c r="O2145" s="110"/>
      <c r="P2145" s="10"/>
      <c r="Q2145" s="10"/>
      <c r="R2145" s="10"/>
      <c r="T2145" s="10"/>
      <c r="U2145" s="108"/>
      <c r="X2145" s="10"/>
      <c r="Y2145" s="10"/>
      <c r="Z2145" s="10"/>
      <c r="AF2145" s="104"/>
    </row>
    <row r="2146" customFormat="false" ht="15.75" hidden="false" customHeight="true" outlineLevel="0" collapsed="false">
      <c r="E2146" s="108"/>
      <c r="I2146" s="109"/>
      <c r="O2146" s="110"/>
      <c r="P2146" s="10"/>
      <c r="Q2146" s="10"/>
      <c r="R2146" s="10"/>
      <c r="T2146" s="10"/>
      <c r="U2146" s="108"/>
      <c r="X2146" s="10"/>
      <c r="Y2146" s="10"/>
      <c r="Z2146" s="10"/>
      <c r="AF2146" s="104"/>
    </row>
    <row r="2147" customFormat="false" ht="15.75" hidden="false" customHeight="true" outlineLevel="0" collapsed="false">
      <c r="E2147" s="108"/>
      <c r="I2147" s="109"/>
      <c r="O2147" s="110"/>
      <c r="P2147" s="10"/>
      <c r="Q2147" s="10"/>
      <c r="R2147" s="10"/>
      <c r="T2147" s="10"/>
      <c r="U2147" s="108"/>
      <c r="X2147" s="10"/>
      <c r="Y2147" s="10"/>
      <c r="Z2147" s="10"/>
      <c r="AF2147" s="104"/>
    </row>
    <row r="2148" customFormat="false" ht="15.75" hidden="false" customHeight="true" outlineLevel="0" collapsed="false">
      <c r="E2148" s="108"/>
      <c r="I2148" s="109"/>
      <c r="O2148" s="110"/>
      <c r="P2148" s="10"/>
      <c r="Q2148" s="10"/>
      <c r="R2148" s="10"/>
      <c r="T2148" s="10"/>
      <c r="U2148" s="108"/>
      <c r="X2148" s="10"/>
      <c r="Y2148" s="10"/>
      <c r="Z2148" s="10"/>
      <c r="AF2148" s="104"/>
    </row>
    <row r="2149" customFormat="false" ht="15.75" hidden="false" customHeight="true" outlineLevel="0" collapsed="false">
      <c r="E2149" s="108"/>
      <c r="I2149" s="109"/>
      <c r="O2149" s="110"/>
      <c r="P2149" s="10"/>
      <c r="Q2149" s="10"/>
      <c r="R2149" s="10"/>
      <c r="T2149" s="10"/>
      <c r="U2149" s="108"/>
      <c r="X2149" s="10"/>
      <c r="Y2149" s="10"/>
      <c r="Z2149" s="10"/>
      <c r="AF2149" s="104"/>
    </row>
    <row r="2150" customFormat="false" ht="15.75" hidden="false" customHeight="true" outlineLevel="0" collapsed="false">
      <c r="E2150" s="108"/>
      <c r="I2150" s="109"/>
      <c r="O2150" s="110"/>
      <c r="P2150" s="10"/>
      <c r="Q2150" s="10"/>
      <c r="R2150" s="10"/>
      <c r="T2150" s="10"/>
      <c r="U2150" s="108"/>
      <c r="X2150" s="10"/>
      <c r="Y2150" s="10"/>
      <c r="Z2150" s="10"/>
      <c r="AF2150" s="104"/>
    </row>
    <row r="2151" customFormat="false" ht="15.75" hidden="false" customHeight="true" outlineLevel="0" collapsed="false">
      <c r="E2151" s="108"/>
      <c r="I2151" s="109"/>
      <c r="O2151" s="110"/>
      <c r="P2151" s="10"/>
      <c r="Q2151" s="10"/>
      <c r="R2151" s="10"/>
      <c r="T2151" s="10"/>
      <c r="U2151" s="108"/>
      <c r="X2151" s="10"/>
      <c r="Y2151" s="10"/>
      <c r="Z2151" s="10"/>
      <c r="AF2151" s="104"/>
    </row>
    <row r="2152" customFormat="false" ht="15.75" hidden="false" customHeight="true" outlineLevel="0" collapsed="false">
      <c r="E2152" s="108"/>
      <c r="I2152" s="109"/>
      <c r="O2152" s="110"/>
      <c r="P2152" s="10"/>
      <c r="Q2152" s="10"/>
      <c r="R2152" s="10"/>
      <c r="T2152" s="10"/>
      <c r="U2152" s="108"/>
      <c r="X2152" s="10"/>
      <c r="Y2152" s="10"/>
      <c r="Z2152" s="10"/>
      <c r="AF2152" s="104"/>
    </row>
    <row r="2153" customFormat="false" ht="15.75" hidden="false" customHeight="true" outlineLevel="0" collapsed="false">
      <c r="E2153" s="108"/>
      <c r="I2153" s="109"/>
      <c r="O2153" s="110"/>
      <c r="P2153" s="10"/>
      <c r="Q2153" s="10"/>
      <c r="R2153" s="10"/>
      <c r="T2153" s="10"/>
      <c r="U2153" s="108"/>
      <c r="X2153" s="10"/>
      <c r="Y2153" s="10"/>
      <c r="Z2153" s="10"/>
      <c r="AF2153" s="104"/>
    </row>
    <row r="2154" customFormat="false" ht="15.75" hidden="false" customHeight="true" outlineLevel="0" collapsed="false">
      <c r="E2154" s="108"/>
      <c r="I2154" s="109"/>
      <c r="O2154" s="110"/>
      <c r="P2154" s="10"/>
      <c r="Q2154" s="10"/>
      <c r="R2154" s="10"/>
      <c r="T2154" s="10"/>
      <c r="U2154" s="108"/>
      <c r="X2154" s="10"/>
      <c r="Y2154" s="10"/>
      <c r="Z2154" s="10"/>
      <c r="AF2154" s="104"/>
    </row>
    <row r="2155" customFormat="false" ht="15.75" hidden="false" customHeight="true" outlineLevel="0" collapsed="false">
      <c r="E2155" s="108"/>
      <c r="I2155" s="109"/>
      <c r="O2155" s="110"/>
      <c r="P2155" s="10"/>
      <c r="Q2155" s="10"/>
      <c r="R2155" s="10"/>
      <c r="T2155" s="10"/>
      <c r="U2155" s="108"/>
      <c r="X2155" s="10"/>
      <c r="Y2155" s="10"/>
      <c r="Z2155" s="10"/>
      <c r="AF2155" s="104"/>
    </row>
    <row r="2156" customFormat="false" ht="15.75" hidden="false" customHeight="true" outlineLevel="0" collapsed="false">
      <c r="E2156" s="108"/>
      <c r="I2156" s="109"/>
      <c r="O2156" s="110"/>
      <c r="P2156" s="10"/>
      <c r="Q2156" s="10"/>
      <c r="R2156" s="10"/>
      <c r="T2156" s="10"/>
      <c r="U2156" s="108"/>
      <c r="X2156" s="10"/>
      <c r="Y2156" s="10"/>
      <c r="Z2156" s="10"/>
      <c r="AF2156" s="104"/>
    </row>
    <row r="2157" customFormat="false" ht="15.75" hidden="false" customHeight="true" outlineLevel="0" collapsed="false">
      <c r="E2157" s="108"/>
      <c r="I2157" s="109"/>
      <c r="O2157" s="110"/>
      <c r="P2157" s="10"/>
      <c r="Q2157" s="10"/>
      <c r="R2157" s="10"/>
      <c r="T2157" s="10"/>
      <c r="U2157" s="108"/>
      <c r="X2157" s="10"/>
      <c r="Y2157" s="10"/>
      <c r="Z2157" s="10"/>
      <c r="AF2157" s="104"/>
    </row>
    <row r="2158" customFormat="false" ht="15.75" hidden="false" customHeight="true" outlineLevel="0" collapsed="false">
      <c r="E2158" s="108"/>
      <c r="I2158" s="109"/>
      <c r="O2158" s="110"/>
      <c r="P2158" s="10"/>
      <c r="Q2158" s="10"/>
      <c r="R2158" s="10"/>
      <c r="T2158" s="10"/>
      <c r="U2158" s="108"/>
      <c r="X2158" s="10"/>
      <c r="Y2158" s="10"/>
      <c r="Z2158" s="10"/>
      <c r="AF2158" s="104"/>
    </row>
    <row r="2159" customFormat="false" ht="15.75" hidden="false" customHeight="true" outlineLevel="0" collapsed="false">
      <c r="E2159" s="108"/>
      <c r="I2159" s="109"/>
      <c r="O2159" s="110"/>
      <c r="P2159" s="10"/>
      <c r="Q2159" s="10"/>
      <c r="R2159" s="10"/>
      <c r="T2159" s="10"/>
      <c r="U2159" s="108"/>
      <c r="X2159" s="10"/>
      <c r="Y2159" s="10"/>
      <c r="Z2159" s="10"/>
      <c r="AF2159" s="104"/>
    </row>
    <row r="2160" customFormat="false" ht="15.75" hidden="false" customHeight="true" outlineLevel="0" collapsed="false">
      <c r="E2160" s="108"/>
      <c r="I2160" s="109"/>
      <c r="O2160" s="110"/>
      <c r="P2160" s="10"/>
      <c r="Q2160" s="10"/>
      <c r="R2160" s="10"/>
      <c r="T2160" s="10"/>
      <c r="U2160" s="108"/>
      <c r="X2160" s="10"/>
      <c r="Y2160" s="10"/>
      <c r="Z2160" s="10"/>
      <c r="AF2160" s="104"/>
    </row>
    <row r="2161" customFormat="false" ht="15.75" hidden="false" customHeight="true" outlineLevel="0" collapsed="false">
      <c r="E2161" s="108"/>
      <c r="I2161" s="109"/>
      <c r="O2161" s="110"/>
      <c r="P2161" s="10"/>
      <c r="Q2161" s="10"/>
      <c r="R2161" s="10"/>
      <c r="T2161" s="10"/>
      <c r="U2161" s="108"/>
      <c r="X2161" s="10"/>
      <c r="Y2161" s="10"/>
      <c r="Z2161" s="10"/>
      <c r="AF2161" s="104"/>
    </row>
    <row r="2162" customFormat="false" ht="15.75" hidden="false" customHeight="true" outlineLevel="0" collapsed="false">
      <c r="E2162" s="108"/>
      <c r="I2162" s="109"/>
      <c r="O2162" s="110"/>
      <c r="P2162" s="10"/>
      <c r="Q2162" s="10"/>
      <c r="R2162" s="10"/>
      <c r="T2162" s="10"/>
      <c r="U2162" s="108"/>
      <c r="X2162" s="10"/>
      <c r="Y2162" s="10"/>
      <c r="Z2162" s="10"/>
      <c r="AF2162" s="104"/>
    </row>
    <row r="2163" customFormat="false" ht="15.75" hidden="false" customHeight="true" outlineLevel="0" collapsed="false">
      <c r="E2163" s="108"/>
      <c r="I2163" s="109"/>
      <c r="O2163" s="110"/>
      <c r="P2163" s="10"/>
      <c r="Q2163" s="10"/>
      <c r="R2163" s="10"/>
      <c r="T2163" s="10"/>
      <c r="U2163" s="108"/>
      <c r="X2163" s="10"/>
      <c r="Y2163" s="10"/>
      <c r="Z2163" s="10"/>
      <c r="AF2163" s="104"/>
    </row>
    <row r="2164" customFormat="false" ht="15.75" hidden="false" customHeight="true" outlineLevel="0" collapsed="false">
      <c r="E2164" s="108"/>
      <c r="I2164" s="109"/>
      <c r="O2164" s="110"/>
      <c r="P2164" s="10"/>
      <c r="Q2164" s="10"/>
      <c r="R2164" s="10"/>
      <c r="T2164" s="10"/>
      <c r="U2164" s="108"/>
      <c r="X2164" s="10"/>
      <c r="Y2164" s="10"/>
      <c r="Z2164" s="10"/>
      <c r="AF2164" s="104"/>
    </row>
    <row r="2165" customFormat="false" ht="15.75" hidden="false" customHeight="true" outlineLevel="0" collapsed="false">
      <c r="E2165" s="108"/>
      <c r="I2165" s="109"/>
      <c r="O2165" s="110"/>
      <c r="P2165" s="10"/>
      <c r="Q2165" s="10"/>
      <c r="R2165" s="10"/>
      <c r="T2165" s="10"/>
      <c r="U2165" s="108"/>
      <c r="X2165" s="10"/>
      <c r="Y2165" s="10"/>
      <c r="Z2165" s="10"/>
      <c r="AF2165" s="104"/>
    </row>
    <row r="2166" customFormat="false" ht="15.75" hidden="false" customHeight="true" outlineLevel="0" collapsed="false">
      <c r="E2166" s="108"/>
      <c r="I2166" s="109"/>
      <c r="O2166" s="110"/>
      <c r="P2166" s="10"/>
      <c r="Q2166" s="10"/>
      <c r="R2166" s="10"/>
      <c r="T2166" s="10"/>
      <c r="U2166" s="108"/>
      <c r="X2166" s="10"/>
      <c r="Y2166" s="10"/>
      <c r="Z2166" s="10"/>
      <c r="AF2166" s="104"/>
    </row>
    <row r="2167" customFormat="false" ht="15.75" hidden="false" customHeight="true" outlineLevel="0" collapsed="false">
      <c r="E2167" s="108"/>
      <c r="I2167" s="109"/>
      <c r="O2167" s="110"/>
      <c r="P2167" s="10"/>
      <c r="Q2167" s="10"/>
      <c r="R2167" s="10"/>
      <c r="T2167" s="10"/>
      <c r="U2167" s="108"/>
      <c r="X2167" s="10"/>
      <c r="Y2167" s="10"/>
      <c r="Z2167" s="10"/>
      <c r="AF2167" s="104"/>
    </row>
    <row r="2168" customFormat="false" ht="15.75" hidden="false" customHeight="true" outlineLevel="0" collapsed="false">
      <c r="E2168" s="108"/>
      <c r="I2168" s="109"/>
      <c r="O2168" s="110"/>
      <c r="P2168" s="10"/>
      <c r="Q2168" s="10"/>
      <c r="R2168" s="10"/>
      <c r="T2168" s="10"/>
      <c r="U2168" s="108"/>
      <c r="X2168" s="10"/>
      <c r="Y2168" s="10"/>
      <c r="Z2168" s="10"/>
      <c r="AF2168" s="104"/>
    </row>
    <row r="2169" customFormat="false" ht="15.75" hidden="false" customHeight="true" outlineLevel="0" collapsed="false">
      <c r="E2169" s="108"/>
      <c r="I2169" s="109"/>
      <c r="O2169" s="110"/>
      <c r="P2169" s="10"/>
      <c r="Q2169" s="10"/>
      <c r="R2169" s="10"/>
      <c r="T2169" s="10"/>
      <c r="U2169" s="108"/>
      <c r="X2169" s="10"/>
      <c r="Y2169" s="10"/>
      <c r="Z2169" s="10"/>
      <c r="AF2169" s="104"/>
    </row>
    <row r="2170" customFormat="false" ht="15.75" hidden="false" customHeight="true" outlineLevel="0" collapsed="false">
      <c r="E2170" s="108"/>
      <c r="I2170" s="109"/>
      <c r="O2170" s="110"/>
      <c r="P2170" s="10"/>
      <c r="Q2170" s="10"/>
      <c r="R2170" s="10"/>
      <c r="T2170" s="10"/>
      <c r="U2170" s="108"/>
      <c r="X2170" s="10"/>
      <c r="Y2170" s="10"/>
      <c r="Z2170" s="10"/>
      <c r="AF2170" s="104"/>
    </row>
    <row r="2171" customFormat="false" ht="15.75" hidden="false" customHeight="true" outlineLevel="0" collapsed="false">
      <c r="E2171" s="108"/>
      <c r="I2171" s="109"/>
      <c r="O2171" s="110"/>
      <c r="P2171" s="10"/>
      <c r="Q2171" s="10"/>
      <c r="R2171" s="10"/>
      <c r="T2171" s="10"/>
      <c r="U2171" s="108"/>
      <c r="X2171" s="10"/>
      <c r="Y2171" s="10"/>
      <c r="Z2171" s="10"/>
      <c r="AF2171" s="104"/>
    </row>
    <row r="2172" customFormat="false" ht="15.75" hidden="false" customHeight="true" outlineLevel="0" collapsed="false">
      <c r="E2172" s="108"/>
      <c r="I2172" s="109"/>
      <c r="O2172" s="110"/>
      <c r="P2172" s="10"/>
      <c r="Q2172" s="10"/>
      <c r="R2172" s="10"/>
      <c r="T2172" s="10"/>
      <c r="U2172" s="108"/>
      <c r="X2172" s="10"/>
      <c r="Y2172" s="10"/>
      <c r="Z2172" s="10"/>
      <c r="AF2172" s="104"/>
    </row>
    <row r="2173" customFormat="false" ht="15.75" hidden="false" customHeight="true" outlineLevel="0" collapsed="false">
      <c r="E2173" s="108"/>
      <c r="I2173" s="109"/>
      <c r="O2173" s="110"/>
      <c r="P2173" s="10"/>
      <c r="Q2173" s="10"/>
      <c r="R2173" s="10"/>
      <c r="T2173" s="10"/>
      <c r="U2173" s="108"/>
      <c r="X2173" s="10"/>
      <c r="Y2173" s="10"/>
      <c r="Z2173" s="10"/>
      <c r="AF2173" s="104"/>
    </row>
    <row r="2174" customFormat="false" ht="15.75" hidden="false" customHeight="true" outlineLevel="0" collapsed="false">
      <c r="E2174" s="108"/>
      <c r="I2174" s="109"/>
      <c r="O2174" s="110"/>
      <c r="P2174" s="10"/>
      <c r="Q2174" s="10"/>
      <c r="R2174" s="10"/>
      <c r="T2174" s="10"/>
      <c r="U2174" s="108"/>
      <c r="X2174" s="10"/>
      <c r="Y2174" s="10"/>
      <c r="Z2174" s="10"/>
      <c r="AF2174" s="104"/>
    </row>
    <row r="2175" customFormat="false" ht="15.75" hidden="false" customHeight="true" outlineLevel="0" collapsed="false">
      <c r="E2175" s="108"/>
      <c r="I2175" s="109"/>
      <c r="O2175" s="110"/>
      <c r="P2175" s="10"/>
      <c r="Q2175" s="10"/>
      <c r="R2175" s="10"/>
      <c r="T2175" s="10"/>
      <c r="U2175" s="108"/>
      <c r="X2175" s="10"/>
      <c r="Y2175" s="10"/>
      <c r="Z2175" s="10"/>
      <c r="AF2175" s="104"/>
    </row>
    <row r="2176" customFormat="false" ht="15.75" hidden="false" customHeight="true" outlineLevel="0" collapsed="false">
      <c r="E2176" s="108"/>
      <c r="I2176" s="109"/>
      <c r="O2176" s="110"/>
      <c r="P2176" s="10"/>
      <c r="Q2176" s="10"/>
      <c r="R2176" s="10"/>
      <c r="T2176" s="10"/>
      <c r="U2176" s="108"/>
      <c r="X2176" s="10"/>
      <c r="Y2176" s="10"/>
      <c r="Z2176" s="10"/>
      <c r="AF2176" s="104"/>
    </row>
    <row r="2177" customFormat="false" ht="15.75" hidden="false" customHeight="true" outlineLevel="0" collapsed="false">
      <c r="E2177" s="108"/>
      <c r="I2177" s="109"/>
      <c r="O2177" s="110"/>
      <c r="P2177" s="10"/>
      <c r="Q2177" s="10"/>
      <c r="R2177" s="10"/>
      <c r="T2177" s="10"/>
      <c r="U2177" s="108"/>
      <c r="X2177" s="10"/>
      <c r="Y2177" s="10"/>
      <c r="Z2177" s="10"/>
      <c r="AF2177" s="104"/>
    </row>
    <row r="2178" customFormat="false" ht="15.75" hidden="false" customHeight="true" outlineLevel="0" collapsed="false">
      <c r="E2178" s="108"/>
      <c r="I2178" s="109"/>
      <c r="O2178" s="110"/>
      <c r="P2178" s="10"/>
      <c r="Q2178" s="10"/>
      <c r="R2178" s="10"/>
      <c r="T2178" s="10"/>
      <c r="U2178" s="108"/>
      <c r="X2178" s="10"/>
      <c r="Y2178" s="10"/>
      <c r="Z2178" s="10"/>
      <c r="AF2178" s="104"/>
    </row>
    <row r="2179" customFormat="false" ht="15.75" hidden="false" customHeight="true" outlineLevel="0" collapsed="false">
      <c r="E2179" s="108"/>
      <c r="I2179" s="109"/>
      <c r="O2179" s="110"/>
      <c r="P2179" s="10"/>
      <c r="Q2179" s="10"/>
      <c r="R2179" s="10"/>
      <c r="T2179" s="10"/>
      <c r="U2179" s="108"/>
      <c r="X2179" s="10"/>
      <c r="Y2179" s="10"/>
      <c r="Z2179" s="10"/>
      <c r="AF2179" s="104"/>
    </row>
    <row r="2180" customFormat="false" ht="15.75" hidden="false" customHeight="true" outlineLevel="0" collapsed="false">
      <c r="E2180" s="108"/>
      <c r="I2180" s="109"/>
      <c r="O2180" s="110"/>
      <c r="P2180" s="10"/>
      <c r="Q2180" s="10"/>
      <c r="R2180" s="10"/>
      <c r="T2180" s="10"/>
      <c r="U2180" s="108"/>
      <c r="X2180" s="10"/>
      <c r="Y2180" s="10"/>
      <c r="Z2180" s="10"/>
      <c r="AF2180" s="104"/>
    </row>
    <row r="2181" customFormat="false" ht="15.75" hidden="false" customHeight="true" outlineLevel="0" collapsed="false">
      <c r="E2181" s="108"/>
      <c r="I2181" s="109"/>
      <c r="O2181" s="110"/>
      <c r="P2181" s="10"/>
      <c r="Q2181" s="10"/>
      <c r="R2181" s="10"/>
      <c r="T2181" s="10"/>
      <c r="U2181" s="108"/>
      <c r="X2181" s="10"/>
      <c r="Y2181" s="10"/>
      <c r="Z2181" s="10"/>
      <c r="AF2181" s="104"/>
    </row>
    <row r="2182" customFormat="false" ht="15.75" hidden="false" customHeight="true" outlineLevel="0" collapsed="false">
      <c r="E2182" s="108"/>
      <c r="I2182" s="109"/>
      <c r="O2182" s="110"/>
      <c r="P2182" s="10"/>
      <c r="Q2182" s="10"/>
      <c r="R2182" s="10"/>
      <c r="T2182" s="10"/>
      <c r="U2182" s="108"/>
      <c r="X2182" s="10"/>
      <c r="Y2182" s="10"/>
      <c r="Z2182" s="10"/>
      <c r="AF2182" s="104"/>
    </row>
    <row r="2183" customFormat="false" ht="15.75" hidden="false" customHeight="true" outlineLevel="0" collapsed="false">
      <c r="E2183" s="108"/>
      <c r="I2183" s="109"/>
      <c r="O2183" s="110"/>
      <c r="P2183" s="10"/>
      <c r="Q2183" s="10"/>
      <c r="R2183" s="10"/>
      <c r="T2183" s="10"/>
      <c r="U2183" s="108"/>
      <c r="X2183" s="10"/>
      <c r="Y2183" s="10"/>
      <c r="Z2183" s="10"/>
      <c r="AF2183" s="104"/>
    </row>
    <row r="2184" customFormat="false" ht="15.75" hidden="false" customHeight="true" outlineLevel="0" collapsed="false">
      <c r="E2184" s="108"/>
      <c r="I2184" s="109"/>
      <c r="O2184" s="110"/>
      <c r="P2184" s="10"/>
      <c r="Q2184" s="10"/>
      <c r="R2184" s="10"/>
      <c r="T2184" s="10"/>
      <c r="U2184" s="108"/>
      <c r="X2184" s="10"/>
      <c r="Y2184" s="10"/>
      <c r="Z2184" s="10"/>
      <c r="AF2184" s="104"/>
    </row>
    <row r="2185" customFormat="false" ht="15.75" hidden="false" customHeight="true" outlineLevel="0" collapsed="false">
      <c r="E2185" s="108"/>
      <c r="I2185" s="109"/>
      <c r="O2185" s="110"/>
      <c r="P2185" s="10"/>
      <c r="Q2185" s="10"/>
      <c r="R2185" s="10"/>
      <c r="T2185" s="10"/>
      <c r="U2185" s="108"/>
      <c r="X2185" s="10"/>
      <c r="Y2185" s="10"/>
      <c r="Z2185" s="10"/>
      <c r="AF2185" s="104"/>
    </row>
    <row r="2186" customFormat="false" ht="15.75" hidden="false" customHeight="true" outlineLevel="0" collapsed="false">
      <c r="E2186" s="108"/>
      <c r="I2186" s="109"/>
      <c r="O2186" s="110"/>
      <c r="P2186" s="10"/>
      <c r="Q2186" s="10"/>
      <c r="R2186" s="10"/>
      <c r="T2186" s="10"/>
      <c r="U2186" s="108"/>
      <c r="X2186" s="10"/>
      <c r="Y2186" s="10"/>
      <c r="Z2186" s="10"/>
      <c r="AF2186" s="104"/>
    </row>
    <row r="2187" customFormat="false" ht="15.75" hidden="false" customHeight="true" outlineLevel="0" collapsed="false">
      <c r="E2187" s="108"/>
      <c r="I2187" s="109"/>
      <c r="O2187" s="110"/>
      <c r="P2187" s="10"/>
      <c r="Q2187" s="10"/>
      <c r="R2187" s="10"/>
      <c r="T2187" s="10"/>
      <c r="U2187" s="108"/>
      <c r="X2187" s="10"/>
      <c r="Y2187" s="10"/>
      <c r="Z2187" s="10"/>
      <c r="AF2187" s="104"/>
    </row>
    <row r="2188" customFormat="false" ht="15.75" hidden="false" customHeight="true" outlineLevel="0" collapsed="false">
      <c r="E2188" s="108"/>
      <c r="I2188" s="109"/>
      <c r="O2188" s="110"/>
      <c r="P2188" s="10"/>
      <c r="Q2188" s="10"/>
      <c r="R2188" s="10"/>
      <c r="T2188" s="10"/>
      <c r="U2188" s="108"/>
      <c r="X2188" s="10"/>
      <c r="Y2188" s="10"/>
      <c r="Z2188" s="10"/>
      <c r="AF2188" s="104"/>
    </row>
    <row r="2189" customFormat="false" ht="15.75" hidden="false" customHeight="true" outlineLevel="0" collapsed="false">
      <c r="E2189" s="108"/>
      <c r="I2189" s="109"/>
      <c r="O2189" s="110"/>
      <c r="P2189" s="10"/>
      <c r="Q2189" s="10"/>
      <c r="R2189" s="10"/>
      <c r="T2189" s="10"/>
      <c r="U2189" s="108"/>
      <c r="X2189" s="10"/>
      <c r="Y2189" s="10"/>
      <c r="Z2189" s="10"/>
      <c r="AF2189" s="104"/>
    </row>
    <row r="2190" customFormat="false" ht="15.75" hidden="false" customHeight="true" outlineLevel="0" collapsed="false">
      <c r="E2190" s="108"/>
      <c r="I2190" s="109"/>
      <c r="O2190" s="110"/>
      <c r="P2190" s="10"/>
      <c r="Q2190" s="10"/>
      <c r="R2190" s="10"/>
      <c r="T2190" s="10"/>
      <c r="U2190" s="108"/>
      <c r="X2190" s="10"/>
      <c r="Y2190" s="10"/>
      <c r="Z2190" s="10"/>
      <c r="AF2190" s="104"/>
    </row>
    <row r="2191" customFormat="false" ht="15.75" hidden="false" customHeight="true" outlineLevel="0" collapsed="false">
      <c r="E2191" s="108"/>
      <c r="I2191" s="109"/>
      <c r="O2191" s="110"/>
      <c r="P2191" s="10"/>
      <c r="Q2191" s="10"/>
      <c r="R2191" s="10"/>
      <c r="T2191" s="10"/>
      <c r="U2191" s="108"/>
      <c r="X2191" s="10"/>
      <c r="Y2191" s="10"/>
      <c r="Z2191" s="10"/>
      <c r="AF2191" s="104"/>
    </row>
    <row r="2192" customFormat="false" ht="15.75" hidden="false" customHeight="true" outlineLevel="0" collapsed="false">
      <c r="E2192" s="108"/>
      <c r="I2192" s="109"/>
      <c r="O2192" s="110"/>
      <c r="P2192" s="10"/>
      <c r="Q2192" s="10"/>
      <c r="R2192" s="10"/>
      <c r="T2192" s="10"/>
      <c r="U2192" s="108"/>
      <c r="X2192" s="10"/>
      <c r="Y2192" s="10"/>
      <c r="Z2192" s="10"/>
      <c r="AF2192" s="104"/>
    </row>
    <row r="2193" customFormat="false" ht="15.75" hidden="false" customHeight="true" outlineLevel="0" collapsed="false">
      <c r="E2193" s="108"/>
      <c r="I2193" s="109"/>
      <c r="O2193" s="110"/>
      <c r="P2193" s="10"/>
      <c r="Q2193" s="10"/>
      <c r="R2193" s="10"/>
      <c r="T2193" s="10"/>
      <c r="U2193" s="108"/>
      <c r="X2193" s="10"/>
      <c r="Y2193" s="10"/>
      <c r="Z2193" s="10"/>
      <c r="AF2193" s="104"/>
    </row>
    <row r="2194" customFormat="false" ht="15.75" hidden="false" customHeight="true" outlineLevel="0" collapsed="false">
      <c r="E2194" s="108"/>
      <c r="I2194" s="109"/>
      <c r="O2194" s="110"/>
      <c r="P2194" s="10"/>
      <c r="Q2194" s="10"/>
      <c r="R2194" s="10"/>
      <c r="T2194" s="10"/>
      <c r="U2194" s="108"/>
      <c r="X2194" s="10"/>
      <c r="Y2194" s="10"/>
      <c r="Z2194" s="10"/>
      <c r="AF2194" s="104"/>
    </row>
    <row r="2195" customFormat="false" ht="15.75" hidden="false" customHeight="true" outlineLevel="0" collapsed="false">
      <c r="E2195" s="108"/>
      <c r="I2195" s="109"/>
      <c r="O2195" s="110"/>
      <c r="P2195" s="10"/>
      <c r="Q2195" s="10"/>
      <c r="R2195" s="10"/>
      <c r="T2195" s="10"/>
      <c r="U2195" s="108"/>
      <c r="X2195" s="10"/>
      <c r="Y2195" s="10"/>
      <c r="Z2195" s="10"/>
      <c r="AF2195" s="104"/>
    </row>
    <row r="2196" customFormat="false" ht="15.75" hidden="false" customHeight="true" outlineLevel="0" collapsed="false">
      <c r="E2196" s="108"/>
      <c r="I2196" s="109"/>
      <c r="O2196" s="110"/>
      <c r="P2196" s="10"/>
      <c r="Q2196" s="10"/>
      <c r="R2196" s="10"/>
      <c r="T2196" s="10"/>
      <c r="U2196" s="108"/>
      <c r="X2196" s="10"/>
      <c r="Y2196" s="10"/>
      <c r="Z2196" s="10"/>
      <c r="AF2196" s="104"/>
    </row>
    <row r="2197" customFormat="false" ht="15.75" hidden="false" customHeight="true" outlineLevel="0" collapsed="false">
      <c r="E2197" s="108"/>
      <c r="I2197" s="109"/>
      <c r="O2197" s="110"/>
      <c r="P2197" s="10"/>
      <c r="Q2197" s="10"/>
      <c r="R2197" s="10"/>
      <c r="T2197" s="10"/>
      <c r="U2197" s="108"/>
      <c r="X2197" s="10"/>
      <c r="Y2197" s="10"/>
      <c r="Z2197" s="10"/>
      <c r="AF2197" s="104"/>
    </row>
    <row r="2198" customFormat="false" ht="15.75" hidden="false" customHeight="true" outlineLevel="0" collapsed="false">
      <c r="E2198" s="108"/>
      <c r="I2198" s="109"/>
      <c r="O2198" s="110"/>
      <c r="P2198" s="10"/>
      <c r="Q2198" s="10"/>
      <c r="R2198" s="10"/>
      <c r="T2198" s="10"/>
      <c r="U2198" s="108"/>
      <c r="X2198" s="10"/>
      <c r="Y2198" s="10"/>
      <c r="Z2198" s="10"/>
      <c r="AF2198" s="104"/>
    </row>
    <row r="2199" customFormat="false" ht="15.75" hidden="false" customHeight="true" outlineLevel="0" collapsed="false">
      <c r="E2199" s="108"/>
      <c r="I2199" s="109"/>
      <c r="O2199" s="110"/>
      <c r="P2199" s="10"/>
      <c r="Q2199" s="10"/>
      <c r="R2199" s="10"/>
      <c r="T2199" s="10"/>
      <c r="U2199" s="108"/>
      <c r="X2199" s="10"/>
      <c r="Y2199" s="10"/>
      <c r="Z2199" s="10"/>
      <c r="AF2199" s="104"/>
    </row>
    <row r="2200" customFormat="false" ht="15.75" hidden="false" customHeight="true" outlineLevel="0" collapsed="false">
      <c r="E2200" s="108"/>
      <c r="I2200" s="109"/>
      <c r="O2200" s="110"/>
      <c r="P2200" s="10"/>
      <c r="Q2200" s="10"/>
      <c r="R2200" s="10"/>
      <c r="T2200" s="10"/>
      <c r="U2200" s="108"/>
      <c r="X2200" s="10"/>
      <c r="Y2200" s="10"/>
      <c r="Z2200" s="10"/>
      <c r="AF2200" s="104"/>
    </row>
    <row r="2201" customFormat="false" ht="15.75" hidden="false" customHeight="true" outlineLevel="0" collapsed="false">
      <c r="E2201" s="108"/>
      <c r="I2201" s="109"/>
      <c r="O2201" s="110"/>
      <c r="P2201" s="10"/>
      <c r="Q2201" s="10"/>
      <c r="R2201" s="10"/>
      <c r="T2201" s="10"/>
      <c r="U2201" s="108"/>
      <c r="X2201" s="10"/>
      <c r="Y2201" s="10"/>
      <c r="Z2201" s="10"/>
      <c r="AF2201" s="104"/>
    </row>
    <row r="2202" customFormat="false" ht="15.75" hidden="false" customHeight="true" outlineLevel="0" collapsed="false">
      <c r="E2202" s="108"/>
      <c r="I2202" s="109"/>
      <c r="O2202" s="110"/>
      <c r="P2202" s="10"/>
      <c r="Q2202" s="10"/>
      <c r="R2202" s="10"/>
      <c r="T2202" s="10"/>
      <c r="U2202" s="108"/>
      <c r="X2202" s="10"/>
      <c r="Y2202" s="10"/>
      <c r="Z2202" s="10"/>
      <c r="AF2202" s="104"/>
    </row>
    <row r="2203" customFormat="false" ht="15.75" hidden="false" customHeight="true" outlineLevel="0" collapsed="false">
      <c r="E2203" s="108"/>
      <c r="I2203" s="109"/>
      <c r="O2203" s="110"/>
      <c r="P2203" s="10"/>
      <c r="Q2203" s="10"/>
      <c r="R2203" s="10"/>
      <c r="T2203" s="10"/>
      <c r="U2203" s="108"/>
      <c r="X2203" s="10"/>
      <c r="Y2203" s="10"/>
      <c r="Z2203" s="10"/>
      <c r="AF2203" s="104"/>
    </row>
    <row r="2204" customFormat="false" ht="15.75" hidden="false" customHeight="true" outlineLevel="0" collapsed="false">
      <c r="E2204" s="108"/>
      <c r="I2204" s="109"/>
      <c r="O2204" s="110"/>
      <c r="P2204" s="10"/>
      <c r="Q2204" s="10"/>
      <c r="R2204" s="10"/>
      <c r="T2204" s="10"/>
      <c r="U2204" s="108"/>
      <c r="X2204" s="10"/>
      <c r="Y2204" s="10"/>
      <c r="Z2204" s="10"/>
      <c r="AF2204" s="104"/>
    </row>
    <row r="2205" customFormat="false" ht="15.75" hidden="false" customHeight="true" outlineLevel="0" collapsed="false">
      <c r="E2205" s="108"/>
      <c r="I2205" s="109"/>
      <c r="O2205" s="110"/>
      <c r="P2205" s="10"/>
      <c r="Q2205" s="10"/>
      <c r="R2205" s="10"/>
      <c r="T2205" s="10"/>
      <c r="U2205" s="108"/>
      <c r="X2205" s="10"/>
      <c r="Y2205" s="10"/>
      <c r="Z2205" s="10"/>
      <c r="AF2205" s="104"/>
    </row>
    <row r="2206" customFormat="false" ht="15.75" hidden="false" customHeight="true" outlineLevel="0" collapsed="false">
      <c r="E2206" s="108"/>
      <c r="I2206" s="109"/>
      <c r="O2206" s="110"/>
      <c r="P2206" s="10"/>
      <c r="Q2206" s="10"/>
      <c r="R2206" s="10"/>
      <c r="T2206" s="10"/>
      <c r="U2206" s="108"/>
      <c r="X2206" s="10"/>
      <c r="Y2206" s="10"/>
      <c r="Z2206" s="10"/>
      <c r="AF2206" s="104"/>
    </row>
    <row r="2207" customFormat="false" ht="15.75" hidden="false" customHeight="true" outlineLevel="0" collapsed="false">
      <c r="E2207" s="108"/>
      <c r="I2207" s="109"/>
      <c r="O2207" s="110"/>
      <c r="P2207" s="10"/>
      <c r="Q2207" s="10"/>
      <c r="R2207" s="10"/>
      <c r="T2207" s="10"/>
      <c r="U2207" s="108"/>
      <c r="X2207" s="10"/>
      <c r="Y2207" s="10"/>
      <c r="Z2207" s="10"/>
      <c r="AF2207" s="104"/>
    </row>
    <row r="2208" customFormat="false" ht="15.75" hidden="false" customHeight="true" outlineLevel="0" collapsed="false">
      <c r="E2208" s="108"/>
      <c r="I2208" s="109"/>
      <c r="O2208" s="110"/>
      <c r="P2208" s="10"/>
      <c r="Q2208" s="10"/>
      <c r="R2208" s="10"/>
      <c r="T2208" s="10"/>
      <c r="U2208" s="108"/>
      <c r="X2208" s="10"/>
      <c r="Y2208" s="10"/>
      <c r="Z2208" s="10"/>
      <c r="AF2208" s="104"/>
    </row>
    <row r="2209" customFormat="false" ht="15.75" hidden="false" customHeight="true" outlineLevel="0" collapsed="false">
      <c r="E2209" s="108"/>
      <c r="I2209" s="109"/>
      <c r="O2209" s="110"/>
      <c r="P2209" s="10"/>
      <c r="Q2209" s="10"/>
      <c r="R2209" s="10"/>
      <c r="T2209" s="10"/>
      <c r="U2209" s="108"/>
      <c r="X2209" s="10"/>
      <c r="Y2209" s="10"/>
      <c r="Z2209" s="10"/>
      <c r="AF2209" s="104"/>
    </row>
    <row r="2210" customFormat="false" ht="15.75" hidden="false" customHeight="true" outlineLevel="0" collapsed="false">
      <c r="E2210" s="108"/>
      <c r="I2210" s="109"/>
      <c r="O2210" s="110"/>
      <c r="P2210" s="10"/>
      <c r="Q2210" s="10"/>
      <c r="R2210" s="10"/>
      <c r="T2210" s="10"/>
      <c r="U2210" s="108"/>
      <c r="X2210" s="10"/>
      <c r="Y2210" s="10"/>
      <c r="Z2210" s="10"/>
      <c r="AF2210" s="104"/>
    </row>
    <row r="2211" customFormat="false" ht="15.75" hidden="false" customHeight="true" outlineLevel="0" collapsed="false">
      <c r="E2211" s="108"/>
      <c r="I2211" s="109"/>
      <c r="O2211" s="110"/>
      <c r="P2211" s="10"/>
      <c r="Q2211" s="10"/>
      <c r="R2211" s="10"/>
      <c r="T2211" s="10"/>
      <c r="U2211" s="108"/>
      <c r="X2211" s="10"/>
      <c r="Y2211" s="10"/>
      <c r="Z2211" s="10"/>
      <c r="AF2211" s="104"/>
    </row>
    <row r="2212" customFormat="false" ht="15.75" hidden="false" customHeight="true" outlineLevel="0" collapsed="false">
      <c r="E2212" s="108"/>
      <c r="I2212" s="109"/>
      <c r="O2212" s="110"/>
      <c r="P2212" s="10"/>
      <c r="Q2212" s="10"/>
      <c r="R2212" s="10"/>
      <c r="T2212" s="10"/>
      <c r="U2212" s="108"/>
      <c r="X2212" s="10"/>
      <c r="Y2212" s="10"/>
      <c r="Z2212" s="10"/>
      <c r="AF2212" s="104"/>
    </row>
    <row r="2213" customFormat="false" ht="15.75" hidden="false" customHeight="true" outlineLevel="0" collapsed="false">
      <c r="E2213" s="108"/>
      <c r="I2213" s="109"/>
      <c r="O2213" s="110"/>
      <c r="P2213" s="10"/>
      <c r="Q2213" s="10"/>
      <c r="R2213" s="10"/>
      <c r="T2213" s="10"/>
      <c r="U2213" s="108"/>
      <c r="X2213" s="10"/>
      <c r="Y2213" s="10"/>
      <c r="Z2213" s="10"/>
      <c r="AF2213" s="104"/>
    </row>
    <row r="2214" customFormat="false" ht="15.75" hidden="false" customHeight="true" outlineLevel="0" collapsed="false">
      <c r="E2214" s="108"/>
      <c r="I2214" s="109"/>
      <c r="O2214" s="110"/>
      <c r="P2214" s="10"/>
      <c r="Q2214" s="10"/>
      <c r="R2214" s="10"/>
      <c r="T2214" s="10"/>
      <c r="U2214" s="108"/>
      <c r="X2214" s="10"/>
      <c r="Y2214" s="10"/>
      <c r="Z2214" s="10"/>
      <c r="AF2214" s="104"/>
    </row>
    <row r="2215" customFormat="false" ht="15.75" hidden="false" customHeight="true" outlineLevel="0" collapsed="false">
      <c r="E2215" s="108"/>
      <c r="I2215" s="109"/>
      <c r="O2215" s="110"/>
      <c r="P2215" s="10"/>
      <c r="Q2215" s="10"/>
      <c r="R2215" s="10"/>
      <c r="T2215" s="10"/>
      <c r="U2215" s="108"/>
      <c r="X2215" s="10"/>
      <c r="Y2215" s="10"/>
      <c r="Z2215" s="10"/>
      <c r="AF2215" s="104"/>
    </row>
    <row r="2216" customFormat="false" ht="15.75" hidden="false" customHeight="true" outlineLevel="0" collapsed="false">
      <c r="E2216" s="108"/>
      <c r="I2216" s="109"/>
      <c r="O2216" s="110"/>
      <c r="P2216" s="10"/>
      <c r="Q2216" s="10"/>
      <c r="R2216" s="10"/>
      <c r="T2216" s="10"/>
      <c r="U2216" s="108"/>
      <c r="X2216" s="10"/>
      <c r="Y2216" s="10"/>
      <c r="Z2216" s="10"/>
      <c r="AF2216" s="104"/>
    </row>
    <row r="2217" customFormat="false" ht="15.75" hidden="false" customHeight="true" outlineLevel="0" collapsed="false">
      <c r="E2217" s="108"/>
      <c r="I2217" s="109"/>
      <c r="O2217" s="110"/>
      <c r="P2217" s="10"/>
      <c r="Q2217" s="10"/>
      <c r="R2217" s="10"/>
      <c r="T2217" s="10"/>
      <c r="U2217" s="108"/>
      <c r="X2217" s="10"/>
      <c r="Y2217" s="10"/>
      <c r="Z2217" s="10"/>
      <c r="AF2217" s="104"/>
    </row>
    <row r="2218" customFormat="false" ht="15.75" hidden="false" customHeight="true" outlineLevel="0" collapsed="false">
      <c r="E2218" s="108"/>
      <c r="I2218" s="109"/>
      <c r="O2218" s="110"/>
      <c r="P2218" s="10"/>
      <c r="Q2218" s="10"/>
      <c r="R2218" s="10"/>
      <c r="T2218" s="10"/>
      <c r="U2218" s="108"/>
      <c r="X2218" s="10"/>
      <c r="Y2218" s="10"/>
      <c r="Z2218" s="10"/>
      <c r="AF2218" s="104"/>
    </row>
    <row r="2219" customFormat="false" ht="15.75" hidden="false" customHeight="true" outlineLevel="0" collapsed="false">
      <c r="E2219" s="108"/>
      <c r="I2219" s="109"/>
      <c r="O2219" s="110"/>
      <c r="P2219" s="10"/>
      <c r="Q2219" s="10"/>
      <c r="R2219" s="10"/>
      <c r="T2219" s="10"/>
      <c r="U2219" s="108"/>
      <c r="X2219" s="10"/>
      <c r="Y2219" s="10"/>
      <c r="Z2219" s="10"/>
      <c r="AF2219" s="104"/>
    </row>
    <row r="2220" customFormat="false" ht="15.75" hidden="false" customHeight="true" outlineLevel="0" collapsed="false">
      <c r="E2220" s="108"/>
      <c r="I2220" s="109"/>
      <c r="O2220" s="110"/>
      <c r="P2220" s="10"/>
      <c r="Q2220" s="10"/>
      <c r="R2220" s="10"/>
      <c r="T2220" s="10"/>
      <c r="U2220" s="108"/>
      <c r="X2220" s="10"/>
      <c r="Y2220" s="10"/>
      <c r="Z2220" s="10"/>
      <c r="AF2220" s="104"/>
    </row>
    <row r="2221" customFormat="false" ht="15.75" hidden="false" customHeight="true" outlineLevel="0" collapsed="false">
      <c r="E2221" s="108"/>
      <c r="I2221" s="109"/>
      <c r="O2221" s="110"/>
      <c r="P2221" s="10"/>
      <c r="Q2221" s="10"/>
      <c r="R2221" s="10"/>
      <c r="T2221" s="10"/>
      <c r="U2221" s="108"/>
      <c r="X2221" s="10"/>
      <c r="Y2221" s="10"/>
      <c r="Z2221" s="10"/>
      <c r="AF2221" s="104"/>
    </row>
    <row r="2222" customFormat="false" ht="15.75" hidden="false" customHeight="true" outlineLevel="0" collapsed="false">
      <c r="E2222" s="108"/>
      <c r="I2222" s="109"/>
      <c r="O2222" s="110"/>
      <c r="P2222" s="10"/>
      <c r="Q2222" s="10"/>
      <c r="R2222" s="10"/>
      <c r="T2222" s="10"/>
      <c r="U2222" s="108"/>
      <c r="X2222" s="10"/>
      <c r="Y2222" s="10"/>
      <c r="Z2222" s="10"/>
      <c r="AF2222" s="104"/>
    </row>
    <row r="2223" customFormat="false" ht="15.75" hidden="false" customHeight="true" outlineLevel="0" collapsed="false">
      <c r="E2223" s="108"/>
      <c r="I2223" s="109"/>
      <c r="O2223" s="110"/>
      <c r="P2223" s="10"/>
      <c r="Q2223" s="10"/>
      <c r="R2223" s="10"/>
      <c r="T2223" s="10"/>
      <c r="U2223" s="108"/>
      <c r="X2223" s="10"/>
      <c r="Y2223" s="10"/>
      <c r="Z2223" s="10"/>
      <c r="AF2223" s="104"/>
    </row>
    <row r="2224" customFormat="false" ht="15.75" hidden="false" customHeight="true" outlineLevel="0" collapsed="false">
      <c r="E2224" s="108"/>
      <c r="I2224" s="109"/>
      <c r="O2224" s="110"/>
      <c r="P2224" s="10"/>
      <c r="Q2224" s="10"/>
      <c r="R2224" s="10"/>
      <c r="T2224" s="10"/>
      <c r="U2224" s="108"/>
      <c r="X2224" s="10"/>
      <c r="Y2224" s="10"/>
      <c r="Z2224" s="10"/>
      <c r="AF2224" s="104"/>
    </row>
    <row r="2225" customFormat="false" ht="15.75" hidden="false" customHeight="true" outlineLevel="0" collapsed="false">
      <c r="E2225" s="108"/>
      <c r="I2225" s="109"/>
      <c r="O2225" s="110"/>
      <c r="P2225" s="10"/>
      <c r="Q2225" s="10"/>
      <c r="R2225" s="10"/>
      <c r="T2225" s="10"/>
      <c r="U2225" s="108"/>
      <c r="X2225" s="10"/>
      <c r="Y2225" s="10"/>
      <c r="Z2225" s="10"/>
      <c r="AF2225" s="104"/>
    </row>
    <row r="2226" customFormat="false" ht="15.75" hidden="false" customHeight="true" outlineLevel="0" collapsed="false">
      <c r="E2226" s="108"/>
      <c r="I2226" s="109"/>
      <c r="O2226" s="110"/>
      <c r="P2226" s="10"/>
      <c r="Q2226" s="10"/>
      <c r="R2226" s="10"/>
      <c r="T2226" s="10"/>
      <c r="U2226" s="108"/>
      <c r="X2226" s="10"/>
      <c r="Y2226" s="10"/>
      <c r="Z2226" s="10"/>
      <c r="AF2226" s="104"/>
    </row>
    <row r="2227" customFormat="false" ht="15.75" hidden="false" customHeight="true" outlineLevel="0" collapsed="false">
      <c r="E2227" s="108"/>
      <c r="I2227" s="109"/>
      <c r="O2227" s="110"/>
      <c r="P2227" s="10"/>
      <c r="Q2227" s="10"/>
      <c r="R2227" s="10"/>
      <c r="T2227" s="10"/>
      <c r="U2227" s="108"/>
      <c r="X2227" s="10"/>
      <c r="Y2227" s="10"/>
      <c r="Z2227" s="10"/>
      <c r="AF2227" s="104"/>
    </row>
    <row r="2228" customFormat="false" ht="15.75" hidden="false" customHeight="true" outlineLevel="0" collapsed="false">
      <c r="E2228" s="108"/>
      <c r="I2228" s="109"/>
      <c r="O2228" s="110"/>
      <c r="P2228" s="10"/>
      <c r="Q2228" s="10"/>
      <c r="R2228" s="10"/>
      <c r="T2228" s="10"/>
      <c r="U2228" s="108"/>
      <c r="X2228" s="10"/>
      <c r="Y2228" s="10"/>
      <c r="Z2228" s="10"/>
      <c r="AF2228" s="104"/>
    </row>
    <row r="2229" customFormat="false" ht="15.75" hidden="false" customHeight="true" outlineLevel="0" collapsed="false">
      <c r="E2229" s="108"/>
      <c r="I2229" s="109"/>
      <c r="O2229" s="110"/>
      <c r="P2229" s="10"/>
      <c r="Q2229" s="10"/>
      <c r="R2229" s="10"/>
      <c r="T2229" s="10"/>
      <c r="U2229" s="108"/>
      <c r="X2229" s="10"/>
      <c r="Y2229" s="10"/>
      <c r="Z2229" s="10"/>
      <c r="AF2229" s="104"/>
    </row>
    <row r="2230" customFormat="false" ht="15.75" hidden="false" customHeight="true" outlineLevel="0" collapsed="false">
      <c r="E2230" s="108"/>
      <c r="I2230" s="109"/>
      <c r="O2230" s="110"/>
      <c r="P2230" s="10"/>
      <c r="Q2230" s="10"/>
      <c r="R2230" s="10"/>
      <c r="T2230" s="10"/>
      <c r="U2230" s="108"/>
      <c r="X2230" s="10"/>
      <c r="Y2230" s="10"/>
      <c r="Z2230" s="10"/>
      <c r="AF2230" s="104"/>
    </row>
    <row r="2231" customFormat="false" ht="15.75" hidden="false" customHeight="true" outlineLevel="0" collapsed="false">
      <c r="E2231" s="108"/>
      <c r="I2231" s="109"/>
      <c r="O2231" s="110"/>
      <c r="P2231" s="10"/>
      <c r="Q2231" s="10"/>
      <c r="R2231" s="10"/>
      <c r="T2231" s="10"/>
      <c r="U2231" s="108"/>
      <c r="X2231" s="10"/>
      <c r="Y2231" s="10"/>
      <c r="Z2231" s="10"/>
      <c r="AF2231" s="104"/>
    </row>
    <row r="2232" customFormat="false" ht="15.75" hidden="false" customHeight="true" outlineLevel="0" collapsed="false">
      <c r="E2232" s="108"/>
      <c r="I2232" s="109"/>
      <c r="O2232" s="110"/>
      <c r="P2232" s="10"/>
      <c r="Q2232" s="10"/>
      <c r="R2232" s="10"/>
      <c r="T2232" s="10"/>
      <c r="U2232" s="108"/>
      <c r="X2232" s="10"/>
      <c r="Y2232" s="10"/>
      <c r="Z2232" s="10"/>
      <c r="AF2232" s="104"/>
    </row>
    <row r="2233" customFormat="false" ht="15.75" hidden="false" customHeight="true" outlineLevel="0" collapsed="false">
      <c r="E2233" s="108"/>
      <c r="I2233" s="109"/>
      <c r="O2233" s="110"/>
      <c r="P2233" s="10"/>
      <c r="Q2233" s="10"/>
      <c r="R2233" s="10"/>
      <c r="T2233" s="10"/>
      <c r="U2233" s="108"/>
      <c r="X2233" s="10"/>
      <c r="Y2233" s="10"/>
      <c r="Z2233" s="10"/>
      <c r="AF2233" s="104"/>
    </row>
    <row r="2234" customFormat="false" ht="15.75" hidden="false" customHeight="true" outlineLevel="0" collapsed="false">
      <c r="E2234" s="108"/>
      <c r="I2234" s="109"/>
      <c r="O2234" s="110"/>
      <c r="P2234" s="10"/>
      <c r="Q2234" s="10"/>
      <c r="R2234" s="10"/>
      <c r="T2234" s="10"/>
      <c r="U2234" s="108"/>
      <c r="X2234" s="10"/>
      <c r="Y2234" s="10"/>
      <c r="Z2234" s="10"/>
      <c r="AF2234" s="104"/>
    </row>
    <row r="2235" customFormat="false" ht="15.75" hidden="false" customHeight="true" outlineLevel="0" collapsed="false">
      <c r="E2235" s="108"/>
      <c r="I2235" s="109"/>
      <c r="O2235" s="110"/>
      <c r="P2235" s="10"/>
      <c r="Q2235" s="10"/>
      <c r="R2235" s="10"/>
      <c r="T2235" s="10"/>
      <c r="U2235" s="108"/>
      <c r="X2235" s="10"/>
      <c r="Y2235" s="10"/>
      <c r="Z2235" s="10"/>
      <c r="AF2235" s="104"/>
    </row>
    <row r="2236" customFormat="false" ht="15.75" hidden="false" customHeight="true" outlineLevel="0" collapsed="false">
      <c r="E2236" s="108"/>
      <c r="I2236" s="109"/>
      <c r="O2236" s="110"/>
      <c r="P2236" s="10"/>
      <c r="Q2236" s="10"/>
      <c r="R2236" s="10"/>
      <c r="T2236" s="10"/>
      <c r="U2236" s="108"/>
      <c r="X2236" s="10"/>
      <c r="Y2236" s="10"/>
      <c r="Z2236" s="10"/>
      <c r="AF2236" s="104"/>
    </row>
    <row r="2237" customFormat="false" ht="15.75" hidden="false" customHeight="true" outlineLevel="0" collapsed="false">
      <c r="E2237" s="108"/>
      <c r="I2237" s="109"/>
      <c r="O2237" s="110"/>
      <c r="P2237" s="10"/>
      <c r="Q2237" s="10"/>
      <c r="R2237" s="10"/>
      <c r="T2237" s="10"/>
      <c r="U2237" s="108"/>
      <c r="X2237" s="10"/>
      <c r="Y2237" s="10"/>
      <c r="Z2237" s="10"/>
      <c r="AF2237" s="104"/>
    </row>
    <row r="2238" customFormat="false" ht="15.75" hidden="false" customHeight="true" outlineLevel="0" collapsed="false">
      <c r="E2238" s="108"/>
      <c r="I2238" s="109"/>
      <c r="O2238" s="110"/>
      <c r="P2238" s="10"/>
      <c r="Q2238" s="10"/>
      <c r="R2238" s="10"/>
      <c r="T2238" s="10"/>
      <c r="U2238" s="108"/>
      <c r="X2238" s="10"/>
      <c r="Y2238" s="10"/>
      <c r="Z2238" s="10"/>
      <c r="AF2238" s="104"/>
    </row>
    <row r="2239" customFormat="false" ht="15.75" hidden="false" customHeight="true" outlineLevel="0" collapsed="false">
      <c r="E2239" s="108"/>
      <c r="I2239" s="109"/>
      <c r="O2239" s="110"/>
      <c r="P2239" s="10"/>
      <c r="Q2239" s="10"/>
      <c r="R2239" s="10"/>
      <c r="T2239" s="10"/>
      <c r="U2239" s="108"/>
      <c r="X2239" s="10"/>
      <c r="Y2239" s="10"/>
      <c r="Z2239" s="10"/>
      <c r="AF2239" s="104"/>
    </row>
    <row r="2240" customFormat="false" ht="15.75" hidden="false" customHeight="true" outlineLevel="0" collapsed="false">
      <c r="E2240" s="108"/>
      <c r="I2240" s="109"/>
      <c r="O2240" s="110"/>
      <c r="P2240" s="10"/>
      <c r="Q2240" s="10"/>
      <c r="R2240" s="10"/>
      <c r="T2240" s="10"/>
      <c r="U2240" s="108"/>
      <c r="X2240" s="10"/>
      <c r="Y2240" s="10"/>
      <c r="Z2240" s="10"/>
      <c r="AF2240" s="104"/>
    </row>
    <row r="2241" customFormat="false" ht="15.75" hidden="false" customHeight="true" outlineLevel="0" collapsed="false">
      <c r="E2241" s="108"/>
      <c r="I2241" s="109"/>
      <c r="O2241" s="110"/>
      <c r="P2241" s="10"/>
      <c r="Q2241" s="10"/>
      <c r="R2241" s="10"/>
      <c r="T2241" s="10"/>
      <c r="U2241" s="108"/>
      <c r="X2241" s="10"/>
      <c r="Y2241" s="10"/>
      <c r="Z2241" s="10"/>
      <c r="AF2241" s="104"/>
    </row>
    <row r="2242" customFormat="false" ht="15.75" hidden="false" customHeight="true" outlineLevel="0" collapsed="false">
      <c r="E2242" s="108"/>
      <c r="I2242" s="109"/>
      <c r="O2242" s="110"/>
      <c r="P2242" s="10"/>
      <c r="Q2242" s="10"/>
      <c r="R2242" s="10"/>
      <c r="T2242" s="10"/>
      <c r="U2242" s="108"/>
      <c r="X2242" s="10"/>
      <c r="Y2242" s="10"/>
      <c r="Z2242" s="10"/>
      <c r="AF2242" s="104"/>
    </row>
    <row r="2243" customFormat="false" ht="15.75" hidden="false" customHeight="true" outlineLevel="0" collapsed="false">
      <c r="E2243" s="108"/>
      <c r="I2243" s="109"/>
      <c r="O2243" s="110"/>
      <c r="P2243" s="10"/>
      <c r="Q2243" s="10"/>
      <c r="R2243" s="10"/>
      <c r="T2243" s="10"/>
      <c r="U2243" s="108"/>
      <c r="X2243" s="10"/>
      <c r="Y2243" s="10"/>
      <c r="Z2243" s="10"/>
      <c r="AF2243" s="104"/>
    </row>
    <row r="2244" customFormat="false" ht="15.75" hidden="false" customHeight="true" outlineLevel="0" collapsed="false">
      <c r="E2244" s="108"/>
      <c r="I2244" s="109"/>
      <c r="O2244" s="110"/>
      <c r="P2244" s="10"/>
      <c r="Q2244" s="10"/>
      <c r="R2244" s="10"/>
      <c r="T2244" s="10"/>
      <c r="U2244" s="108"/>
      <c r="X2244" s="10"/>
      <c r="Y2244" s="10"/>
      <c r="Z2244" s="10"/>
      <c r="AF2244" s="104"/>
    </row>
    <row r="2245" customFormat="false" ht="15.75" hidden="false" customHeight="true" outlineLevel="0" collapsed="false">
      <c r="E2245" s="108"/>
      <c r="I2245" s="109"/>
      <c r="O2245" s="110"/>
      <c r="P2245" s="10"/>
      <c r="Q2245" s="10"/>
      <c r="R2245" s="10"/>
      <c r="T2245" s="10"/>
      <c r="U2245" s="108"/>
      <c r="X2245" s="10"/>
      <c r="Y2245" s="10"/>
      <c r="Z2245" s="10"/>
      <c r="AF2245" s="104"/>
    </row>
    <row r="2246" customFormat="false" ht="15.75" hidden="false" customHeight="true" outlineLevel="0" collapsed="false">
      <c r="E2246" s="108"/>
      <c r="I2246" s="109"/>
      <c r="O2246" s="110"/>
      <c r="P2246" s="10"/>
      <c r="Q2246" s="10"/>
      <c r="R2246" s="10"/>
      <c r="T2246" s="10"/>
      <c r="U2246" s="108"/>
      <c r="X2246" s="10"/>
      <c r="Y2246" s="10"/>
      <c r="Z2246" s="10"/>
      <c r="AF2246" s="104"/>
    </row>
  </sheetData>
  <autoFilter ref="A2:AN150"/>
  <conditionalFormatting sqref="D1413">
    <cfRule type="expression" priority="2" aboveAverage="0" equalAverage="0" bottom="0" percent="0" rank="0" text="" dxfId="0">
      <formula>AND(COUNTIF($D$1:D1414,D1413)&gt;1)</formula>
    </cfRule>
  </conditionalFormatting>
  <conditionalFormatting sqref="D1413">
    <cfRule type="expression" priority="3" aboveAverage="0" equalAverage="0" bottom="0" percent="0" rank="0" text="" dxfId="0">
      <formula>AND(COUNTIF($D$1:D1414,D1413)&gt;1)</formula>
    </cfRule>
  </conditionalFormatting>
  <conditionalFormatting sqref="D1413">
    <cfRule type="expression" priority="4" aboveAverage="0" equalAverage="0" bottom="0" percent="0" rank="0" text="" dxfId="0">
      <formula>AND(COUNTIF($D$1:D1414,D1413)&gt;1)</formula>
    </cfRule>
  </conditionalFormatting>
  <conditionalFormatting sqref="D1:D1412 J1 O1:P1 D1414:D1865">
    <cfRule type="expression" priority="5" aboveAverage="0" equalAverage="0" bottom="0" percent="0" rank="0" text="" dxfId="0">
      <formula>AND(COUNTIF($D$1:D1,D1)&gt;1)</formula>
    </cfRule>
  </conditionalFormatting>
  <conditionalFormatting sqref="D1:D1412 J1 O1:P1 D1414:D1865">
    <cfRule type="expression" priority="6" aboveAverage="0" equalAverage="0" bottom="0" percent="0" rank="0" text="" dxfId="0">
      <formula>AND(COUNTIF($D$1:D1,D1)&gt;1)</formula>
    </cfRule>
  </conditionalFormatting>
  <conditionalFormatting sqref="D1:D1412 J1 O1:P1 D1414:D1865">
    <cfRule type="expression" priority="7" aboveAverage="0" equalAverage="0" bottom="0" percent="0" rank="0" text="" dxfId="0">
      <formula>AND(COUNTIF($D$1:D1,D1)&gt;1)</formula>
    </cfRule>
  </conditionalFormatting>
  <dataValidations count="1">
    <dataValidation allowBlank="true" operator="between" showDropDown="false" showErrorMessage="false" showInputMessage="false" sqref="W3:W1865" type="list">
      <formula1>料金表!$J$12:$J$14</formula1>
      <formula2>0</formula2>
    </dataValidation>
  </dataValidations>
  <hyperlinks>
    <hyperlink ref="E1" r:id="rId1" display="https://mnrate.com/"/>
    <hyperlink ref="F1" r:id="rId2" display="http://mnsearch.com/item?kwd="/>
    <hyperlink ref="M1" r:id="rId3" display="http://www.ebay.com/itm/"/>
    <hyperlink ref="X1" r:id="rId4" display="https://www.post.japanpost.jp/int/download/charges.pdf"/>
    <hyperlink ref="M3" r:id="rId5" display="http://www.ebay.com/itm/163055168708"/>
    <hyperlink ref="M4" r:id="rId6" display="https://www.ebay.com/itm/Mortal-Kombat-II-2-Super-Famicom-SFC-SNES-Nintendo-Japan-Box-Manual-CIB/143490232459?hash=item2168af308b:g:ItYAAOSwQpNeJlNi"/>
    <hyperlink ref="M8" r:id="rId7" display="https://www.ebay.com/itm/Batman-Returns-Super-Famicom-SFC-SNES-Japan-Free-Shipping/164016316294?hash=item2630225f86:g:wcsAAOSw8o1eDu5a"/>
    <hyperlink ref="M9" r:id="rId8" display="https://www.ebay.com/itm/Super-Famicom-Games-SFC-Popeye-TESTED-660939/164078524094?hash=item2633d796be:g:f~wAAOSwrzBeQ5wg"/>
    <hyperlink ref="M10" r:id="rId9" display="https://www.ebay.com/itm/Sega-Saturn-Games-Willy-Wombat-TESTED-S0483/163749876990?hash=item262040d4fe:g:fwgAAOSw7E1dEEiD"/>
    <hyperlink ref="M11" r:id="rId10" display="https://www.ebay.com/itm/Dream-Cast-Games-Capcom-Vs-Snk-2-TESTED-D0008/163692091738?hash=item261ccf195a:g:HJAAAOSwH59c3QrQ"/>
    <hyperlink ref="M12" r:id="rId11" display="https://www.ebay.com/itm/PlayStation-1-PS1-Games-Lup-Salad-TESTED-P0146/163836910853?hash=item262570dd05:g:uloAAOSwlQhdZilc"/>
    <hyperlink ref="M13" r:id="rId12" display="https://www.ebay.com/itm/PC-Engine-HU-card-PCE-PC-Genjin-3-TESTED-H0017/163784197144?hash=item26224c8418:g:oMQAAOSwoyhdMoQZ"/>
    <hyperlink ref="M14" r:id="rId13" display="https://www.ebay.com/itm/Famicom-Games-FC-insectorX-TESTED-1034/163568408720?hash=item26156fd890:g:uAsAAOSwMexcdjn8"/>
    <hyperlink ref="M15" r:id="rId14" display="https://www.ebay.com/itm/Sega-Saturn-Games-Nazo-Makaimura-Incredible-Toons-TESTED-S0536/163752814631?hash=item26206da827:g:pa8AAOSw1oJdEuzw"/>
    <hyperlink ref="M16" r:id="rId15" display="https://www.ebay.com/itm/Famicom-Games-FC-Ghost-Busters-2-TESTED-F0043/164057623293?hash=item263298aafd:g:-CcAAOSwm8ZeM9E7"/>
    <hyperlink ref="M17" r:id="rId16" display="https://www.ebay.com/itm/Famicom-Games-FC-PAPER-BOY-TESTED-1252/163604560159?hash=item261797791f:g:pAYAAOSwzE5ckI-~"/>
    <hyperlink ref="M18" r:id="rId17" display="https://www.ebay.com/itm/Gameboy-games-GB-GBC-Sagaia-TESTED-G0296/163908671001?hash=item2629b7d619:g:waYAAOSwZcxdqAYl"/>
    <hyperlink ref="M19" r:id="rId18" display="https://www.ebay.com/itm/LAST-GLADIATORS-Ver-9-7-Digital-Pinball-Sega-Saturn-1765-ss/362949819970?hash=item54817ebe42:g:~PQAAOSwwYledED3"/>
    <hyperlink ref="M20" r:id="rId19" display="https://www.ebay.com/itm/Famicom-Games-FC-Cosmo-Police-GALIVAN-TESTED-1076/163573477681?hash=item2615bd3131:g:zQgAAOSwd5xcedwH"/>
    <hyperlink ref="M21" r:id="rId20" display="https://www.ebay.com/itm/Famicom-Games-FC-Donkey-Kong-TESTED-1336/163772834038?hash=item26219f20f6:g:TXYAAOSwsMZdJst1"/>
    <hyperlink ref="M22" r:id="rId21" display="https://www.ebay.com/itm/Famicom-Games-FC-Softball-Tengoku-TESTED-550360/164080006202?hash=item2633ee343a:g:H0IAAOSw2ZleROOp"/>
    <hyperlink ref="M23" r:id="rId22" display="https://www.ebay.com/itm/Gameboy-games-GB-GBC-Battle-City-TESTED-G0186/163891214799?hash=item2628ad79cf:g:NnIAAOSwaZddlsOI"/>
    <hyperlink ref="M24" r:id="rId23" display="https://www.ebay.com/itm/Famicom-Games-FC-Spartan-X-2-TESTED-1339/163772837638?hash=item26219f2f06:g:0ZQAAOSw5uxdJs30"/>
    <hyperlink ref="M26" r:id="rId24" display="https://www.ebay.com/itm/Famicom-Games-FC-Akumajou-Densetsu-TESTED-1217/163602526099?hash=item2617786f93:g:x7AAAOSw~E9cjwYy"/>
    <hyperlink ref="M27" r:id="rId25" display="https://www.ebay.com/itm/Famicom-Games-FC-Gun-Nac-TESTED-550172/164062319516?hash=item2632e0539c:g:bIAAAOSwVR9eN8jw"/>
    <hyperlink ref="M28" r:id="rId26" display="https://www.ebay.com/itm/Nintendo-64-Star-Wars-II-sortie-used/324106652337?hash=item4b76430ab1:g:4S0AAOSwIWxecV0m"/>
    <hyperlink ref="M29" r:id="rId27" display="https://www.ebay.com/itm/Rockman-Dash-1-2-Value-Pack-Sony-PSP-Japan-Import/184171500902?hash=item2ae17a1566:g:qywAAOSwKp1eR7uI"/>
    <hyperlink ref="M30" r:id="rId28" display="https://www.ebay.com/itm/BlazBlue-Cross-Tag-Battle-Limited-Edition-Nintendo-Switch-Japan-import/183741833058?hash=item2ac7dddf62:g:vjAAAOSw7kVbeWPz"/>
    <hyperlink ref="M31" r:id="rId29" display="https://www.ebay.com/itm/Sega-Dreamcast-Wheel-Controller/183791713816?hash=item2acad6fe18:g:CU8AAOSwzUxcxj5l"/>
    <hyperlink ref="M32" r:id="rId30" display="https://www.ebay.com/itm/The-King-of-Fighters-2001-New-and-Sealed-Sega-Dreamcast-Japan-Import/184194014733?hash=item2ae2d19e0d:g:dfkAAOSwmIZeXOKN"/>
    <hyperlink ref="M33" r:id="rId31" display="https://www.ebay.com/itm/The-Silver-Case-Suda-51-Playstation-1-Japan-Import/184182615184?hash=item2ae223ac90:g:xM0AAOSwQLVeUhp2"/>
    <hyperlink ref="M34" r:id="rId32" display="https://www.ebay.com/itm/Mega-Man-Rockman-X3-Rare-Japanese-Version-Free-Shipping/223599073436?hash=item340f8b189c:g:rFwAAOSwOGFbC4HY"/>
    <hyperlink ref="M35" r:id="rId33" display="https://www.ebay.com/itm/Mint-SS-Sega-Saturn-Batsugun-JAPAN-F-S-Tasted-Working-Used-Very-Good-Japanese/392689013824?hash=item5b6e16d440:g:pREAAOSwPqpeSRkv"/>
    <hyperlink ref="M36" r:id="rId34" display="https://www.ebay.com/itm/324131254139?ul_noapp=true"/>
    <hyperlink ref="M37" r:id="rId35" display="https://www.ebay.com/itm/RAGNAGARD-SHIN-OH-KEN-Shinohken-w-Official-NEOGEO-CASE-SNK-Neo-Geo-CD/164001847410?hash=item262f459872:g:DWAAAOSwHr9eVUBb"/>
    <hyperlink ref="M38" r:id="rId36" display="https://www.ebay.com/itm/Club-Nintendo-Limited-DS-Game-amp-Watch-Collection-1-2-Nintendo-DS-NDS-tested-work-/183968585278?hash=item2ad561d63e%3Ag%3AGM8AAOSw43dddDQw&amp;nma=true&amp;si=LHS28vuDcYdr5WJ12r8iXq0oawQ%253D&amp;orig_cvip=true&amp;nordt=true&amp;rt=nc&amp;_trksid=p2047675.l2557"/>
    <hyperlink ref="M39" r:id="rId37" display="https://www.ebay.com/itm/VG-STRIKER-1945-Sega-Saturn-SS-NTSC-J-Japan-IMPORT-Tested-works-F-S/184180986901?hash=item2ae20ad415:g:4JUAAOSwGDJeUIaK"/>
    <hyperlink ref="M40" r:id="rId38" display="https://www.ebay.com/itm/LOT-MEGAMI-TENSEI-1-2-DIGITAL-DEVIL-STORY-Nintendo-Famicom-NES-NTSC-J-FC-Japan/184240355655?hash=item2ae594b947:g:j3wAAOSwoJ5eiakb"/>
    <hyperlink ref="M41" r:id="rId39" display="https://www.ebay.com/itm/Nintendo-NDS-Pokemon-Heart-Gold-Soul-Silver-Japan-import-NTSC-J-Tested-Works-F-S/183952562964?hash=item2ad46d5b14:g:gbsAAOSwVlRdel-2"/>
    <hyperlink ref="M42" r:id="rId40" display="https://www.ebay.com/itm/VG-PC-Genjin-2-PC-Engine-Hu-CARD-PCE-import-JAPAN-NTSC-J-F-S-w-Track-/183926806562?hash=item2ad2e45822%3Ag%3AbecAAOSwcYVdXqCc&amp;nma=true&amp;si=LHS28vuDcYdr5WJ12r8iXq0oawQ%253D&amp;orig_cvip=true&amp;nordt=true&amp;rt=nc&amp;_trksid=p2047675.l2557"/>
    <hyperlink ref="M43" r:id="rId41" display="https://www.ebay.com/itm/VG-Kyuyaku-Megami-Tensei-1-2-Super-Famicom-SFC-SNES-NTSC-J-Japan-import-F-S-/184028970214?hash=item2ad8fb3ce6%3Ag%3AqhUAAOSw1B5dxmSh&amp;nma=true&amp;si=LHS28vuDcYdr5WJ12r8iXq0oawQ%253D&amp;orig_cvip=true&amp;nordt=true&amp;rt=nc&amp;_trksid=p2047675.l2557"/>
    <hyperlink ref="M44" r:id="rId42" display="https://www.ebay.com/itm/PS3-JoJos-Bizarre-Adventure-eyes-of-heaven-NTSC-J-Standard-Edition-From-JAPAN/184148539353?hash=item2ae01bb7d9:g:2GAAAOSwpz9eLvhG"/>
    <hyperlink ref="M45" r:id="rId43" display="https://www.ebay.com/itm/Lot-of-5-Super-Bomberman-1-2-3-4-5-Nintendo-Super-Famicom-SFC-SNES-Japan-Tested/392688517432?hash=item5b6e0f4138:g:vuoAAOSw6-5eSKpK"/>
    <hyperlink ref="M46" r:id="rId44" display="https://www.ebay.com/itm/GATE-OF-THUNDER-PC-ENGINE-CD-ROM-PCI-NEC-Very-Good-JPN-F-S-Tasted-Working/392737449002?hash=item5b70f9e42a:g:KYEAAOSw0UNegeCT"/>
    <hyperlink ref="M47" r:id="rId45" display="https://www.ebay.com/itm/Square-Millennium-Collection-Chrono-Cross-Mint-SS-Tasted-Working-JPN-F-S-Used/392689164808?hash=item5b6e192208:g:8D0AAOSw~hZeSTqT"/>
    <hyperlink ref="M48" r:id="rId46" display="https://www.ebay.com/itm/Card-Fighters-Clash-SNK-vs-Capcom-Version-NeoGeo-Pocket-Color-Very-Good-JPN-F-S/392741011580?hash=item5b7130407c:g:-wUAAOSwe-hefg~y"/>
    <hyperlink ref="M49" r:id="rId47" display="https://www.ebay.com/itm/Makaimura-Wonder-Swan-WS-Wonder-Swan-BANDAI-F-S-JAPAN/392729997189?hash=item5b70882f85:g:GloAAOSwUvBecKfI"/>
    <hyperlink ref="M50" r:id="rId48" display="https://www.ebay.com/itm/Akumajo-Dracula-X-Rondo-of-Blood-Castlevania-PC-Engine-JPN-F-S-Tested-Original/392668914772?hash=item5b6ce42454:g:LfQAAOSwoaNeOAb1"/>
    <hyperlink ref="M51" r:id="rId49" display="https://www.ebay.com/itm/New-Gakkyuu-ou-Yamazaki-gameboy-Color-JAPAN-used-Very-Good-F-S-KOEI-Video-Game/392670515278?hash=item5b6cfc904e:g:AMcAAOSwQZFeOZji"/>
    <hyperlink ref="M52" r:id="rId50" display="https://www.ebay.com/itm/Doubutsu-no-Mori-Nintendo-64-Controller-pack-included-F-S-Animal-Crossing/392693637468?hash=item5b6e5d615c:g:DsEAAOSw8YdeTSfc"/>
    <hyperlink ref="M53" r:id="rId51" display="https://www.ebay.com/itm/King-of-Monsters-2-AES-Game-NEOGEO-NG-VERY-GOOD-F-S-JAPAN/392733508693?hash=item5b70bdc455:g:5skAAOSwJVJedJ8F"/>
    <hyperlink ref="M54" r:id="rId52" display="https://www.ebay.com/itm/METAL-SLUG-2ND-MISSION-NeoGeo-Pocket-Color-RARE-SNK-Boxed-very-good-Japan-f-s/392737410295?hash=item5b70f94cf7:g:VIgAAOSwdHNeedf0"/>
    <hyperlink ref="M55" r:id="rId53" display="https://www.ebay.com/itm/DoReMi-Fantasy-Mint-SF-Famicon-Tasted-Working-JPN-F-S-Used-Very-Good-Japanese/392762013121?hash=item5b7270b5c1:g:4P4AAOSwZexeSRlA"/>
    <hyperlink ref="M56" r:id="rId54" display="https://www.ebay.com/itm/Land-Stalker-Emperor-Treasure-MD-Mega-Drive-Mint-SS-Tasted-Working-JPN-F-S-Used/392762013120?hash=item5b7270b5c0:g:TNwAAOSwtYxeSRk7"/>
    <hyperlink ref="M57" r:id="rId55" display="https://www.ebay.com/itm/70s-Robot-Anime-Geppy-X-Playstation-1-Japanese-Import-PS1-JP-Japan-US-Seller-B/143563254148?hash=item216d096984:g:10kAAOSwI5FeeUOa"/>
    <hyperlink ref="M59" r:id="rId56" display="https://www.ebay.com/itm/Used-PS2-Ouran-Koukou-Host-Bu-Limited-Edition-Japan-Import/202898199747?hash=item2f3dacd4c3:g:r-MAAOSwPeReOnEI"/>
    <hyperlink ref="M60" r:id="rId57" display="https://www.ebay.com/itm/Dreamcast-DC-Puyo-Puyo-Fever-Brand-New-Japan/174028415111?hash=item2884e6e087:g:WVUAAOSwsddefLiL"/>
    <hyperlink ref="M61" r:id="rId58" display="https://www.ebay.com/itm/Sega-Saturn-TWINKLE-STAR-SPRITES-Japan-very-good-condition/174214042190?hash=item288ff7524e:g:mOAAAOSwDwNeZRFF"/>
    <hyperlink ref="M62" r:id="rId59" display="https://www.ebay.com/itm/Used-T-1250M-Capcom-Super-Puzzle-Fighter-IIX-for-Matching-Service-Dreamcast-Obi/293488534560?epid=1000513907&amp;hash=item445547a420:g:5TcAAOSw7wZeUULz"/>
    <hyperlink ref="M63" r:id="rId60" display="https://www.ebay.com/itm/TRIGGER-HEARTS-EXELICA-ENHANCED-Dreamcast-DC-JAPAN-TRIGGER-HEART-EXELICA-ENHANCE/272640164394?hash=item3f7a9ec22a:g:MoIAAOxyrUZRz9aC"/>
    <hyperlink ref="M64" r:id="rId61" display="https://www.ebay.com/itm/Marvel-Super-Heroes-Sega-Saturn-Japan-CAPCOM/323769045307?hash=item4b6223913b:g:60wAAOSwInJcqUyv"/>
    <hyperlink ref="M65" r:id="rId62" display="https://www.ebay.com/itm/Sega-Saturn-Steam-Hearts-Hearts-Import-Tested-Excellent-Complete-US-Seller-jp/372934055401?hash=item56d49a15e9:g:VtAAAOSw-s5eMafL"/>
    <hyperlink ref="M66" r:id="rId63" display="https://www.ebay.com/itm/Playstation2-PS2-Sunsoft-Collection-NEOGEO-Online-Japan-very-good-condition/174134883360?hash=item288b3f7420:g:cmIAAOSwEPRefLog"/>
    <hyperlink ref="M67" r:id="rId64" display="https://www.ebay.com/itm/The-Legend-of-Zelda-Breath-of-the-Wild-Nintendo-Official-Guide-Book-Game-SWITCH/173854691362?hash=item287a8c1022:g:aLQAAOSwC81awZPI"/>
    <hyperlink ref="M68" r:id="rId65" display="https://www.ebay.com/itm/CASTLEVANIA-AKUMAJO-DRACULA-Mokushiroku-Nintendo-64-JAPAN/402058384080?hash=item5d9c8c12d0%3Ag%3AtE0AAOSwgZteMjbc&amp;LH_BIN=1&amp;LH_ItemCondition=4"/>
    <hyperlink ref="M69" r:id="rId66" display="https://www.ebay.com/itm/Neo-Cherry-Master-Neo-Geo-Pocket-Color-game-BOXED-JPN-F-S-Tasted-Working/392737393254?hash=item5b70f90a66:g:kNcAAOSwe-ReedJb"/>
    <hyperlink ref="M70" r:id="rId67" display="https://www.ebay.com/itm/Bakuretsu-Muteki-Bangaioh-Nintendo-64-Very-Good-NTSC-J-F-S-Tasted-Working-N64/392748832817?hash=item5b71a79831:g:LcUAAOSw3ytehzco"/>
    <hyperlink ref="M71" r:id="rId68" display="https://www.ebay.com/itm/USED-Nintnedo-Switch-Yo-kai-watch-4-Japan-import/264387187969?epid=6032788390&amp;hash=item3d8eb45501:g:b1gAAOSwlxddHfL0"/>
    <hyperlink ref="M72" r:id="rId69" display="https://www.ebay.com/itm/SEGA-AGES-2500-Vol-29-Monster-World-Complete-CollectionTasted-Working-JPN-Used/392762013110?hash=item5b7270b5b6:g:JLsAAOSwOX1eSU7U"/>
    <hyperlink ref="M73" r:id="rId70" display="https://www.ebay.com/itm/Death-Throttle-Scratches-SEGA-Saturn-SS-Japan-Import-US-Seller-G6181-RARE/163752272542?hash=item262065629e:g:5XoAAOSwhBBdEmuz"/>
    <hyperlink ref="M74" r:id="rId71" display="https://www.ebay.com/itm/Arcade-Gears-Image-Fight-X-Multiply-Playstation-1-Japanese-Import-US-Seller/143408086712?hash=item2163c9beb8:g:qGMAAOSwupVdn9G2"/>
    <hyperlink ref="M75" r:id="rId72" display="https://www.ebay.com/itm/Super-Famicom-Games-SFC-Clock-Tower-TESTED-660331/163942258052?hash=item262bb85584:g:K4EAAOSw~XFdy5Nw"/>
    <hyperlink ref="M76" r:id="rId73" display="https://www.ebay.com/itm/New-Nintendo-2DS-LL-Tobidase-Animal-Crossing-amiibo-pack-Brand-NEW-Japanese/392762013159?hash=item5b7270b5e7:g:B8IAAOSwmnFeT8Gj"/>
    <hyperlink ref="M77" r:id="rId74" display="https://www.ebay.com/itm/NEW-Nintendo-DS-Animal-Crossing-Wild-World-Game-Software-Japan-Import-Free-Ship/312514724858?epid=1500495561&amp;hash=item48c35443fa:g:H-EAAOSw9bpcfTUj"/>
    <hyperlink ref="M78" r:id="rId75" display="https://www.ebay.com/itm/Brand-Gun-Frontier-Arcade-Gears-Sega-Saturn-Soft/174228720722?hash=item2890d74c52:g:GioAAOSwOlBeeL1J"/>
    <hyperlink ref="M79" r:id="rId76" display="https://www.ebay.com/itm/PuLiRuLa-Arcade-Gears-Sega-Saturn-Japan-Import-Japanese-Pu-Li-Ru-La-game-Used/353034403776?hash=item52327d7fc0:g:HQ0AAOSw5j9ehyqZ"/>
    <hyperlink ref="M80" r:id="rId77" display="https://www.ebay.com/itm/King-Of-Fighters-2000-Neo-Geo-AES-NTSC-J/174206558092?hash=item288f851f8c%3Ag%3ABncAAOSw2y1eWssb&amp;LH_BIN=1"/>
    <hyperlink ref="M81" r:id="rId78" display="https://www.ebay.com/itm/Playstation2-PS2-ADK-DAMASHII-TAMASHII-2D-Shooter-Japan-very-good-condition/173984465162?epid=70572364&amp;hash=item288248410a:g:osQAAOSwbl9eKBKf"/>
    <hyperlink ref="M82" r:id="rId79" display="https://www.ebay.com/itm/USED-Hori-Dragon-Quest-Slime-Controller-for-Nintendo-Switch-JAPAN-import-Japanes/133179738925?hash=item1f02218b2d%3Ag%3AUkcAAOSwFDpdbpkE&amp;LH_BIN=1&amp;LH_ItemCondition=4"/>
    <hyperlink ref="M83" r:id="rId80" display="https://www.ebay.com/itm/Used-3DS-Animal-Crossing-Happy-Home-Designer-Nintendo-3ds-NFC-Reader/153596627493?epid=1939703241&amp;hash=item23c3128a25:g:XtIAAOSwu05bQJ1F"/>
    <hyperlink ref="M84" r:id="rId81" display="https://www.ebay.com/itm/SALE-MickeyS-Magical-Adventure-Mickey-And-Minnie-39-S-2-No-78190/233559615388?hash=item36613ce79c:g:njcAAOSwMLNeljfz"/>
    <hyperlink ref="M85" r:id="rId82" display="https://www.ebay.com/itm/Taito-Memories-Joukan-PS2-video-games-used/233391306376?hash=item365734b688:g:f-kAAOSw-RNdwSFo"/>
    <hyperlink ref="M86" r:id="rId83" display="https://www.ebay.com/itm/Strikers-1945-I-II-Sony-Playstation-2-Japan/232998883375?epid=1140029030&amp;hash=item363fd0d02f:g:ivoAAOSwRNtb5TY2"/>
    <hyperlink ref="M87" r:id="rId84" display="https://www.ebay.com/itm/Eternal-Hits-Taito-Memories-II-MZ-Mint-PS2-Tasted-Working-JPN-F-S-Used-Very-Good/392762020959?hash=item5b7270d45f:g:Y9MAAOSwi1ZeSnSP"/>
    <hyperlink ref="M88" r:id="rId85" display="https://www.ebay.com/itm/Used-PS2-Sega-Ages-Vol-27-Panzer-Dragoon-Japan-Import-Free-Shipping/121570190762?epid=110480531&amp;hash=item1c4e25e5aa:g:qRQAAOSwstxU3vPO"/>
    <hyperlink ref="M89" r:id="rId86" display="https://www.ebay.com/itm/SEGA-MEMORIAL-SELECTION-PS2-JAPAN/401549244730?hash=item5d7e33393a%3Ag%3AskYAAOxyxpxQ5mk%7E&amp;LH_BIN=1&amp;LH_ItemCondition=4"/>
    <hyperlink ref="M90" r:id="rId87" display="https://www.ebay.com/itm/Saikyo-Shooting-Collection-Vol-3-Sorudibaido-Dragon-Blaze-F-S-Tested-Working-PS2/392762029628?epid=110636123&amp;hash=item5b7270f63c:g:fogAAOSwVvZeakUl"/>
    <hyperlink ref="M91" r:id="rId88" display="https://www.ebay.com/itm/Animal-Crossing-amiibo-Festival-Shizue-3-card-Kent-limited-fiber-cloth-Wii-U/392762022514?hash=item5b7270da72:g:Z2gAAOSwW-ZeT8Gx"/>
    <hyperlink ref="M92" r:id="rId89" display="https://www.ebay.com/itm/Advanced-Daisenryaku-SEGA-AGES-PS2-Import-Japan/173852327316?hash=item287a67fd94%3Ag%3AWGQAAOSwEupZg%7Euw&amp;LH_BIN=1&amp;LH_ItemCondition=4"/>
    <hyperlink ref="M93" r:id="rId90" display="https://www.ebay.com/itm/Jojo-s-Bizarre-Adventure-Nintendo-Super-Famicom-Japan/233273740566?hash=item365032cd16:g:pm4AAMXQobdQ7n3q"/>
    <hyperlink ref="M94" r:id="rId91" display="https://www.ebay.com/itm/Nintendo-Wii-U-Zero-Nuregarasu-no-Miko-Fatal-Frame-5-Action-Adventur-USED/283675906879?epid=212077688&amp;hash=item420c66d33f:g:ezkAAOSwztddLBHp"/>
    <hyperlink ref="M95" r:id="rId92" display="https://www.ebay.com/itm/Zero-Scarlet-Butterfly-Wii-NEW/143443237499?hash=item2165e21a7b%3Ag%3AZ9YAAOSwb5Zdz5Ag&amp;LH_BIN=1"/>
    <hyperlink ref="M96" r:id="rId93" display="https://www.ebay.com/itm/PS2-Fatal-Frame-Zero-Japan-F-S/272204873525?hash=item3f60acbf35%3Ag%3A1tUAAOSw9mFWG2R5&amp;LH_BIN=1"/>
    <hyperlink ref="M97" r:id="rId94" display="https://www.ebay.com/itm/Espgaluda-PlayStation-2-PS2-Cave-Arika-Shooter-Japanese-F-S/174131216381?epid=1100449171&amp;hash=item288b077ffd:g:ZokAAOSwR7Rekmlr"/>
    <hyperlink ref="M98" r:id="rId95" display="https://www.ebay.com/itm/Sega-Saturn-Street-Fighter-ZERO-ZERO-2-set-Japan-SS/232013608755?hash=item360516b733:g:NQ4AAOSwqfNXiKDh"/>
    <hyperlink ref="M99" r:id="rId96" display="https://www.ebay.com/itm/PS2-Namco-Museum-Arcade-Hits-Japan-F-S/371509247296?hash=item567fad3d40:g:f8YAAOSwPgxVTdC2"/>
    <hyperlink ref="M100" r:id="rId97" display="https://www.ebay.com/itm/LENNUS-Ref-ccc-Super-Famicom-Nintendo-Imoprt-sf/362361140176?hash=item545e6833d0:g:O8wAAOSwOQ9bKyYO"/>
    <hyperlink ref="M101" r:id="rId98" display="https://www.ebay.com/itm/Mega-Drive-Genesis-Software-Shining-Force-Gods-Heritage/283835260205?hash=item4215e65d2d:g:DK4AAOSwUAVehfsz"/>
    <hyperlink ref="M102" r:id="rId99" display="https://www.ebay.com/itm/Used-PS2-TAITO-Raiden-III-SONY-PLAYSTATION-2-JAPAN-IMPORT/112263343977?hash=item1a236aaf69:g:4YcAAOSw5cNYc2iI"/>
    <hyperlink ref="M103" r:id="rId100" display="https://www.ebay.com/itm/Sega-Saturn-Games-Capcom-Generation-5-Street-Fighter-II-2-TESTED-S0116/163634568705?hash=item2619615e01:g:HfMAAOSwkXtcps9m"/>
    <hyperlink ref="M104" r:id="rId101" display="https://www.ebay.com/itm/Excellent-F-Zero-X-REG-Card-Japan-N64-Nintendo-64/183825950727?epid=1500335529&amp;hash=item2acce16807:g:yaIAAOSwAepc6xne"/>
    <hyperlink ref="M105" r:id="rId102" display="https://www.ebay.com/itm/Gameboy-Advance-YU-GI-OH-6-Duel-Monsters-EXPERT-2-Cartridge-Only-Nintendo-gba/303050375643?hash=item468f35c1db:g:y1YAAOSwH1pcV-lR"/>
    <hyperlink ref="M106" r:id="rId103" display="https://www.ebay.com/itm/USED-Rainbow-Skies-PS4/254435047916?hash=item3b3d82b9ec:g:IsUAAOSw6IVd3ciJ"/>
    <hyperlink ref="M107" r:id="rId104" display="https://www.ebay.com/itm/The-King-of-Fighters-EX2-Howling-Blood-Nintendo-Game-Boy-Advance-Japan-Import/184238182453?hash=item2ae5739035:g:1ZEAAOSwS7FcjZK1"/>
    <hyperlink ref="M108" r:id="rId105" display="https://www.ebay.com/itm/Used-PS2-U-Underwater-Unit-IREM-SONY-PLAYSTATION-JAPAN-IMPORT/401242140289?epid=1822312668&amp;hash=item5d6be52e81:g:1-IAAOSw4GVYT7i1"/>
    <hyperlink ref="M109" r:id="rId106" display="https://www.ebay.com/itm/RALLY-CHASE-Trash-Rally-SNK-ADCD-003-Neo-Geo-CD-Japan/123378639970?hash=item1cb9f0a462:g:XE4AAOSwWtBbob-I"/>
    <hyperlink ref="M110" r:id="rId107" display="https://www.ebay.com/itm/PlayStation-1-PS1-Ganbare-Goemon-Shin-Sedai-Shuumei-Action-Game-Japan-F-S/174173062948?epid=56264013&amp;hash=item288d860724:g:SFYAAOSw6PpeMCxv"/>
    <hyperlink ref="M111" r:id="rId108" display="https://www.ebay.com/itm/CHELNOV-The-Atomic-Runner-MD-Sega-Megadrive-JAPAN/324116993287?hash=item4b76e0d507:g:8pMAAOSw9dtefcKm"/>
    <hyperlink ref="M112" r:id="rId109" display="https://www.ebay.com/itm/USED-PANZER-BANDIT-BANPRESTO-PlayStation-video-game-soft-Tracking/323896894983?hash=item4b69c26607:g:jrIAAOSwLABeL5NT"/>
    <hyperlink ref="M113" r:id="rId110" display="https://www.ebay.com/itm/GOD-PANIC-TEICHIKU-Spine-Card-NEC-PC-ENGINE-SUPER-CD-ROM-JAPAN/324117778176?hash=item4b76eccf00:g:6NgAAOSw6N9eft~u"/>
    <hyperlink ref="M114" r:id="rId111" display="https://www.ebay.com/itm/IMAGE-FIGHT-II-2-Irem-Spine-Card-NEC-PC-ENGINE-SUPER-CD-ROM-JAPAN/324117780009?hash=item4b76ecd629:g:NokAAOSw3NlefuAs"/>
    <hyperlink ref="M115" r:id="rId112" display="https://www.ebay.com/itm/REAL-BOUT-2-THE-NEWCOMERS-Registration-Card-SNK-Neo-Geo-CD-JAPAN/324117800096?hash=item4b76ed24a0:g:5KsAAOSwsEtefuiv"/>
    <hyperlink ref="M116" r:id="rId113" display="https://www.ebay.com/itm/SNK-Neo-Geo-CD-Soft-League-Bowling-Case-Manual-Spine-cover-Used/183873439263?hash=item2acfb6061f:g:72EAAOSwLVNdIUxb"/>
    <hyperlink ref="M117" r:id="rId114" display="https://www.ebay.com/itm/FAR-EAST-OF-EDEN-SHINDEN-131-Neo-Geo-CD-SNK-nc/303304945399?hash=item469e622ef7:g:nJIAAOSw2CFdkup2"/>
    <hyperlink ref="M118" r:id="rId115" display="https://www.ebay.com/itm/CONSOLE-NEO-GEO-POCKET-COLOR-Pachislot-Azure-SNK-Japan/324128078285?hash=item4b7789f9cd:g:6PcAAOSw4wVejExp"/>
    <hyperlink ref="M119" r:id="rId116" display="https://www.ebay.com/itm/Perfect-Dark-Nintendo-64-N64-JP-Japan-Import-Rare-Rareware/123843870110?epid=1698&amp;hash=item1cd5ab7d9e:g:xOkAAOSwdEhdDvZZ"/>
    <hyperlink ref="M120" r:id="rId117" display="https://www.ebay.com/itm/Mega-Drive-WARDNER-NO-MORI-Sega-155-md/312971244735?hash=item48de8a34bf:g:nH4AAOSwD9JeL65u"/>
    <hyperlink ref="M121" r:id="rId118" display="https://www.ebay.com/itm/GAUNTLET-registration-Card-Sega-Megadrive-MD-JAPAN/324130415612?hash=item4b77ada3fc:g:fdIAAOSwgrJejp-J"/>
    <hyperlink ref="M122" r:id="rId119" display="https://www.ebay.com/itm/ELEMENTAL-MASTER-MD-Sega-Megadrive-JAPAN/324100635506?hash=item4b75e73b72:g:Vh4AAOSwW8leaZjo"/>
    <hyperlink ref="M123" r:id="rId120" display="https://www.ebay.com/itm/RAINBOW-ISLANDS-EXTRA-Registration-Card-Sega-Megadrive-MD-JAPAN/324130432578?hash=item4b77ade642:g:wPsAAOSw6LZejqkS"/>
    <hyperlink ref="M124" r:id="rId121" display="https://www.ebay.com/itm/EL-VIENTO-Sega-Mega-Drive-1817-md/362817554961?hash=item54799c8a11:g:ItEAAOSwPfBd0l9E"/>
    <hyperlink ref="M125" r:id="rId122" display="https://www.ebay.com/itm/HELL-FIRE-Hellfire-Sega-Megadrive-MD-JAPAN/324130437227?hash=item4b77adf86b:g:mAcAAOSwWkFejqwv"/>
    <hyperlink ref="M126" r:id="rId123" display="https://www.ebay.com/itm/BURNING-FORCE-Namco-Registration-Card-Sega-Megadrive-MD-JAPAN/324130442945?hash=item4b77ae0ec1:g:7joAAOSwIOdejq8J"/>
    <hyperlink ref="M127" r:id="rId124" display="https://www.ebay.com/itm/GHOSTBUSTERS-Sega-Megadrive-MD-JAPAN/324130443305?hash=item4b77ae1029:g:bP0AAOSwGdZejq8y"/>
    <hyperlink ref="M128" r:id="rId125" display="https://www.ebay.com/itm/Used-PS4-Bless-you-for-this-wonderful-world-Japan-Import/293459580858?hash=item44538dd7ba:g:ztEAAOSwHMleOR2q"/>
    <hyperlink ref="M129" r:id="rId126" display="https://www.ebay.com/itm/PS4-Sengokuhime-7-Sen-un-Tsuranuku-Kuren-no-Ishi-4562106781598/114171700688?hash=item1a9529e5d0:g:i4UAAOSwGIVeiLFL"/>
    <hyperlink ref="M130" r:id="rId127" display="https://www.ebay.com/itm/USED-PS4-Kono-Subarashii-Sekai-ni-Shukufuku-wo-Limited-Edition-JAPAN-Japanese/143362358771?hash=item21610ffdf3:g:K54AAOSwH9VdXtwb"/>
    <hyperlink ref="M131" r:id="rId128" display="https://www.ebay.com/itm/New-Shin-Sakura-Taisen-Project-Chinese-Sakura-Wars-PS4-Game-SEGA-PlayStation-4/313023839344?hash=item48e1acbc70:g:RmwAAOSw6VteNDWA"/>
    <hyperlink ref="M132" r:id="rId129" display="https://www.ebay.com/itm/BIOHAZARD-REVELATIONS-2-PS-VITA-Resident-Evil/322904916085?hash=item4b2ea20075:g:8Z4AAOSwUlFardcE"/>
    <hyperlink ref="M133" r:id="rId130" display="https://www.ebay.com/itm/Metal-Wolf-Chaos-JAPAN-for-NTSC-J-XBOX-Video-GAME-LIVE-From-SOFTWARE-USED-CASE/283304359491?epid=56254575&amp;hash=item41f6417643:g:1jQAAOSwZ4RcFDcB"/>
    <hyperlink ref="M134" r:id="rId131" display="https://www.ebay.com/itm/USED-PS1-PS-PlayStation-1-Captain-Tsubasa-J-Get-In-The-Tomorrow/254321465834?hash=item3b36bd99ea:g:KhAAAOSwqWtdSEnm"/>
    <hyperlink ref="M135" r:id="rId132" display="https://www.ebay.com/itm/Mamorukun-Curse-Has-Been-Cursed-wa-Norowarete-Shimatta-PS3-JAPAN-F-S/352653397749?hash=item521bc7cef5:g:g5YAAOSwOyxcyPH8"/>
    <hyperlink ref="M136" r:id="rId133" display="https://www.ebay.com/itm/PS1-PS-PlayStation-1-gang-way-Monsters/323794603283?hash=item4b63a98d13:g:z0gAAOSwE6VcyarP"/>
    <hyperlink ref="M137" r:id="rId134" display="https://www.ebay.com/itm/Chiki-Chiki-Boys-Genesis-Sega-Megadrive-Box-From-Japan/223616050600?hash=item34108e25a8:g:09cAAOSwMa9dS8pM"/>
    <hyperlink ref="M138" r:id="rId135" display="https://www.ebay.com/itm/DEAD-OR-ALIVE-Xtreme-3-Scarlet-PS4/383499917464?hash=item594a605898:g:Lc8AAOSwWWxeko8U"/>
    <hyperlink ref="M139" r:id="rId136" display="https://www.ebay.com/itm/Hatsune-Miku-project-DIVA-Future-Tone-DX-PS4-PlayStation-4-Japan-used/114175174264?hash=item1a955ee678:g:JBEAAOSwZyJdS9l6"/>
    <hyperlink ref="M140" r:id="rId137" display="https://www.ebay.com/itm/USED-Nintendo-Switch-SD-Gundam-G-Generation-Genesis-for-Nintendo-Switch-JAPAN/143523040072?epid=13033923278&amp;hash=item216aa3cb48%3Ag%3AaRgAAOSw8hhaxs2q&amp;LH_BIN=1&amp;LH_ItemCondition=4"/>
    <hyperlink ref="M141" r:id="rId138" display="https://www.ebay.com/itm/Used-Nintendo-Switch-NARUTO-Shippuden-Ultimate-Ninja-Storm-Trilogy-Japan-Import/303009793246?hash=item468cca84de:g:A0oAAOSwwtdcJNYW"/>
    <hyperlink ref="M142" r:id="rId139" display="https://www.ebay.com/itm/NINTENDO-Pokemon-Leaf-Green-With-Wireless-Adapter-GameBoy-Advance-Software/333573038358?hash=item4daa80a116:g:XCoAAOSwov5eku53"/>
    <hyperlink ref="M143" r:id="rId140" display="https://www.ebay.com/itm/Mother-2-Earthbound-Super-Famicom-SFC-SNES-JAPAN-Game-JP-Free-Shipping-Very-Good/352877378063?hash=item5229217a0f:g:sLsAAOSw2O1eCsRo"/>
    <hyperlink ref="M144" r:id="rId141" display="https://www.ebay.com/itm/Mugen-no-Frontier-Super-Robot-Taisen-OG-Saga-DS-NDS-JP-EXCEED-Limited-edition/401751818797?epid=66317610&amp;hash=item5d8a46422d:g:BbIAAOSwkjZcuFxo"/>
    <hyperlink ref="M145" r:id="rId142" display="https://www.ebay.com/itm/Used-3DS-Specter-watch-3-sushi-tempura-Busters-T-pack-Japan-Ver/173941290539?epid=2081277287&amp;hash=item287fb5762b:g:f2EAAOSwGj5bMzlb"/>
    <hyperlink ref="M146" r:id="rId143" display="https://www.ebay.com/itm/PS2-Kuon-PlayStation2-Japan-Game-Japanese/173873674544?hash=item287badb930:g:i7QAAOSweeZZ4Yxt&amp;autorefresh=true"/>
    <hyperlink ref="M147" r:id="rId144" display="https://www.ebay.com/itm/Capcom-Design-Works-Art-Book/324132351035?epid=1801838950&amp;hash=item4b77cb2c3b:g:zmQAAOSwni1ekRvK"/>
    <hyperlink ref="M148" r:id="rId145" display="https://www.ebay.com/itm/Super-Mario-Maker-Wii-U-JP-GAME-9000012569671/202820458180?epid=1540702541&amp;hash=item2f390a96c4:g:0hkAAOSwy~JdyiAc"/>
    <hyperlink ref="M149" r:id="rId146" display="https://www.ebay.com/itm/Xbox360-Shiei-no-Sona-Refrain-Japan-Import-With-tracking-F-S/303497743761?hash=item46a9e00d91:g:n3QAAOSw6INeUxgE"/>
    <hyperlink ref="M150" r:id="rId147" display="https://www.ebay.com/itm/Mushihimesama-HD-Limited-Edition-Japan-Import-Xbox-360-Japanese-Cave-US-Seller/133193486845?hash=item1f02f351fd:g:CDMAAOSwiDRdmNth"/>
    <hyperlink ref="M151" r:id="rId148" display="https://www.ebay.com/itm/KETSUI-KIZUNA-JIGOKU-TACHI-EXTRA-Microsoft-Xbox-360-JAPAN/324108824872?epid=73021617&amp;hash=item4b76643128:g:AUgAAOSwi6BedHIu"/>
    <hyperlink ref="M152" r:id="rId149" display="https://www.ebay.com/itm/Playstation2-PS2-SHIN-GOUKETSUJI-ICHIZOKU-BONNOU-KAIHOU-Japan-very-good/173987361873?hash=item2882747451:g:DG0AAOSw1p1eAPN4"/>
    <hyperlink ref="M153" r:id="rId150" display="https://www.ebay.com/itm/QUINROSE-PS-VITA-Software-New-Edition-Crimson-Empire-Japan/333573038915?hash=item4daa80a343:g:LHgAAOSwSvNeku6f"/>
    <hyperlink ref="M154" r:id="rId151" display="https://www.ebay.com/itm/Used-PS4-Bride-of-the-night-for-no-country-2-to-the-new-moon-Japan-Import/123089080893?hash=item1ca8ae523d:g:lFYAAOSwef9a2aqB"/>
    <hyperlink ref="M155" r:id="rId152" display="https://www.ebay.com/itm/USED-Senran-Kagura-ESTIVAL-VERSUS-girls-of-selection-Sakura-EDITION-PS4/223956920355?hash=item3424df6823:g:JhcAAOSwLllee4fx"/>
    <hyperlink ref="M156" r:id="rId153" display="https://www.ebay.com/itm/USED-Pop-fist-POKKEN-TOURNAMENT-DX-Switch-JAPAN-F-S-w-tracking/223966616174?epid=9003017199&amp;hash=item3425735a6e:g:6EUAAOSwpXteh9Jc"/>
    <hyperlink ref="M157" r:id="rId154" display="https://www.ebay.com/itm/PS4-soft-Everyones-GOLF-w-tracking-From-JAPAN-Free-Shipping-Brand-New/183875761338?hash=item2acfd974ba:g:2e8AAOSwjm5dJA-r"/>
    <hyperlink ref="M158" r:id="rId155" display="https://www.ebay.com/itm/Used-PS4-Nier-automata-Japan-Ver/173941295427?hash=item287fb58943:g:m3YAAOSw~BhbEPHo"/>
    <hyperlink ref="M159" r:id="rId156" display="https://www.ebay.com/itm/Used-PS4-Koihime-Enbu-Import-Japan/302177165368?hash=item465b29a038:g:x84AAOSwux5YYNAw"/>
    <hyperlink ref="M160" r:id="rId157" display="https://www.ebay.com/itm/Tales-of-Eternia-Premium-Box-Japan-PS1-PlayStation-1-Games/163995991828?hash=item262eec3f14:g:5PYAAOSwLJdd-xqa"/>
    <hyperlink ref="M161" r:id="rId158" display="https://www.ebay.com/itm/Persona-2-Eternal-Punishment-Deluxe-Pack-Limited-Watch-PS1-PlayStation-Japan-F-S/293437720090?hash=item445240461a:g:R6cAAOSw9wxeiJCi"/>
    <hyperlink ref="M162" r:id="rId159" display="https://www.ebay.com/itm/MSX-KEKKYOKU-NANKYOKU-Antarctic-ADVENTURE-w-Manual-Boxed-Very-Good-Japan-Tested/392765271568?hash=item5b72a26e10:g:3psAAOSwZRFemFxG"/>
    <hyperlink ref="M163" r:id="rId160" display="https://www.ebay.com/itm/Nintendo-FAMILY-COMPUTER-CRISIS-FORCE-vertically-scrolling-shooter-KONAMI-FC-NES/254551085387?epid=61634254&amp;hash=item3b446d514b:g:XCEAAOSwzAxee4Dk"/>
    <hyperlink ref="M164" r:id="rId161" display="https://www.ebay.com/itm/SS-Sega-Saturn-Games-RABBIT-Sega-Saturn-Boxed-Very-Good-Japan-F-S-Tested-Working/392767517845?hash=item5b72c4b495:g:lPcAAOSwqUtemozv"/>
    <hyperlink ref="M165" r:id="rId162" display="https://www.ebay.com/itm/The-King-of-Fighters-KOF-Best-Collection-95-97-Sega-Saturn-Japan-Import-SS-NTSC/323798284983?hash=item4b63e1bab7:g:afQAAOSwvKRczvOj"/>
    <hyperlink ref="M166" r:id="rId163" display="https://www.ebay.com/itm/GUNSTAR-HEROES-Mega-Drive-SEGA-GENESIS-Import-Japan/153845103540?hash=item23d1e1fbb4:g:r00AAOSwedNeXnqs"/>
    <hyperlink ref="M167" r:id="rId164" display="https://www.ebay.com/itm/VG-RUSHING-BEAT-SFC-Super-Famicom-SNES-NTSC-J-JAPAN-CIB-Tested-works/184248362253?hash=item2ae60ee50d:g:3rwAAOSwuSxekRPk"/>
    <hyperlink ref="M168" r:id="rId165" display="https://www.ebay.com/itm/PSP-Sengoku-Cannon-Sengoku-Ace-Episode-III-Japan-Import/323448318925?epid=1043800788&amp;hash=item4b4f05abcd:g:xFEAAOSwhfFbnTSD"/>
    <hyperlink ref="M169" r:id="rId166" display="https://www.ebay.com/itm/USED-DC-Zero-Gunner-2-JAPAN-SEGA-Dreamcast-import-Japanese-game/143359804163?hash=item2160e90303:g:dSMAAOSwgWtdWnf~"/>
    <hyperlink ref="M170" r:id="rId167" display="https://www.ebay.com/itm/Used-PS2-G-Taste-Mahjong-Import-Japan/301970801524?hash=item464edcc374:g:A-4AAOSw7ehXTVwK"/>
    <hyperlink ref="M171" r:id="rId168" display="https://www.ebay.com/itm/Strider-MD-Mega-Drive-Mint-SS-Tasted-Working-JPN-F-S-Used-Very-Good-Japanese/392762018876?hash=item5b7270cc3c:g:0DcAAOSwsmdeSRbB"/>
    <hyperlink ref="M172" r:id="rId169" display="https://www.ebay.com/itm/Tsubasa-God-Giga-Wing-Generations-Mint-PS2-Tasted-Working-JPN-F-S-Used-Japanese/392762021444?hash=item5b7270d644:g:srAAAOSwURheSnSX"/>
    <hyperlink ref="M173" r:id="rId170" display="https://www.ebay.com/itm/PS4-Ryu-Ga-Gotoku-0-Japan-Import-Japanese-Game/173848287614?hash=item287a2a597e:g:XMUAAOSwak5Zv875"/>
    <hyperlink ref="M174" r:id="rId171" display="https://www.ebay.com/itm/GOMOLA-SPEED-PC-Engine-Japan-Video-Game-Japanese/173848125542?hash=item287a27e066:g:vawAAOSwD5ZZ2CVv"/>
    <hyperlink ref="M175" r:id="rId172" display="https://www.ebay.com/itm/PS4-GUNDAM-VERSUS-Premium-G-Sound-Edition-PlayStation-4-Japanese-Game-Japan/173872891040?hash=item287ba1c4a0:g:z5wAAOSw1JVZ6DU~"/>
    <hyperlink ref="M176" r:id="rId173" display="https://www.ebay.com/itm/PS-Vita-Genkai-Totsuki-Moero-Crystal-Japan-Import-Game-Japanese/173872891585?hash=item287ba1c6c1:g:QrEAAOSwufpZw0KK"/>
    <hyperlink ref="M177" r:id="rId174" display="https://www.ebay.com/itm/PSP-Alice-in-the-diamond-country-Wonderful-Mirror-World-Japan-Game/173872892512?hash=item287ba1ca60:g:VygAAOSwIylZwxvl"/>
    <hyperlink ref="M178" r:id="rId175" display="https://www.ebay.com/itm/PS-Vita-SOUL-SACRIFICE-DELTA-Japan-Game-Japanese/173872893434?hash=item287ba1cdfa:g:D4QAAOSwV4BZw0-T"/>
    <hyperlink ref="M179" r:id="rId176" display="https://www.ebay.com/itm/PS3-Sengoku-Basara-HD-Collection-Japan-Game-Japanese/173872894107?hash=item287ba1d09b:g:GikAAOSwQkZZw12k"/>
    <hyperlink ref="M180" r:id="rId177" display="https://www.amazon.co.jp/gp/offer-listing/B0003H2RA6/ref=sr_1_1?s=videogames&amp;keywords=%E3%82%B5%E3%82%A4%E3%83%B4%E3%82%A1%E3%83%AA%E3%82%A2+%E3%82%A2%E3%83%AB%E3%83%86%E3%82%A3%E3%83%A1%E3%83%83%E3%83%88+%E3%83%95%E3%82%A1%E3%82%A4%E3%83%8A%E3%83%AB&amp;qid=1587705552&amp;__mk_ja_JP=%E3%82%AB%E3%82%BF%E3%82%AB%E3%83%8A&amp;sr=1-1&amp;dchild=1"/>
    <hyperlink ref="M181" r:id="rId178" display="https://www.ebay.com/itm/3DS-Hatsune-Miku-and-Future-Stars-Project-Mirai-Japan-Game-Japanese/173872898657?hash=item287ba1e261:g:MA4AAOSwX0NZw2Fz"/>
    <hyperlink ref="M182" r:id="rId179" display="https://www.ebay.com/itm/PSP-Shinigami-to-Shoujo-Japan-Import-Game-Japanese/173872898917?hash=item287ba1e365:g:eLYAAOSwRkRZww8A"/>
    <hyperlink ref="M183" r:id="rId180" display="https://www.ebay.com/itm/PSP-Final-Fantasy-III-Japanese-English-Subtitles-FF3/173847555970?hash=item287a1f2f82:g:X~oAAOSwDKpZoqie"/>
    <hyperlink ref="M184" r:id="rId181" display="https://www.ebay.com/itm/USED-PS1-PS-It-is-Time-Bokan-series-Aircraft-Carrier-Japan-Import-Game-204/193128567699?hash=item2cf75c1393:g:pNEAAOSw481djvkP"/>
    <hyperlink ref="M185" r:id="rId182" display="https://www.ebay.com/itm/Capcom-Killer7-Cero-Rating-Z-Dol-P-Gk7J-Game-Cube-Software/174234186521?epid=1700479976&amp;hash=item28912ab319:g:IAIAAOSwm-degBFROSwCCRcHJ6l"/>
    <hyperlink ref="M186" r:id="rId183" display="https://www.ebay.com/itm/USED-Specter-watch-3-sukiyaki-privilege-specter-Dream-medal-awakening-Enmameda/223973581199?hash=item3425dda18f:g:t0MAAOSwX1ZekMbM"/>
    <hyperlink ref="M187" r:id="rId184" display="https://www.ebay.com/itm/New-PS4-Naruto-Shippuden-Narutimate-Ultimate-Ninja-Storm-4-Road-to-Boruto-Japan/183776161516?epid=2108969826&amp;hash=item2ac9e9aeec:g:cbwAAOSw32lY2ldF"/>
    <hyperlink ref="M188" r:id="rId185" display="https://www.ebay.com/itm/7-14-Days-to-USA-Vita-To-LOVE-Ru-Trouble-Darkness-True-Princess-Japanese-Version/112360736863?epid=1142197856&amp;hash=item1a2938c85f:g:p44AAOSw44BYii6K"/>
    <hyperlink ref="M189" r:id="rId186" display="https://www.ebay.com/itm/USED-Senran-Kagura-Burst-Guren-of-girls-3DS-JAPAN-F-S-w-tracking/223956010566?epid=212076388&amp;hash=item3424d18646:g:gXAAAOSwYcdeei9v"/>
    <hyperlink ref="M190" r:id="rId187" display="https://www.ebay.com/itm/NEW-PS-VITA-Genkai-Tokki-Seven-Pirates-JAPAN-OFFICIAL-IMPORT-FREE-SHIPPING/162880930116?epid=1975831234&amp;hash=item25ec75c144:g:Cw8AAOSwk~pacvFJ"/>
    <hyperlink ref="M191" r:id="rId188" display="https://www.ebay.com/itm/PS3-PlayStation-3-Fairy-fencer-F-Limited-Edition-From-Japan-Japanese-Game/173843299735?hash=item2879de3d97:g:DzYAAOSwIDJZyaFG"/>
    <hyperlink ref="M192" r:id="rId189" display="https://www.ebay.com/itm/PS-Vita-Criminal-Girls-2-Japan-Game-Japanese/173874063108?epid=1542268208&amp;hash=item287bb3a704:g:aoYAAOSwq4hZ41rJ"/>
    <hyperlink ref="M193" r:id="rId190" display="https://www.ebay.com/itm/PS2-Hungry-Ghosts-PlayStation2-From-Japan-Game-Japanese/173843742836?hash=item2879e50074:g:E80AAOSwyNhZyiaG"/>
    <hyperlink ref="M194" r:id="rId191" display="https://www.ebay.com/itm/Used-Sega-Saturn-Digital-Pinball-Necronomicon-Japan-Import-A/301304306477?epid=56253980&amp;hash=item462722db2d:g:3OEAAOSwPgxVLQw3"/>
    <hyperlink ref="M195" r:id="rId192" display="https://www.ebay.com/itm/PS2-Hudson-Selection-PC-Genjin-PlayStation2-From-Japan-Game-Japanese/173843712748?epid=1501672144&amp;hash=item2879e48aec:g:x6MAAOSwynlZyirb"/>
    <hyperlink ref="M196" r:id="rId193" display="https://www.ebay.com/itm/Dreamcast-Ecco-the-Dolphin-From-Japan-Japanese-Game/173843599659?hash=item2879e2d12b:g:HekAAOSwH4FZygd8"/>
    <hyperlink ref="M197" r:id="rId194" display="https://www.ebay.com/itm/PS2-Castlevania-Curse-of-Darkness-Akumajo-Dracula-PlayStation2-Japan-Game/173843598371?hash=item2879e2cc23:g:5KoAAOSwmoVZygqs"/>
    <hyperlink ref="M198" r:id="rId195" display="https://www.ebay.com/itm/USED-Seta-Tetris-64-NINTENDO-64-Video-Games-Toy-New-Japan-Puzzle-F-S-MINT/383343582229?hash=item59410edc15:g:WhwAAOSwWNZeCBSq"/>
    <hyperlink ref="M199" r:id="rId196" display="https://www.ebay.com/itm/PS2-Taisho-Mononoke-Ibunroku-PlayStation2-From-Japan-Japanese-Game/173843344588?epid=56279187&amp;hash=item2879deeccc:g:VwYAAOSw1TRZybcR"/>
    <hyperlink ref="M200" r:id="rId197" display="https://www.ebay.com/itm/Used-PS4-Locus-III-of-The-Legend-of-Heroes-blende-Japan-Import/292530914562?epid=2209784942&amp;hash=item441c338502:g:vj0AAOSwNhpa2ap~"/>
    <hyperlink ref="M201" r:id="rId198" display="https://www.ebay.com/itm/DAIRANTO-SMASH-BROTHERS-Nintendo-64-Japan-Game/173848424005?hash=item287a2c6e45:g:dSAAAOSwstJZV2uM"/>
    <hyperlink ref="M202" r:id="rId199" display="https://www.ebay.com/itm/DYNAMITE-DEKA-Spine-Sega-Saturn-ss/362938787452?epid=56244873&amp;hash=item5480d6667c:g:GqsAAOSwltNeZbvN"/>
    <hyperlink ref="M203" r:id="rId200" display="https://www.ebay.com/itm/PS3-JAPAN-Caladrius-BLAZE/173848428449?hash=item287a2c7fa1:g:xM8AAOSwstJZUdaW"/>
    <hyperlink ref="M204" r:id="rId201" display="https://www.ebay.com/itm/PS3-Nitroplus-Nitro-Blasterz-Heroines-Infinite-Duel-PlayStation3-Japan-New-JPN/173862246076?hash=item287aff56bc:g:AEkAAOSwGtRXziXH"/>
    <hyperlink ref="M205" r:id="rId202" display="https://www.ebay.com/itm/Used-Nintendo-DS-Rockman-EXE-5-DS-Twin-Leads-Japan-Import-Free-Shipping/122307321967?epid=1502901861&amp;hash=item1c7a15a06f:g:cTkAAOSwe-FU4wYC"/>
    <hyperlink ref="M206" r:id="rId203" display="https://www.ebay.com/itm/PS2-Battle-Gear-3-Japan-Import-Playstation-2-Japan-Import-Game-Japanese-MINT/223974598680?hash=item3425ed2818:g:vzYAAOSwTAhekjkl"/>
    <hyperlink ref="M207" r:id="rId204" display="https://www.ebay.com/itm/PS4-TrackMania-Track-Mania-Turbo-Japan-PlayStation-4-Game-Region-Free-Game/173849697901?hash=item287a3fde6d:g:PXYAAOSw3Z9aqP5L"/>
    <hyperlink ref="M208" r:id="rId205" display="https://www.ebay.com/itm/Used-PS-Vita-Atelier-Escha-Logy-Alchemists-of-the-Dusk-Sky-Plus-Japan-Import/291436174457?hash=item43daf31c79:g:4l0AAOSw9N1V0Vox"/>
    <hyperlink ref="M209" r:id="rId206" display="https://www.ebay.com/itm/PS3-Tomoyo-After-Its-a-Wonderful-Life-CS-Edition-Japanese-Game-Japan-Anime/173849700041?hash=item287a3fe6c9:g:xpwAAOSwIWxaqLtE"/>
    <hyperlink ref="M210" r:id="rId207" display="https://www.ebay.com/itm/Nintendo-Switch-VOEZ-Japan-Rhythm-Game-Anime-Japanese-Region-Free/173849700800?hash=item287a3fe9c0:g:Wn0AAOSwC2JaqRSO"/>
    <hyperlink ref="M211" r:id="rId208" display="https://www.ebay.com/itm/PS-Vita-BROTHERS-CONFLICT-Precious-Baby-Japan-Game-Anime-PlayStation/173849700977?hash=item287a3fea71:g:MkEAAOSwdjRaqQyY"/>
    <hyperlink ref="M212" r:id="rId209" display="https://www.ebay.com/itm/Used-PS3-Wangan-Midnight-PLAYSTATION-3-the-Best-Japan-Ver/173941287991?epid=1600585695&amp;hash=item287fb56c37:g:3voAAOSwOhFbQyO8"/>
    <hyperlink ref="M213" r:id="rId210" display="https://www.ebay.com/itm/USED-PS4-Winning-Post-8-2018-JAPAN-Sony-PlayStation-4-import-game-Horse-Racing/133023841060?hash=item1ef8d6bb24:g:R4AAAOSwg1JcHFSb"/>
    <hyperlink ref="M214" r:id="rId211" display="https://www.ebay.com/itm/Xbox-One-Romance-of-the-Three-Kingdoms-Sangokushi-13-Japan-Game-XboxOne/173849701536?hash=item287a3feca0:g:QFIAAOSw9iNaqM1A"/>
    <hyperlink ref="M215" r:id="rId212" display="https://www.ebay.com/itm/PS4-Tengoku-The-Game-Paradise-CruisinMix-Cruisin-Mix-Japan-Anime-PlayStation-4/173849702500?hash=item287a3ff064:g:EgcAAOSwacVaqQX1"/>
    <hyperlink ref="M216" r:id="rId213" display="https://www.ebay.com/itm/Nintendo-3DS-HIGH-SCHOOL-DxD-Japan-F-S/232589328455?hash=item3627678047:g:oMQAAOSwhpZaKTvj"/>
    <hyperlink ref="M217" r:id="rId214" display="https://www.ebay.com/itm/Nintendo-Switch-BAYONETTA-2-Japan-Game-Region-Free-Japanese/173849705801?epid=3012708685&amp;hash=item287a3ffd49:g:gLAAAOSwyO1aqPv5"/>
    <hyperlink ref="M218" r:id="rId215" display="https://www.ebay.com/itm/PS-Vita-Shallie-no-Atelier-Alchemists-of-the-Dusk-Sea-Plus-Japan-PSV-F-S/372220450108?hash=item56aa11553c:g:6J0AAOSwU91agW5D"/>
    <hyperlink ref="M219" r:id="rId216" display="https://www.ebay.com/itm/Used-PS4-Kingdom-Hearts-HD-1-5-2-5-remix-Japan-Import/302710985254?epid=2084210172&amp;hash=item467afb1226:g:yRAAAOSwzpFa2ap-"/>
    <hyperlink ref="M220" r:id="rId217" display="https://www.ebay.com/itm/PS-Vita-The-Legend-of-Heroes-Trails-in-the-Sky-SC-Evolution-Japan-Game-Anime/173849710420?hash=item287a400f54:g:DoQAAOSwuWJaqQov"/>
    <hyperlink ref="M221" r:id="rId218" display="https://www.ebay.com/itm/PS4-Sword-Art-Online-Fatal-Bullet-PlayStation-4/323836869533?epid=16012097539&amp;hash=item4b662e7b9d:g:i1UAAOSwTIlclBsR"/>
    <hyperlink ref="M222" r:id="rId219" display="https://www.ebay.com/itm/PS4-Yahari-game-demo-ore-sumire-love-kome-wa-Japan-PlayStation-4-F-S/273880673157?hash=item3fc48f6b85:g:VEgAAOSwznNc-2iH"/>
    <hyperlink ref="M223" r:id="rId220" display="https://www.ebay.com/itm/PS-Vita-Tokyo-Ghoul-JAIL-Japan-PSV-F-S/273024662735?epid=1241893358&amp;hash=item3f9189bccf:g:Hs4AAOSw4EhaWx0D"/>
    <hyperlink ref="M224" r:id="rId221" display="https://www.ebay.com/itm/Ps4-Under-Night-In-Birth-Exe-Late-St/123849225205?epid=8003598251&amp;hash=item1cd5fd33f5:g:SoUAAOSwPB9dOS82"/>
    <hyperlink ref="M225" r:id="rId222" display="https://www.ebay.com/itm/Nintendo-3DS-Aikatsu-My-No-1-Stage-Japan-F-S/232945455744?epid=1342210530&amp;hash=item363ca19280:g:F-YAAOSwdU9brzpw"/>
    <hyperlink ref="M226" r:id="rId223" display="https://www.ebay.com/itm/TALES-of-PHANTASIA-Nintendo-Super-Famicom-SFC-namco-Japan-Import-SNES/192499065445?epid=56238148&amp;hash=item2cd1d6a265:g:C1UAAOSw1cdbssu5"/>
    <hyperlink ref="M227" r:id="rId224" display="https://www.ebay.com/itm/Berserk-Millennium-Falcon-PS2-Playstation-2-Japan-Import-Rare-Used/231961454958?epid=1300342754&amp;hash=item3601fae96e:g:uFAAAOSwdsFXTE7S"/>
    <hyperlink ref="M228" r:id="rId225" display="https://www.ebay.com/itm/PS2-NEOGEO-online-collection-Samurai-Spirits-Sixth-game-Import-Japan/173851076907?hash=item287a54e92b:g:TcMAAOSwrFJZ0bit"/>
    <hyperlink ref="M229" r:id="rId226" display="https://www.ebay.com/itm/Rui-wa-Tomo-wo-Yobu-Limited-Edition-PS-Vita-PlayStation-Vita-Japan-Game-Japanese/173851967844?hash=item287a628164:g:d1EAAOSwuaFZ4fpL"/>
    <hyperlink ref="M230" r:id="rId227" display="https://www.ebay.com/itm/Used-PS3-Super-Heroine-Senki-Import-Japan-Free-Shipping/291355457846?epid=1223999617&amp;hash=item43d6237936:g:unkAAOSwa39UuHiM"/>
    <hyperlink ref="M231" r:id="rId228" display="https://www.ebay.com/itm/Used-PS-Vita-Luminous-Arc-Infinity-Import-Japan/302013914955?hash=item46516e9f4b:g:i1QAAOSw2zlXh1~r"/>
    <hyperlink ref="M232" r:id="rId229" display="https://www.ebay.com/itm/Saki-Mahjong-Portable-PSP-Import-Japan-limited-1/173852416597?hash=item287a695a55:g:OjsAAOSwj99aIkvv"/>
    <hyperlink ref="M233" r:id="rId230" display="https://www.ebay.com/itm/Sega-Saturn-Initial-D-Koudou-Saisoku-Densetsu-Japan-Driving-Game-SS-Sega-Saturn/164134950670?hash=item263734970e:g:aIUAAOSwBiNed1-Z"/>
    <hyperlink ref="M234" r:id="rId231" display="https://www.ebay.com/itm/ALICE-IN-WONDERDREAM-PC-Engine-HuCARD-Turbografx-16/173853610279?hash=item287a7b9127:g:MJoAAOSwWD1ZrMI9"/>
    <hyperlink ref="M235" r:id="rId232" display="https://www.ebay.com/itm/Used-Dreamcast-Giga-Wing-Japan-Import-Free-Shipping/301644728697?hash=item463b6d4979:g:2oEAAOSwl8NVY-Fs"/>
    <hyperlink ref="M236" r:id="rId233" display="https://www.ebay.com/itm/NEC-PC-Engine-Image-Fight-JAPAN-GAME-Work-11161/173848448407?hash=item287a2ccd97:g:0HQAAOSwqI1dZ1mP"/>
    <hyperlink ref="M237" r:id="rId234" display="https://www.ebay.com/itm/PS1-ROCKMAN-2-Megaman-No-Back-sheet-bnc-Playstation-Japan-Game-p1/302434502558?hash=item466a80479e:g:XOAAAOSwlnZZp7fM"/>
    <hyperlink ref="M238" r:id="rId235" display="https://www.ebay.com/itm/Poket-Monster-Pikachu-Yellow-GameBoy-JP-GAME-9000012440499/202787668676?hash=item2f371642c4:g:vyoAAOSwJwVdjWHI"/>
    <hyperlink ref="M239" r:id="rId236" display="https://www.ebay.com/itm/Prince-of-Persia-Nintendo-Super-Famicom-Box-and-Manual-Included/362980574147?epid=214706374&amp;hash=item54835403c3:g:2psAAOSwiiZepoKs"/>
    <hyperlink ref="M240" r:id="rId237" display="https://www.ebay.com/itm/2020-Super-Baseball-NCD-SNK-Neogeo-CD-Japan-New/323775407865?hash=item4b6284a6f9:g:p38AAOSwJ6lahrrK"/>
    <hyperlink ref="M241" r:id="rId238" display="https://www.ebay.com/itm/Sega-Saturn-SEGATA-SANSIRO-Shinken-Yugi-Import-Japan-Game-ss/173853818608?hash=item287a7ebef0:g:n6cAAOSwTpldsku2"/>
    <hyperlink ref="M242" r:id="rId239" display="https://www.ebay.com/itm/Xbox-One-STRANGER-OF-SWORD-CITY-Japan-Japanese-Video-Game/173853867636?hash=item287a7f7e74:g:8~IAAOSwnfdZyFyP"/>
    <hyperlink ref="M243" r:id="rId240" display="https://www.ebay.com/itm/Mega-Drive-MD-GENESIS-Japan-Golden-Axe-3-GENESIS/173853914210?hash=item287a803462:g:2WkAAOSw8GhZfpvd"/>
    <hyperlink ref="M244" r:id="rId241" display="https://www.ebay.com/itm/Dreamcast-SENGOKU-TURB-with-SPINE-CARD-Sega-dc/362444843208?epid=56251627&amp;hash=item54636568c8:g:CYoAAOSwtb1brJrN"/>
    <hyperlink ref="M245" r:id="rId242" display="https://www.ebay.com/itm/Ys-3-SEGA-Mega-Drive-MD-GENESIS-Japan/173854870232?hash=item287a8ecad8:g:WAUAAOSwarNZrirH"/>
    <hyperlink ref="M246" r:id="rId243" display="https://www.ebay.com/itm/PS4-DARIUS-BURST-CHRONICLE-SAVIOURS-Normal-Edition-From-Japan/173854932102?hash=item287a8fbc86:g:4gAAAOSwHHtZjYyW"/>
    <hyperlink ref="M247" r:id="rId244" display="https://www.ebay.com/itm/Nintendo-Switch-The-Legend-of-Zelda-Breath-of-the-Wild-Japan-Japanese-Game/173854981693?hash=item287a907e3d:g:VJ4AAOSwv-ZZ5vuc"/>
    <hyperlink ref="M248" r:id="rId245" display="https://www.ebay.com/itm/Aladdin-Nintendo-Super-Famicom-Japan/233448596627?hash=item365a9ee493:g:YHYAAOSwxYxU0elv"/>
    <hyperlink ref="M249" r:id="rId246" display="https://www.ebay.com/itm/SFC-SNES-ANGEL-BANDAI-SD-Kidou-Senshi-Gundam-V-Sakusen-Shidou-Strategy-start/163574107167?hash=item2615c6cc1f:g:6gwAAOSwo8NcejvQ"/>
    <hyperlink ref="M250" r:id="rId247" display="https://www.ebay.com/itm/Nintendo-Super-Famicom-AREA-88-Ref-1801-sf/362703293019?hash=item5472cd0a5b:g:~dEAAOSwJWddMC5t"/>
    <hyperlink ref="M251" r:id="rId248" display="https://www.ebay.com/itm/TINY-TOON-ADVENTURES-Ref-ccc-Super-Famicom-Nintendo-sf/302632915047?epid=214758323&amp;hash=item467653d067:g:zG4AAOSwYDZafVP4"/>
    <hyperlink ref="M252" r:id="rId249" display="https://www.ebay.com/itm/GANBARE-GOEMON-3-Karakuri-Ref-ccc-Super-Famicom-Nintendo-sf/311765804689?hash=item4896b0a691:g:dOAAAOSwbzxcj0YA"/>
    <hyperlink ref="M253" r:id="rId250" display="https://www.ebay.com/itm/SFC-Super-Famicom-NOSFERATU-Without-Box-Super-Famicom-Very-Good-Japan-Tested/392780388202?epid=214758333&amp;hash=item5b7389176a:g:Hw0AAOSwwgVeqOl8"/>
    <hyperlink ref="M254" r:id="rId251" display="https://www.ebay.com/itm/GANBARE-GOEMON-Yukihime-Ref-ccc-Super-Famicom-Nintendo-sf/302170565555?hash=item465ac4ebb3:g:bVEAAOSwAS5c9gN8"/>
    <hyperlink ref="M255" r:id="rId252" display="https://www.ebay.com/itm/YU-YU-HAKUSHO-2-Kakuto-Super-Famicom-Nintendo-sf/311752403083?hash=item4895e4288b:g:pGQAAOSw2xRYQSMo"/>
    <hyperlink ref="M256" r:id="rId253" display="https://www.ebay.com/itm/Nintendo-Famicom-Batman-FC-NES-SunSoft-Japan-JP-Game-Import/174234651709?hash=item289131cc3d:g:dtsAAOSwN1pegMEY"/>
    <hyperlink ref="M257" r:id="rId254" display="https://www.ebay.com/itm/THE-WING-OF-MADOOLA-Ref-189-Famicom-Nintendo-Import-Boxed-fc/361855190963?hash=item54404007b3:g:lAYAAOSw241YU2Ka"/>
    <hyperlink ref="M258" r:id="rId255" display="https://www.ebay.com/itm/Used-PS2-NEOGEO-Online-Collection-The-King-of-Fighters-98-Ultimate-Match-Japan/122001914252?epid=1000505901&amp;hash=item1c67e1798c:g:u-gAAOSw6btXTVvK"/>
    <hyperlink ref="M259" r:id="rId256" display="https://www.ebay.com/itm/UsedGame-PS2-SNK-vs-Capcom-Chaos-Japan-Import-FreeShipping/281873094656?epid=1102871218&amp;hash=item41a0f21800:g:42IAAOSwIFtaIL3O"/>
    <hyperlink ref="M260" r:id="rId257" display="https://www.ebay.com/itm/The-King-of-Fighters-XIII-PS3-PlayStation-3-Japanese-Ver/232919197204?epid=1600481476&amp;hash=item363b10e614:m:mlfBO7gvL8zXE3mR5WEMk8A"/>
    <hyperlink ref="M261" r:id="rId258" display="https://www.ebay.com/itm/The-King-of-Fighters-XII-SNK-Playmore-PS3-Japan-Import-NEW-sealed-BLJS-10045/313039386082?epid=211998347&amp;hash=item48e299f5e2:g:oJMAAOSwyWhefdNU"/>
    <hyperlink ref="M262" r:id="rId259" display="https://www.ebay.com/itm/KOF-King-of-Fighters-MAXIMUM-IMPACT-2-PlayStation-Japanese-Ver/332796404603?hash=item4d7c36237b:g:Df4AAOSwCf9bkjqE"/>
    <hyperlink ref="M263" r:id="rId260" display="https://www.ebay.com/itm/THE-KING-OF-FIGHTERS-XI-PlayStation-2-Japanese-Version/232919197173?epid=1900404796&amp;hash=item363b10e5f5:g:Rj4AAOSwaeJbkjqJ"/>
    <hyperlink ref="M264" r:id="rId261" display="https://www.ebay.com/itm/Capcom-Fighting-Jam-PS2-CAPCOM-Sony-Playstation-2-From-Japan/192884489770?hash=item2ce8cfbe2a:g:MCgAAOSwnO1dtDN~"/>
    <hyperlink ref="M265" r:id="rId262" display="https://www.ebay.com/itm/Used-PS2-Street-Fighter-Zero-Fighters-Generation-Japan-Import-Free-Shipping/301553758121?hash=item4636012fa9:g:oJAAAOSwBLlU-Ye1"/>
    <hyperlink ref="M266" r:id="rId263" display="https://www.ebay.com/itm/Used-PS2-Hyper-Street-Fighter-II-The-Anniversary-Edition-Japan-Import-A/121588529283?epid=56256573&amp;hash=item1c4f3db883:g:Z94AAOSwPhdU43b3"/>
    <hyperlink ref="M267" r:id="rId264" display="https://www.ebay.com/itm/Used-PS2-NeoGeo-Battle-Coliseum-Japan-Import-Free-Shipping/301529083060?hash=item463488acb4:g:QGgAAOSwPYZU3vOl"/>
    <hyperlink ref="M268" r:id="rId265" display="https://www.ebay.com/itm/PS2-NeoGeo-online-collection-Garou-Mark-Of-The-Wolves-PlayStation-2-Japan-F-S/272987636659?epid=1424546553&amp;hash=item3f8f54c3b3:g:k88AAOSwyi9aN6Ar"/>
    <hyperlink ref="M269" r:id="rId266" display="https://www.ebay.com/itm/The-King-of-Fighters-NESTS-Hen-NEOGEO-online-collection/223142510435?epid=56285347&amp;hash=item33f4547f63:g:vnkAAOSwMzVbmTRs"/>
    <hyperlink ref="M270" r:id="rId267" display="https://www.ebay.com/itm/Used-PS2-NEOGEO-Online-Collection-Fatal-Fury-Battle-Archives-1-Import-Japan/302187848348?epid=1303637492&amp;hash=item465bcca29c:g:JTUAAOSwNsdXTVu8"/>
    <hyperlink ref="M271" r:id="rId268" display="https://www.ebay.com/itm/formula-God-of-castle-II-PS2-Taito-Sony-Playstation-2-From-Japan/223926551140?hash=item3423100264:g:GHwAAOSwq-BeKcJ9"/>
    <hyperlink ref="M272" r:id="rId269" display="https://www.ebay.com/itm/PlayStation-Portable-PSP-Import-Japan-Kisou-Ryouhei-Gunhound-EX/173855251870?hash=item287a949d9e:g:RHgAAOSwf3BZ0uc9"/>
    <hyperlink ref="M273" r:id="rId270" display="https://www.ebay.com/itm/W-Tracking-S1-PSP-Sword-Art-Online-Infinity-Moment-First-Limite-Edition-Japan/112303390425?hash=item1a25cdbed9:g:ba8AAOSwGtRX0uWy"/>
    <hyperlink ref="M274" r:id="rId271" display="https://www.ebay.com/itm/Psyvariar-Playstation-2-PS2-Complete-Edition-SHMUP/122771867508?hash=item1c95c60774:g:HbAAAOSwHYpZ74Zr"/>
    <hyperlink ref="M275" r:id="rId272" display="https://www.ebay.com/itm/3DS-Dai-Gyakuten-Saiban-1-2-Limited-Naruhodo-Ryunosuke-no-Bouken-to-Kakugo/254234563230?epid=7004520291&amp;hash=item3b318f929e:g:KCAAAOSwx79c3t8J"/>
    <hyperlink ref="M276" r:id="rId273" display="https://www.ebay.com/itm/PS-Vita-Nisekoi-Yomeiri-Japan-PSV-F-S/232663088519?epid=211996297&amp;hash=item362bccfd87:g:zxIAAOSws2dagXZe"/>
    <hyperlink ref="M277" r:id="rId274" display="https://www.ebay.com/itm/PS1-METAL-SLUG-X-SNK-Best-Collection-Playstation-PS-JAPAN-USED-F-S/192877107012?hash=item2ce85f1744:g:9J0AAOSwf0Rcoha5"/>
    <hyperlink ref="M278" r:id="rId275" display="https://www.ebay.com/itm/Beravoman-NEAR-MINT-Condition-PC-Engine-Hu-PCE-Grafx-Beraboman-Japan-Game-pe/362352024931?hash=item545ddd1d63:g:SyYAAOSw4DJYgB0k"/>
    <hyperlink ref="M279" r:id="rId276" display="https://www.ebay.com/itm/Game-soft-Famicom-Adventure-island-2-of-Takahashi-expert-from-Japan/273094886315?hash=item3f95b943ab:g:5F0AAOSwlrBanBH2"/>
    <hyperlink ref="M280" r:id="rId277" display="https://www.ebay.com/itm/USED-PS2-CAPCOM-VS-SNK-2-Street-Fighter-III-Value-Pack-4976219026499/164167731044?epid=1702889758&amp;hash=item263928c764:g:o3AAAOSwngBenYk8"/>
    <hyperlink ref="M281" r:id="rId278" display="https://www.ebay.com/itm/NEC-PC-Engine-Street-Fighter-2-II-Dash-Hu-Card-Capcom-Japan-JP-U70/402042034311?hash=item5d9b929887:g:t38AAOSwWWdeI41U"/>
    <hyperlink ref="M282" r:id="rId279" display="https://www.ebay.com/itm/PC-Engine-HuCARD-Japan-Telenet-COLUMNS-NTSC-J/333452517714?hash=item4da351a152:g:yeQAAOSwM9xeAwq6"/>
    <hyperlink ref="M283" r:id="rId280" display="https://www.ebay.com/itm/Strip-Fighter-2-PC-Engine-HuCard-Very-Good-JPN-F-S-Tasted-Working/392762036561?epid=1225247831&amp;hash=item5b72711151:g:0roAAOSwAPVeeeQ1"/>
    <hyperlink ref="M284" r:id="rId281" display="https://www.ebay.com/itm/JIM-POWER-PC-Engine-Japan-Video-Game-Japanese/173857229347?hash=item287ab2ca23:g:q0sAAOSwUCBeojRX"/>
    <hyperlink ref="M285" r:id="rId282" display="https://www.ebay.com/itm/Game-soft-Famicom-SQOON-Box-and-with-an-instructions-from-Japan/273353794478?hash=item3fa527e3ae:g:~cMAAOSwX0xbSLym"/>
    <hyperlink ref="M286" r:id="rId283" display="https://www.ebay.com/itm/KAIZO-CHOJIN-SHUBIBINMAN-PC-Engine-Hu-2797-pe/303387016626?hash=item46a3467db2:g:Qm0AAOSwh8pd5L6P"/>
    <hyperlink ref="M287" r:id="rId284" display="https://www.ebay.com/itm/SAINT-SEIYA-Final-Ogon-Densetsu-Ref-bcb-Famicom-NINTENDO-fc/311761114436?hash=item4896691544:g:M4QAAOSwLnBX9MKQ"/>
    <hyperlink ref="M288" r:id="rId285" display="https://www.ebay.com/itm/Nintendo-3DS-Notebook-that-had-psychic-camera-possessed-Japan-Ver/173941293544?hash=item287fb581e8:g:wH8AAOSwRTtbMkWd"/>
    <hyperlink ref="M289" r:id="rId286" display="https://www.ebay.com/itm/Used-Ikenie-No-Yoru-Japan-Export/192891830288?hash=item2ce93fc010:g:2U8AAOSwwv1ctskz"/>
    <hyperlink ref="M290" r:id="rId287" display="https://www.ebay.com/itm/CALLING-Black-incoming-call-Nintendo-Wii/283830433396?hash=item42159cb674:g:TbMAAOSweIVegCJZ"/>
    <hyperlink ref="M291" r:id="rId288" display="https://www.ebay.com/itm/USED-The-Legend-of-Zelda-Twilight-Princess-HD-Wii-U-JAPAN-F-S-w-tracking/223982082801?epid=1157788890&amp;hash=item34265f5af1:g:P~8AAOSwGfVem6N~"/>
    <hyperlink ref="M292" r:id="rId289" display="https://www.ebay.com/itm/NEW-Wii-LEGEND-OF-ZELDA-Skyward-Sword-Limited-Edition-Japan-Import-Free-Shipping/112607448475?epid=1000603174&amp;hash=item1a37ed4d9b:g:W0YAAOSwagdXRrgs"/>
    <hyperlink ref="M293" r:id="rId290" display="https://www.ebay.com/itm/NEW-Wii-U-STAR-FOX-ZERO-GUARD-Limited-DOUBLE-PACK-JAPAN-amiibo-FS-w-Tracking/122818590324?hash=item1c988ef674:g:qdgAAOSwXj5XG2bK"/>
    <hyperlink ref="M294" r:id="rId291" display="https://www.ebay.com/itm/Used-Wii-U-Bayonetta-2-Japan-Ver/173941286852?epid=211920791&amp;hash=item287fb567c4:g:EMYAAOSwuMNbZU-b"/>
    <hyperlink ref="M295" r:id="rId292" display="https://www.ebay.com/itm/Nintendo-Wiiu-True-Hokuto-Musou-Benefits-With-Special-Smartphone-Pouch/303541933068?hash=item46ac82540c:g:JWgAAOSwZDlemBXf"/>
    <hyperlink ref="M296" r:id="rId293" display="https://www.ebay.com/itm/Wii-JAPANESE-Bokujou-Monogatari-2007-Nintendo-game-WORLD-FREE-POST/383115766581?hash=item59337aab35:g:JbEAAOSwfcddXjIP"/>
    <hyperlink ref="M297" r:id="rId294" display="https://www.mercari.com/jp/items/m78351630469/?_s=U2FsdGVkX1934AdHIAo8SZ5bqifko1msSyArgC-E1fwWbTbA94olyM-JENB6xUdYBzSexwwQf58KwskGlAaE00f2qCko7BXiFq9gZP9JGPx3tunIHZg-wy_GbHlayolX"/>
    <hyperlink ref="M298" r:id="rId295" display="https://www.ebay.com/itm/HOKUTO-NO-KEN-7-Fist-of-North-Star-Super-Famicom-Nintendo-Toei-sf/311763192381?epid=56248085&amp;hash=item489688ca3d:g:628AAOSwux5YV52A"/>
    <hyperlink ref="M299" r:id="rId296" display="https://www.ebay.com/itm/DUNGEON-EXPLORER-2-Hudson-Soft-PC-Engine-Turbo-Duo-CD-ROM-Japan/153697501035?hash=item23c915bf6b:g:0lwAAOSwAGxdsnOw"/>
    <hyperlink ref="M300" r:id="rId297" display="https://www.ebay.com/itm/SNES-Street-Fighter-2-II-Set-Turbo-Super-Lot-of-3-Box-Famicom-SFC-GAME-JAPAN-JP/184044681780?hash=item2ad9eafa34:g:5t4AAOSwcDBeOOJ1"/>
    <hyperlink ref="M301" r:id="rId298" display="https://www.ebay.com/itm/Donkey-Kong-3-Super-Famicom/133320087259?hash=item1f0a7f16db:g:4lMAAOSwK8BeMnE1"/>
    <hyperlink ref="AF301" r:id="rId299" display="https://www.mercari.com/jp/items/m32196480775/?_s=U2FsdGVkX18FSoeoysc4jZeWm1UA2om7Wm1042d6IYgDwRLw9yE0C41lPN1aS0mzwUaBuJ78iAfTHyqmCYxTJn_K1xe0LhbsFRUWhgCEnFOgvosRuPRMTnFRh1wCK4m1"/>
    <hyperlink ref="M302" r:id="rId300" display="https://www.ebay.com/itm/Altered-Beast-Juohki-Ju-Oh-Ki-Very-Good-CD-ROM-NEC-PC-Engine-From-Japan/193191777254?hash=item2cfb2093e6:g:fg8AAOSwzttdv7so"/>
    <hyperlink ref="M303" r:id="rId301" display="https://www.ebay.com/itm/Psycho-break-PS4-From-Japan/184252661730?epid=211982805&amp;hash=item2ae6507fe2:g:IUEAAOSwTppelThQ"/>
    <hyperlink ref="M304" r:id="rId302" display="https://www.ebay.com/itm/Used-PS4-Yakuza-Restoration-New-price-version-Japan-Import/292530914486?hash=item441c3384b6:g:pNIAAOSwhI1a2ap7"/>
    <hyperlink ref="M305" r:id="rId303" display="https://www.ebay.com/itm/PS2-Chaos-Field-New-Order-PlayStation-2-Japan-Import-Japanese-Game/173857677904?epid=56252042&amp;hash=item287ab9a250:g:AB0AAOSwvR5aCkQU"/>
    <hyperlink ref="M306" r:id="rId304" display="https://www.ebay.com/itm/DARIUS-plus-NEC-PC-Engine-HuCARD-Turbografx-16-JAPAN/173857967447?hash=item287abe0d57:g:0eUAAOSwgQRZbBHR"/>
    <hyperlink ref="M307" r:id="rId305" display="https://www.ebay.com/itm/Dodonpachi-Xbox-360-Xbox360-Japan-DoDonPachi-SaiDaiOuJou/143444824494?epid=1307749155&amp;hash=item2165fa51ae:g:0oMAAOSw-udd0XQf"/>
    <hyperlink ref="M308" r:id="rId306" display="https://www.ebay.com/itm/Game-Cube-Pikmin-2-Nintendo-Gamecube-GC-JAPAN-JP-JPN/184059597114?hash=item2adace913a:g:s0cAAOSwzwxd4B~U"/>
    <hyperlink ref="M309" r:id="rId307" display="https://www.ebay.com/itm/Used-Sega-Saturn-Sega-Ages-After-Burner-II-Japan-Import-A/291408619630?epid=5536&amp;hash=item43d94ea86e:g:sOwAAOSwstxVBqFy"/>
    <hyperlink ref="M310" r:id="rId308" display="https://www.ebay.com/itm/PSYCHO-DREAM-Super-Famicom-Nintendo-051-sf/362888051265?hash=item547dd03a41:g:wT0AAOSwgqZeJVuy"/>
    <hyperlink ref="M311" r:id="rId309" display="https://www.ebay.com/itm/The-King-of-Fighters-95-Sega-Saturn-Segasaturn-Japan-Ntsc-Inv-3303/324071789675?epid=56222311&amp;hash=item4b742f146b:g:7DEAAOSwy2BeRRH7"/>
    <hyperlink ref="M312" r:id="rId310" display="https://www.ebay.com/itm/POWER-SMASH-2-Dreamcast-Sega-Video-Game-Japan-Japanese/173858506632?hash=item287ac64788:g:U4MAAOSwF71Z2Zq6"/>
    <hyperlink ref="M313" r:id="rId311" display="https://www.ebay.com/itm/MAGIC-THE-GATHERING-Dreamcast-Sega-dc/313042593657?epid=56239711&amp;hash=item48e2cae779:g:1I4AAOSwPjNegu~e"/>
    <hyperlink ref="M314" r:id="rId312" display="https://www.ebay.com/itm/Power-Stone-2-Dreamcast-Sega-CAPCOM-Video-Game/274340670791?epid=12012588817&amp;hash=item3fdffa6d47:g:blIAAOSwY4NemvT1"/>
    <hyperlink ref="M315" r:id="rId313" display="https://www.ebay.com/itm/LUPIN-THE-3RD-CHRONICLES-GIOCO-USATO-OTTIMO-STATO-VERSIONE-GIAPPONESE-VBC-62901/352659845985?hash=item521c2a3361:g:3y8AAOSwkYpc1Dnl"/>
    <hyperlink ref="M316" r:id="rId314" display="https://www.ebay.com/itm/GALAXY-FIGHT-Sega-Saturn-Video-Game-software-Japan-Sunsoft-Japanese-39/193286952741?epid=1740695672&amp;hash=item2d00ccd725:g:dgEAAOSwwUJeEbTR"/>
    <hyperlink ref="M317" r:id="rId315" display="https://www.ebay.com/itm/REAL-BOUT-FATAL-FURY-with-Ram-Sega-Saturn-0585-ss/312938029364?epid=56253919&amp;hash=item48dc8f6134:g:4ZYAAOSwMTFePOIz"/>
    <hyperlink ref="M318" r:id="rId316" display="https://www.ebay.com/itm/Ultraman-Hikari-no-Kyojin-Densetsu-1999-New-Factory-Sealed-Japan-Saturn-Import/192309660699?epid=56241162&amp;hash=item2cc68c8c1b:g:bJkAAOSwrNlZv0jB"/>
    <hyperlink ref="M319" r:id="rId317" display="https://www.ebay.com/itm/PS3-Gal-Gun-Galgun-Japan-PlayStation-3-F-S/232560193301?hash=item3625aaef15:g:OSQAAOSwvR5aCUUz"/>
    <hyperlink ref="M320" r:id="rId318" display="https://www.ebay.com/itm/W-Tracking-Number-Nintendo-DS-Gegege-no-Kitarou-Youkai-Daigekisen-Japanese-B/112824700478?epid=66621891&amp;hash=item1a44e04e3e:g:u6wAAOSwNMVaiu9r"/>
    <hyperlink ref="M321" r:id="rId319" display="https://www.ebay.com/itm/NieR-Replicant-Ultimate-Hits-Japan-Import/153621736072?hash=item23c491aa88:g:t4QAAOSwQ8xdZzsn"/>
    <hyperlink ref="M322" r:id="rId320" display="https://www.ebay.com/itm/Used-PS4-Sengoku-BASARA-4-Sumeragi-Best-Price-Japan-Ver/173941295459?epid=1773058079&amp;hash=item287fb58963:g:IuUAAOSw9hRa3IVd"/>
    <hyperlink ref="M323" r:id="rId321" display="https://www.ebay.com/itm/Taiko-no-Tatsujin-Wii-U-Shonen-Software-Single-Version-Wii-U-JAPAN/333407556906?epid=15034416151&amp;hash=item4da0a3952a:g:94kAAOSwFiNd26Cf"/>
    <hyperlink ref="M324" r:id="rId322" display="https://www.ebay.com/itm/CHAOS-CHILD-Xbox-One-5pb-Microsoft-From-Japan/192862650651?epid=1834591256&amp;hash=item2ce782811b:g:68MAAOSwaPNb8Vna"/>
    <hyperlink ref="M325" r:id="rId323" display="https://www.ebay.com/itm/PS2-Densha-De-Go-Ryojou-hen-Import-Japan-TAITO-BEST/173860657096?hash=item287ae717c8:g:89UAAOSw1BlZXghw"/>
    <hyperlink ref="M326" r:id="rId324" display="https://www.ebay.com/itm/PS-Vita-BIOHAZARD-Resident-Evil-Revelations-2-Japan-PSV-F-S/273008674183?hash=item3f9095c587:g:bV4AAOSw~HBaTMTZ"/>
    <hyperlink ref="M327" r:id="rId325" display="https://www.ebay.com/itm/PS3-Resident-Evil-HD-Remaster-PlayStation-3-the-Best-Japan/173860789132?hash=item287ae91b8c:g:3K0AAOSwTZtZoqpW"/>
    <hyperlink ref="M328" r:id="rId326" display="https://www.ebay.com/itm/Sega-Saturn-SUPER-REAL-MAHJONG-P7-Sega-Saturn-Video-Game-Japan-Japanese/173860807202?hash=item287ae96222:g:kV4AAOSwAVxZ202s"/>
    <hyperlink ref="M329" r:id="rId327" display="https://www.ebay.com/itm/PS1-FRONT-MISSION-1st-Playstation-PS-Japan-Game-Japanese/173860815249?epid=56249735&amp;hash=item287ae98191:g:lH4AAOSw~05Z22cJ"/>
    <hyperlink ref="M330" r:id="rId328" display="https://www.ebay.com/itm/Namco-Museum-Vol-1-2-3-4-5-Encore-Bundle-COMPLETE-Tested-PS1-PlayStation-1/402244526059?hash=item5da7a45feb:g:~ncAAOSwFz9epNmC"/>
    <hyperlink ref="M331" r:id="rId329" display="https://www.ebay.com/itm/PS1-NAMCO-MUSEUM-VOL-4-with-SPINE-CARD-Playstation-PS-Japan-Video-Game-p1/361896530546?epid=1881&amp;hash=item5442b6d272:g:kX4AAOSw241YlD9U"/>
    <hyperlink ref="M332" r:id="rId330" display="https://www.ebay.com/itm/PS1-NAMCO-MUSEUM-VOL-5-Playstation-PS-Japan-Game-Japanese/173860823312?hash=item287ae9a110:g:VRoAAOSwyjJZ22kT"/>
    <hyperlink ref="M333" r:id="rId331" display="https://www.ebay.com/itm/SUPER-PUZZLE-FIGHTER-II-X-2-PS1-Playstation-PS-Japan-Video-Game-p1/303002331672?hash=item468c58aa18:g:~WQAAOSwwPRcGgvl"/>
    <hyperlink ref="M334" r:id="rId332" display="https://www.ebay.com/itm/GUARDIAN-HEROES-bbc-Sega-Saturn-ss/312187871185?hash=item48afd8dfd1:g:VuYAAOSw3GVbSDWj"/>
    <hyperlink ref="M335" r:id="rId333" display="https://www.ebay.com/itm/Sega-Saturn-GRADIUS-DELUXE-PACK-with-Paper-Craft-SegaSaturn-Japan-JP-SS/164137314843?epid=56237050&amp;hash=item263758aa1b:g:8SMAAOSwf1ReeiIy"/>
    <hyperlink ref="M336" r:id="rId334" display="https://www.ebay.com/itm/Sega-Saturn-SHINING-FORCE-III-3-Scenario-2-Nerawareta-with-SPINE-ss/302964180307?epid=1639461708&amp;hash=item468a128553:g:TN0AAOSwn91b8nxX"/>
    <hyperlink ref="M337" r:id="rId335" display="https://www.ebay.com/itm/PS1-PUYO-PUYO-BOX-Playstation-PS-Japan-Game-Japanese/173860834567?hash=item287ae9cd07:g:YJIAAOSwfrxZ22Xi"/>
    <hyperlink ref="M338" r:id="rId336" display="https://www.ebay.com/itm/Boku-wa-Kouku-kanseikan-Airport-Hero-3D-Haneda-with-JAL-Nintendo-3DS-FREE-Ship/283736228582?epid=1907764712&amp;hash=item420fff42e6:g:UrAAAOSw0rddgJjt"/>
    <hyperlink ref="M339" r:id="rId337" display="https://www.ebay.com/itm/Used-PS-Vita-Hyakka-Hyakurou-Sengoku-Ninpou-Chou-Import-Japan/302013914885?hash=item46516e9f05:g:xkwAAOSww9VXh1~m"/>
    <hyperlink ref="M340" r:id="rId338" display="https://www.ebay.com/itm/USED-Air-Traffic-Controller-Airport-Hero-3D-Haneda-ALL-STARS-3DS-JAPAN-F-S/223973704828?epid=1441865822&amp;hash=item3425df847c:g:iUMAAOSwWu5ekPDH"/>
    <hyperlink ref="M341" r:id="rId339" display="https://www.ebay.com/itm/STEINS-GATE-Octet-Windows-PC-Game-Command-Input-Expression-Adventure-Japanese/173861354492?hash=item287af1bbfc:g:PVQAAOSwc~BZjZAw"/>
    <hyperlink ref="M342" r:id="rId340" display="https://www.ebay.com/itm/USED-PS3-Attack-on-Titan-Shingeki-no-Kyojin-Koei-Tecmo-Games-165/193313719209?hash=item2d026543a9:g:kRIAAOSwB5NeKp17"/>
    <hyperlink ref="M343" r:id="rId341" display="https://www.ebay.com/itm/Biohazard-3-w-spine-Sega-Dreamcast-Japan/333243494924?hash=item4d96dc320c:g:0x4AAOSwpdpVdnxC"/>
    <hyperlink ref="M344" r:id="rId342" display="https://www.ebay.com/itm/Doraemon-Lets-Play-in-Mini-LanD-JAPAN-GS-DOL-GDAJ-JPN-GameCube-NEW/272334313196?hash=item3f6863d6ec:g:7T8AAOSwaB5XqD25"/>
    <hyperlink ref="M345" r:id="rId343" display="https://www.ebay.com/itm/PS-Vita-Oedo-BlackSmith-Japan-Game-Japanese/173862239781?hash=item287aff3e25:g:tUgAAOSwNsRZ4~7Y"/>
    <hyperlink ref="M346" r:id="rId344" display="https://www.ebay.com/itm/Nintendo-Switch-Azure-Striker-Armed-Blue-Gunvolt-Striker-Pack-Limited-japan-used/113976902552?hash=item1a898d8398:g:BFAAAOSwM6Zd08GZ"/>
    <hyperlink ref="M347" r:id="rId345" display="https://www.ebay.com/itm/USED-PSP-STAR-SOLDIER-Portable-PlayStation-Japan-Import-Game-46/193195443839?epid=56273657&amp;hash=item2cfb58867f:g:8~wAAOSw4iNepXxQ"/>
    <hyperlink ref="M348" r:id="rId346" display="https://www.ebay.com/itm/PS2-Densha-De-Go-FINAL-Import-Japan-NTSC-Japan/173862243007?hash=item287aff4abf:g:6K8AAOSwOzxZrbEF"/>
    <hyperlink ref="M349" r:id="rId347" display="https://www.ebay.com/itm/Taito-4988611206409-Go-By-Train-Pocket-Tokaido-Line-Psp-Software/313064445669?hash=item48e41856e5:g:KSUAAOSwvFtepPAd"/>
    <hyperlink ref="M350" r:id="rId348" display="https://www.ebay.com/itm/NINJA-GAIDEN-Xbox-X-box-Import-Japan-NINJA-GAIDEN-Black/173862620345?hash=item287b050cb9:g:-J0AAOSw9V1ad7PD"/>
    <hyperlink ref="M351" r:id="rId349" display="https://www.ebay.com/itm/PS3-hack-Sekai-No-Mukou-Ni-Versus-Hybrid-Pack-The-World-Edition-Japan-Game/173862719212?hash=item287b068eec:g:Z5sAAOSwk~NZwkhL"/>
    <hyperlink ref="M352" r:id="rId350" display="https://www.ebay.com/itm/Nintendo-3DS-Dragon-Quest-Monsters-Joker-3-Professional-Japan-Japanese-Game/173862872102?hash=item287b08e426:g:tQoAAOSwynRZyGR5"/>
    <hyperlink ref="M353" r:id="rId351" display="https://www.ebay.com/itm/Virtua-Racing-Japan-Import-Playstation2-PS2/202741097657?epid=1101587506&amp;hash=item2f344fa4b9:g:U44AAOSwfjZdN~Xu"/>
    <hyperlink ref="M354" r:id="rId352" display="https://www.ebay.com/itm/Lot-3-Sega-Saturn-Shining-Force-III-3-Scenario-1-2-3-AUTHENTIC-set-SS-Japan-Game/233404992453?hash=item3658058bc5:g:0JgAAOSwIJNeSyvA"/>
    <hyperlink ref="M355" r:id="rId353" display="https://www.ebay.com/itm/AZEL-PANZER-DRAGOON-RPG-Sega-Saturn-ss/311773294505?hash=item489722efa9:g:ncUAAOSwhyZbvXi8"/>
    <hyperlink ref="M356" r:id="rId354" display="https://www.ebay.com/itm/SEGA-RALLY-CHAMPIONSHIP-PLUS-Sega-Saturn-ss/303212021704?hash=item4698d847c8:g:3ZwAAOSwPNxdHaix"/>
    <hyperlink ref="M357" r:id="rId355" display="https://www.ebay.com/itm/Dreamcast-THE-KING-OF-FIGHTERS-99-EVOLUTION-KOF-Spine-Sega-dc/312854592357?hash=item48d7963b65:g:QUwAAOSwRBFd1gvF"/>
    <hyperlink ref="M358" r:id="rId356" display="https://www.ebay.com/itm/Game-soft-Famicom-Hokuto-no-ken-4-Box-and-with-an-instructions-from-Japan/273367510127?hash=item3fa5f92c6f:g:RR0AAOSwVc5bU8~O"/>
    <hyperlink ref="M359" r:id="rId357" display="https://www.ebay.com/itm/PANZER-DRAGOON-2-ZWEI-GS-9049-Sega-Saturn/283774502593?hash=item42124746c1:g:ao4AAOSwh~xePMqW"/>
    <hyperlink ref="M360" r:id="rId358" display="https://www.ebay.com/itm/HOKUTO-NO-KEN-3-Fist-of-the-North-Star-Famicom-Nintenod-JAPAN-Game-fc/173863384091?epid=1540180297&amp;hash=item287b10b41b:g:sUYAAOSwgKpZt2AD"/>
    <hyperlink ref="M361" r:id="rId359" display="https://www.ebay.com/itm/Game-soft-Famicom-Hokuto-no-ken-4-Box-and-with-an-instructions-from-Japan/273367510127?hash=item3fa5f92c6f:g:RR0AAOSwVc5bU8~O"/>
    <hyperlink ref="M362" r:id="rId360" display="https://www.ebay.com/itm/Super-Famicom-SUPER-MARIO-RPG-Nintendo-Japan-Boxed-Game/173863508322?hash=item287b129962:g:5LUAAOSw6nNZt48W"/>
    <hyperlink ref="M363" r:id="rId361" display="https://www.ebay.com/itm/SOUL-BLADER-Super-Famicom-Nintendo-Japan-Boxed-Game/173863528016?hash=item287b12e650:g:MG4AAOSwCY9Zt5qs"/>
    <hyperlink ref="M364" r:id="rId362" display="https://www.ebay.com/itm/PS3-Super-Dimension-Fortress-Macross-Do-You-Remember-Love-Hybrid-Pack-Japan-F-S/232558909541?epid=212076828&amp;hash=item3625975865:g:EzMAAOSwcj1aCAii"/>
    <hyperlink ref="M365" r:id="rId363" display="https://www.ebay.com/itm/Nintendo-Super-Famicom-Super-Mario-Kart-Boxed-SFC-SNES-Japan-JP-Game/233506305261?hash=item365e0f74ed:g:q7UAAOSwNQReVKrY"/>
    <hyperlink ref="M366" r:id="rId364" display="https://www.ebay.com/itm/Cho-Maho-Tairiku-WOZZ-Super-Famicom-Nintendo-sf/362967024821?hash=item54828544b5:g:fAIAAOSwjAlekBIx"/>
    <hyperlink ref="M367" r:id="rId365" display="https://www.ebay.com/itm/SEGA-Mega-Drive-Puyopuyo2-NTSC-J/333374734545?hash=item4d9eaec0d1:g:jgUAAOSw93xdsuZG"/>
    <hyperlink ref="M368" r:id="rId366" display="https://www.ebay.com/itm/New-W-Tracking-Number-English-PS3-Okami-Zekkeiban-HD-Remastered-w-Soundtrack-CD/112346225860?hash=item1a285b5cc4:g:akgAAOSwXeJYMdbO"/>
    <hyperlink ref="M369" r:id="rId367" display="https://www.ebay.com/itm/Used-Nintendo-Switch-Dragon-Ball-Xenoverse-2-for-Nintendo-Switch-Japan-Import/303476637843?epid=2163073796&amp;hash=item46a89e0093:g:8H8AAOSw5j9ePP0Q"/>
    <hyperlink ref="M370" r:id="rId368" display="https://www.ebay.com/itm/W-Tracking-Number-w-Card-USED-PS-Vita-Genkai-Tokki-Monster-Monpiece-Japanese-Ver/112220254666?epid=211981805&amp;hash=item1a20d931ca:g:Oz0AAOSwi0RXww9y"/>
    <hyperlink ref="M371" r:id="rId369" display="https://www.ebay.com/itm/PS-Vita-EbiKore-Amagami-import-Japan-PlayStation/173864235485?epid=200856203&amp;hash=item287b1db1dd:g:7WIAAOSwf15ZvRdE"/>
    <hyperlink ref="M372" r:id="rId370" display="https://www.ebay.com/itm/BIKKURIMAN-WORLD-PC-Engine-Hu-PCE-Grafx-Hudson-Import-JAPAN-Video-Game/173864261357?hash=item287b1e16ed:g:E3gAAOSwLaZZuHvF"/>
    <hyperlink ref="M373" r:id="rId371" display="https://www.ebay.com/itm/X-MEN-VS-STREET-FIGHTER-Sega-Saturn-Japan-Game/173864266926?hash=item287b1e2cae:g:qvoAAOSwbm9ZuHhy"/>
    <hyperlink ref="M374" r:id="rId372" display="https://www.ebay.com/itm/PS-Vita-Musou-Warriors-OROCHI-2-Ultimate-Japan-PSV-F-S/232622693546?epid=211996957&amp;hash=item3629649caa:g:0YgAAOSwbIFaUh45"/>
    <hyperlink ref="M375" r:id="rId373" display="https://www.ebay.com/itm/Ascii-Media-Works-With-Box-Theory-4988606100774-Wizardry-Super-Nes-Software/383464015029?epid=56257082&amp;hash=item59483c84b5:g:~swAAOSwt3tebjai"/>
    <hyperlink ref="M376" r:id="rId374" display="https://www.ebay.com/itm/JEWEL-MASTER-Ref-125-Mega-Drive-Sega-md/303283409881?hash=item469d1993d9:g:pKQAAOSwUiZdezVw"/>
    <hyperlink ref="M377" r:id="rId375" display="https://www.ebay.com/itm/Dreamcast-TAKO-NO-MARINE-Unused-722-Dreamcast-Collection-Sega-dc/362946889681?hash=item54815207d1:g:-fsAAOSwNmhecGXv"/>
    <hyperlink ref="M378" r:id="rId376" display="https://www.ebay.com/itm/Xbox-360-BULLET-SOUL-microsoft-Xbox-360-Boxed-Very-Good-JPN-F-S-Tested-Working/392763808055?epid=93203897&amp;hash=item5b728c1937:g:lLMAAOSwNAJelyAj"/>
    <hyperlink ref="M379" r:id="rId377" display="https://www.ebay.com/itm/My-Hero-Academia-Battle-for-All-Nintendo-3DS-Japanese-from-Japan-new/222640349436?epid=1666364585&amp;hash=item33d66620fc:g:knsAAOSwoAxZtLwn"/>
    <hyperlink ref="M380" r:id="rId378" display="https://www.ebay.com/itm/BOKOMU-NO-TATSUJIN-Sega-Dreamcast-Import-Japan-Video-Game/173864693350?hash=item287b24ae66:g:a~IAAOSwH6tZkYW1"/>
    <hyperlink ref="M381" r:id="rId379" display="https://www.ebay.com/itm/sega-PS3-Blade-Arcus-from-Shining-EX-Tonys-Premium-Fan-BOX-NEW-from-Japan/143522707130?hash=item216a9eb6ba:g:DCUAAOSw4-teN~MX"/>
    <hyperlink ref="M382" r:id="rId380" display="https://www.ebay.com/itm/Xbox360-Do-Don-Pachi-Daioujou-Black-Label-Extra-Japan-Game-Japanese/173865200185?epid=110471418&amp;hash=item287b2c6a39:g:Bk8AAOSwpKtZ4Kb6"/>
    <hyperlink ref="M383" r:id="rId381" display="https://www.ebay.com/itm/Xbox360-Oneechanbara-vorteX-Japan-Game-Japanese/173865203264?hash=item287b2c7640:g:vjwAAOSwJV1Z4KII"/>
    <hyperlink ref="M384" r:id="rId382" display="https://www.ebay.com/itm/NEW-Microsoft-Xbox-360-Oneechanbara-Z-Kagura-JAPAN-import-Japanese-xbox360-game/174033181350?epid=1600469168&amp;hash=item28852f9aa6:g:GtIAAOSwvg9XcOBY"/>
    <hyperlink ref="M385" r:id="rId383" display="https://www.ebay.com/itm/PSP-Utawarerumono-Portable-Limited-Edition-Japan-Import-Game-Japanese/173865204735?hash=item287b2c7bff:g:sZQAAOSw1KNZwPop"/>
    <hyperlink ref="M386" r:id="rId384" display="https://www.ebay.com/itm/Xbox360-Phantom-Breaker-Extra-Limited-Edition-Japan-Anime-Game-Japanese/173865205557?hash=item287b2c7f35:g:mRsAAOSwmuNZ4J2y"/>
    <hyperlink ref="M387" r:id="rId385" display="https://www.ebay.com/itm/Xbox360-Burnout-Paradise-The-Ultimate-Box-Japan-Game-Japanese/173865206041?hash=item287b2c8119:g:cSUAAOSw-PZZ4IcD"/>
    <hyperlink ref="M388" r:id="rId386" display="https://www.ebay.com/itm/Xbox360-Wrestle-Kingdom-Japan-Game-Japanese/173865216367?epid=56235874&amp;hash=item287b2ca96f:g:ExwAAOSwEnlZ4Ilb"/>
    <hyperlink ref="M389" r:id="rId387" display="https://www.ebay.com/itm/PSP-HUNTER-X-HUNTER-Wonder-Adventure-Japan-PlayStation-Portable-F-S/372279544262?epid=1707757195&amp;hash=item56ad9709c6:g:FDAAAOSwYm5a1Fw~"/>
    <hyperlink ref="M390" r:id="rId388" display="https://www.ebay.com/itm/PS3-Walking-Dead-PlayStation-3-Japan-F-S/232573532528?hash=item3626767970:g:WdkAAOSwUoNaF~8G"/>
    <hyperlink ref="M391" r:id="rId389" display="https://www.ebay.com/itm/Used-PS-Vita-Chaos-Rings-III-3-Prequel-Trilogy-Japan-Import-Free-Shipping/291436174435?epid=211985215&amp;hash=item43daf31c63:g:0zAAAOSwX~dWjIEX"/>
    <hyperlink ref="M392" r:id="rId390" display="https://www.ebay.com/itm/PS2-Top-wo-Nerae-PlayStation-2-3D-Field-Japan-Import-Japanese-Game-Anime/173866336439?epid=1128579025&amp;hash=item287b3dc0b7:g:VnsAAOSwl9RaCkor"/>
    <hyperlink ref="M393" r:id="rId391" display="https://www.ebay.com/itm/PS2-Skip-Beat-PlayStation-2-Japan-Import-Japanese-Game-Anime-Nakamura-Yoshiki/173866341167?hash=item287b3dd32f:g:gRsAAOSwQcJaCkbf"/>
    <hyperlink ref="M394" r:id="rId392" display="https://www.ebay.com/itm/PS4-One-Piece-Kaizoku-Musou-3-Best-Price-PlayStation-4-Japan-Game-Anime/173866354944?epid=2029737145&amp;hash=item287b3e0900:g:oO4AAOSwI8laCk7b"/>
    <hyperlink ref="M395" r:id="rId393" display="https://www.ebay.com/itm/PSP-Ikki-Tousen-Eloquent-Fist-limited-edition-Japan-Game-Japanese/173866359637?epid=1010965791&amp;hash=item287b3e1b55:g:3E0AAOSwHFxZ4sHY"/>
    <hyperlink ref="M396" r:id="rId394" display="https://www.ebay.com/itm/PSP-Yami-Kara-No-Izanai-TENEBRAE-I-Limited-Edition-Japan-Game-Japanese/173866360038?hash=item287b3e1ce6:g:4C0AAOSwtKtZ4gwC"/>
    <hyperlink ref="M397" r:id="rId395" display="https://www.ebay.com/itm/PSP-Himawari-Pebble-in-the-Sky-Portable-DX-Pack-Japan-Game-Japanese/173866360701?epid=110657543&amp;hash=item287b3e1f7d:g:srMAAOSw7ylZ4gZX"/>
    <hyperlink ref="M398" r:id="rId396" display="https://www.ebay.com/itm/UsedGame-PS2-Sega-Ages-2500-Vol-30-Galaxy-Force-II-Japan-Import-FreeShipping/272204313710?epid=1201846735&amp;hash=item3f60a4346e:g:u1kAAOSwLYBaHq63"/>
    <hyperlink ref="M399" r:id="rId397" display="https://www.ebay.com/itm/PS-Vita-Grisaia-no-Kudamono-LE-FRUIT-DE-LA-GRISAIA-Japan-PSV-F-S/273066149845?epid=211982055&amp;hash=item3f9402c7d5:g:j1QAAOSw37BagV3N"/>
    <hyperlink ref="M400" r:id="rId398" display="https://www.ebay.com/itm/PSP-To-Heart-2-Portable-Bundled-Pack-Japan-Game-Japanese/173866362824?epid=110601521&amp;hash=item287b3e27c8:g:dBwAAOSwoL5Z4hUc"/>
    <hyperlink ref="M401" r:id="rId399" display="https://www.ebay.com/itm/PS3-Shin-Koihime-Musou-Otome-Taisen-Sangokushi-Engi-PlayStation-3-Japan-F-S/272952618947?hash=item3f8d3e6fc3:g:EagAAOSwRbhaGAvA"/>
    <hyperlink ref="M402" r:id="rId400" display="https://www.ebay.com/itm/PSP-Rockman-Dash-Hagane-no-Boukenshin-Japan-Game-Japanese/173866364523?epid=1210951210&amp;hash=item287b3e2e6b:g:BlkAAOSwytxZ4sDQ"/>
    <hyperlink ref="M403" r:id="rId401" display="https://www.ebay.com/itm/PSP-Gurumin-Super-Price-Set-Japan-Game-Japanese/173866364704?epid=1626453924&amp;hash=item287b3e2f20:g:lswAAOSwtZ5Z4gGH"/>
    <hyperlink ref="M404" r:id="rId402" display="https://www.ebay.com/itm/Gunvari-Collection-Time-Crisis-PS2-Namco-Sony-Playstation-2-From-Japan/192874712442?hash=item2ce83a8d7a:g:Bq0AAOSw7upcnuEn"/>
    <hyperlink ref="M405" r:id="rId403" display="https://www.ebay.com/itm/Shadow-Hearts-2-Directors-Cut-PlayStation2-the-Best-Japan-PS2-Japanese-Game/173866372037?epid=1010127281&amp;hash=item287b3e4bc5:g:T8cAAOSwdkZZ4W2Y"/>
    <hyperlink ref="M406" r:id="rId404" display="https://www.ebay.com/itm/PS2-Dennou-Senki-Virtual-On-SEGA-AGES-2500-vol-31-Japan-F-S/272093824050?hash=item3f5a0e4432:g:C8EAAOSwL7VWiND4"/>
    <hyperlink ref="M407" r:id="rId405" display="https://www.ebay.com/itm/PS3-To-Bloom-in-the-Next-Empty-PlayStation3-Japan-Game-Japanese/173866372211?hash=item287b3e4c73:g:b6MAAOSwazJZ4bRV"/>
    <hyperlink ref="M408" r:id="rId406" display="https://www.ebay.com/itm/PSP-Sekai-De-Ichiban-NG-na-Koi-Full-House-Limited-Edition-Japan-Game-Japanese/173866372232?hash=item287b3e4c88:g:LFEAAOSwFbJZ4sTn"/>
    <hyperlink ref="M409" r:id="rId407" display="https://www.ebay.com/itm/PS2-Thunder-Force-VI-6-PlayStation-2-Japan-F-S/272987583709?epid=110512026&amp;hash=item3f8f53f4dd:g:QH0AAOSwfVhaN5rY"/>
    <hyperlink ref="M410" r:id="rId408" display="https://www.ebay.com/itm/To-LOVE-Trouble-Darkness-True-Princess-Limited-Edition-PS-Vita-Japan-Game/173866374022?epid=1142190262&amp;hash=item287b3e5386:g:jW4AAOSwUSJZ4fj0"/>
    <hyperlink ref="M411" r:id="rId409" display="https://www.ebay.com/itm/Used-PS-Vita-Rekolove-Gold-Beach-Japan-Import/122288832447?epid=1576939006&amp;hash=item1c78fb7fbf:g:448AAOSwjDZYZNet"/>
    <hyperlink ref="M412" r:id="rId410" display="https://www.ebay.com/itm/Used-PSP-La-Pucelle-Ragnarok-First-Print-Limited-Edition-Japan-Import-F-S/192870876742?epid=110639500&amp;hash=item2ce8000646:g:Mg4AAOSwBCdcmkiW"/>
    <hyperlink ref="M413" r:id="rId411" display="https://www.ebay.com/itm/PS-Vita-Binary-Star-Japan-PSV-F-S/372210676269?epid=212039653&amp;hash=item56a97c322d:g:lyQAAOSw-RhacwB3"/>
    <hyperlink ref="M414" r:id="rId412" display="https://www.ebay.com/itm/Tomb-Raider-Legend-PlayStation2-PS2-Japanese-Game/173866375937?epid=1423488018&amp;hash=item287b3e5b01:g:E2IAAOSwFbJZ4XMt"/>
    <hyperlink ref="M415" r:id="rId413" display="https://www.ebay.com/itm/New-Ultra-Next-Dimension-Geimu-Neputeyunu-Re-Birth2-Sisters-Genera-Japan-Export/192891844783?epid=212017970&amp;hash=item2ce93ff8af:g:52UAAOSw14hcttDU"/>
    <hyperlink ref="M416" r:id="rId414" display="https://www.ebay.com/itm/PSP-Corpse-Party-Blood-Covered-Repeated-Fear-Limited-Edition-Japan-Game/173866376757?epid=110320439&amp;hash=item287b3e5e35:g:bfoAAOSwEqtZ4sbl"/>
    <hyperlink ref="M417" r:id="rId415" display="https://www.ebay.com/itm/ROOT-REXX-PS-Vita-PlayStation-Vita-Japan-Game-Japanese/173866378869?hash=item287b3e6675:g:P9oAAOSwcWxZ4c6p"/>
    <hyperlink ref="M418" r:id="rId416" display="https://www.ebay.com/itm/Used-PS2-Kaerazu-no-Mori-Japan-Import-Free-Shipping/301529083394?hash=item463488ae02:g:5~AAAOSweW5U3vO8"/>
    <hyperlink ref="M419" r:id="rId417" display="https://www.ebay.com/itm/PS2-Garouden-Break-Blow-Fist-or-Twist-PlayStation-2-Japan-F-S/272996249844?epid=1703422895&amp;hash=item3f8fd830f4:g:QXUAAOSwpzJaQPKw"/>
    <hyperlink ref="M420" r:id="rId418" display="https://www.ebay.com/itm/PS3-Suzukaze-no-Melt-days-in-the-sanctuary-Japan-PlayStation-3-F-S/232560229200?epid=1507742605&amp;hash=item3625ab7b50:g:TKwAAOSwDkVaCUtl"/>
    <hyperlink ref="M421" r:id="rId419" display="https://www.ebay.com/itm/Nintendo-3DS-Sega-3D-Classics-Collection-1-2-3-Triple-Pack-Archives-Japan-Game/173866871215?hash=item287b45e9af:g:-D8AAOSwVWFaqPQ~"/>
    <hyperlink ref="M422" r:id="rId420" display="https://www.ebay.com/itm/Xbox360-Love-Tre-Sweet-Limited-Edition-Japan-Import-Japanese-Game/173867063839?hash=item287b48da1f:g:tUoAAOSwVaVZwMji"/>
    <hyperlink ref="M423" r:id="rId421" display="https://www.ebay.com/itm/Used-PS4-SG-ZH-School-Girl-Zombie-Hunter-Japan-Import/292530914639?hash=item441c33854f:g:Bl8AAOSwo2la2aqD"/>
    <hyperlink ref="M424" r:id="rId422" display="https://www.ebay.com/itm/PokePark-2-Beyond-the-World-Japan-Import-Nintendo-Wii-Japanese-Version-Game/183747911292?epid=211996449&amp;hash=item2ac83a9e7c:g:qsoAAOSw1S9WgQt8"/>
    <hyperlink ref="M425" r:id="rId423" display="https://www.ebay.com/itm/Sony-Interactive-Entertainment-Aquanauts-Holiday-Japan-Import/254292869528?hash=item3b35094198:g:o2oAAOSwxotdJrLY"/>
    <hyperlink ref="M426" r:id="rId424" display="https://www.ebay.com/itm/PS2-RahXephon-PlayStation-2-Bandai-Japan-Game-Anime-Japanese/173868466700?hash=item287b5e420c:g:kPwAAOSwFb5aCocx"/>
    <hyperlink ref="M427" r:id="rId425" display="https://www.ebay.com/itm/Used-PS4-Sengoku-musou-4-II-Import-Japan/291982837763?epid=211996217&amp;hash=item43fb888803:g:Q-AAAOSw44BYYM3e"/>
    <hyperlink ref="M428" r:id="rId426" display="https://www.ebay.com/itm/Nintendo-Switch-Azure-Striker-Armed-Blue-Gunvolt-Striker-Pack-Japan-Game-Anime/173868475415?hash=item287b5e6417:g:snYAAOSwySVaCtMN"/>
    <hyperlink ref="M429" r:id="rId427" display="https://www.ebay.com/itm/Onechanbara-Special-Sony-PSP-Japan-Import/223030976903?hash=item33edaea187:g:3V0AAOSwQctbL9Td"/>
    <hyperlink ref="M430" r:id="rId428" display="https://www.ebay.com/itm/PS-Vita-Refrain-no-Chika-Meikyuu-to-Majo-no-Ryodan-Japan-PlayStation-Japan-Game/173868479548?hash=item287b5e743c:g:HdMAAOSwUn9aCtyR"/>
    <hyperlink ref="M431" r:id="rId429" display="https://www.ebay.com/itm/PS-Vita-Yahari-Game-demo-Ore-no-Seishun-Love-Come-wa-Machigatteiru-Zoku-PSV-F-S/273066230096?hash=item3f94040150:g:QZcAAOSwkvFagXA6"/>
    <hyperlink ref="M432" r:id="rId430" display="https://www.ebay.com/itm/PS-Vita-WHITE-ALBUM-2-Japan-Import-Game-Japanese/173871813939?epid=211988312&amp;hash=item287b915533:g:pAEAAOSwnwZZwgy6"/>
    <hyperlink ref="M433" r:id="rId431" display="https://www.ebay.com/itm/Used-PS2-The-Castle-of-Shikigami-Shikigami-No-Shiro-Japan-Import/301533417681?epid=111077294&amp;hash=item4634cad0d1:g:V4sAAOSwZjJU43bt"/>
    <hyperlink ref="M434" r:id="rId432" display="https://www.ebay.com/itm/Used-PS4-Over-Watch-Origins-Edition-Import-Japan/122284698977?hash=item1c78bc6d61:g:gCYAAOSw5cNYYMS8"/>
    <hyperlink ref="M435" r:id="rId433" display="https://www.ebay.com/itm/PS-Vita-CROSS-CHANNEL-For-all-people-PlayStation-Japan-Game-Anime-Japanese/173868484430?epid=211984326&amp;hash=item287b5e874e:g:bqUAAOSwkotaCpR1"/>
    <hyperlink ref="M436" r:id="rId434" display="https://www.ebay.com/itm/USED-PS4-WHITEDAY-Gakkou-toiunano-Meikyu-JAPAN-Sony-PlayStation-4-WHITE-DAY-game/133001937869?hash=item1ef78883cd:g:VPgAAOSwtJNZqR5-"/>
    <hyperlink ref="M437" r:id="rId435" display="https://www.ebay.com/itm/PS2-Vampire-DarkStalkers-Collection-PlayStation-2-Japan-F-S/232601012468?epid=56272177&amp;hash=item362819c8f4:g:npgAAOSwUwFaN51L"/>
    <hyperlink ref="M438" r:id="rId436" display="https://www.ebay.com/itm/PS-Vita-Suugaku-Rikiou-Shokyuu-Level-7th-grade-Chu-1-PlayStation-Japan-Game/173868496415?hash=item287b5eb61f:g:sQIAAOSwyYFaCpn1"/>
    <hyperlink ref="M439" r:id="rId437" display="https://www.ebay.com/itm/Ebikore-Photo-Kano-Kiss-Japanese-Language-ver-Region-free-Playstation-PS-Vita/264370712213?epid=212037703&amp;hash=item3d8db8ee95:g:uaoAAOSwEC5dDIqw"/>
    <hyperlink ref="M440" r:id="rId438" display="https://www.ebay.com/itm/UsedGame-Wii-Illvelo-Wii-Japan-Import-FreeShipping/281687603639?epid=211988262&amp;hash=item4195e3b9b7:g:coYAAOSwzRlaILm~"/>
    <hyperlink ref="M441" r:id="rId439" display="https://www.ebay.com/itm/Used-PS-Vita-Fruit-of-Gurizaia-SIDE-EPISODE-Japan-Ver/173941302693?hash=item287fb5a5a5:g:PTUAAOSwtDdah-x2"/>
    <hyperlink ref="M442" r:id="rId440" display="https://www.ebay.com/itm/W-Tracking-Number-7-14-Days-to-USA-S1-PSP-Initial-D-Street-Stage-Japanese-Ver/112301339380?epid=56279769&amp;hash=item1a25ae72f4:g:AoUAAOSwx6pYoIx9"/>
    <hyperlink ref="M443" r:id="rId441" display="https://www.ebay.com/itm/CASTLEVANIA-AKUMAJO-DRACULA-X-chronicle-PSP-JAPAN/173868728624?hash=item287b624130:g:nScAAOSwc2FaGMMx"/>
    <hyperlink ref="M444" r:id="rId442" display="https://www.ebay.com/itm/Dreamcast-SGGG-Segagaga-Gaga-with-SPINE-Ref-1473-SEGA-dc/362591124173?epid=56250523&amp;hash=item546c1d7acd:g:hQIAAOSw~-Zckgoh"/>
    <hyperlink ref="M445" r:id="rId443" display="https://www.ebay.com/itm/Used-PS3-Onechanbara-Z-Kagura-with-Nonono-Import-Japan-Free-Shipping/302342402492?epid=212038513&amp;hash=item466502f1bc:g:mTgAAOSwYGFUuHiO"/>
    <hyperlink ref="M446" r:id="rId444" display="https://www.ebay.com/itm/JALECO-COLLECTION-vol-1-PS-Playstation-Import-Japan/173869024568?hash=item287b66c538:g:kQgAAOSwnB1ZsA5I"/>
    <hyperlink ref="M447" r:id="rId445" display="https://www.ebay.com/itm/Used-PS-Vita-Katamari-Damacy-No-Vita-Japan-Import-Free-Shipping/301598809757?epid=212075418&amp;hash=item4638b09e9d:g:ra8AAOSwdsFXTOlr"/>
    <hyperlink ref="M448" r:id="rId446" display="https://www.ebay.com/itm/Used-PS-Vita-Cross-Ange-Rondo-of-Angels-and-Dragons-tr-Japan-Import/292078182057?hash=item4401375ea9:g:2B4AAOSwuGZbsYZB"/>
    <hyperlink ref="M449" r:id="rId447" display="https://www.ebay.com/itm/Fantasy-Zone-SEGA-AGES-series-Vol-03-Sony-PS2-Japan-Import-NEW-sealed-SLPM-62366/311762768121?epid=111118379&amp;hash=item48968250f9:g:YKYAAOSwZ1hb9Z-w"/>
    <hyperlink ref="M450" r:id="rId448" display="https://www.ebay.com/itm/Shin-Hayarigami-PSV-Vita-Japanese-version/114135627070?epid=211984406&amp;hash=item1a9303753e:g:C24AAOSwnexeW9Eb"/>
    <hyperlink ref="M451" r:id="rId449" display="https://www.ebay.com/itm/PS3-INITIAL-D-EXTREME-STAGE-Japan-PlayStation-3-F-S/232558897966?hash=item3625972b2e:g:fXgAAOSwk-1aCALt"/>
    <hyperlink ref="M452" r:id="rId450" display="https://www.ebay.com/itm/Biohazard-Origins-Collection-Best-Price-PS4-Japan/333409998906?hash=item4da0c8d83a:g:fxwAAOSwI45d2hX3"/>
    <hyperlink ref="M453" r:id="rId451" display="https://www.ebay.com/itm/PS3-Clannad-Japan-Game-Japanese/173869886482?hash=item287b73ec12:g:KvgAAOSwkVZZ4xce"/>
    <hyperlink ref="M454" r:id="rId452" display="https://www.ebay.com/itm/Dragons-Dogma-Online-Limited-Edition-PS4-Japan/333411105197?epid=1840530148&amp;hash=item4da0d9b9ad:g:hnIAAOSwWbRd2wg2"/>
    <hyperlink ref="M455" r:id="rId453" display="https://www.ebay.com/itm/DS-Original-Story-from-Fairy-Tail-Gekitotsu-Kardia-Daiseidou-Japan-Game/173869888733?hash=item287b73f4dd:g:kVoAAOSwA91Z4tRJ"/>
    <hyperlink ref="M456" r:id="rId454" display="https://www.ebay.com/itm/Genkai-Tokki-Moero-Chronicle-PSV-Vita-Japanese-version/114135624302?epid=212077058&amp;hash=item1a93036a6e:g:JdwAAOSwhZleW9As"/>
    <hyperlink ref="M457" r:id="rId455" display="https://www.ebay.com/itm/PS3-Catherine-Best-Selection-PlayStation-3-Japan-Game-Japanese/173869891799?hash=item287b7400d7:g:eAUAAOSwB4BZ5Zve"/>
    <hyperlink ref="M458" r:id="rId456" display="https://www.ebay.com/itm/PSP-Neon-Genesis-Evangelion-Koutetsu-no-Girlfriend-2nd-Portable-Limited-Edition/173869893593?hash=item287b7407d9:g:efoAAOSwmRZZ4srx"/>
    <hyperlink ref="M459" r:id="rId457" display="https://www.ebay.com/itm/PS3-Sonic-The-Hedgehog-PlayStation-3-Japan-F-S/273178027323?epid=1642269474&amp;hash=item3f9aade53b:g:868AAOSwzvpa4FlO"/>
    <hyperlink ref="M460" r:id="rId458" display="https://www.ebay.com/itm/Goes-PS-Vita-Japan/333408678017?hash=item4da0b4b081:g:WfcAAOSwpeBd3OOH"/>
    <hyperlink ref="M461" r:id="rId459" display="https://www.ebay.com/itm/PS-Vita-Summon-Night-6-Lost-Boundary-From-Japan-Japanese-Game-Anime/173843344343?epid=1458970752&amp;hash=item2879deebd7:g:vK4AAOSwS1VZycbd"/>
    <hyperlink ref="M462" r:id="rId460" display="https://www.ebay.com/itm/THE-KING-OF-FIGHTERS-XIV-PS4/333410014992?epid=1772680351&amp;hash=item4da0c91710:g:sxoAAOSwm2pd2hnt"/>
    <hyperlink ref="M463" r:id="rId461" display="https://www.ebay.com/sch/i.html?_nkw=4988602142907&amp;_in_kw=1&amp;_ex_kw=&amp;_sacat=0&amp;_udlo=&amp;_udhi=&amp;_ftrt=901&amp;_ftrv=1&amp;_sabdlo=&amp;_sabdhi=&amp;_samilow=&amp;_samihi=&amp;_sadis=15&amp;_stpos=&amp;_sargn=-1%26saslc%3D1&amp;_salic=104&amp;LH_SubLocation=1&amp;_sop=15&amp;_dmd=1&amp;_ipg=200&amp;_fosrp=1"/>
    <hyperlink ref="M464" r:id="rId462" display="https://www.ebay.com/itm/Used-PS-Vita-Sengoku-Hime-3-Regular-Edition-Japan-Import-Free-Shipping/121626066286?epid=211998917&amp;hash=item1c517a7d6e:g:HDcAAOSwqu9VMeP5"/>
    <hyperlink ref="M465" r:id="rId463" display="https://www.ebay.com/itm/Sega-Saturn-PRINCESS-CROWN-JAPAN-Video-Game-ss-Japanese/173869914805?hash=item287b745ab5:g:cIwAAOSwi8xZ5YoH"/>
    <hyperlink ref="M466" r:id="rId464" display="https://www.ebay.com/itm/PS3-Kamen-Rider-Battride-War-Sousei-PlayStation-3-Japan-Game-Japanese/173869918191?hash=item287b7467ef:g:9rQAAOSwRuFZ4yxx"/>
    <hyperlink ref="M467" r:id="rId465" display="https://www.ebay.com/itm/Saint-Seiya-Soldiers-Soul-Japanese-Ver/222296227043?epid=1340211505&amp;hash=item33c1e33ce3:g:RMEAAOSwx2dYEuRy"/>
    <hyperlink ref="M468" r:id="rId466" display="https://www.ebay.com/itm/PS-Vita-Labyrinth-of-Gurizaia-LE-LABYRINTHE-DE-LA-GRISAIA-Japan-PSV-F-S/273067821203?epid=211920491&amp;hash=item3f941c4893:g:rgsAAOSw37BaguxR"/>
    <hyperlink ref="M469" r:id="rId467" display="https://www.ebay.com/itm/Used-PS-Vita-PSV-Taishou-x-Alice-all-in-one-Japan/282766827116?hash=item41d6375e6c:g:TukAAOSwSlBY25xX"/>
    <hyperlink ref="M470" r:id="rId468" display="https://www.ebay.com/itm/Collar-X-Malice-PS-Vita/333409890159?epid=237211641&amp;hash=item4da0c72f6f:g:PQUAAOSwJRld2fOV"/>
    <hyperlink ref="M471" r:id="rId469" display="https://www.ebay.com/itm/Need-for-Speed-Most-Wanted-Xbox-360-Japanese-Version-Japan/233184877701?hash=item364ae6dc85:g:tVcAAOSw4INcoVVX"/>
    <hyperlink ref="M472" r:id="rId470" display="https://www.ebay.com/itm/Nintendo-Wii-Imabikisou-Kaimei-hen-japan-horror-Japanese-Game/173870085824?epid=66184898&amp;hash=item287b76f6c0:g:OZ8AAOSwXLpZv71j"/>
    <hyperlink ref="M473" r:id="rId471" display="https://www.ebay.com/itm/USED-STELLA-GLOW-3DS-JAPAN-F-S-w-tracking/223973704681?epid=1440458464&amp;hash=item3425df83e9:g:f-IAAOSwp7xekPDE"/>
    <hyperlink ref="M474" r:id="rId472" display="https://www.ebay.com/itm/PSP-ToraDora-Portable-Premium-Limited-Japan-Import-Game-Japanese/173870644161?hash=item287b7f7bc1:g:V3QAAOSwt5tZwjh2"/>
    <hyperlink ref="M475" r:id="rId473" display="https://www.ebay.com/itm/Used-Phantom-Phantom-Of-Inferno-Normal-Edition-Japan-Export/192890140088?hash=item2ce925f5b8:g:q~IAAOSwVbhctA-P"/>
    <hyperlink ref="M476" r:id="rId474" display="https://www.ebay.com/itm/Bandai-Godzilla-PS3-Japan-Import/264255444009?hash=item3d86da1429:g:o3sAAOSwyAdcmcGe"/>
    <hyperlink ref="M477" r:id="rId475" display="https://www.ebay.com/itm/Xbox360-Entaku-no-Seito-Students-of-Round-Japan-Import-Japanese-Game/173870761717?hash=item287b8146f5:g:Q-MAAOSwHZ1ZwJZV"/>
    <hyperlink ref="M478" r:id="rId476" display="https://www.ebay.com/itm/3DS-Super-Mario-Maker-Japan-Import-Japanese-Game/173870767558?hash=item287b815dc6:g:dVoAAOSwFYxZwJkP"/>
    <hyperlink ref="M479" r:id="rId477" display="https://www.ebay.com/itm/PS3-Muv-Luv-Alternative-Total-Eclipse-Limited-Edition-Japan-import-Japanese-Game/173870822596?epid=211920751&amp;hash=item287b8234c4:g:7xMAAOSwTLlZwLHt"/>
    <hyperlink ref="M480" r:id="rId478" display="https://www.ebay.com/itm/Neon-Genesis-Evangelion-Battle-Orchestra-DX-Pack/223142510407?hash=item33f4547f47:g:tvUAAOSwDOlbmTRs"/>
    <hyperlink ref="M481" r:id="rId479" display="https://www.ebay.com/itm/Xbox360-Otomedius-Gorgeous-Japan-Import-Japanese-Game/173870867639?epid=66302638&amp;hash=item287b82e4b7:g:YIQAAOSwVfxZwLxh"/>
    <hyperlink ref="M482" r:id="rId480" display="https://www.ebay.com/itm/Used-Game-PS3-Rain-Japan-Import-Free-Shipping/303538404782?epid=56261292&amp;hash=item46ac4c7dae:g:wnYAAOSwyvJekkor"/>
    <hyperlink ref="M483" r:id="rId481" display="https://www.ebay.com/itm/DS-Dear-Girl-Stories-Hibiki-Hibiki-Tokkun-Daisakusen-Limited-Edition-Game/173871018493?hash=item287b8531fd:g:duwAAOSwEKNZwOpn"/>
    <hyperlink ref="M484" r:id="rId482" display="https://www.ebay.com/itm/PSP-7th-Dragon-2020-Limited-Edition-Japan-Game-Japanese/173871021227?hash=item287b853cab:g:FkUAAOSwCi9ZwPS2"/>
    <hyperlink ref="M485" r:id="rId483" display="https://www.ebay.com/itm/PS-Vita-Ninja-Gaiden-Sigma-Plus-Japan-PSV-F-S/232619432865?hash=item362932dba1:g:CpkAAOSw4PxaTiZo"/>
    <hyperlink ref="M486" r:id="rId484" display="https://www.ebay.com/itm/MEMORIES-OFF-6-T-WAVE-NEXT-RELATION-Double-Pack-5pb-Xbox-360-Japan/152934865913?epid=110457953&amp;hash=item239ba0dbf9:g:-yoAAOSw3Fpan2sv"/>
    <hyperlink ref="M487" r:id="rId485" display="https://www.ebay.com/itm/USED-PS3-Biohazard-Chronicles-HD-Selection-CAPCOM-PlayStation-52/193379370799?epid=114576528&amp;hash=item2d064f072f:g:LJsAAOSwTlVeaf8F"/>
    <hyperlink ref="M488" r:id="rId486" display="https://www.ebay.com/itm/Used-Nintendo-DS-Fire-Emblem-Shin-Monshou-no-Nazo-Hikari-to-Kage-no-Eiyu-Japan62/193380739370?epid=92890004&amp;hash=item2d0663e92a:g:dosAAOSw5uZea16c"/>
    <hyperlink ref="M489" r:id="rId487" display="https://www.ebay.com/itm/Panasonic-3DO-RYRAMID-INTRUDER-NEW-VERY-RARE/133380580466?hash=item1f0e1a2472:g:dDYAAOSw6rFeixq1"/>
    <hyperlink ref="M490" r:id="rId488" display="https://www.ebay.com/itm/Xbox360-Biohazard-Revival-Selection-Japan-Import-Game-Japanese/173871644005?epid=211921041&amp;hash=item287b8ebd65:g:bEwAAOSwOrxZwbnW"/>
    <hyperlink ref="M491" r:id="rId489" display="https://www.ebay.com/itm/Sony-Playstation-Portable-PSP-hack-LINK-Zettai-Houi-Pack-Box-Japan-JP-Game-U34/402035087759?epid=110449366&amp;hash=item5d9b28998f:g:DiMAAOSwmeNd0OQZ"/>
    <hyperlink ref="M492" r:id="rId490" display="https://www.ebay.com/itm/Nintendo-DS-Game-Center-CX-Arino-no-Chousenjou-2-Japan-NDS-F-S/372300246200?epid=71555024&amp;hash=item56aed2ecb8:g:L5gAAOSw7Kta8WXW"/>
    <hyperlink ref="M493" r:id="rId491" display="https://www.ebay.com/itm/PSP-Rei-Choaniki-Japan-PlayStation-Portable-F-S/273148553137?epid=110408871&amp;hash=item3f98ec27b1:g:ogAAAOSwi4dayhin"/>
    <hyperlink ref="M494" r:id="rId492" display="https://www.ebay.com/itm/Brand-New-Nintendo-DS-Metroid-Prime-Pin-Ball-NTRRAP2J-JPN-Japanese-Import-Game/264716606270?epid=1100354661&amp;hash=item3da256db3e:g:WhUAAOSw1~BeXgMr"/>
    <hyperlink ref="M495" r:id="rId493" display="https://www.ebay.com/itm/PS2-Neo-Contra-Japan-Import-Game-Japanese/173871699866?hash=item287b8f979a:g:KtUAAOSwNglZwcgm"/>
    <hyperlink ref="M496" r:id="rId494" display="https://www.ebay.com/itm/Used-PSP-Metal-Slug-Complete-Japan-Import-Free-shipping/121475399101?epid=111085461&amp;hash=item1c487f7dbd:g:XUAAAOSw~1FUU7rg"/>
    <hyperlink ref="M497" r:id="rId495" display="https://www.ebay.com/itm/PSP-Twinkle-Crusaders-GoGo-Special-Limited-Edition-Japan-Import-Game-Japanese/173871714054?epid=1210951073&amp;hash=item287b8fcf06:g:QF0AAOSwwrtZwdGM"/>
    <hyperlink ref="M498" r:id="rId496" display="https://www.ebay.com/itm/PlayStation-3-Ultra-Street-Fighter-IV-4-Collectors-Package-PS3-Japan-CAPCOM/114201301489?epid=1030069269&amp;hash=item1a96ed91f1:g:4owAAOSwnhNd2kCy"/>
    <hyperlink ref="M499" r:id="rId497" display="https://www.ebay.com/itm/5pb-Haiyore-Nyaruko-San-Nafushigatai-Game-no-You-na-Mono-PS-Vita/283736227171?hash=item420fff3d63:g:PwsAAOSwBY5deH3W"/>
    <hyperlink ref="M500" r:id="rId498" display="https://www.ebay.com/itm/PSP-Neon-Genesis-Evangelion-3rd-Impact-Special-Limited-Edition-Japan-Game/173871751600?epid=1402869034&amp;hash=item287b9061b0:g:c4YAAOSwFb5aOash"/>
    <hyperlink ref="M501" r:id="rId499" display="https://www.ebay.com/itm/USED-3DS-Shin-Hikari-Shinwa-Palutena-no-Kagami-Japan-F-S/192713551061?epid=1901471987&amp;hash=item2cde9f6cd5:g:PXQAAOSwSrxbSK8X"/>
    <hyperlink ref="M502" r:id="rId500" display="https://www.ebay.com/itm/Used-Nintendo-DS-Captain-Tsubasa-Gekitou-no-Kiseki-Japan-Import-Free-Shipping/301532957831?epid=131571651&amp;hash=item4634c3cc87:g:G2wAAOSwPhdU4wYX"/>
    <hyperlink ref="M503" r:id="rId501" display="https://www.ebay.com/itm/Wii-House-of-the-Dead-Overkill-Japan-Import-Game-Japanese/173871804952?hash=item287b913218:g:fTIAAOSwIC1Zwf82"/>
    <hyperlink ref="M504" r:id="rId502" display="https://www.ebay.com/itm/PS-Vita-Ultimate-Marvel-vs-Capcom-3-Japan-PSV-F-S/232657695386?epid=211983505&amp;hash=item362b7ab29a:g:wCkAAOSwIUxaev89"/>
    <hyperlink ref="M505" r:id="rId503" display="https://www.ebay.com/itm/DS-Ryuusei-no-RockMan-3-Red-Joker-Japan-Import-Game-Japanese/173871827583?hash=item287b918a7f:g:lHUAAOSwDZtZwgRX"/>
    <hyperlink ref="M506" r:id="rId504" display="https://www.ebay.com/itm/PS2-Bakumatsu-Roman-Last-Blade-2-in-1-Japan-Import-Game-Japanese/173871836432?epid=110537747&amp;hash=item287b91ad10:g:oTQAAOSwQiBZwgMB"/>
    <hyperlink ref="M507" r:id="rId505" display="https://www.ebay.com/itm/PS2-NiGHTS-into-Dreams-Nightopia-Dream-Pack-Japan-Import-Game-Japanese/173871850143?hash=item287b91e29f:g:a~cAAOSwugtZwg5C"/>
    <hyperlink ref="M508" r:id="rId506" display="https://www.ebay.com/itm/PS3-Rozen-Maiden-Wechseln-Die-Welt-Up-Limited-JAPAN-Japanese-Game/173871897315?hash=item287b929ae3:g:IckAAOSwyXhZv6-G"/>
    <hyperlink ref="M509" r:id="rId507" display="https://www.ebay.com/itm/PSP-Yu-Gi-Oh-5Ds-Tag-Force-6-Japan-PlayStation-Portable-F-S/232779057128?epid=108235194&amp;hash=item3632b687e8:g:RhgAAOSwJslbBSPu"/>
    <hyperlink ref="M510" r:id="rId508" display="https://www.ebay.com/itm/Used-PS2-Melty-Blood-Actress-Again-Japan-Import-Free-Shipping/301529083687?epid=80061162&amp;hash=item463488af27:g:Uw8AAOSwEeFU3vOy"/>
    <hyperlink ref="M511" r:id="rId509" display="https://www.ebay.com/itm/Used-PS4-DEAD-OR-ALIVE-Xtreme-3-Fortune-Import-Japan/122284718829?epid=1543805980&amp;hash=item1c78bcbaed:g:H7YAAOSw5cNYYM3f"/>
    <hyperlink ref="M512" r:id="rId510" display="https://www.ebay.com/itm/PS3-Metal-Gear-Rising-Revengeance-Premium-Package-Limited-Japan-import-Game/173871971314?epid=1739838414&amp;hash=item287b93bbf2:g:l9UAAOSwLiJZwjzp"/>
    <hyperlink ref="M513" r:id="rId511" display="https://www.ebay.com/itm/PS-Vita-Hakuouki-SSL-Sweet-School-Life-Limited-Edition-Japan-Import-Game/173871990596?epid=212020580&amp;hash=item287b940744:g:DecAAOSwOfBZwj-s"/>
    <hyperlink ref="M514" r:id="rId512" display="https://www.ebay.com/itm/Nintendo-DS-Daisenryaku-Japan-Import-Game-Japanese/173871997964?hash=item287b94240c:g:-HUAAOSw4P1ZwkGf"/>
    <hyperlink ref="M515" r:id="rId513" display="https://www.ebay.com/itm/3DS-Nikoli-no-Sudoku-3D-Dai-ni-Shuu-8-tsu-no-Puzzle-de-1000-Mon-Japan-Game/173872005645?hash=item287b94420d:g:~zAAAOSwPfZZwkYP"/>
    <hyperlink ref="M516" r:id="rId514" display="https://www.ebay.com/itm/PS3-Red-Seeds-Profile-Japan-Import-Game-Japanese/173872008121?epid=109982127&amp;hash=item287b944bb9:g:5LIAAOSw1IlZwknf"/>
    <hyperlink ref="M517" r:id="rId515" display="https://www.ebay.com/itm/PSP-Never7-The-End-of-Infinity-Limited-Edition-Japan-Import-Game-Japanese/173872044274?hash=item287b94d8f2:g:F6QAAOSwHqRZwldU"/>
    <hyperlink ref="M518" r:id="rId516" display="https://www.ebay.com/itm/PSP-TwinBee-PORTABLE-Japan-PlayStation-Portable-F-S/232779053353?epid=211989504&amp;hash=item3632b67929:g:5JgAAOSwKDRbBSJo"/>
    <hyperlink ref="D519" r:id="rId517" display="B0018B71KC"/>
    <hyperlink ref="M519" r:id="rId518" display="https://www.ebay.com/itm/USED-PSP-PlayStationPortable-Tengai-Makyou-Collection-the-Best-51273JAPAN-IMPORT/254435244888?hash=item3b3d85bb58:g:p5oAAOSwDbBd3hE7"/>
    <hyperlink ref="M520" r:id="rId519" display="https://www.ebay.com/itm/PS3-Biohazard-Anniversary-Package-Japan-Import-Game-Japanese/173872086418?epid=212018220&amp;hash=item287b957d92:g:H7EAAOSw6~VZwl2G"/>
    <hyperlink ref="M521" r:id="rId520" display="https://www.ebay.com/itm/PSP-Gunpey-R-Japan-Import-Game-Japanese/173872093359?hash=item287b9598af:g:Gr8AAOSwfrJZwmRo"/>
    <hyperlink ref="M522" r:id="rId521" display="https://www.ebay.com/itm/PlayStation-PS-Vita-Valkyria-Azure-Revolution-From-Japan-Game-Japanese-Anime/173872292115?epid=2111480413&amp;hash=item287b98a113:g:yV0AAOSwM15Zyh26"/>
    <hyperlink ref="M523" r:id="rId522" display="https://www.ebay.com/itm/Tsumi-to-batsu-Sin-and-Punishment-Nintendo-64-Boxed-Very-Good-Japan-F-S-Tested/392762055420?epid=56249643&amp;hash=item5b72715afc:g:YtYAAOSwCppejCO11"/>
    <hyperlink ref="M524" r:id="rId523" display="https://www.ebay.com/itm/PS2-OutRun2-SP-First-Print-Limited-Edition-Japan-Import-Game-Japanese/173872885133?epid=110480541&amp;hash=item287ba1ad8d:g:E6EAAOSwwVpZwyVG"/>
    <hyperlink ref="M525" r:id="rId524" display="https://www.ebay.com/itm/PS-Vita-Exploring-the-depression-Japan-PSV-F-S/372220457409?hash=item56aa1171c1:g:hucAAOSwMfhagXJn"/>
    <hyperlink ref="M526" r:id="rId525" display="https://www.ebay.com/itm/Nintendo-3DS-Dragon-Ball-Heroes-Ultimate-Mission-Japan-Game-Japanese/173872886447?epid=1144026623&amp;hash=item287ba1b2af:g:P9cAAOSwVNxZ59f1"/>
    <hyperlink ref="M527" r:id="rId526" display="https://www.ebay.com/itm/PSP-Ever17-The-Out-of-Infinity-Premium-Edition-Limited-Edition-Japan-Game/173872888497?hash=item287ba1bab1:g:1UwAAOSwg0BZwxjR"/>
    <hyperlink ref="M528" r:id="rId527" display="https://www.ebay.com/itm/DS-Densha-de-Go-Tokubetsu-hen-Fukkatsu-Shouwa-no-Yamatesen-Japan-Japanese/173872889514?hash=item287ba1beaa:g:QmgAAOSwrP9ZwxL9"/>
    <hyperlink ref="M529" r:id="rId528" display="https://www.ebay.com/itm/Used-PS3-Tales-of-Vesperia-Import-Japan-Free-Shipping/122276929983?epid=66640460&amp;hash=item1c7845e1bf:g:JmQAAOSwPZ5VSWmB"/>
    <hyperlink ref="M530" r:id="rId529" display="https://www.ebay.com/itm/Used-PSP-Salamander-Portable-Japan-Import-Free-shipping/291282902756?hash=item43d1d05ee4:g:VOIAAOSwabhUU7rc"/>
    <hyperlink ref="M531" r:id="rId530" display="https://www.ebay.com/itm/PS-Vita-Love-of-Love-emperor-of-Love-PlayStation-Japan-Game-Japanese/173872890507?hash=item287ba1c28b:g:~AcAAOSwyXNZ6EnZ"/>
    <hyperlink ref="M532" r:id="rId531" display="https://www.ebay.com/itm/PS4-Dragon-Quest-XI-PlayStation-4-Japanese-Game-Japan/173872890719?hash=item287ba1c35f:g:1uYAAOSwTEBZ6Dtj"/>
    <hyperlink ref="M533" r:id="rId532" display="https://www.ebay.com/itm/PS-Vita-Playstation-Vita-Steins-Gate-Double-Pack-Set-Limited-Edition-japan-Game/173872893380?epid=212040473&amp;hash=item287ba1cdc4:g:xdUAAOSwRDtZwycK"/>
    <hyperlink ref="M534" r:id="rId533" display="https://www.ebay.com/itm/PS-Vita-J-Stars-Victory-Vs-Anison-Sound-Edition-Japan-Import-Game-Japanese/173872903952?hash=item287ba1f710:g:VbMAAOSwzilZwwv3"/>
    <hyperlink ref="M535" r:id="rId534" display="https://www.ebay.com/itm/USED-PS3-PlayStation-3-Wangan-Midnight-Racing-00020-JAPAN-IMPORT/254364019318?epid=56238164&amp;hash=item3b3946ea76:g:jxEAAOSwxNpdgyVm"/>
    <hyperlink ref="M536" r:id="rId535" display="https://www.ebay.com/itm/PC-Engine-Best-Collection-Ginga-Ojosama-Densetsu-PSP-boxed-w-manual-Japan/392780305495?epid=110642807&amp;hash=item5b7387d457:g:OlkAAOSwIf9eqM~8"/>
    <hyperlink ref="M537" r:id="rId536" display="https://www.ebay.com/itm/Used-PS3-Silent-Hill-HD-Collection-Remastered-Import-Japan/291384614140?hash=item43d7e05cfc:g:~fgAAOSwpDdU43nz"/>
    <hyperlink ref="M538" r:id="rId537" display="https://www.ebay.com/itm/PSP-Densha-de-Go-Pocket-Osaka-Kanjousenhen-Japan-Import/173872980986?hash=item287ba323fa:g:GuoAAOSwtplZwxaD"/>
    <hyperlink ref="M539" r:id="rId538" display="https://www.ebay.com/itm/PS3-Macross-30-Ginga-wo-Tsunagu-Utagoe-Limited-Edition-japan-Game-Japanese/173873488710?epid=1103838926&amp;hash=item287baae346:g:CT4AAOSwez5ZwwaB"/>
    <hyperlink ref="M540" r:id="rId539" display="https://www.ebay.com/itm/Brand-new-Nintendo-Switch-SEIKEN-DENSETSU-Collection-JAPAN-with-Free-Shipping/202573079206?hash=item2f2a4be2a6:g:uhkAAOSwWz5cRrPf"/>
    <hyperlink ref="M541" r:id="rId540" display="https://www.ebay.com/itm/Used-PS2-Tennis-no-Oji-Sama-Form-the-strongest-Team-Japan-Import/301533418023?hash=item4634cad227:g:r~UAAOSwrklU43cB"/>
    <hyperlink ref="M542" r:id="rId541" display="https://www.ebay.com/itm/PS2-Sega-Ages-2500-Series-vol-20-Space-Harrier-II-PlayStation-2-Japan-Free-Ship/254272383120?hash=item3b33d0a890:g:lEYAAOSwOxFdDloY"/>
    <hyperlink ref="M543" r:id="rId542" display="https://www.ebay.com/itm/Nintendo-3DS-Taiko-no-Tatsujin-Dokodon-Mystery-Adventure-Japan/173873991704?epid=1367509911&amp;hash=item287bb29018:g:b3wAAOSwevJZyF-b"/>
    <hyperlink ref="M544" r:id="rId543" display="https://www.ebay.com/itm/Tengai-Makyo-deluxe-pack-III-NAMIDA-PS2-Import-Japan/173874012732?hash=item287bb2e23c:g:8y8AAOSwll1ac8vo"/>
    <hyperlink ref="M545" r:id="rId544" display="https://www.ebay.com/itm/DAISENPU-Twin-Hawk-Mega-Drive-SEGA-md/362396890319?hash=item546089b4cf:g:zEkAAOSwa3BbWWar"/>
    <hyperlink ref="M546" r:id="rId545" display="https://www.ebay.com/itm/KUNIO-KUN-DODGEBALL-Dodge-Ball-Super-Famicom-Nintendo-Japan-Video-Game-Japanese/173874016426?hash=item287bb2f0aa:g:xHcAAOSwe2FZ2JZR"/>
    <hyperlink ref="M547" r:id="rId546" display="https://www.ebay.com/itm/Nintendo-DS-Umihara-Kawase-Shun-Second-Edition-Kanzenban-Japan-Game-Japanese/173874019061?epid=1000500952&amp;hash=item287bb2faf5:g:h-8AAOSwxc5Zyi6q"/>
    <hyperlink ref="M548" r:id="rId547" display="https://www.ebay.com/itm/Valkyria-Chronicles-III-Unrecorded-Extra-Edition-Japan-Import-ULJM05957/254419777981?hash=item3b3c99b9bd:g:J7gAAOSw509dy4i3"/>
    <hyperlink ref="M549" r:id="rId548" display="https://www.ebay.com/itm/PSP-Fate-Tiger-Colosseum-Upper-Megamori-Box-Complete-set/173874035815?hash=item287bb33c67:g:rnwAAOSwouNZyhoT"/>
    <hyperlink ref="M550" r:id="rId549" display="https://www.ebay.com/itm/Fate-Tiger-Coliseum-Limited-Edition-PlayStation-Portable-Japan-Version/133351444894?epid=110491802&amp;hash=item1f0c5d919e:g:3osAAOSw3adeX5fN"/>
    <hyperlink ref="M551" r:id="rId550" display="https://www.ebay.com/itm/USED-Devil-Summoner-Kuzunoha-Raido-vs-King-Abaddon-Plus-Shin-Megami-Tensei-III/283869609926?epid=1137347303&amp;hash=item4217f27fc6:g:7OQAAOSwXuRessLJ"/>
    <hyperlink ref="M552" r:id="rId551" display="https://www.ebay.com/itm/PS2-Sorayume-PlayStation2-Japan-Japanese-Game/173874039774?hash=item287bb34bde:g:Yb4AAOSw2OlZ4XpI"/>
    <hyperlink ref="M553" r:id="rId552" display="https://www.ebay.com/itm/SPACE-HARRIER-Super-32X-Ref-089-Mega-Drive-Sega-md/303283396553?hash=item469d195fc9:g:exgAAOSwZ95dey-O"/>
    <hyperlink ref="M554" r:id="rId553" display="https://www.ebay.com/itm/PS-Vita-The-Legend-of-hiroes-Sen-no-Kiseki-2-Limited-Edition-Japan-qv2/164178957080?epid=211993449&amp;hash=item2639d41318:g:kBQAAOSw8gBeqXC2"/>
    <hyperlink ref="M555" r:id="rId554" display="https://www.ebay.com/itm/PS2-Spectral-vs-Generation-Japan-Import-Game-Japanese/173874072780?hash=item287bb3cccc:g:nAsAAOSwZkNZwQ8e"/>
    <hyperlink ref="M556" r:id="rId555" display="https://www.ebay.com/itm/PS3-Daisenryaku-Perfect-Senjou-no-Hasha-PlayStation-3-Japan-Game-Japanese/173874073443?epid=211997099&amp;hash=item287bb3cf63:g:ReMAAOSw1LNZ4y7p"/>
    <hyperlink ref="M557" r:id="rId556" display="https://www.ebay.com/itm/PS3-Sonic-All-Star-Racing-TRANSFORMED-Japan-Import-Game-Japanese/173874078865?epid=1526426602&amp;hash=item287bb3e491:g:8BsAAOSwEWJZwlwZ"/>
    <hyperlink ref="M558" r:id="rId557" display="https://www.ebay.com/itm/Natoris-Trail-Nasataka-no-Kiseki-Drama-CD-Poms-Pass-Case-PSP-Japan/333432484877?hash=item4da21ff40d:g:8OsAAOSwSWRd71On"/>
    <hyperlink ref="M559" r:id="rId558" display="https://www.ebay.com/itm/Xbox360-Halo-3-ODST-Collectors-Pack-Controller-Japan-Import-Game-Japanese/173874088040?epid=1200424367&amp;hash=item287bb40868:g:X6MAAOSwe2FZwlmn"/>
    <hyperlink ref="AF560" r:id="rId559" display="写真は以下のサイトから&#10;https://www.mercari.com/jp/items/m41795808039/?_s=U2FsdGVkX18We7xsDN8CdK_IPgGq8SpchzgCtBYmGyBVQarsw6E-q9tcb9j9f5hvsdsHkDWF7hjXZVDQNsnOLZrMBkXTfO6YhNQ8keOChOGou3UjcvXRwXlvlNbnZBAb"/>
    <hyperlink ref="M561" r:id="rId560" display="https://www.ebay.com/itm/ONE-PIECE-Unlimited-World-R-Deluxe-Edition-PS4-Japan/333406286538?hash=item4da09032ca:g:930AAOSwHf5d1jjF"/>
    <hyperlink ref="AF562" r:id="rId561" display="写真は以下のサイトから&#10;https://www.mercari.com/jp/items/m47328924837/?_s=U2FsdGVkX19sKxebAMfsJ7oX0iy4AXHC0fxY6tsXV3tBFihGNnmLql5WXPYKVYmhnm9Wa9vgDAl2m7P0B_UBeJzLHdmOazL2rVPbZF9oTkyLUr0gCS25F_Ni5LDdreeV"/>
    <hyperlink ref="M563" r:id="rId562" display="https://www.ebay.com/itm/Dreamcast-DAYTONA-USA-2001-with-SPINE-CARD-SEGA-dc/362403624217?epid=1707984983&amp;hash=item5460f07519:g:nUsAAOSw9W5bYoRm"/>
    <hyperlink ref="M564" r:id="rId563" display="https://www.ebay.com/itm/PS-Vita-Taiko-no-Tatsujin-V-Version-Drum-Master-Japan-PSV-F-S/372182229209?epid=1740278910&amp;hash=item56a7ca20d9:g:nMkAAOSwmwtaS3Hs"/>
    <hyperlink ref="M565" r:id="rId564" display="https://www.ebay.com/itm/Nintendo-Switch-Sonic-Forces-Japan-Game-HAC-P-ABQLC-Japanese/173875435589?hash=item287bc89845:g:1ZEAAOSw8b1aCtCq"/>
    <hyperlink ref="M566" r:id="rId565" display="https://www.ebay.com/itm/Used-PS-Vita-Kono-Oozora-ni-Tsubasa-wo-Hirogete-CRUISE-SIGN-Import-Japan/122045231995?hash=item1c6a76737b:g:uSYAAOSwv7da76ZH"/>
    <hyperlink ref="M567" r:id="rId566" display="https://www.ebay.com/itm/New-Wand-of-Fortune-II-FD-Limited-Edition-JPN/283333241738?hash=item41f7fa2b8a:g:YswAAOSwRTVaa1Wz"/>
    <hyperlink ref="M568" r:id="rId567" display="https://www.ebay.com/itm/Sega-Saturn-MICHINOKU-HITOU-KOI-MONOGATARI-SPECIAL-with-Spine-ss/361871921245?hash=item54413f505d:g:OugAAOSw9GhYbwAq"/>
    <hyperlink ref="M569" r:id="rId568" display="https://www.ebay.com/itm/Xbox360-Ginga-Force-Japan-Game-Japanese/173920685387?epid=211981606&amp;hash=item287e7b0d4b:g:1UoAAOSwoVFZ4Kod"/>
    <hyperlink ref="M570" r:id="rId569" display="https://www.ebay.com/itm/Wii-No-More-Heroes-2-Desperate-Struggle-Limited-Edition-Japan-Import-Game/173930050821?epid=1500455178&amp;hash=item287f09f505:g:9DEAAOSw1KNZwiB~"/>
    <hyperlink ref="M571" r:id="rId570" display="https://www.ebay.com/itm/Raiden-Fighter-Aces-Microsoft-Xbox-360-2-Disc-Japan-Japanese-NTSC-J-Region/274332817221?epid=211995937&amp;hash=item3fdf829745:g:YnAAAOSwqOxekHUVV"/>
    <hyperlink ref="M572" r:id="rId571" display="https://www.ebay.com/itm/GODZILLA-VS-PlayStation-4-PS4-BANDAI-Very-Good-Condition-JAPAN-F-S-Working/392769676433?hash=item5b72e5a491:g:KNYAAOSwel9enPwL"/>
    <hyperlink ref="M573" r:id="rId572" display="https://www.ebay.com/itm/VERYTEX-Asmik-Sega-Megadrive-MD-w-manual-boxed-very-good-Japan-Tested-Working/392780350319?epid=56237480&amp;hash=item5b7388836f:g:WC8AAOSwFLpeqNz9"/>
    <hyperlink ref="M574" r:id="rId573" display="https://www.ebay.com/itm/PS3-Railfan-Taiwan-High-Speed-Rail-Japan-PlayStation-3-F-S/272927200160?epid=110473378&amp;hash=item3f8bba93a0:g:Q~oAAOSwH2VaB~4k"/>
    <hyperlink ref="M575" r:id="rId574" display="https://www.ebay.com/itm/Used-PS2-Beatmania-IIDX-13-DistorteD-Import-Japan/122001914227?epid=80154881&amp;hash=item1c67e17973:g:Jz8AAOSwOtBXTVwK"/>
    <hyperlink ref="M576" r:id="rId575" display="https://www.ebay.com/itm/Used-PS2-Type-0-fighter-Symbol-Vol-2-Normal-Edition-Import-Japan/291778344782?hash=item43ef58374e:g:-Z4AAOSw7ehXTVu7"/>
    <hyperlink ref="M577" r:id="rId576" display="https://www.ebay.com/itm/Used-New-Century-Gpx-Cyber-Follower-Murat-Rod-To-The-Infinity-4-Japan-Export/192889521419?epid=1902959782&amp;hash=item2ce91c850b:g:HWEAAOSwclxcs1UH"/>
    <hyperlink ref="M578" r:id="rId577" display="https://www.ebay.com/itm/KeyboardMania-PS2-Import-Japan-II-2ndMIX-3rdMIX/173862620727?hash=item287b050e37:g:iZEAAOSwUDxaeADJ"/>
    <hyperlink ref="M579" r:id="rId578" display="https://www.ebay.com/itm/Super-Famicom-Sparkster-Japan-SNES-SFC-F-S/231717212739?hash=item35f36c1243:g:yo4AAOSwT5tWGgQp"/>
    <hyperlink ref="M580" r:id="rId579" display="https://www.ebay.com/itm/Nintendo-SUPER-Famicom-Demons-Crest-Demons-Blazon-CAPCOM-tested-works-SFC-SNES/254563451932?hash=item3b452a041c:g:5GsAAOSwwolejSw-"/>
    <hyperlink ref="M581" r:id="rId580" display="https://www.ebay.com/itm/Super-Famicom-TMNT-MUTANT-TURTLES-IN-TIME-Japan-SFC-F-S/231717213920?hash=item35f36c16e0:g:ajcAAOSwAYtWGgVb"/>
    <hyperlink ref="M582" r:id="rId581" display="https://www.ebay.com/itm/PS2-Hudson-Sellection-Vol-2-Star-soldier-Japan-F-S/272013870997?hash=item3f554a4795:g:704AAOSw5VFWG2kL"/>
    <hyperlink ref="M583" r:id="rId582" display="https://www.ebay.com/itm/USED-PS2-Cho-Aniki-Legend-of-Protein-JAPAN-Sony-PlayStation-2-choaniki-import/133022920713?epid=109934455&amp;hash=item1ef8c8b009:g:dTMAAOSw4GVYHaJR"/>
    <hyperlink ref="M584" r:id="rId583" display="https://www.ebay.com/itm/PS2-The-Rumble-Fish-Japan-F-S/272093805746?hash=item3f5a0dfcb2:g:8D8AAOSwT5tWG2jH"/>
    <hyperlink ref="M585" r:id="rId584" display="https://www.ebay.com/itm/PS2-Wizardry-Gaiden-Prisoners-of-the-Battles-Japan-F-S/231815480142?hash=item35f947834e:g:iFAAAOSwo0JWG10J"/>
    <hyperlink ref="M586" r:id="rId585" display="https://www.ebay.com/itm/Used-PS2-RockMan-X8-Japan-Import-Free-Shipping/291381737446?epid=110456224&amp;hash=item43d7b477e6:g:QsUAAOSwPYZU3vPP"/>
    <hyperlink ref="M587" r:id="rId586" display="https://www.ebay.com/itm/UsedGame-PS2-Silent-Hill-Shattered-Memories-Japan-Import-FreeShipping/271618417348?epid=1000483050&amp;hash=item3f3db822c4:g:2DoAAOSwnTdaHqzZ"/>
    <hyperlink ref="M588" r:id="rId587" display="https://www.ebay.com/itm/USED-NEOGEO-online-collection-Fatal-Fury-Battle-Archives-2/283869609757?epid=110494935&amp;hash=item4217f27f1d:g:w-8AAOSwhkNessK6"/>
    <hyperlink ref="M589" r:id="rId588" display="https://www.ebay.com/itm/Super-Famicom-R-TYPE-III-3-Third-Lightning-Japan-SFC-F-S-Japan-Import/162674362314?hash=item25e025c7ca:g:Mb4AAOSwxX1ZuzMw"/>
    <hyperlink ref="M590" r:id="rId589" display="https://www.ebay.com/itm/PS2-METAL-SLUG-6-Japan-F-S/231946575063?hash=item360117dcd7:g:ToIAAOSwstxVTdj1"/>
    <hyperlink ref="M591" r:id="rId590" display="https://www.ebay.com/itm/PS2-Tetsujin-28-Gou-Japan-F-S/272246951607?hash=item3f632eceb7:g:94MAAOSw14xWG1wr"/>
    <hyperlink ref="M592" r:id="rId591" display="https://www.ebay.com/itm/Nintendo-Famicom-Gimmick-FC-NES-Japan-F-S/231967183622?epid=1802837463&amp;hash=item3602525306:g:zOYAAOSwqBJXUiuV"/>
    <hyperlink ref="M593" r:id="rId592" display="https://www.ebay.com/itm/Nintendo-3DS-Yokai-Watch-1-2-Honke-Ganso-Shinuchi-set-Japan-F-S/272295975170?hash=item3f661ad902:g:-9MAAOSw3mpXMIhV"/>
    <hyperlink ref="M594" r:id="rId593" display="https://www.ebay.com/itm/Sega-Saturn-WAKU-WAKU-7-SEVEN-w-RAM-Fighter-Japan-SS/272301634879?hash=item3f6671353f:g:RUsAAOSww9VXgJQ4"/>
    <hyperlink ref="M595" r:id="rId594" display="https://www.ebay.com/itm/Sega-Saturn-Thunder-Force-Gold-Pack-1-Japan-SS/371677845622?hash=item5689b9d876:g:etYAAOSwYSlXgJs-"/>
    <hyperlink ref="M596" r:id="rId595" display="https://www.ebay.com/itm/Sega-Saturn-Burning-Rangers-Japan-SS/371680462092?hash=item5689e1c50c:g:xX8AAOSwyDxXhLaN"/>
    <hyperlink ref="M597" r:id="rId596" display="https://www.ebay.com/itm/Sega-Saturn-Planet-Joker-Japan-SS/272307328438?hash=item3f66c815b6:g:E~wAAOSwUxNXh0-X"/>
    <hyperlink ref="M598" r:id="rId597" display="https://www.ebay.com/itm/Used-Sega-Saturn-Battle-Garegga-Electronic-Arts-Victor-JAPAN-OFFICIAL-IMPORT/163966012795?epid=1324560405&amp;hash=item262d22cd7b:g:SsUAAOSwnihd4Lw~"/>
    <hyperlink ref="M599" r:id="rId598" display="https://www.ebay.com/itm/Sega-Saturn-Elevator-Action2-Returns-Japan-Import/173852859438?epid=56231858&amp;hash=item287a701c2e:g:OtgAAOSwr9BeqT1l"/>
    <hyperlink ref="M600" r:id="rId599" display="https://www.ebay.com/itm/Astra-Superstars-F-S-Tested-Working-Japan-SEGA-SATURN-SUNSOFT/392724239338?epid=56240920&amp;hash=item5b703053ea:g:rfEAAOSw2Fdemmes"/>
    <hyperlink ref="M601" r:id="rId600" display="https://www.ebay.com/itm/Sega-DreamCast-Ikaruga-Japan-DC-F-S/272657032428?hash=item3f7ba024ec:g:60EAAOSwjqVZCs~h"/>
    <hyperlink ref="M602" r:id="rId601" display="https://www.ebay.com/itm/Nintendo-Switch-Disagaea-5-Japan/233166892997?epid=543393857&amp;hash=item3649d46fc5:g:ZiQAAOSw4UpciijC"/>
    <hyperlink ref="M603" r:id="rId602" display="https://www.ebay.com/itm/PS1-Castlevania-Chronicle-Akumajo-Dracula-Japan-PS-PlayStation-1-F-S/232327352403?hash=item3617ca1053:g:S~EAAOSwK6RZEBPV"/>
    <hyperlink ref="M604" r:id="rId603" display="https://www.ebay.com/itm/USED-Nintendo-Switch-Champion-Jockey-Special-JAPAN-import-Japanese-Horse-Racing/143463557502?hash=item216718297e:g:nLAAAOSwROld8U9ZZ"/>
    <hyperlink ref="M605" r:id="rId604" display="https://www.ebay.com/itm/PS-Vita-Memories-Off-6-Complete-Japan-PSV-F-S/372673024025?hash=item56c50b1019:g:t9EAAOSwyL9c4QwH"/>
    <hyperlink ref="M606" r:id="rId605" display="https://www.ebay.com/itm/PS-Vita-Memories-Off-Innocent-Fille-Japan-PSV-F-S/273308330228?hash=item3fa27228f4:g:l7sAAOSwOQ9bKPTr"/>
    <hyperlink ref="M607" r:id="rId606" display="https://www.ebay.com/itm/PS4-Hatsune-Miku-project-DIVA-Future-Tone-DX-Japan-F-S/372644993517?hash=item56c35f59ed:g:DPMAAOSwuuRao9Q7"/>
    <hyperlink ref="M608" r:id="rId607" display="https://www.ebay.com/itm/Used-PS3-Railfan-Import-Japan-Free-Shipping/121545202563?epid=1900303819&amp;hash=item1c4ca89b83:g:WaUAAOSw-W5UuHiF"/>
    <hyperlink ref="M609" r:id="rId608" display="https://www.ebay.com/itm/PSP-Fate-Extra-CCC-Japan-PlayStation-Portable-F-S/372313511251?epid=211980116&amp;hash=item56af9d5553:g:usoAAOSw-VtbBR~6"/>
    <hyperlink ref="M610" r:id="rId609" display="https://www.ebay.com/itm/PS-Vita-DRAMAtical-Murder-re-code-Japan-PSV-F-S/273066240353?epid=211984515&amp;hash=item3f94042961:g:Ln0AAOSw2BxagXOJ"/>
    <hyperlink ref="M611" r:id="rId610" display="https://www.ebay.com/itm/Higurashi-no-Naku-Koro-ni-Iki-PSV-Vita-Japanese-version/114135617188?epid=1837601818&amp;hash=item1a93034ea4:g:vwYAAOSwNYZeW82A"/>
    <hyperlink ref="M612" r:id="rId611" display="https://www.ebay.com/itm/Capcom-Gregory-Horror-Show-Playstation-2-Software/114221171599?hash=item1a981cc38f:g:MTAAAOSwN1JeumHb"/>
    <hyperlink ref="M613" r:id="rId612" display="https://www.ebay.com/itm/Nintendo-Switch-Xenoblade2-Japan-New/114020632492?hash=item1a8c28c7ac:g:880AAOSwyjNbWDVE"/>
    <hyperlink ref="M614" r:id="rId613" display="https://www.ebay.com/itm/Used-Nintendo-Switch-Dragon-Quest-Heroes-1-2-Japan-Ver/173941301284?hash=item287fb5a024:g:P-gAAOSw4P1avdt9"/>
    <hyperlink ref="M615" r:id="rId614" display="https://www.ebay.com/itm/New-Nintendo-Switch-Girls-und-Panzer-Dream-Tank-Match-DX-Japan-4573173343381/202632445845?hash=item2f2dd5bf95:g:PdUAAOSwUlFcRXwd"/>
    <hyperlink ref="M616" r:id="rId615" display="https://www.ebay.com/itm/Nintendo-Super-Famicom-Hagane-Japan-SFC-SNES/371851852719?hash=item569418fbaf:g:hNkAAOSwA3dYjacu"/>
    <hyperlink ref="M617" r:id="rId616" display="https://www.ebay.com/itm/Collar-X-Malice-PS-Vita-Free-Shipping-with-Tracking-number-New-from-Japan/202737321897?epid=1172572084&amp;hash=item2f341607a9:g:o5sAAOSwsIpdMceK"/>
    <hyperlink ref="M618" r:id="rId617" display="https://www.ebay.com/itm/Nintendo-Switch-Dynasty-Warriors-7with-Moushouden-DX-USED-gamesoft/223326426506?hash=item33ff4ad58a:g:PaoAAOSwqLlcPbjy"/>
    <hyperlink ref="M619" r:id="rId618" display="https://www.ebay.com/itm/PS-Vita-Steam-Prison-Nanatsu-no-Bitoku-Japan-PSV-F-S/372630434772?hash=item56c28133d4:g:OjIAAOSwXq5cj0Y1"/>
    <hyperlink ref="M620" r:id="rId619" display="https://www.ebay.com/itm/KETSUI-KIZUNA-JIGOKU-TACHI-EXTRA-Limited-Ed-Cave-Sony-PlayStation-3-Japan/153400412236?epid=211984285&amp;hash=item23b760884c:g:ODkAAOSwv-Jce0HN"/>
    <hyperlink ref="M621" r:id="rId620" display="https://www.ebay.com/itm/PS4-Date-A-Live-Rio-Reincarnation-High-Definition-Japan-PlayStation-4-F-S/273834915208?epid=2234881285&amp;hash=item3fc1d53588:g:AtoAAOSwj39cz9eN"/>
    <hyperlink ref="M622" r:id="rId621" display="https://www.ebay.com/itm/Used-PS4-Super-Robot-Wars-X-Japan-Import/123089080849?hash=item1ca8ae5211:g:vjsAAOSwNhpa2ap9"/>
    <hyperlink ref="M623" r:id="rId622" display="https://www.ebay.com/itm/PS4-A-Train-de-Ikou-Exp-Ressha-de-ikou-Japan-F-S/273798401206?hash=item3fbfa80cb6:g:INwAAOSwSKZbOKj4"/>
    <hyperlink ref="M624" r:id="rId623" display="https://www.ebay.com/itm/PS-Vita-EVE-Burst-error-R-Japan-PSV-F-S/273066244761?epid=1763329098&amp;hash=item3f94043a99:g:Zg8AAOSwjt5agXSo"/>
    <hyperlink ref="M625" r:id="rId624" display="https://www.ebay.com/itm/Used-PS-Vita-Code-Realize-Shukufuku-no-Mirai-Japan-Import/291985484826?epid=1789820939&amp;hash=item43fbb0ec1a:g:IQEAAOSwEzxYZNen"/>
    <hyperlink ref="M626" r:id="rId625" display="https://www.ebay.com/itm/PS1-WIZARDRY-New-Age-of-Llylgamyn-Japan-PS-PlayStation-1-F-S/272662557710?hash=item3f7bf4740e:g:D0IAAOSw-3FZECZW"/>
    <hyperlink ref="M627" r:id="rId626" display="https://www.ebay.com/itm/PS-Vita-Idolish-Seven-Twelve-Fantasia-First-Limited-Edition-Japan-Ver/123718297643?hash=item1cce2f682b:g:kT0AAOSwhnhbz96d"/>
    <hyperlink ref="M628" r:id="rId627" display="https://www.ebay.com/itm/PSP-Densha-de-Go-Pocket-Yamanote-Line-Japan-PlayStation-Portable-F-S/273231862551?hash=item3f9de35b17:g:ryAAAOSwN2VbBSK6"/>
    <hyperlink ref="M629" r:id="rId628" display="https://www.ebay.com/itm/Sega-Saturn-Darius-2-Japan-SS/371681298626?hash=item5689ee88c2:g:M9oAAOSwRgJXhfXe"/>
    <hyperlink ref="M630" r:id="rId629" display="https://www.ebay.com/itm/Sega-Saturn-Mortal-Kombat-II-Kanzen-ban-Japan-SS/371683149922?hash=item568a0ac862:g:E0oAAOSwbsBXiJ1h"/>
    <hyperlink ref="M631" r:id="rId630" display="https://www.ebay.com/itm/Used-PS2-Densha-de-Go-Tokyo-Express-Version-Taito-Best-Japan-Import/291384606069?epid=1243820728&amp;hash=item43d7e03d75:g:870AAOSwEeFU43b1"/>
    <hyperlink ref="M632" r:id="rId631" display="https://www.ebay.com/itm/Nintendo-Super-Famicom-The-King-Of-Dragons-Japan-SFC-SNES/272538451651?hash=item3f748ebec3:g:AnkAAOSwLEtYjarq"/>
    <hyperlink ref="M633" r:id="rId632" display="https://www.ebay.com/itm/Nintendo-Super-Famicom-Knights-of-the-Round-Japan-SFC-SNES/371851860266?hash=item569419192a:g:Id4AAOSwLEtYjaxb"/>
    <hyperlink ref="M634" r:id="rId633" display="https://www.ebay.com/itm/SFC-SNES-Asmic-Battle-Zeque-Den-Action-SHVC-ZQ-Super-Famicom-Nintendo/163694981624?epid=1624599029&amp;hash=item261cfb31f8:g:RYsAAOSw13Zc35dCC"/>
    <hyperlink ref="M635" r:id="rId634" display="https://www.ebay.com/itm/Nintendo-3DS-Tales-of-the-Abyss-Japan-F-S/232232063872?epid=1900321000&amp;hash=item36121c1380:g:c5AAAOSw5cNYmYPV"/>
    <hyperlink ref="M636" r:id="rId635" display="https://www.ebay.com/itm/Dragon-Ball-Fusions-3ds-Popular-Action-Adventure-Japan-New-Kids-Family-Trend/323540805027?epid=1572216529&amp;hash=item4b5488e5a3:g:k2AAAOSwDJNb5QPB"/>
    <hyperlink ref="M637" r:id="rId636" display="https://www.ebay.com/itm/SONIC-WINGS-Nintendo-SNES-only-software-very-good-Japan-tested-working/392780305711?hash=item5b7387d52f:g:zJkAAOSwnexeqNAK"/>
    <hyperlink ref="M638" r:id="rId637" display="https://www.ebay.com/itm/In-Stock-Wolf-Fang-Kuga-2001-Complete-Set-Japan-Playstation-1-PS1-VG/264453377112?hash=item3d92a64c58:g:ticAAOSwD5Jdb8xE"/>
    <hyperlink ref="M639" r:id="rId638" display="https://www.ebay.com/itm/PS1-THUNDERFORCE-V-Perfect-system-Thunder-Force-5-Japan-PS-PlayStation-1-F-S/232327354639?hash=item3617ca190f:g:xewAAOSwhvFZEBT4"/>
    <hyperlink ref="M640" r:id="rId639" display="https://www.ebay.com/itm/PS3-Umineko-no-Naku-Koro-ni-San-Shinjitsu-to-Gensou-no-Yasoukyoku-Japan-F-S/272927184136?hash=item3f8bba5508:g:cK4AAOSwzXxaB~v7"/>
    <hyperlink ref="M641" r:id="rId640" display="https://www.ebay.com/itm/PS3-Sly-Cooper-Collection-Japan-PlayStation-3-F-S/272927200937?epid=1000319167&amp;hash=item3f8bba96a9:g:T9sAAOSweExaB~5v"/>
    <hyperlink ref="M642" r:id="rId641" display="https://www.ebay.com/itm/PS3-Dungeons-Dragons-Misutara-hero-Senki-over-Japan-PlayStation-3-F-S/372133716635?epid=1410042797&amp;hash=item56a4e5e29b:g:DOEAAOSwB3BaCAZR"/>
    <hyperlink ref="M643" r:id="rId642" display="https://www.ebay.com/itm/PS3-Sonic-Generations-Shiro-no-Jikuu-Japan-PlayStation-3-F-S/272927245487?epid=1700492260&amp;hash=item3f8bbb44af:g:TaAAAOSwCzpaCAaL"/>
    <hyperlink ref="M644" r:id="rId643" display="https://www.ebay.com/itm/Used-PS3-Combat-Wings-The-Great-Battles-of-WWII-Import-Japan/301533428508?epid=1541275771&amp;hash=item4634cafb1c:g:pHIAAOSweW5U43oP"/>
    <hyperlink ref="M645" r:id="rId644" display="https://www.ebay.com/itm/PS-Vita-Yuuki-Tomona-is-a-hero-Memory-of-Jukai-Japan-PSV-F-S/272966446334?hash=item3f8e116cfe:g:QXwAAOSwovNaI79D"/>
    <hyperlink ref="M646" r:id="rId645" display="https://www.ebay.com/itm/Nintendo-3DS-Mario-Party-Star-Rush-Japan-F-S/272976790435?epid=1985841411&amp;hash=item3f8eaf43a3:g:L9AAAOSwsFpaLRQG"/>
    <hyperlink ref="M647" r:id="rId646" display="https://www.ebay.com/itm/Nintendo-3DS-Jewelry-lost-a-thief-more-than-during-the-Mysterious-Joker-Japan/372163580281?epid=1540685739&amp;hash=item56a6ad9179:g:iJcAAOSwCtJaLlvi"/>
    <hyperlink ref="M648" r:id="rId647" display="https://www.ebay.com/itm/Used-PS2-Motion-Gravure-Hiroko-Mori-Japan-Import-Free-Shipping/122717118910?epid=56259036&amp;hash=item1c9282a1be:g:uv4AAOSwnh9b9haG"/>
    <hyperlink ref="AF648" r:id="rId648" display="写真は以下のサイトから（4枚目は除きます）&#10;https://www.mercari.com/jp/items/m92596983355/?_s=U2FsdGVkX19oppuQkDIZMQdf-ebm94dp7MfSGHP3SWDDq4qHd_qPvR9VhK4JdlaCOL6gFgcHQBcdc-APeZWg5vMn2zySqn9yFT7uo3gWYuUI08P7IKF5JnUgv-y1pQBT"/>
    <hyperlink ref="M649" r:id="rId649" display="https://www.ebay.com/itm/Used-PS2-Shin-Megami-Tensei-III-Nocturne-Maniax-Japan-Import-Free-Shipping/122388778883?epid=1604701819&amp;hash=item1c7ef08f83:g:waEAAOSwe-FU3vOz"/>
    <hyperlink ref="M650" r:id="rId650" display="https://www.ebay.com/itm/PS2-Gigantic-drive-PlayStation-2-Japan-F-S/272987600167?hash=item3f8f543527:g:tVkAAOSwEOpaN5w5"/>
    <hyperlink ref="M651" r:id="rId651" display="https://www.ebay.com/itm/Used-PS-Vita-DIABOLIK-LOVERS-LUNATIC-PARADE-Import-Japan/302013914731?hash=item46516e9e6b:g:09oAAOSw0kNXh1~a"/>
    <hyperlink ref="M652" r:id="rId652" display="https://www.ebay.com/itm/PS-Vita-DIABOLIK-LOVERS-LIMITED-V-EDITION-Japan-PSV-F-S/372180560737?hash=item56a7b0ab61:g:BukAAOSwFb5aSODZ"/>
    <hyperlink ref="M653" r:id="rId653" display="https://www.ebay.com/itm/PS-Vita-The-Legend-of-Heroes-Ao-no-Kiseki-Evolution-Eiyuu-Densetsu-PSV-F-S/372182238076?epid=212075238&amp;hash=item56a7ca437c:g:xhgAAOSwvR5aS3Yv"/>
    <hyperlink ref="M654" r:id="rId654" display="https://www.ebay.com/itm/Used-PS-Vita-The-Legend-of-Heroes-Zero-no-Kiseki-Evolution-Japan-Import/301598809744?hash=item4638b09e90:g:4fUAAOSwrklVMeQM"/>
    <hyperlink ref="M655" r:id="rId655" display="https://www.ebay.com/itm/PS-Vita-DIABOLIK-LOVERS-DARK-FATE-Japan-PSV-F-S/372183276188?epid=211923091&amp;hash=item56a7da1a9c:g:A24AAOSw~vpaTMFy"/>
    <hyperlink ref="M656" r:id="rId656" display="https://www.ebay.com/itm/PS-Vita-Omega-labyrinth-Z-Japan-PSV-F-S/232620610924?epid=937142106&amp;hash=item362944d56c:g:0foAAOSwSPBaT4CN"/>
    <hyperlink ref="M657" r:id="rId657" display="https://www.ebay.com/itm/PS-Vita-Barrett-Girl-2-Japan-PSV-F-S/232630115858?epid=1462401277&amp;hash=item3629d5de12:g:-isAAOSwhcNaWxN0"/>
    <hyperlink ref="M658" r:id="rId658" display="https://www.ebay.com/itm/PS-Vita-Wand-of-Fortune-R-Shipping-Japan-PSV-F-S/233231885110?hash=item364db42336:g:ShEAAOSwB4lc4Qn-"/>
    <hyperlink ref="M659" r:id="rId659" display="https://www.ebay.com/itm/PS-Vita-Hanayaka-Nari-Waga-Ichizoku-Modern-Nostalgie-Japan-PSV-F-S/273066243597?hash=item3f9404360d:g:UJEAAOSw9p9agXRN"/>
    <hyperlink ref="M660" r:id="rId660" display="https://www.ebay.com/itm/Nintendo-Switch-Cendrillion-palikA-Japan-F-S/372642265994?hash=item56c335bb8a:g:Pp4AAOSwDQ1cekNA"/>
    <hyperlink ref="M661" r:id="rId661" display="https://www.ebay.com/itm/PS4-NG-Japan-PlayStation-4-F-S/233218534568?hash=item364ce86ca8:g:lykAAOSwYEBcz9VA"/>
    <hyperlink ref="M662" r:id="rId662" display="https://www.ebay.com/itm/PS-Vita-Lucky-Dog-1-Japan-PSV-F-S/232757703823?hash=item363170b48f:g:OAEAAOSwh5ha7WBO"/>
    <hyperlink ref="M663" r:id="rId663" display="https://www.ebay.com/itm/Fire-Emblem-Musou-Premium-Box-Nintendo-Switch-Used-F-S-from-JAPAN-w-Tracking/263737732077?hash=item3d67fe6bed:g:c2UAAOSwZ3Ja5F9L"/>
    <hyperlink ref="M664" r:id="rId664" display="https://www.ebay.com/itm/PS4-JUDGE-EYES-Shinigami-no-Yuigon-Japan-F-S/233124739743?epid=25031280944&amp;hash=item3647513a9f:g:QrgAAOSwepdcXACr"/>
    <hyperlink ref="M665" r:id="rId665" display="https://www.ebay.com/itm/Used-Nintendo-Switch-Dynasty-Warriors-7-Empires-Japan-Import/292527153654?hash=item441bfa21f6:g:xrgAAOSwL6la1cLT"/>
    <hyperlink ref="M666" r:id="rId666" display="https://www.ebay.com/itm/PS4-Young-girl-singing-love-at-the-end-of-this-world-YU-NO-Japan-F-S/372644993510?hash=item56c35f59e6:g:jYYAAOSwrptbDRaq"/>
    <hyperlink ref="M667" r:id="rId667" display="https://www.ebay.com/itm/New-Nintendo-Switch-DIABOLIK-LOVERS-CHAOS-LINEAGE-Japan-4995857095957/283400682816?hash=item41fbff3d40:g:CAQAAOSwfjBceT5x"/>
    <hyperlink ref="M668" r:id="rId668" display="https://www.ebay.com/itm/232622690265?epid=212039373&amp;hash=item3629648fd9:g:ObQAAOSwJRZaUh0H"/>
    <hyperlink ref="M669" r:id="rId669" display="https://www.ebay.com/itm/372187303895?epid=212020390&amp;hash=item56a8178fd7:g:-ioAAOSwLUpaUh6D"/>
    <hyperlink ref="M670" r:id="rId670" display="https://www.ebay.com/itm/372189073695?epid=514787290&amp;hash=item56a832911f:g:1ykAAOSw4HNaVJMI"/>
    <hyperlink ref="M671" r:id="rId671" display="https://www.ebay.com/itm/273017507130?epid=1174867848&amp;hash=item3f911c8d3a:g:LYQAAOSwJRZaVJON"/>
    <hyperlink ref="M672" r:id="rId672" display="https://www.ebay.com/itm/302719009348?hash=item467b758244:g:xAMAAOSw-H1a4tZJ"/>
    <hyperlink ref="M673" r:id="rId673" display="https://www.ebay.com/itm/372189231203?epid=211990254&amp;hash=item56a834f863:g:XyEAAOSwLwBaVL-e"/>
    <hyperlink ref="M674" r:id="rId674" display="https://www.ebay.com/itm/PS-Vita-FLOWERS-Natsu-hen-Summer-Le-volume-Japan-PSV-F-S/232624909228?hash=item3629866bac:g:22YAAOSw9vlaVL~t"/>
    <hyperlink ref="M675" r:id="rId675" display="https://www.ebay.com/itm/PS-Vita-FLOWERS-Aki-Hen-Autumn-Japan-PSV-F-S/273017690766?hash=item3f911f5a8e:g:eWoAAOSwiqFaVMA2"/>
    <hyperlink ref="M676" r:id="rId676" display="https://www.ebay.com/itm/PS-Vita-ALIAs-CARNIVAL-Sacramento-Japan-PSV-F-S/372189233257?epid=1842210170&amp;hash=item56a8350069:g:~08AAOSwQwZaVMB6"/>
    <hyperlink ref="M677" r:id="rId677" display="https://www.ebay.com/itm/PS-Vita-Hatsuru-Koto-Naki-Mirai-Yori-Japan-PSV-F-S/372189235368?epid=2076309047&amp;hash=item56a83508a8:g:rrEAAOSwoRBaVMEi"/>
    <hyperlink ref="M678" r:id="rId678" display="https://www.ebay.com/itm/Nintendo-3DS-NEW-LOVE-PLUS-Japan-F-S/232631353104?epid=131609255&amp;hash=item3629e8bf10:g:rhkAAOSwQdRaXJA8"/>
    <hyperlink ref="M679" r:id="rId679" display="https://www.ebay.com/itm/Nintendo-3DS-Miitopia-Japan-F-S/372195479687?hash=item56a8945087:g:aNMAAOSw8vNaXJFT"/>
    <hyperlink ref="M680" r:id="rId680" display="https://www.ebay.com/itm/PS-Vita-Chou-no-Doku-Hana-no-Kusari-Taishou-Irokoi-Ibun-Japan-PSV-F-S/232650828885?hash=item362b11ec55:g:79cAAOSwPkJacv9M"/>
    <hyperlink ref="M681" r:id="rId681" display="https://www.ebay.com/itm/PS-Vita-BAD-APPLE-WARS-Japan-PSV-F-S/372210678775?hash=item56a97c3bf7:g:gDIAAOSwL9pacwFw"/>
    <hyperlink ref="M682" r:id="rId682" display="https://www.ebay.com/itm/CD-YFB/402240624783?hash=item5da768d88f:g:skwAAOSwJ89dnFVI"/>
    <hyperlink ref="M683" r:id="rId683" display="https://www.ebay.com/itm/PS-Vita-Moe-Moe-Daisensou-Japan-PSV-F-S/273053686679?epid=211985735&amp;hash=item3f93449b97:g:HrwAAOSw9vladZwe"/>
    <hyperlink ref="M684" r:id="rId684" display="https://www.ebay.com/itm/PSV-Shinobi-Koi-Utsutsu-Kanmitsu-Hana-Emaki-L-E-Sony-PS-Vita-Japan-Game-Track/183126559090?epid=2211841050&amp;hash=item2aa3318972:g:9MAAAOSwwlZaqQtyy"/>
    <hyperlink ref="M685" r:id="rId685" display="https://www.ebay.com/itm/PS-Vita-Love-Revenge-Japan-PSV-F-S/232653218157?hash=item362b36616d:g:mAUAAOSwDApadZ3I"/>
    <hyperlink ref="M686" r:id="rId686" display="https://www.ebay.com/itm/PS-Vita-Kokucho-Kokuchou-no-Psychedelica-Japan-PSV-F-S/273053697296?hash=item3f9344c510:g:lMwAAOSwDkVadZ7w"/>
    <hyperlink ref="M687" r:id="rId687" display="https://www.ebay.com/itm/PS-Vita-You-look-up-to-the-maiden-to-the-princess-Japan-PSV-F-S/372212684818?hash=item56a99ad812:g:YwUAAOSw~kJadZ91"/>
    <hyperlink ref="M688" r:id="rId688" display="https://www.ebay.com/itm/USED-PS-VITA-DEAD-OR-ALIVE-5-PLUS-Japan-Import-Game-242/193076862422?epid=1803896249&amp;hash=item2cf4471dd6:g:TAkAAOSwfM9dab1-"/>
    <hyperlink ref="M689" r:id="rId689" display="https://www.ebay.com/itm/PS-Vita-Shiin-Japan-PSV-F-S/372216158871?hash=item56a9cfda97:g:g8cAAOSwXOhaewA1"/>
    <hyperlink ref="M690" r:id="rId690" display="https://www.ebay.com/itm/PS-Vita-STEINS-GATE-Senkei-Kosoku-no-Phenogram-Japan-PSV-F-S/232663022469?hash=item362bcbfb85:g:5gEAAOSwIUxagV0t"/>
    <hyperlink ref="M691" r:id="rId691" display="https://www.ebay.com/itm/Paradise-of-Gurizaia-Le-Eden-De-La-Grisaia-PlayStation-Vita/221995491540?epid=212021280&amp;hash=item33aff660d4:g:J-kAAOSwGotWmF3a"/>
    <hyperlink ref="M692" r:id="rId692" display="https://www.ebay.com/itm/PS-Vita-STREET-FIGHTER-X-Tekken-Japan-PSV-F-S/232663058603?hash=item362bcc88ab:g:ZW4AAOSwUg9agWrG"/>
    <hyperlink ref="M693" r:id="rId693" display="https://www.ebay.com/itm/PS-Vita-Atelier-Ayesha-Plus-Japan-PSV-F-S/372220447244?epid=211984755&amp;hash=item56aa114a0c:g:Bd0AAOSw07VagWx~"/>
    <hyperlink ref="M694" r:id="rId694" display="https://www.ebay.com/itm/Used-PS-Vita-Silverio-Vendetta-Verse-of-Orpeus-Import-Japan/291818454327?hash=item43f1bc3d37:g:5B4AAOSwRgJXh1~s"/>
    <hyperlink ref="M695" r:id="rId695" display="https://www.ebay.com/itm/PS-Vita-PriministAr-Japan-PSV-F-S/273066238515?epid=1882488632&amp;hash=item3f94042233:g:EmwAAOSw-RFagXLk"/>
    <hyperlink ref="M696" r:id="rId696" display="https://www.ebay.com/itm/PS-Vita-CHAOS-HEAD-DUAL-Japan-PSV-F-S/372220459330?epid=1029461288&amp;hash=item56aa117942:g:SoYAAOSwG1NagXPJ"/>
    <hyperlink ref="M697" r:id="rId697" display="https://www.ebay.com/itm/PSVITA-PriministAr-Free-Shipping-with-Tracking-number-New-from-Japan/202684368685?epid=1480783396&amp;hash=item2f30ee072d:g:a44AAOSw~hBc4ozP"/>
    <hyperlink ref="M698" r:id="rId698" display="https://www.ebay.com/itm/PS4-Is-It-Wrong-to-Try-to-Pick-Up-Girls-in-a-Dungeon-Limited-Edition-japanese/313073083454?hash=item48e49c243e:g:zo8AAOSwbQVesKy9"/>
    <hyperlink ref="M699" r:id="rId699" display="https://www.ebay.com/itm/Jinrui-no-Minasama-e-JAPAN-VERSION-for-PlayStation-4-FREE-SHIPPING/283636747823?epid=14029962491&amp;hash=item420a114e2f:g:F60AAOSwAEhdnBr2"/>
    <hyperlink ref="M700" r:id="rId700" display="https://www.ebay.com/itm/Used-SEGA-PS4-Shin-Sakura-Taisen-Project-Sakura-Wars-Limited-Edition-Game-F-S/174208859921?epid=28035033567&amp;hash=item288fa83f11:g:x80AAOSwcw1eXbqA"/>
    <hyperlink ref="M701" r:id="rId701" display="https://www.ebay.com/itm/PlayStation-4-Azur-Lane-Crosswave-Limited-Edition-included-Compiled-heart-USED/254554768744?hash=item3b44a58568:g:N8IAAOSwgj9egNoV"/>
    <hyperlink ref="M702" r:id="rId702" display="https://www.ebay.com/itm/Kono-Subarashii-Sekai-ni-Syukufuku-wo-Limited-Edition-Japan-Import/254496544924?hash=item3b412d189c:g:0X0AAOSwqgFeMUDa"/>
    <hyperlink ref="M703" r:id="rId703" display="https://www.ebay.com/itm/PSL-Nintendo-Switch-Super-Real-Mahjong-LOVE-2-7-Special-Edition-Japan-Tracking/383510579855?hash=item594b030a8f:g:v94AAOSwWepenH7P"/>
    <hyperlink ref="M704" r:id="rId704" display="https://www.ebay.com/itm/PS4-Kandagawa-Jet-Girls-DX-Jet-Pack-Soft-Anime-2-Soundtrack-Art-Book-Japan/383380608283?hash=item594343d51b:g:IFQAAOSwPqleJejA"/>
    <hyperlink ref="M705" r:id="rId705" display="https://www.ebay.com/itm/Ps4-Atelier-Ryza-Premium-Box-Sony-Playstation-4-Video-Game-w-Tracking-New/223726887959?hash=item3417296417:g:XnoAAOSw6INduKsd"/>
    <hyperlink ref="M706" r:id="rId706" display="https://www.ebay.com/itm/New-PS4-Death-end-re-Quest-2-Death-end-BOX-Japan-PLJM-16576-4995857096367/283744416894?hash=item42107c347e:g:yIYAAOSw46BeHsSee"/>
    <hyperlink ref="M707" r:id="rId707" display="https://www.ebay.com/itm/PS4-Ys-IX-Monstrum-NOX-First-Limited-Collectors-BOX-Edition-2-Soundtrack-Novel/383311560713?hash=item593f264009:g:CnkAAOSwLIZd797u"/>
    <hyperlink ref="M708" r:id="rId708" display="https://www.ebay.com/itm/Kill-la-The-Game-IF-Limited-Box-Edition-japan-Import/254408186624?hash=item3b3be8db00:g:UlAAAOSwYYRdvTDa"/>
    <hyperlink ref="M709" r:id="rId709" display="https://www.ebay.com/itm/New-PS4-The-Legend-of-Heroes-Zero-no-Kiseki-Kai-Japan-PLJM-16567-4956027128387/174226653783?hash=item2890b7c257:g:OV8AAOSwSQhedguP"/>
    <hyperlink ref="M710" r:id="rId710" display="https://www.ebay.com/itm/PS4-DEAD-OR-SCHOOL-SONY-PS4-NEW-from-Japan-freeshipping/312792893942?epid=13032494995&amp;hash=item48d3e8c9f6:g:3GAAAOSwWbVdmEha"/>
    <hyperlink ref="M711" r:id="rId711" display="https://www.ebay.com/itm/PS4-Azur-Lane-Crosswave-Japan-PlayStation-4/174276625993?hash=item2893b24649:g:T0oAAOSwN9NdaOdH"/>
    <hyperlink ref="M712" r:id="rId712" display="https://www.ebay.com/itm/Aoki-Tsubasa-no-Chevalier-PSV-Vita-Japanese-version/114135630224?hash=item1a93038190:g:3MsAAOSwsEpeW9IT"/>
    <hyperlink ref="M713" r:id="rId713" display="https://www.ebay.com/itm/Persona-5-Scramble-the-Phantom-Striker-Limited-Edition-Playstation-4-PS4-Atlus/223985550012?epid=5036143732&amp;hash=item34269442bc:g:CMMAAOSwkXBds-nYY"/>
    <hyperlink ref="M714" r:id="rId714" display="https://www.ebay.com/itm/2019-PS4-Ys-Memories-of-Celceta-Kai-PLJM-16300-Japanese-Role-Playing-PC-Game/333379021103?hash=item4d9ef0292f:g:lFEAAOSwGpBduGeP"/>
    <hyperlink ref="M715" r:id="rId715" display="https://www.ebay.com/itm/13-Sentinels-Aegis-Rim-Premium-Box-PS4-boxed-no-codes-unused-Japan-c4/392793635165?hash=item5b7453395d:g:f1YAAOSw~zdet2Er"/>
    <hyperlink ref="M716" r:id="rId716" display="https://www.ebay.com/itm/Kizuna-Kirameku-Koi-Iroha-JAPAN-VERSION-for-PlayStation-4-FREE-SHIPPING/283636747266?epid=20031425721&amp;hash=item420a114c02:g:1vsAAOSwncJdnBqn"/>
    <hyperlink ref="M717" r:id="rId717" display="https://www.ebay.com/itm/lot-2-Siren-1-2-I-II-PlayStation-2-PS2-SET-2-games-Horror-SONY-JAPAN/353031751397?hash=item52325506e5:g:UMIAAOSwNjlehLW2"/>
    <hyperlink ref="AF717" r:id="rId718" display="写真は以下のサイトから&#10;https://www.mercari.com/jp/items/m85054268946/?_s=U2FsdGVkX1-8XYAkd9qBp3puR1ZEUCrDhv0B7AnJeVzM54fuBHdbn5oyYcMxZOEnIR7gKbIetvoQusPL4WTDb99V-Fg8-vOsWXbJki8P5dloWUxbn3NJAIDkLXcDe_Km"/>
    <hyperlink ref="M718" r:id="rId719" display="https://www.ebay.com/itm/Sega-Saturn-Blast-Wind-Ultimate-Destroyer-Japan-SS/274045960534?epid=56234892&amp;hash=item3fce698156:g:5fgAAOSwzeddnoO0"/>
    <hyperlink ref="M719" r:id="rId720" display="https://www.ebay.com/itm/Used-Sega-Saturn-Sonic-Jam-JAPAN-OFFICIAL-IMPORT/163966025220?epid=1439171174&amp;hash=item262d22fe04:g:yYIAAOSwmeNd4MAL"/>
    <hyperlink ref="M720" r:id="rId721" display="https://www.ebay.com/itm/PS4-LoveR-4582350660500-Japanese-ver-from-Japan/114171683171?hash=item1a9529a163:g:3-sAAOSw9dteiK~7"/>
    <hyperlink ref="M721" r:id="rId722" display="https://www.ebay.com/itm/Used-PS4-Of-fluctuation-Zhuang-Kasoke-s-Yukemuri-Labyrinth-Japan-Import/123567405710?hash=item1cc530fa8e:g:Jb4AAOSwZddcJehd"/>
    <hyperlink ref="M722" r:id="rId723" display="https://www.ebay.com/itm/The-Prisoner-Marys-Kelter-2-PS4-PlayStation-4-Limited-Edition-CD-Included/333228375033?hash=item4d95f57bf9:g:ceMAAOSwTBtc~dG~"/>
    <hyperlink ref="M723" r:id="rId724" display="https://www.ebay.com/itm/PS4-Sister-Chambara-ORIGIN-98506-Japanese-ver-from-Japan/114223421679?epid=8035074240&amp;hash=item1a983f18ef:g:ekQAAOSwSQxevRK4"/>
    <hyperlink ref="M724" r:id="rId725" display="https://www.ebay.com/itm/Used-Dragon-Quest-Hirozu-Darkness-Dragon-And-The-World-Tree-Of-Th-Japan-Export/192890911445?epid=211996937&amp;hash=item2ce931bad5:g:fC0AAOSw5XJctV0B"/>
    <hyperlink ref="M725" r:id="rId726" display="https://www.ebay.com/itm/PS4-Genkai-Tokki-Castle-panzers-Japan-F-S/233195866519?epid=2211194112&amp;hash=item364b8e8997:g:iRMAAOSwj2Ra99v2"/>
    <hyperlink ref="M726" r:id="rId727" display="https://www.ebay.com/itm/PS4-Wizards-Symphony-Japanese-Japan-Import-NEW/352757302377?hash=item5221f94469:g:pRcAAOSww69dV84b"/>
    <hyperlink ref="M727" r:id="rId728" display="https://www.ebay.com/itm/Used-PS4-Tales-of-Beruseria-Import-Japan/122284718827?epid=1376879589&amp;hash=item1c78bcbaeb:g:tvgAAOSwa~BYYM3e"/>
    <hyperlink ref="M728" r:id="rId729" display="https://www.ebay.com/itm/Used-PS4-NEW-GAME-THE-CHALLENGE-STAGE-Limited-Edition-Japan-Ver/173645446972?epid=521191586&amp;hash=item286e133f3c:g:AhIAAOSwSatbEPHv"/>
    <hyperlink ref="M729" r:id="rId730" display="https://www.ebay.com/itm/PS4-Zettai-Zetsumei-Toshi-4-Plus-Summer-Memories-Japan-F-S/372654101847?epid=23024152435&amp;hash=item56c3ea5557:g:ozUAAOSwEphcAk8D"/>
    <hyperlink ref="M730" r:id="rId731" display="https://www.ebay.com/itm/Nora-Princess-and-Stray-Cat-PS-Vita-SONY-PLAYSTATION-JAPANESE-Version/193013391138?hash=item2cf07e9f22:g:U4UAAOSwdmRdOaxf"/>
    <hyperlink ref="M731" r:id="rId732" display="https://www.ebay.com/itm/Used-PS4-Dragon-Quest-Heroes-II-Futago-no-Oh-to-Yogen-no-Owari-Japan/291982837642?hash=item43fb88878a:g:mNIAAOSwA3dYYM3M"/>
    <hyperlink ref="M732" r:id="rId733" display="https://www.ebay.com/itm/Used-PS-Vita-Date-A-Live-Twin-Edition-Rio-Lincarnation-Japan-Ver/173941301196?epid=1840215926&amp;hash=item287fb59fcc:g:klgAAOSw8mRaxZ99"/>
    <hyperlink ref="M733" r:id="rId734" display="https://www.ebay.com/itm/USED-PS4-Grated-Draw-Code-Vein-Book-Privilege-Play-Station-Japan-Import/153911107403?hash=item23d5d11f4b:g:l5AAAOSw-2xepw1X"/>
    <hyperlink ref="M734" r:id="rId735" display="https://www.ebay.com/itm/PS4-Call-of-Duty-World-War-15172-Japanese-ver-from-Japan/114223410785?hash=item1a983eee61:g:Q3YAAOSw11JevRA4"/>
    <hyperlink ref="M735" r:id="rId736" display="https://www.ebay.com/itm/Primary-sprinkle-PS4-Japan/333451068781?hash=item4da33b856d:g:q3MAAOSwb~xeAZ6y"/>
    <hyperlink ref="M736" r:id="rId737" display="https://www.ebay.com/itm/Sakura-Sakura-limited-edit-PlayStation-4-tapestry-Original-Sound-Track/233262498222?hash=item364f8741ae:g:3NgAAOSwFTddCklB"/>
    <hyperlink ref="M737" r:id="rId738" display="https://www.ebay.com/itm/PS4-Karumaruka-Circle-Japan-F-S/233194950297?hash=item364b808e99:g:8Z0AAOSw6VNbCKy~"/>
    <hyperlink ref="M738" r:id="rId739" display="https://www.ebay.com/itm/Metal-Gear-Solid-V-The-Phantom-Pain-Special-Edition-Japan-Import/264368241404?epid=211999257&amp;hash=item3d8d933afc:g:5LkAAOSw1Z9dCfQ5"/>
    <hyperlink ref="M739" r:id="rId740" display="https://www.ebay.com/itm/PS4-ACE-COMBAT-7-Skies-Unknown-4573173342667-Japanese-ver-from-Japan/114152964112?hash=item1a940c0010:g:BV8AAOSwMKFechc0"/>
    <hyperlink ref="M740" r:id="rId741" display="https://www.ebay.com/itm/Love-Live-School-idol-paradise-vol-1-Printemps-Ltd-PlayStation-Vita-Japan/133351496009?epid=211991144&amp;hash=item1f0c5e5949:g:t3wAAOSw9QVeX7Ds"/>
    <hyperlink ref="M741" r:id="rId742" display="https://www.ebay.com/itm/Hello-Lady-Superior-Dynamis-JAPAN-ver-for-PlayStation-4-FREE-SHIPPING/283636748487?hash=item420a1150c7:g:j0gAAOSwKZtdnBs7"/>
    <hyperlink ref="M742" r:id="rId743" display="https://www.ebay.com/itm/PS4-Oni-no-Naku-Kuni-Oninaki-PlayStation-4/283719857447?hash=item420f057527:g:aWYAAOSw0CteAE3A"/>
    <hyperlink ref="M743" r:id="rId744" display="https://www.ebay.com/itm/Kingdom-Come-Deliverance-JAPAN-Regular-ed-for-PlayStation-4-FREE-SHIPPING/283636748376?hash=item420a115058:g:LdYAAOSwE9xdnBsw"/>
    <hyperlink ref="M744" r:id="rId745" display="https://www.ebay.com/itm/Used-PS4-Attack-on-Titan-2-Final-Battle-Japan-Import/293459580868?hash=item44538dd7c4:g:oMgAAOSwx0teORrR"/>
    <hyperlink ref="M745" r:id="rId746" display="https://www.ebay.com/itm/PS-Vita-Eikoku-Tantei-English-Detective-Mysteria-The-Crown-Japan-PSV-F-S/273066245807?epid=1153813438&amp;hash=item3f94043eaf:g:WnEAAOSwYSxagXTr"/>
    <hyperlink ref="M746" r:id="rId747" display="https://www.ebay.com/itm/Dungeon-Travelers-2-2-yamiochi-no-otome-to-hajimari-no-sho-PSV-premium-edition/283461936922?epid=720316671&amp;hash=item41ffa5e71a:g:Z7kAAOSw0rBbsNgh"/>
    <hyperlink ref="M747" r:id="rId748" display="https://www.ebay.com/itm/Wonderland-of-Gensokyo-Lotus-Labyrinth-PS4/333464185881?epid=28036011308&amp;hash=item4da403ac19:g:wjYAAOSwNd1eDveU"/>
    <hyperlink ref="M748" r:id="rId749" display="https://www.ebay.com/itm/PS-Vita-AMNESIA-world-Japan-PSV-F-S/232663090847?hash=item362bcd069f:g:KscAAOSwIUxagXdc"/>
    <hyperlink ref="M749" r:id="rId750" display="https://www.ebay.com/itm/PS-Vita-AIR-Japan-PSV-F-S/372220463806?hash=item56aa118abe:g:3ygAAOSwmzRagXe2"/>
    <hyperlink ref="M750" r:id="rId751" display="https://www.ebay.com/itm/PS-Vita-New-Atelier-Rorona-Story-of-the-Beginning-The-Alchemist-of-Arland-PSV/232663092176?hash=item362bcd0bd0:g:ePoAAOSwbP1agXgZ"/>
    <hyperlink ref="M751" r:id="rId752" display="https://www.ebay.com/itm/PS-Vita-KLAP-kind-Love-And-Punish-Japan-PSV-F-S/372220464929?epid=1940263161&amp;hash=item56aa118f21:g:vZ4AAOSw-31agXi-"/>
    <hyperlink ref="M752" r:id="rId753" display="https://www.ebay.com/itm/PS-Vita-Dance-with-Devils-Japan-PSV-F-S/232663099070?hash=item362bcd26be:g:Y5gAAOSwYDZagXrR"/>
    <hyperlink ref="M753" r:id="rId754" display="https://www.ebay.com/itm/USED-Shanti-curse-of-the-Pirates-3DS-JAPAN-F-S-w-tracking/223973755126?hash=item3425e048f6:g:0Z0AAOSwvuxekQXq"/>
    <hyperlink ref="M754" r:id="rId755" display="https://www.ebay.com/itm/PS-Vita-Kud-Wafter-Converted-Edition-Japan-PSV-F-S/232664280560?epid=211984905&amp;hash=item362bdf2df0:g:oUwAAOSwUg9aguoo"/>
    <hyperlink ref="M755" r:id="rId756" display="https://www.ebay.com/itm/PS-Vita-Shiro-to-Kuro-no-Alice-Japan-PSV-F-S/233231889884?hash=item364db435dc:g:~MsAAOSwRONc4QxO"/>
    <hyperlink ref="M756" r:id="rId757" display="https://www.ebay.com/itm/Nintendo-3DS-Poochy-and-Yoshis-Woolly-World-Japan-F-S/232668674995?hash=item362c223bb3:g:QP4AAOSwIStaiBLp"/>
    <hyperlink ref="M757" r:id="rId758" display="https://www.ebay.com/itm/PS-Vita-Little-Busters-Converted-Edition-Japan-PSV-F-S/372225346258?epid=211986002&amp;hash=item56aa5c0ad2:g:4M0AAOSwj1haiBae"/>
    <hyperlink ref="M758" r:id="rId759" display="https://www.ebay.com/itm/USED-Idle-time-pre-para-Dream-All-Star-live-3DS-Cute-Girls-Popular-Japan-Kids/323572089721?hash=item4b56664379:g:CrMAAOSwt3hb~dxe"/>
    <hyperlink ref="M759" r:id="rId760" display="https://www.ebay.com/itm/PS-Vita-Saenai-Heroine-no-Sodatekata-Blessing-Flowers-Japan-PSV-F-S/372244662818?hash=item56ab82ca22:g:bQYAAOSw2Ptao9dq"/>
    <hyperlink ref="M760" r:id="rId761" display="https://www.ebay.com/itm/Nintendo-3DS-Bokujou-Monogatari-Harvest-Moon-Japan-F-S/372248775979?hash=item56abc18d2b:g:MAYAAOSwsTdaqj2q"/>
    <hyperlink ref="M761" r:id="rId762" display="https://www.ebay.com/itm/PS-Vita-Shirogane-x-Spirits-Japan-PSV-F-S/232706315715?hash=item362e6095c3:g:nA4AAOSwe1xas2GF"/>
    <hyperlink ref="M762" r:id="rId763" display="https://www.ebay.com/itm/NEW-Flowers-Le-Volume-sur-Hiver-PS-Vita-SONY-Playstation-Japanese-ver-PROTOTYPE/352676272055?hash=item521d24d7b7:g:174AAOSwWuRc7hHs#"/>
    <hyperlink ref="M763" r:id="rId764" display="https://www.ebay.com/itm/Used-PS2-Dance-Dance-Revolution-EXTREME-Japan-Ver/173941300313?hash=item287fb59c59:g:vjQAAOSwANpa0DqQ"/>
    <hyperlink ref="M764" r:id="rId765" display="https://www.ebay.com/itm/PS3-Ninokuni-Shiroki-Seihai-no-Joou-All-in-one-Edition-Ni-no-kuni-PlayStation-3/372264377935?epid=1301571921&amp;hash=item56acaf9e4f:g:CkQAAOSwlJlavyp3"/>
    <hyperlink ref="M765" r:id="rId766" display="https://www.ebay.com/itm/USED-PS4-PlayStation-4-Saint-Seiya-Soldiers-Soul-49692-JAPAN-IMPORT/254383798816?hash=item3b3a74ba20:g:ydAAAOSwJPxd-EBP"/>
    <hyperlink ref="M766" r:id="rId767" display="https://www.ebay.com/itm/Used-PS-Vita-Ginsei-Shogi-Kyoutendo-Toufuu-Raijin-Import-Japan/291818454360?hash=item43f1bc3d58:g:5MkAAOSwRgJXh1~w"/>
    <hyperlink ref="M767" r:id="rId768" display="https://www.ebay.com/itm/Used-PS3-MotoGP-15-Japan-Ver/173941288097?hash=item287fb56ca1:g:A00AAOSwtrJbQyO7"/>
    <hyperlink ref="AF768" r:id="rId769" display="写真は以下のサイトから&#10;https://www.mercari.com/jp/items/m52029574222/?_s=U2FsdGVkX1-VHF_uZGt_UxAqWIfxU5tTdsH4NF6rKWp0zXYXAZcGAl-uZpH6M6pwURIt3W5isKhhhDNss22vkIa-89rWYR1Zj7XNaniyrQhkqfBXNaojPFfOgh8wFDgq"/>
    <hyperlink ref="M769" r:id="rId770" display="https://www.ebay.com/itm/Used-PSP-Tengai-Makyou-Daishi-no-Mokushiroku-Japan-Import-Free-shipping/301375292881?epid=110632270&amp;hash=item462b5e05d1:g:X18AAOSwGWNUU7r4"/>
    <hyperlink ref="M770" r:id="rId771" display="https://www.ebay.com/itm/Nintendo-3DS-Railway-Japan-Route-Kashima-seaside-railway-Japan-F-S/273176019190?epid=1930319468&amp;hash=item3f9a8f40f6:g:AzYAAOSwl4Va3s4E"/>
    <hyperlink ref="M771" r:id="rId772" display="https://www.ebay.com/itm/Nintendo-3DS-Doraemon-Nobita-of-Antarctic-Kachikochi-Adventure-Japan-F-S/273176038994?epid=599678750&amp;hash=item3f9a8f8e52:g:GzUAAOSwroBa3tAq"/>
    <hyperlink ref="M772" r:id="rId773" display="https://www.ebay.com/itm/PSP-DARIUS-BURST-Japan-PlayStation-Portable-F-S/372288424938?epid=78507708&amp;hash=item56ae1e8bea:g:vUQAAOSw72Na4ats"/>
    <hyperlink ref="M773" r:id="rId774" display="https://www.ebay.com/itm/PS-Vita-ChuSingura46-1-Japan-PSV-F-S/273189670285?epid=1438955884&amp;hash=item3f9b5f8d8d:g:-SwAAOSwbEZa6W0K"/>
    <hyperlink ref="M774" r:id="rId775" display="https://www.ebay.com/itm/PS-Vita-WAGAMAMA-HIGH-SPEC-Japan-PSV-F-S/232755162370?hash=item363149ed02:g:i~cAAOSwKiZa6sfC"/>
    <hyperlink ref="M775" r:id="rId776" display="https://www.ebay.com/itm/Nintendo-DS-Rockman-Megaman-Star-Force-3-Black-Ace-Japan-NDS-F-S/232760129114?hash=item363195b65a:g:GCYAAOSwL7ta8CwD"/>
    <hyperlink ref="M776" r:id="rId777" display="https://www.ebay.com/itm/UsedGame-PSP-Toaru-Majutsu-no-Kinsho-Mokuroku-Limited-Edition-Japan-Import/273518634033?epid=110394654&amp;hash=item3faefb2431:g:ghYAAOSwTitbzHXc"/>
    <hyperlink ref="M777" r:id="rId778" display="https://www.ebay.com/itm/PSP-Warship-Gunner-2-Portable-Japan-PlayStation-Portable-F-S/232780211073?epid=1200378887&amp;hash=item3632c82381:g:2aUAAOSwjzJbBmyB"/>
    <hyperlink ref="M778" r:id="rId779" display="https://www.ebay.com/itm/PSP-R-TYPE-TACTICS-Japan-PlayStation-Portable-F-S/372325456069?hash=item56b05398c5:g:by8AAOSwkjtbFlaP"/>
    <hyperlink ref="M779" r:id="rId780" display="https://www.ebay.com/itm/PSP-Princess-Maker-5-Japan-PlayStation-Portable-F-S/372326565837?hash=item56b06487cd:g:jJ4AAOSwrQxbF7xK"/>
    <hyperlink ref="M780" r:id="rId781" display="https://www.ebay.com/itm/Used-PSP-Taito-Memories-Pocket-Japan-Import-Free-shipping/301375292334?epid=1943728929&amp;hash=item462b5e03ae:g:WE4AAOSwyTZUU7ro"/>
    <hyperlink ref="M781" r:id="rId782" display="https://www.ebay.com/itm/PSP-Ikuze-GenSan-Yuuyake-Daiku-Monogatari-Japan-PlayStation-Portable-F-S/372332870471?epid=109928982&amp;hash=item56b0c4bb47:g:AGsAAOSwp41bH2vo"/>
    <hyperlink ref="M782" r:id="rId783" display="https://www.ebay.com/itm/PSP-Air-Traffic-Controller-Airport-Hero-Haneda-Japan-PlayStation-Portable-F-S/273286646575?epid=110317389&amp;hash=item3fa1274b2f:g:JxQAAOSwvDpbH22r"/>
    <hyperlink ref="M783" r:id="rId784" display="https://www.ebay.com/itm/PS-Vita-Side-Kicks-Japan-PSV-F-S/273290985057?hash=item3fa1697e61:g:O3UAAOSwH4hbIOig"/>
    <hyperlink ref="M784" r:id="rId785" display="https://www.ebay.com/itm/METAL-MAX-Xeno-metal-Max-Zeno-PS-Vita-91209-972-fromJAPAN/164156736037?hash=item2638810225:g:vQYAAOSwhzZekMWw"/>
    <hyperlink ref="M785" r:id="rId786" display="https://www.ebay.com/itm/PSP-Xyanide-Japan-PlayStation-Portable-NEW-F-S/273303864954?hash=item3fa22e067a:g:0Y8AAOSwz35bJhv1"/>
    <hyperlink ref="M786" r:id="rId787" display="https://www.ebay.com/itm/PlayStation-Vita-Uta-no-Prince-sama-Repeat-LOVE-Japanese-Ver-PS-VITA-broccoli/272823668526?hash=item3f858ecf2e:g:Ky8AAOSwr6xZo~6K"/>
    <hyperlink ref="M787" r:id="rId788" display="https://www.ebay.com/itm/Marvelous-Fate-EXTELLA-LINK-PS4-Japanese-ver/254286370720?hash=item3b34a617a0:g:GswAAOSwMOxdHuoH"/>
    <hyperlink ref="M788" r:id="rId789" display="https://www.ebay.com/itm/PS-Vita-Digimon-Story-Cyber-Sleuth-Hackers-Memory-Japan-PSV-F-S/232851321595?hash=item36370532fb:g:qw0AAOSwMb1bTGey"/>
    <hyperlink ref="M789" r:id="rId790" display="https://www.ebay.com/itm/PS-Vita-Neo-Angelique-angel-of-tears-Japan-PSV-F-S/232906568320?hash=item363a503280:g:QssAAOSwuvVbg75A"/>
    <hyperlink ref="M790" r:id="rId791" display="https://www.ebay.com/itm/PS-Vita-Kenka-Bancho-Otome-Japan-PSV-F-S/273358796572?epid=1566367852&amp;hash=item3fa574371c:g:YTUAAOSwNURbTGmJ"/>
    <hyperlink ref="M791" r:id="rId792" display="https://www.ebay.com/itm/PS-Vita-Kamigami-no-Asobi-InFinite-Japan-PSV-F-S/273358798987?hash=item3fa574408b:g:Jt0AAOSwoHJbTGow"/>
    <hyperlink ref="M792" r:id="rId793" display="https://www.ebay.com/itm/Used-Final-Fantasy-Di-Xv-Deluxe-Edition-First-Production-Award-Ar-Japan-Export/192890911118?hash=item2ce931b98e:g:mlkAAOSwzqdctVz2"/>
    <hyperlink ref="M793" r:id="rId794" display="https://www.ebay.com/itm/PS-Vita-Darkest-Dungeon-Japan-PSV-F-S/273425727535?hash=item3fa971802f:g:63oAAOSwdPZbgSKx"/>
    <hyperlink ref="M794" r:id="rId795" display="https://www.ebay.com/itm/PS-Vita-Karumaruka-circle-Japan-PSV-F-S/273428728818?epid=921876264&amp;hash=item3fa99f4bf2:g:PjwAAOSw899bg7ty"/>
    <hyperlink ref="M795" r:id="rId796" display="https://www.ebay.com/itm/Used-PS-Vita-Persona-4-The-Golden-Japan-Import-Free-Shipping/291971744542?epid=1238161461&amp;hash=item43fadf431e:g:iTQAAOSwYaFWeNuk"/>
    <hyperlink ref="M796" r:id="rId797" display="https://www.ebay.com/itm/PS-Vita-Angelique-Retour-Japan-PSV-F-S/232906555185?epid=1241893269&amp;hash=item363a4fff31:g:OVsAAOSwylhbg7wl"/>
    <hyperlink ref="M797" r:id="rId798" display="https://www.ebay.com/itm/PS-Vita-Gakuen-Club-Hiimitsu-Night-Club-Japan-PSV-F-S/273428741022?hash=item3fa99f7b9e:g:KwkAAOSwDjFbg7y6"/>
    <hyperlink ref="M798" r:id="rId799" display="https://www.ebay.com/itm/PS-Vita-LOVELY-CATION-1-2-Japan-PSV-F-S/273428743282?epid=1538985627&amp;hash=item3fa99f8472:g:zZAAAOSwM9xbg71l"/>
    <hyperlink ref="M799" r:id="rId800" display="https://www.ebay.com/itm/PS-Vita-Slotter-Mania-V-Gakuen-Apocalypse-HIGH-SCHOOL-OF-THE-DEAD-PSV-Japan/372416021890?epid=211980966&amp;hash=item56b5b98582:g:zi8AAOSw4M9bg78D"/>
    <hyperlink ref="M800" r:id="rId801" display="https://www.ebay.com/itm/Nintendo-3DS-Seiso-of-Amazones-Japan-F-S/273466316244?epid=1228540786&amp;hash=item3fabdcd5d4:g:2g4AAOSwlgFbn2xc"/>
    <hyperlink ref="M801" r:id="rId802" display="https://www.ebay.com/itm/PS4-Tsuki-ni-Yorisou-Otome-Sahou-Hidamari-Japan-PlayStation-4-F-S/372441323494?hash=item56b73b97e6:g:Or0AAOSwHShboewt"/>
    <hyperlink ref="M802" r:id="rId803" display="https://www.ebay.com/itm/7-14-Days-to-USA-Airmail-Delivery-USED-PSP-Fate-Extra-Japanese-Version/112438356723?hash=item1a2dd92af3:g:dFoAAOSw8d5ZPDz4"/>
    <hyperlink ref="M803" r:id="rId804" display="https://www.ebay.com/itm/PS-Vita-Dance-with-Devils-My-Carol-Japan-PSV-F-S/232944338617?epid=26014639148&amp;hash=item363c9086b9:g:lWYAAOSwsshbrfc8"/>
    <hyperlink ref="M804" r:id="rId805" display="https://www.ebay.com/itm/Nintendo-3DS-Runabout-3D-Drive-Impossible-Japan-F-S/232945451453?epid=1328541822&amp;hash=item363ca181bd:g:hT4AAOSwkwdbrzkd"/>
    <hyperlink ref="M805" r:id="rId806" display="https://www.ebay.com/itm/Nintendo-3DS-Pachipara-3D-ocean-Story-2-With-Agnes-Lum-Japan-F-S/232946680400?hash=item363cb44250:g:FFkAAOSwWMNbsI91"/>
    <hyperlink ref="M806" r:id="rId807" display="https://www.ebay.com/itm/Nintendo-Switch-Samurai-Warriors-Spirit-of-Sanada-Sengoku-Musou-Sanada-Maru/233156974635?hash=item36493d182b:g:J-8AAOSwpUVcf4si"/>
    <hyperlink ref="M807" r:id="rId808" display="https://www.ebay.com/itm/Nintendo-Switch-World-End-Syndrome-Japan/273746777896?hash=item3fbc945728:g:vaIAAOSwXq5cf4uq"/>
    <hyperlink ref="M808" r:id="rId809" display="https://www.ebay.com/itm/Nintendo-Switch-Drum-Master-Taiko-No-Tatsujin-Japan/372619913695?hash=item56c1e0a9df:g:AIYAAOSwS0Jcf47n"/>
    <hyperlink ref="M809" r:id="rId810" display="https://www.ebay.com/itm/PS4-Catherine-Full-Body-Japan-F-S/233158143780?hash=item36494eef24:g:C80AAOSwlf5cgM8o"/>
    <hyperlink ref="M810" r:id="rId811" display="https://www.ebay.com/itm/PS4-BIOHAZARD-RE-2-Japan-F-S/372620791687?hash=item56c1ee0f87:g:li0AAOSw2s1cgNBW"/>
    <hyperlink ref="M811" r:id="rId812" display="https://www.ebay.com/itm/PS4-Warriors-Musou-OROCHI-2-Ultimate-Japan-F-S/372620795475?hash=item56c1ee1e53:g:WgcAAOSwmYFcgNLX"/>
    <hyperlink ref="M812" r:id="rId813" display="https://www.ebay.com/itm/PS4-Musou-Orochi-3-Japan-F-S/233158158493?hash=item36494f289d:g:KpEAAOSww4JcgNP0"/>
    <hyperlink ref="M813" r:id="rId814" display="https://www.ebay.com/itm/Atlus-Catherine-Full-Body-Dynamite-Full-Body-BOX-PS4-Japanese-Ver/254286360924?hash=item3b34a5f15c:g:brwAAOSw2fRdHubI"/>
    <hyperlink ref="M814" r:id="rId815" display="https://www.ebay.com/itm/NEW-PS4-Resident-Evil-BIOHAZARD-RE-3-Japan-Z-Version-COLLECTORS-EDITION-EMS/164154089870?epid=15037776421&amp;hash=item263858a18e:g:aTcAAOSw76hejcfA"/>
    <hyperlink ref="M815" r:id="rId816" display="https://www.ebay.com/itm/Marvelous-Entertainment-Fate-Extra-Type-Moon-Box-Benefits-Only-Figma-Nero/224006226505?hash=item3427cfc249:g:7IwAAOSwAdFeuHaS"/>
    <hyperlink ref="M816" r:id="rId817" display="https://www.ebay.com/itm/PS4-Summer-Lesson-Miyamoto-Hikari-Collection-VR-only-Japan-F-S/372620801935?epid=769230812&amp;hash=item56c1ee378f:g:GMoAAOSwzMlcgNS2"/>
    <hyperlink ref="M817" r:id="rId818" display="https://www.ebay.com/itm/PS4-Kadokawa-Games-Root-Letter-Last-Answer-Japan-F-S/273750556025?epid=25026142418&amp;hash=item3fbccdfd79:g:nsUAAOSwTmxcgite"/>
    <hyperlink ref="M818" r:id="rId819" display="https://www.ebay.com/itm/PS4-Ys-VIII-8-Lacrimosa-of-DANA-Japan-PlayStation-4-F-S/233191388714?hash=item364b4a362a:g:9toAAOSwORRbeSyt"/>
    <hyperlink ref="M819" r:id="rId820" display="https://www.ebay.com/itm/PS4-Tales-of-Vesperia-PlayStation-4-Japan-F-S/273765078744?hash=item3fbdab96d8:g:QN0AAOSwmU1cjhEb"/>
    <hyperlink ref="M820" r:id="rId821" display="https://www.ebay.com/itm/PS-Vita-Usotsuki-Hime-to-Moumoku-Ouji-Japan-PSV-F-S/233171045795?hash=item364a13cda3:g:y54AAOSwAZxcj0Ws"/>
    <hyperlink ref="M821" r:id="rId822" display="https://www.ebay.com/itm/PS-Vita-Harukanaru-Toki-no-Naka-de-Ultimate-Japan-PSV-F-S/273766875326?hash=item3fbdc700be:g:uk8AAOSwShtcj0ac"/>
    <hyperlink ref="M822" r:id="rId823" display="https://www.ebay.com/itm/PS-Vita-Attack-on-Titan-2-Japan-PSV-F-S/273766875855?hash=item3fbdc702cf:g:CzkAAOSwAvNcj0bw"/>
    <hyperlink ref="M823" r:id="rId824" display="https://www.ebay.com/itm/PS-Vita-Steins-Gate-Japan-PSV-F-S/273766876395?hash=item3fbdc704eb:g:5BkAAOSwWXhcj0dM"/>
    <hyperlink ref="M824" r:id="rId825" display="https://www.ebay.com/itm/PS-Vita-Gal-Gun-Double-Peace-Japan-PSV-F-S/233171054363?hash=item364a13ef1b:g:DFEAAOSwfeZcj0eW"/>
    <hyperlink ref="M825" r:id="rId826" display="https://www.ebay.com/itm/PS4-Super-Robot-Taisen-Wars-T-Japan-F-S/273768443599?hash=item3fbddeeecf:g:5SUAAOSw0AFcgNI1"/>
    <hyperlink ref="M826" r:id="rId827" display="https://www.ebay.com/itm/PS4-Super-Robot-Taisen-Wars-T-Premium-Anime-song-sound-edition-Japan/174275710682?hash=item2893a44eda:g:SmwAAOSw0VZdCfhP"/>
    <hyperlink ref="M827" r:id="rId828" display="https://www.ebay.com/itm/PlayStation4-Devil-May-Cry-5-Sony/283851828711?hash=item4216e32de7:g:m2kAAOSwxelemxNC"/>
    <hyperlink ref="M828" r:id="rId829" display="https://www.ebay.com/itm/PS4-CRYSTAR-Japan-F-S/233182308267?hash=item364abfa7ab:g:aD0AAOSwcyVcW~~X"/>
    <hyperlink ref="M829" r:id="rId830" display="https://www.ebay.com/itm/Nintendo-Switch-STEINS-GATE-ELITE-Japan-F-S/273787879019?hash=item3fbf077e6b:g:kBoAAOSw5QpcekW3"/>
    <hyperlink ref="M830" r:id="rId831" display="https://www.ebay.com/itm/Nintendo-Switch-LITTLE-NIGHTMARES-Deluxe-Edition-Japan/174279266968?hash=item2893da9298:g:TLUAAOSwMpxc~1i5"/>
    <hyperlink ref="M831" r:id="rId832" display="https://www.ebay.com/itm/Nintendo-Switch-Splatoon-2-Japan-F-S/273787889818?epid=890486049&amp;hash=item3fbf07a89a:g:9NgAAOSwqNxcd7nm"/>
    <hyperlink ref="M832" r:id="rId833" display="https://www.ebay.com/itm/Nintendo-Switch-Inishie-to-Yuki-no-Setsuna-Japan-F-S/273787894369?hash=item3fbf07ba61:g:72kAAOSwGZRcd7dH"/>
    <hyperlink ref="M833" r:id="rId834" display="https://www.ebay.com/itm/My-Hero-Academia-Ones-Justice-Switch-Free-Shipping-with-Tracking-New-Japan/373047708527?hash=item56db604b6f:g:WwcAAOSwiFFet7~e"/>
    <hyperlink ref="M834" r:id="rId835" display="https://www.ebay.com/itm/Nintendo-Switch-Minna-de-waiwai-Spelunker-Japan-F-S/273787898206?epid=559010944&amp;hash=item3fbf07c95e:g:BkkAAOSwW0tccnR-"/>
    <hyperlink ref="M835" r:id="rId836" display="https://www.ebay.com/itm/Nintendo-Switch-PEACH-BALL-Senran-Kagura-Japan-F-S/273787899843?hash=item3fbf07cfc3:g:muQAAOSwgX9cb7wn"/>
    <hyperlink ref="M836" r:id="rId837" display="https://www.ebay.com/itm/Nintendo-Switch-Rider-Climax-Scramble-Zi-O-Japan-F-S/372659540902?hash=item56c43d53a6:g:Z~MAAOSw1tRcwt0Q"/>
    <hyperlink ref="M837" r:id="rId838" display="https://www.ebay.com/itm/PS4-ISLAND-Japan-PlayStation-4-F-S/372643172540?hash=item56c34390bc:g:vM4AAOSw3kxbeSsN"/>
    <hyperlink ref="M838" r:id="rId839" display="https://www.ebay.com/itm/PS4-DJMAX-RESPECT-PlayStation-4-Japan-F-S/372643172533?hash=item56c34390b5:g:~VYAAOSwrwhbnhMJ"/>
    <hyperlink ref="M839" r:id="rId840" display="https://www.ebay.com/itm/PS4-Cars-3-Shouri-eno-Michi-Japan-PlayStation-4-F-S/233187615817?hash=item364b10a449:g:CssAAOSwtOZbeSuU"/>
    <hyperlink ref="M840" r:id="rId841" display="https://www.ebay.com/itm/PS4-F1-2017-Japan-F-S/372644084653?hash=item56c3517bad:g:IVsAAOSwAtlaw1nj"/>
    <hyperlink ref="M841" r:id="rId842" display="https://www.ebay.com/itm/PS4-KINGDOM-HEARTS-HD-2-8-Final-Chapter-Prologue-Japan-PlayStation-4-F-S/273790744692?epid=2071364232&amp;hash=item3fbf333874:g:osUAAOSwgvFbLLFw"/>
    <hyperlink ref="M842" r:id="rId843" display="https://www.ebay.com/itm/PS4-Kagero-mou-hitori-no-princess-Japan-F-S/273792970634?epid=212038293&amp;hash=item3fbf552f8a:g:c4wAAOSwL9pacv4T"/>
    <hyperlink ref="M843" r:id="rId844" display="https://www.ebay.com/itm/PS4-Rise-of-the-Tomb-Raider-Japan-PlayStation-4-F-S/273792970627?hash=item3fbf552f83:g:do4AAOSwcp1bnKj5"/>
    <hyperlink ref="M844" r:id="rId845" display="https://www.ebay.com/itm/PS4-DIABLO-reaper-of-souls-Ultimate-evil-edition-Japan-PlayStation-4-F-S/273792970622?epid=211979966&amp;hash=item3fbf552f7e:g:MWoAAOSwLmlbLLL~"/>
    <hyperlink ref="M845" r:id="rId846" display="https://www.ebay.com/itm/PS4-Gran-Turismo-SPORT-PlayStation-4-Japan-F-S/233188574368?epid=2246333080&amp;hash=item364b1f44a0:g:t-0AAOSw0JVbng02"/>
    <hyperlink ref="M846" r:id="rId847" display="https://www.ebay.com/itm/PS4-Idol-Master-Stellar-Stage-Japan-PlayStation-4-F-S/233188574364?epid=27009941809&amp;hash=item364b1f449c:g:gGUAAOSwZb5bLLPD"/>
    <hyperlink ref="M847" r:id="rId848" display="https://www.ebay.com/itm/PS4-Fighting-EX-Layer-Japan-F-S/372647291791?epid=27026717088&amp;hash=item56c3826b8f:g:H7kAAOSwIbtcNInj"/>
    <hyperlink ref="M848" r:id="rId849" display="https://www.ebay.com/itm/PS4-Earth-Defense-Force-5-PlayStation-4-Japan-F-S/233191388715?hash=item364b4a362b:g:I88AAOSwbX5cgi86"/>
    <hyperlink ref="M849" r:id="rId850" display="https://www.ebay.com/itm/PS4-Crash-Bandicoot-Buttobi-3dan-tobi-Japan-F-S/273796952744?hash=item3fbf91f2a8:g:9VYAAOSwwq1aw1kh"/>
    <hyperlink ref="M850" r:id="rId851" display="https://www.ebay.com/itm/PS4-Dragon-Quest-Builders-2-Destruction-God-Sid-Japan-F-S/233192293209?epid=14023558857&amp;hash=item364b580359:g:lCMAAOSwXAxcMbs9"/>
    <hyperlink ref="M851" r:id="rId852" display="https://www.ebay.com/itm/PS4-Call-of-Duty-Black-Ops-4-PlayStation-4-Japan-F-S/273801111661?epid=7023633791&amp;hash=item3fbfd1686d:g:G64AAOSwhBJbuagt"/>
    <hyperlink ref="M852" r:id="rId853" display="https://www.ebay.com/itm/PS4-ALIEN-ISOLATION-PlayStation-4-Japan-F-S/372650005323?hash=item56c3abd34b:g:0vsAAOSw4WFbi7oO"/>
    <hyperlink ref="M853" r:id="rId854" display="https://www.ebay.com/itm/PS4-ULTIMATE-MARVEL-VS-CAPCOM-3-Japan-F-S/372650005320?epid=572578292&amp;hash=item56c3abd348:g:BtgAAOSwwGdZ2Kwk"/>
    <hyperlink ref="M854" r:id="rId855" display="https://www.ebay.com/itm/PS4-D-S-Dal-Segno-PlayStation-4-Japan-F-S/233194950295?hash=item364b808e97:g:pOEAAOSw9wxbkMgQ"/>
    <hyperlink ref="M855" r:id="rId856" display="https://www.ebay.com/itm/PS4-Amaekata-wa-Kanojo-nari-ni-Japan-F-S/273803639798?hash=item3fbff7fbf6:g:mJYAAOSwgptatPsW"/>
    <hyperlink ref="M856" r:id="rId857" display="https://www.ebay.com/itm/PS4-Senran-Kagura-Burst-Re-Newal-Japan-F-S/372654101845?epid=7013517029&amp;hash=item56c3ea5555:g:9iYAAOSwWWJatPvI"/>
    <hyperlink ref="M857" r:id="rId858" display="https://www.ebay.com/itm/PS4-DIABOLIK-LOVERS-GRAND-EDITION-Japan-F-S/372654101842?epid=3015702957&amp;hash=item56c3ea5552:g:8IoAAOSwStdbD8nJ"/>
    <hyperlink ref="M858" r:id="rId859" display="https://www.ebay.com/itm/Mega-Drive-HOKUTO-NO-KEN-Sega-056-md/362921464628?hash=item547fce1334:g:6w0AAOSwPn1eT3Ac"/>
    <hyperlink ref="M859" r:id="rId860" display="https://www.ebay.com/itm/SNATCHER-PS1-Playstation-Hit-Japan-Game-Japan-Used-197/193324950000?epid=56237855&amp;hash=item2d0310a1f0:g:74wAAOSwQ0teMqbB"/>
    <hyperlink ref="M860" r:id="rId861" display="https://www.ebay.com/itm/METROID-ZERO-MISSION-Nintendo-Game-Boy-Advance-GBA-2004/293572556943?hash=item445a49b88f:g:PIAAAOSwdMhebNCs"/>
    <hyperlink ref="M861" r:id="rId862" display="https://www.ebay.com/itm/Ys-III-3-Wanderers-from-Ys-Playstation-2-PS2/223030976516?epid=56254478&amp;hash=item33edaea004:g:JDwAAOSwUq9bL9Ta"/>
    <hyperlink ref="M862" r:id="rId863" display="https://www.ebay.com/itm/Kato-Chan-Ken-Chan-PC-Engine-SuperGrafx-HuCard-Card-HUDSON-SOFT-1986-Game-Japan/223988251812?hash=item3426bd7ca4:g:b0YAAOSwo7Zeo0lQ"/>
    <hyperlink ref="M863" r:id="rId864" display="https://www.ebay.com/itm/Deathsmiles-First-Print-Limited-Edition-Xbox-360-w-DLC-Card-Arrange-Soundtrack/163024680689?epid=212075858&amp;hash=item25f50736f1:g:z3IAAOSwhFla5lnS"/>
    <hyperlink ref="AF864" r:id="rId865" display="写真は以下のサイトから&#10;https://www.mercari.com/jp/items/m24373392553/?_s=U2FsdGVkX18zjmGU18MTmkiHPXI4zaLDa50G-akc9OKCunMGoCZ4B0i0LriiMxbvA9YmEvUQqC2xxZFfxS3JU8UI5i4mukqqMnTyMlSAqmJPpKjQxkxwQ-P-VbhtogJL"/>
    <hyperlink ref="M865" r:id="rId866" display="https://www.ebay.com/itm/PS4-ESP-RA-DE-Psi-New-price-version-Japan-Import-PlayStation-4/223890784785?epid=23035279397&amp;hash=item3420ee4211:g:QLgAAOSwZH1eNuMH"/>
    <hyperlink ref="M866" r:id="rId867" display="https://www.ebay.com/itm/PSL-PS4-Wanda-and-the-Colossus-Early-purchase-privilege-Enclosed-Japan/142663128304?hash=item21376294f0:g:m9EAAOSwkrFaY-M9"/>
    <hyperlink ref="M867" r:id="rId868" display="https://www.ebay.com/itm/Used-PS4-Bioshock-collection-Import-Japan/291982837740?hash=item43fb8887ec:g:tskAAOSwa~BYYM3c"/>
    <hyperlink ref="M868" r:id="rId869" display="https://www.ebay.com/itm/Watch-Dogs-2-CERO-rating-Z-PS4-Japan/333410014400?epid=2069937179&amp;hash=item4da0c914c0:g:UBYAAOSwy4Jd2hl7"/>
    <hyperlink ref="M869" r:id="rId870" display="https://www.ebay.com/itm/Persona-5-Scramble-The-Phantom-Strikers-PS4-2020-Game-soft-Japanese/264684404244?hash=item3da06b7e14:g:ycAAAOSwMWdecDz1"/>
    <hyperlink ref="M870" r:id="rId871" display="https://www.ebay.com/itm/Used-Ps4-Ark-Survival-Evolved-Japan-Export/192891092354?hash=item2ce9347d82:g:w8YAAOSwRaFctasb"/>
    <hyperlink ref="M871" r:id="rId872" display="https://www.ebay.com/itm/Used-PS4-The-Elder-Scrolls-V-Skyrim-SPECIAL-EDITION-Japan-Import/302710985262?epid=1593870019&amp;hash=item467afb122e:g:0McAAOSw0XFa2aqB"/>
    <hyperlink ref="M872" r:id="rId873" display="https://www.ebay.com/itm/PS4-JUMP-FORCE-Japan/174275710670?hash=item2893a44ece:g:yjUAAOSws6ldCfn5"/>
    <hyperlink ref="M873" r:id="rId874" display="https://www.ebay.com/itm/EARTH-DEFENSE-FORCE-IRON-RAIN-PS4-Free-Shipping-with-Tracking-New-from-Japan/202737322094?hash=item2f3416086e:g:FxYAAOSwTaxdMceY"/>
    <hyperlink ref="M874" r:id="rId875" display="https://www.ebay.com/itm/PS4-Marvels-Spider-Man-Japan/174276799441?hash=item2893b4ebd1:g:5XUAAOSwq5tdHbjz"/>
    <hyperlink ref="M875" r:id="rId876" display="https://www.ebay.com/itm/Official-Sega-Megadrive-BARE-KNUCKLE-3-Street-Of-Rage-Japan-region-Used-F-S/184238048866?epid=1724575458&amp;hash=item2ae5718662:g:3iQAAOSwv-1ehy1d"/>
    <hyperlink ref="M876" r:id="rId877" display="https://www.ebay.com/itm/THE-SUPER-SHINOBI-I-1-Mega-Drive-Sega-120-md/303457386983?hash=item46a77841e7:g:1dIAAOSw63teKTyn"/>
    <hyperlink ref="M877" r:id="rId878" display="https://www.ebay.com/itm/Mega-Drive-Genesis-Dai-Makaimura-Complete-Manual-Box-Set-JAPAN-Game-Sega-Soft/401949480405?hash=item5d960e55d5:g:nuMAAOSwqUldw7Z-"/>
    <hyperlink ref="M878" r:id="rId879" display="https://www.ebay.com/itm/Nintendo-GAME-BOY-ADVANCE-Final-Fight-ONE-box-manual-CAPCOM-tested-works-GBASP/254551085668?hash=item3b446d5264:g:PXIAAOSwtzZee4Dv"/>
    <hyperlink ref="M879" r:id="rId880" display="https://www.ebay.com/itm/VIGILANTE-Ref-bbc-PC-Engine-Hu-pe/303110029889?hash=item4692c40241:g:7PwAAOSwh8xcnJzm"/>
    <hyperlink ref="M880" r:id="rId881" display="https://www.ebay.com/itm/ALTERED-BEAST-Ju-Oh-Ki-Juohki-Ref-3058-Mega-Drive-Sega-md/312708332753?hash=item48cede7cd1:g:FcIAAOSwahJdaMLU"/>
    <hyperlink ref="M881" r:id="rId882" display="https://www.ebay.com/itm/COLUMNS-No-Manual-MD-Genesis-Sega-Mega-Drive-BOX-From-Japan/193376819475?hash=item2d06281913:g:DoIAAOSwTrZeZ2L4"/>
    <hyperlink ref="M882" r:id="rId883" display="https://www.ebay.com/itm/Sega-Golden-Ax-Ii-Missing-Manual-G-4062-Retro-Game-Software/164211810152?hash=item263bc95f68:g:UhYAAOSwuQdeuUSP"/>
    <hyperlink ref="M883" r:id="rId884" display="https://www.ebay.com/itm/Akumajo-Special-Boku-Dracula-Kun-Famicom-Boxed-Manual-Very-Good-JPN-Tested/392781913585?epid=56252380&amp;hash=item5b73a05df1:g:m0UAAOSwtVpeqoIY"/>
    <hyperlink ref="M884" r:id="rId885" display="https://www.ebay.com/itm/AFTER-BURNER-COMPLETE-Super-32X-32-X-Ref-ccc-Mega-Drive-Sega-md/362427642937?hash=item54625ef439:g:G1gAAOSw5ipdAxBB"/>
    <hyperlink ref="M885" r:id="rId886" display="https://www.ebay.com/itm/MIDNIGHT-RESISTANCE-Mega-Drive-Sega-1427-md/362914575526?hash=item547f64f4a6:g:4zUAAOSwkAxeRk5G"/>
    <hyperlink ref="M886" r:id="rId887" display="https://www.ebay.com/itm/NEW-Sega-Games-Nintendo-3DS-Sega-3D-Reprint-Archives-3-Final-Stage-Japan-f-s/202758441057?epid=524852596&amp;hash=item2f35584861:g:ACIAAOSwfP1dV07x"/>
    <hyperlink ref="M887" r:id="rId888" display="https://www.ebay.com/itm/Z875-Sega-Mega-Drive-Sonic-3-The-Hedgehog-Japan-MD-F-S-x/192374963183?hash=item2cca70fbef:g:LGkAAOSwY~1aGJah"/>
    <hyperlink ref="M888" r:id="rId889" display="https://www.ebay.com/itm/DARIUS-2-SEGA-Mega-Drive-MD-Japan/223030976803?hash=item33edaea123:g:sb4AAOSw5IFbL9Td"/>
    <hyperlink ref="M889" r:id="rId890" display="https://www.ebay.com/itm/MAGIC-SWORD-Ref-0434-Super-Famicom-Nintendo-sf/312755662386?epid=214794178&amp;hash=item48d1b0ae32:g:h~gAAOSwZc5db20U"/>
    <hyperlink ref="M890" r:id="rId891" display="https://www.ebay.com/itm/Used-Sega-saturn-SONIC-JAPAN-IMPORT-R/143533314318?hash=item216b40910e:g:x14AAOSwCDxeR8Kv"/>
    <hyperlink ref="M891" r:id="rId892" display="https://www.ebay.com/itm/DARIUS-TWIN-Ref-C-Super-Famicom-Nintendo-sf/302965364126?hash=item468a24959e:g:yHIAAOSwwPRb85-o"/>
    <hyperlink ref="AF892" r:id="rId893" display="写真は以下のサイトから&#10;https://www.mercari.com/jp/items/m98714174218/?_s=U2FsdGVkX1-NcFBH6AuRc-K0tS5pHVWvNVosIiaciswFcucOzllZWNKmFPLBt4KvQQK6DLo85_mfcZThVxp6yCr5eYnLudaAPJyOMVpKpy9JhaPzse772bhaR49i7r2a"/>
    <hyperlink ref="M893" r:id="rId894" display="https://www.ebay.com/itm/Super-Famicom-THUNDER-SPIRITS-No-Instruction-bdn-Nintendo-sf/362696156010?epid=214642401&amp;hash=item547260236a:g:UBwAAOSww~w9dJD0G"/>
    <hyperlink ref="M894" r:id="rId895" display="https://www.ebay.com/itm/Contra-Hard-Spirits-Nintendo-Super-Famicom-Japan/331822891561?hash=item4d422f8229:g:xpkAAOSwRjxdEgGf"/>
    <hyperlink ref="M895" r:id="rId896" display="https://www.ebay.com/itm/CAPTAIN-COMMANDO-Complete-Nintendo-Super-Famicom-SFC-SNES-Japan/282621713588?hash=item41cd911cb4:g:~jEAAOSwdtlZnU5p"/>
    <hyperlink ref="M896" r:id="rId897" display="https://www.ebay.com/itm/Used-Heavy-Machine-Soldiers-Raynos-2-Japan-Export/192890140261?epid=56205484&amp;hash=item2ce925f665:g:RYYAAOSwFmtctA-b"/>
    <hyperlink ref="M897" r:id="rId898" display="https://www.ebay.com/itm/Rayxanber-3-III-shooter-PC-Engine-SUPER-CD-ROM2-PCE-w-Manual-VeryGood-JAPAN/392784765752?hash=item5b73cbe338:g:k5QAAOSwZ41erXL~"/>
    <hyperlink ref="M898" r:id="rId899" display="https://www.ebay.com/itm/FRAGILE-Sayonara-Tsuki-no-Haikyo-Japanese-Nintendo-Wii-NEW-Sealed/174251408749?epid=211990804&amp;hash=item2892317d6d:g:hREAAOSwb~Belo4M"/>
    <hyperlink ref="AF899" r:id="rId900" display="写真は以下のサイトから&#10;https://www.mercari.com/jp/items/m45450198322/?_s=U2FsdGVkX1-JMJTRQ5wQDbZVa8xSH_1hEcNS9_5xH1hlMPJ9VR-_oaY8M7rJy2di6hV2oI7g6c5w8jH9RUoagRdbLui4plS8eYl0Qer-iejcD4O4vPeRJvpnn6Chsxuf"/>
    <hyperlink ref="M900" r:id="rId901" display="https://www.ebay.com/itm/Ketsui-Deathtiny-Kizuna-Jigoku-Tachi-PS4-Japan-Import-Cave-M2-Shot-Triggers-STG/224020874426?epid=18025211314&amp;hash=item3428af44ba:g:Dn0AAOSwIf9eyYQK"/>
    <hyperlink ref="M901" r:id="rId902" display="https://www.ebay.com/itm/GUNBIRD-2-Gun-Bird-Ref-098-Dreamcast-SEGA-dc/312619936291?epid=1709959975&amp;hash=item48c999aa23:g:vQ8AAOSwUyBc4l2B"/>
    <hyperlink ref="M902" r:id="rId903" display="https://www.ebay.com/itm/PS4-Horizon-Zero-Dawn-Complete-Edition-Japan-F-S/233200758487?epid=20009629890&amp;hash=item364bd92ed7:g:Mz8AAOSwbtNaO55H"/>
    <hyperlink ref="M903" r:id="rId904" display="https://www.ebay.com/itm/New-Nintendo-Switch-Zoids-Wild-King-of-Blast-Japan-4904810135906/283357009085?hash=item41f964d4bd:g:MwQAAOSwIS9cT75p"/>
    <hyperlink ref="M904" r:id="rId905" display="https://www.ebay.com/itm/ARK-System-Works-Wizards-Symphony-Switch-NEODAI-53992/324116913177?hash=item4b76df9c19:g:SlYAAOSwJx1efaEo"/>
    <hyperlink ref="M905" r:id="rId906" display="https://www.ebay.com/itm/PS4-Street-Fighter-30th-Anniversary-Collection-International-89036-from-Japan/114223421779?epid=27023607030&amp;hash=item1a983f1953:g:aNUAAOSwd4NevRLL"/>
    <hyperlink ref="M906" r:id="rId907" display="https://www.ebay.com/itm/USED-MaiTetsu-pure-stationPS4/283869583296?hash=item4217f217c0:g:C0IAAOSw161esrh1"/>
    <hyperlink ref="M907" r:id="rId908" display="https://www.ebay.com/itm/Ps4-Tayutama-2-Youre-The-Only-One-Japan-Pljm-16210-4935066601396-F-S-w-Tracking/202684368448?hash=item2f30ee0640:g:SG4AAOSwF3Vc4ozI"/>
    <hyperlink ref="M908" r:id="rId909" display="https://www.ebay.com/itm/Used-PS-Vita-Piofiore-no-Banshou-Japan-VLJM-38111-4995857095599/283078447853?hash=item41e8ca52ed:g:7VYAAOSwqz9bXsVQ"/>
    <hyperlink ref="M909" r:id="rId910" display="https://www.ebay.com/itm/PS-Vita-Kurenai-no-Homura-Sanada-Ninpou-Chou-Japan-PSV-F-S/372673025116?hash=item56c50b145c:g:uroAAOSwDspc4Q1S"/>
    <hyperlink ref="M910" r:id="rId911" display="https://www.ebay.com/itm/Used-Final-Fantasy-Xii-The-Zodiac-Age-Ps4-From-Japan/192937692411?epid=28003022836&amp;hash=item2cebfb8cfb:g:r4sAAOSwTyxc9QKB"/>
    <hyperlink ref="M911" r:id="rId912" display="https://www.ebay.com/itm/PS4-OneChanbara-Z2-CHAOS-Japan/174275648853?epid=212018170&amp;hash=item2893a35d55:g:Qc4AAOSwaj9dEKNb"/>
    <hyperlink ref="M912" r:id="rId913" display="https://www.ebay.com/itm/PS4-That-girl-can-not-be-from-me-PlayStation-4-Japan-F-S/372687254504?epid=1234596174&amp;hash=item56c5e433e8:g:4OgAAOSw83Nc~ivr"/>
    <hyperlink ref="M913" r:id="rId914" display="https://www.ebay.com/itm/Silver-2425-PS4-Japan/333431020869?hash=item4da2099d45:g:TI0AAOSwt95d7dAe"/>
    <hyperlink ref="M914" r:id="rId915" display="https://www.ebay.com/itm/Thunder-Fox-MD-Sega-Genesis-boxed-w-manual-very-good-Japan-tested-c4/392792281871?hash=item5b743e930f:g:XdoAAOSw0sVetd~A"/>
    <hyperlink ref="M915" r:id="rId916" display="https://www.ebay.com/itm/USED-MARS-MATRIX/274357774483?hash=item3fe0ff6893:g:tY0AAOSwQaZessLH"/>
    <hyperlink ref="M916" r:id="rId917" display="https://www.ebay.com/itm/Astro-Boy-Tetsuwan-Atom-Reg-Super-Famicom-Nintendo-SNES-SFC-Very-Good-Japan-F-S/392762060448?hash=item5b72716ea0:g:lRQAAOSwxbpejrtF"/>
    <hyperlink ref="M917" r:id="rId918" display="https://www.ebay.com/itm/SNES-MAZINGER-Z-Boxed-popular-action-Super-famicom-Japan-Game-13450/174159961944?hash=item288cbe1f58:g:63MAAOSwQjheIpaE"/>
    <hyperlink ref="M918" r:id="rId919" display="https://www.ebay.com/itm/Assassins-Creed-Liber-collection-Switch-CERO-rating-Z/153857116635?hash=item23d29949db:g:e1IAAOSwKOZeZDiu"/>
    <hyperlink ref="M919" r:id="rId920" display="https://www.ebay.com/itm/Ps4-Fire-Pro-Wrestling-World-New-Japan-Pro-Wrestling-Premium-Edition-Japanese/283766114591?hash=item4211c7491f:g:NTIAAOSwAfVeNQVZ"/>
    <hyperlink ref="M920" r:id="rId921" display="https://www.ebay.com/itm/NEW-Winning-Post-9-PS4-Japan-F-S-Tracking-PlayStation-4-3-2019-In-store/401752260829?hash=item5d8a4d00dd:g:s0oAAOSwTGBcuXRF"/>
    <hyperlink ref="M921" r:id="rId922" display="https://www.ebay.com/itm/3DS-Radiant-Historia-Perfect-Chronology-nintendo-game-soft/184252726553?epid=921877813&amp;hash=item2ae6517d19:g:8LwAAOSwY5pelUkZ"/>
    <hyperlink ref="M922" r:id="rId923" display="https://www.ebay.com/itm/Nintendo-3DS-Assassination-Classroom-Assassins-development-plan-Japan-Ver/173941293693?epid=1462145443&amp;hash=item287fb5827d:g:CgQAAOSw7mpbMkWf"/>
    <hyperlink ref="M923" r:id="rId924" display="https://www.ebay.com/itm/New-Super-Mario-Bros-Wii-Nintendo-Japan-F-S/402261200161?epid=1800332963&amp;hash=item5da8a2cd21:g:lY4AAOSwDx1evCHS"/>
    <hyperlink ref="M924" r:id="rId925" display="https://www.ebay.com/itm/WORLD-WAR-Z-PS4-CERO-rating-Z/392812107438?epid=18034293978&amp;hash=item5b756d16ae:g:UNUAAOSwMkReyyrE"/>
    <hyperlink ref="M925" r:id="rId926" display="https://www.ebay.com/itm/NEW-NieR-Automata-Game-of-the-YoRHa-Edition-PlayStation-4-Game-soft-F-S-Pre-Sale/153373075518?hash=item23b5bf683e:g:qDoAAOSwNSdcYEzT"/>
    <hyperlink ref="M926" r:id="rId927" display="https://www.ebay.com/itm/Shadow-Of-The-Tomb-Raider-definition-Restorative-Edition-PS4-CERO-rating-Z/392811516906?hash=item5b756413ea:g:oyEAAOSwEDdeyn6x"/>
    <hyperlink ref="M927" r:id="rId928" display="https://www.ebay.com/itm/PS4-GHOST-RECON-BREAKPOINT-Japanese-ver-Game-Year-1-Pass-Ultimate-Pack-JAPAN-FS/114020749692?epid=3034602194&amp;hash=item1a8c2a917c:g:bEwAAOSwgGJd-ez2"/>
    <hyperlink ref="M928" r:id="rId929" display="https://www.ebay.com/itm/Used-PS4-RAGE-2-Japan-Import/293142299006?hash=item4440a4817e:g:XcEAAOSw3G1dHxc8"/>
    <hyperlink ref="M929" r:id="rId930" display="https://www.ebay.com/itm/PS4-Monster-Hunter-World-Iceborne-Japan-NEW/174276626392?epid=0&amp;hash=item2893b247d8:g:~fwAAOSwlTBdkyKt"/>
    <hyperlink ref="M930" r:id="rId931" display="https://www.ebay.com/itm/Mickey-Mania-The-Timeless-Adventures-sega-mega-drive-MD-Japan-genesis-F-S/183932333807?epid=4676&amp;hash=item2ad338aeef:g:itcAAOSwiHFdZamp"/>
    <hyperlink ref="M931" r:id="rId932" display="https://www.ebay.com/itm/Used-Nintendo-switch-Card-Fight-Vanguard-EX-Game-soft-only-without-bonus-card/163999368932?epid=21033845468&amp;hash=item262f1fc6e4:g:KJ4AAOSwIzFd~iWJ"/>
    <hyperlink ref="M932" r:id="rId933" display="https://www.ebay.com/itm/Sonic-Mania-Plus-Nintendo-Switch-Japanese-Version/333120316039?epid=11020569838&amp;hash=item4d8f84a287:g:3DUAAOSw18Bcjd5y"/>
    <hyperlink ref="M933" r:id="rId934" display="https://www.ebay.com/itm/LITTLE-FRIENDS-DOGS-CATS-Switch/333466070083?hash=item4da4206c43:g:UhUAAOSwSp9eEUXg"/>
    <hyperlink ref="M934" r:id="rId935" display="https://www.ebay.com/itm/W-Tracking-Number-English-PREMIUM-BOX-Valentine-Edition-PS3-LOLLIPOP-CHAINSAW/112575078362?epid=212074798&amp;hash=item1a35ff5fda:g:iWcAAOSwCY9Zoayu"/>
    <hyperlink ref="M935" r:id="rId936" display="https://www.ebay.com/itm/UsedGame-Xbox360-Lego-Batman-Japan-Import-FreeShipping/282648468310?hash=item41cf295b56:g:zKEAAOSwjyhaIaP7"/>
    <hyperlink ref="M936" r:id="rId937" display="https://www.ebay.com/itm/Switch-Fit-Boxing/274289953590?epid=8026152531&amp;hash=item3fdcf48b36:g:wRwAAOSwAsFeWWUA"/>
    <hyperlink ref="M937" r:id="rId938" display="https://www.ebay.com/itm/NEW-Nintendo-Switch-Coffee-Talk-First-Limited-With-Original-Sound-Track-JAPAN/143537343125?hash=item216b7e0a95:g:m24AAOSwi5VeTlUA"/>
    <hyperlink ref="M938" r:id="rId939" display="https://www.mercari.com/jp/items/m80625567394/?_s=U2FsdGVkX18rAgH98zsofnjp5JoybT8JnuihoaRaNuT4cxfQDhK7660e2znz_A-qEjh8zW-fk07pf7rsfXiDRiM5CN4lK1-mKWzhuYaUuBpdR-Lia69Cihw5EW6VllX4"/>
    <hyperlink ref="AF938" r:id="rId940" display="写真は以下のサイトから&#10;https://www.mercari.com/jp/items/m80625567394/?_s=U2FsdGVkX18rAgH98zsofnjp5JoybT8JnuihoaRaNuT4cxfQDhK7660e2znz_A-qEjh8zW-fk07pf7rsfXiDRiM5CN4lK1-mKWzhuYaUuBpdR-Lia69Cihw5EW6VllX4"/>
    <hyperlink ref="M939" r:id="rId941" display="https://www.ebay.com/itm/NEW-SFC-Kaizou-Choujin-Shubibinman-Zero-Super-Famicom-Satellaview-SNES-JAPAN-F-S/123158992204?epid=19033920544&amp;hash=item1cacd9154c:g:5eMAAOSwSzRZUidq"/>
    <hyperlink ref="M940" r:id="rId942" display="https://www.ebay.com/itm/CYBER-KNIGHT-Brand-NEW-PC-Engine-Hu-029-pe/303485281140?epid=56272388&amp;hash=item46a921e374:g:32oAAOSwrTFeRM39"/>
    <hyperlink ref="M941" r:id="rId943" display="https://www.ebay.com/itm/TurboGrafx-16-PC-engine-Maison-Ikkoku-HuCARD-software-Japanese-Anime-game/283740657615?hash=item421042d7cf:g:UVcAAOSwi1ZeGrne"/>
    <hyperlink ref="M942" r:id="rId944" display="https://www.ebay.com/itm/Wonder-Momo-PC-Engine-Japan-Namcot-NEC/184220440413?hash=item2ae464d75d:g:ZvkAAOSw3dRedlsn"/>
    <hyperlink ref="M943" r:id="rId945" display="https://www.ebay.com/itm/Sony-Bullet-Girls-PS-Vita/254285328032?epid=211997429&amp;hash=item3b34962ea0:g:BpsAAOSwCY5dHa0W"/>
    <hyperlink ref="M944" r:id="rId946" display="https://www.ebay.com/itm/Bullet-Girls-Fantasia-PS-Vita-D3-PUBLISHER-Sony-PlayStation-Vita-From-Japan/323943151579?hash=item4b6c8437db:g:s3AAAOSwUCFdni9q"/>
    <hyperlink ref="M945" r:id="rId947" display="https://www.ebay.com/itm/Gun-Gun-Pixies-PSV-Japan-Import-PS-Vita-Free-Ship-w-Tracking-New-from-Japan/202603045244?hash=item2f2c15217c:g:o3UAAOSwNudcbX9T"/>
    <hyperlink ref="M946" r:id="rId948" display="https://www.ebay.com/itm/USED-PS-Vita-Sword-of-the-girl-dancing-in-the-BLUE-REFLECTION-vision/293446972166?epid=550758529&amp;hash=item4452cd7306:g:qP0AAOSwEwFdHGbA"/>
    <hyperlink ref="M947" r:id="rId949" display="https://www.ebay.com/itm/PS-Vita-Senran-Kagura-ESTIVAL-VERSUS-girls-of-selection-BEST-UP-F-S-w-Track/293478711561?hash=item4454b1c109:g:miAAAOSw74ReSPFZ"/>
    <hyperlink ref="M948" r:id="rId950" display="https://www.ebay.com/itm/USED-PS-Vita-Senran-Kagura-ESTIVAL-VERSUS-Limited-NyuNyu-DX-Pack-w-Figure-F-S/283424063733?epid=1139689764&amp;hash=item41fd6400f5:g:8gEAAOSwkLhaHQRX"/>
    <hyperlink ref="M949" r:id="rId951" display="https://www.ebay.com/itm/JAPAN-BLAZBLUE-CROSS-TAG-BATTLE-Special-Edition-PS4-video-game/233578765982?hash=item3662611e9e:g:NFkAAOSwExVesGjP"/>
    <hyperlink ref="M950" r:id="rId952" display="https://www.ebay.com/itm/Nintendo-Wii-U-YAKUZA-Ryu-ga-Gotoku-1-2-Sega-Japan-Game-2013/383558246512?epid=211990274&amp;hash=item594dda6070:i:3835582465122"/>
    <hyperlink ref="M951" r:id="rId953" display="https://www.ebay.com/itm/USED-PSP-1-2-Summer-One-Side-Summer-Plus/324055741868?hash=item4b733a35ac:g:9vAAAOSwLxldTCkr"/>
    <hyperlink ref="M952" r:id="rId954" display="https://www.ebay.com/itm/Used-PS-Vita-Sayonara-Umihara-Kawase-Chirari-PSV-Japan-Import/293446972348?epid=1338008613&amp;hash=item4452cd73bc:g:WgIAAOSwJqBdGfr2"/>
    <hyperlink ref="M953" r:id="rId955" display="https://www.ebay.com/itm/USED-PSVITA-7scarlet/223881361515?epid=1172528163&amp;hash=item34205e786b:g:K74AAOSwYv9eD~M5"/>
    <hyperlink ref="M954" r:id="rId956" display="https://www.ebay.com/itm/3DS-CAPCOM-Rockman-Classics-Collection-w-BONUS-DLC-6-Games-in-1-MEGAMAN-JAPAN-FS/121908349589?epid=1353295263&amp;hash=item1c624dca95:g:37wAAOSwuAVW0uHt"/>
    <hyperlink ref="M955" r:id="rId957" display="https://www.ebay.com/itm/USED-Absolute-despair-girl-Dangan-refute-Another-Episode-benefits-without-PSVita/274357741181?epid=211981315&amp;hash=item3fe0fee67d:g:en8AAOSw56Resrhr"/>
    <hyperlink ref="M956" r:id="rId958" display="https://www.ebay.com/itm/Nintendo-3DS-Shin-Megami-Tensei-IV-FINAL/274349314454?epid=1754098638&amp;hash=item3fe07e5196:g:U08AAOSwbTNepwow"/>
    <hyperlink ref="M957" r:id="rId959" display="https://www.ebay.com/itm/PC-Engine-SUPER-CD-ROM-SHIN-MEGAMI-TENSEI-DIGITAL-DEVIL-JAPAN-Work-13672/184245649679?hash=item2ae5e5810f:g:aR8AAOSwrIxejtHu"/>
    <hyperlink ref="M958" r:id="rId960" display="https://www.ebay.com/itm/Sega-Rally-2006-Segary-Championship-included-PlayStation-2-Japanese/333177199334?epid=111110122&amp;hash=item4d92e89ae6:g:4kEAAOSwwjhcyFwX"/>
    <hyperlink ref="M959" r:id="rId961" display="https://www.ebay.com/itm/BATMAN-Mega-Drive-Sega-281-md/303406039384?hash=item46a468c158:g:v50AAOSwOeBd-GxR"/>
    <hyperlink ref="M960" r:id="rId962" display="https://www.ebay.com/itm/Famicom-NES-Tetrastar-Tetra-Star-The-Fighter-NTSC-J-Tested-832c/192530151861?hash=item2cd3b0f9b5:g:v9YAAOSwjYldtRMss"/>
    <hyperlink ref="M961" r:id="rId963" display="https://www.ebay.com/itm/3DO-Real-Short-Warp-warp-039-s-short-game-colection-spine-etc-JAPAN-GAME-20365-/184207238194?hash=item2ae39b6432%3Ag%3AHBoAAOSwpeFeaaXb&amp;nma=true&amp;si=LHS28vuDcYdr5WJ12r8iXq0oawQ%253D&amp;orig_cvip=true&amp;nordt=true&amp;rt=nc&amp;_trksid=p2047675.l2557"/>
    <hyperlink ref="M962" r:id="rId964" display="https://www.ebay.com/itm/SNES-the-NINJA-WARRIORS-AGAIN-Boxed-Super-Famicom-JAPAN-Game-13883-/174084814494?hash=item288843769e%3Ag%3AymQAAOSwZ3tdvm1M&amp;nma=true&amp;si=LHS28vuDcYdr5WJ12r8iXq0oawQ%253D&amp;orig_cvip=true&amp;nordt=true&amp;rt=nc&amp;_trksid=p2047675.l2557"/>
    <hyperlink ref="M963" r:id="rId965" display="https://www.ebay.com/itm/PHANTASY-STAR-GAIDEN-Ref-032-Game-Gear-Sega-Japan-gg/362945902425?epid=56239791&amp;hash=item548142f759:g:SlQAAOSwNbxc527H"/>
    <hyperlink ref="M964" r:id="rId966" display="https://www.ebay.com/itm/SFC-SNES-ASKII-Melfund-Stories-SHVC-YZ-Super-Famicom-Nintendo/163803898810?epid=129592285&amp;hash=item26237923ba:g:iOMAAOSwOPldRogd"/>
    <hyperlink ref="M965" r:id="rId967" display="https://www.ebay.com/itm/KYUKYOKU-TIGER-Item-Used-Mega-Drive-SEGA-Import-JAPAN-Game-152/193267695911?hash=item2cffa70127:g:4fwAAOSws-xd~0Nl"/>
    <hyperlink ref="M966" r:id="rId968" display="https://www.ebay.com/itm/Mega-Drive-Genesis-Rocket-Knight-Adventures-Boxed-JAPAN-GAME-13569/183919495830?hash=item2ad274ca96:g:NAgAAOSwHXddU4Bt"/>
    <hyperlink ref="M967" r:id="rId969" display="https://www.ebay.com/itm/Neo-Geo-Fatal-Fury-2-Japan-Import-Complete-in-Box-North-American-Seller/202685911012?hash=item2f31058fe4:g:zNgAAOSwMrJc2x38"/>
    <hyperlink ref="M968" r:id="rId970" display="https://www.ebay.com/sch/Video-Games-Consoles/1249/i.html?_frompage=itemsbyseller&amp;_armrs=1&amp;_from=R40&amp;_udlo&amp;_udhi&amp;_ftrt=901&amp;_ftrv=1&amp;_sabdlo&amp;_sabdhi&amp;_samilow&amp;_samihi&amp;_sadis=15&amp;_stpos&amp;_sop=15&amp;_dmd=1&amp;_ipg=200&amp;_fosrp=1&amp;_nkw=4976219357029&amp;LH_Complete=1&amp;LH_Sold=1&amp;rt=nc&amp;_trksid=p2045573.m1684"/>
    <hyperlink ref="M969" r:id="rId971" display="https://www.ebay.com/itm/GAME-GEAR-Kishin-Douji-Zenki-Boxed-JAPAN-GAME-SEGA-15367/184030222709?hash=item2ad90e5975:g:t88AAOSwSw5dx8LD"/>
    <hyperlink ref="M970" r:id="rId972" display="https://www.ebay.com/itm/SNES-DARUMA-DOJO-Boxed-Super-famicom-Japan-Puzzle-Game-14818/184240367938?hash=item2ae594e942:g:0C8AAOSwQUReia15"/>
    <hyperlink ref="M971" r:id="rId973" display="https://www.ebay.com/itm/WS-NEON-GENESIS-EVANGELION-Shito-Ikusei-Cansave-WonderSwan-JAPAN-25895/174233435887?hash=item28911f3eef:g:bYwAAOSwq2hefw5d"/>
    <hyperlink ref="M972" r:id="rId974" display="https://www.ebay.com/itm/Kazenouta-Sega-Dreamcast-Free-Shipping-with-Tracking-number-New-from-Japan/373047677927?hash=item56db5fd3e7:g:aV8AAOSwgeJet73s"/>
    <hyperlink ref="M973" r:id="rId975" display="https://www.ebay.com/itm/CROSS-WAIBER-ref-bbc-PC-Engine-Hu-pe/303039326327?epid=1804114613&amp;hash=item468e8d2877:g:2EsAAOSw0LhcSTqb"/>
    <hyperlink ref="M974" r:id="rId976" display="https://www.ebay.com/itm/Multi-software-paranoia-Scape-PS1-Playstation-shooting-game-Japan-w-Tracking/383223488169?hash=item5939e65ea9:g:kuYAAOSwOIpdrXVI"/>
    <hyperlink ref="M975" r:id="rId977" display="https://www.ebay.com/itm/BATMAN-The-Video-Game-Sunsoft-PC-Engine-Hu-Card-w-Box-Manual-VeryGood-Used-JAPAN/392784765667?hash=item5b73cbe2e3:g:EQwAAOSwUK9erXL4"/>
    <hyperlink ref="M976" r:id="rId978" display="https://www.ebay.com/itm/NES-Radia-Senki-Can-save-w-flyers-Boxed-Famicom-Japan-Game-10946/183741212698?hash=item2ac7d4681a:g:w8EAAOSwUWtcH2Dg"/>
    <hyperlink ref="M977" r:id="rId979" display="https://www.ebay.com/itm/SFC-Super-Famicom-SNES-JP-GAME-Mario-and-Wario-L-E-FROM-JAPAN/163789174669?hash=item262298778d:g:rT8AAOSwHShdOCV1"/>
    <hyperlink ref="M978" r:id="rId980" display="https://www.ebay.com/itm/New-Nintendo-Switch-Youkai-Yo-kai-Watch-4-Japan-HAC-P-AS5JB-4571237661068/274082705971?epid=20035065236&amp;hash=item3fd09a3233:g:tdMAAOSwf~NdwTQR"/>
    <hyperlink ref="M979" r:id="rId981" display="https://www.ebay.com/itm/THE-SNACK-WORLD-TREJARERS-GOLD-Nintendo-Switch-2018-Japanese-Factory-Sealed/263600420113?epid=8016055108&amp;hash=item3d5fcf3511:g:iu4AAOSwi4dazfAc"/>
    <hyperlink ref="M980" r:id="rId982" display="https://www.ebay.com/itm/USED-Nintendo-Switch-Minecraft-Japan-import/293446973346?epid=28019986567&amp;hash=item4452cd77a2:g:oCQAAOSwBQ1eEsQq"/>
    <hyperlink ref="M981" r:id="rId983" display="https://www.ebay.com/itm/NEW-Nintendo-Switch-VA-11-Hall-A-Valhalla-JAPAN-OFFICIAL-IMPORT/163784488324?hash=item262250f584:g:QmEAAOSwnoldMtof"/>
    <hyperlink ref="M982" r:id="rId984" display="https://www.ebay.com/itm/Pokemon-Mysterious-Dungeon-Rescue-Team-DX-Switch-Nintendo/274348268285?hash=item3fe06e5afd:g:CmUAAOSwe7pepaT7"/>
    <hyperlink ref="M983" r:id="rId985" display="https://www.ebay.com/itm/NEW-PS4-Granblue-Fantasy-Versus-Sony-PlayStation-4-IMPORT-JAPAN-OFFICIAL/223940315730?epid=11036043515&amp;hash=item3423e20a52:g:3LIAAOSwgqZeSAjE"/>
    <hyperlink ref="M984" r:id="rId986" display="https://www.ebay.com/itm/USED-PS4-Skull-Girl-2nd-encore/324055755706?epid=1352364713&amp;hash=item4b733a6bba:g:gjMAAOSw99ddRa26"/>
    <hyperlink ref="M985" r:id="rId987" display="https://www.ebay.com/itm/Blade-Strangers-PS4-NEW-from-Japan/164099184162?hash=item263512d622:g:p-oAAOSwNAJeV23h"/>
    <hyperlink ref="M986" r:id="rId988" display="https://www.ebay.com/itm/Trigger-Heart-Exelica-Enhanced-PS2-Alchemist-Sony-PlayStation-2-From-Japan/223710009948?epid=71687664&amp;hash=item341627da5c:g:SSEAAOSw5wVdqMOW"/>
    <hyperlink ref="M987" r:id="rId989" display="https://www.ebay.com/itm/Used-PS-Vita-Macross-delta-scramble-Runpika-sound-edition-Japan-Import/292540186784?epid=1685212148&amp;hash=item441cc100a0:g:DyIAAOSwxuNdX0LY"/>
    <hyperlink ref="M988" r:id="rId990" display="https://www.ebay.com/itm/GB-The-Black-Onyx-New-Box-Game-Boy-JAPAN-Game-Nintendo-32765-/183759357778?hash=item2ac8e94752%3Ag%3Ar6QAAOSworNcVR6L&amp;nma=true&amp;si=LHS28vuDcYdr5WJ12r8iXq0oawQ%253D&amp;orig_cvip=true&amp;nordt=true&amp;rt=nc&amp;_trksid=p2047675.l2557"/>
    <hyperlink ref="M989" r:id="rId991" display="https://www.ebay.com/itm/VIOLINIST-OF-HAMELN-Super-Famicom-Nintendo-sf/312524466364?hash=item48c3e8e8bc:g:CxsAAOSwnI9chhWD"/>
    <hyperlink ref="M990" r:id="rId992" display="https://www.ebay.com/itm/USED-PS2-PlayStation-2-Switch-30106-JAPAN-IMPORT/254607695621?epid=110496275&amp;hash=item3b47cd1f05:g:ErEAAOSwO7dey2DQ"/>
    <hyperlink ref="M991" r:id="rId993" display="https://www.ebay.com/itm/BATMAN-RETURNS-Sega-Mega-Drive-1122-md/312840978487?hash=item48d6c68037:g:bK8AAOSwwJ5dySaA"/>
    <hyperlink ref="M992" r:id="rId994" display="https://www.ebay.com/itm/ASO-II-LAST-GUARDIAN-Alpha-Mission-2-II-SNK-Neo-Geo-CD-only-software-japan-c4/392791173486?hash=item5b742da96e:g:tj0AAOSwDNZetNwC"/>
    <hyperlink ref="M993" r:id="rId995" display="https://www.ebay.com/itm/PC-Engine-HuCARD-Legendary-Axe-2-Ankoku-Densetsu-JAPAN-GAME-Work-11170/174293196344?epid=1102898219&amp;hash=item2894af1e38:g:ySgAAOSwy8Zeyggt"/>
    <hyperlink ref="M994" r:id="rId996" display="https://www.ebay.com/itm/City-Hunter-PC-Engine-Very-Good-Boxed-Manual-JPN-SUNSOFT-F-S-Tasted-Working/392762035021?hash=item5b72710b4d:g:h6EAAOSwk9FeedE3"/>
    <hyperlink ref="M995" r:id="rId997" display="https://www.ebay.com/itm/Neo-Geo-CD-Ninja-Combat-Japan-Ver/283808056320?hash=item4214474400:g:WJcAAOSw3tFeZKJr"/>
    <hyperlink ref="M996" r:id="rId998" display="https://www.ebay.com/itm/Namco-Final-Blaster-4907892031173-Pc-Engine-Software/114221160901?hash=item1a981c99c5:g:YD4AAOSwIjleul5U"/>
    <hyperlink ref="M997" r:id="rId999" display="https://www.ebay.com/itm/EGGER-LAND-Meikyu-no-Fukkatsu-Famicom-Nintendo-128-fc/303392262235?epid=56260219&amp;hash=item46a396885b:g:vtcAAOSwnAJd6cF3"/>
    <hyperlink ref="M998" r:id="rId1000" display="https://www.ebay.com/sch/Video-Games-Consoles/1249/i.html?_udlo&amp;_udhi&amp;_ftrt=901&amp;_ftrv=1&amp;_sabdlo&amp;_sabdhi&amp;_samilow&amp;_samihi&amp;_sadis=15&amp;_stpos&amp;_sop=15&amp;_dmd=1&amp;_ipg=200&amp;_fosrp=1&amp;_nkw=4988649553230&amp;LH_Complete=1&amp;LH_Sold=1&amp;rt=nc&amp;_trksid=p2045573.m1684"/>
    <hyperlink ref="M999" r:id="rId1001" display="https://www.ebay.com/itm/WHIZZ-Sega-Saturn-ss/312614524612?hash=item48c94716c4:g:ov4AAOSwNu5c3n52"/>
    <hyperlink ref="M1000" r:id="rId1002" display="https://www.ebay.com/itm/Adventures-of-LOLO-BOXED-Famicom-NES-Nintendo-Japan-Game-fc/153836825322?hash=item23d163aaea:g:bnoAAOSwGzNeS3IY"/>
    <hyperlink ref="M1001" r:id="rId1003" display="https://www.ebay.com/itm/SHADOWS-OF-THE-TUSK-with-Card-REF-067-Sega-Saturn-ss/362621986564?epid=56241503&amp;hash=item546df46704:g:hg4AAOSwpkJctDmEE"/>
    <hyperlink ref="M1002" r:id="rId1004" display="https://www.ebay.com/itm/Mega-CD-Sonic-The-Hedgehog-Sega-SCD-MCD-Drive-Japan-with-card/174055430632?hash=item28868319e8:g:opIAAOSwrfFdmgNl"/>
    <hyperlink ref="M1003" r:id="rId1005" display="https://www.ebay.com/itm/NINJA-RYUKENDEN-NINJA-GAIDEN-FAMILY-COMPUTER-NES-COMPLETE-RARE-FIND/163797925637?hash=item26231dff05:g:bSQAAOSwJIhdGEXj"/>
    <hyperlink ref="M1004" r:id="rId1006" display="https://www.ebay.com/itm/Sega-Saturn-Earthworm-Jim-2-included-spine-card-JAPAN-GAME-SS-16538-/173848454148?hash=item287a2ce404%3Ag%3AQkYAAOSw9IpXzS5H&amp;nma=true&amp;si=LHS28vuDcYdr5WJ12r8iXq0oawQ%253D&amp;orig_cvip=true&amp;nordt=true&amp;rt=nc&amp;_trksid=p2047675.l2557"/>
    <hyperlink ref="M1005" r:id="rId1007" display="https://www.ebay.com/itm/PlayStation2-Soukou-Kihei-Votoms-postcard-leaflet-PS2-JAPAN-GAME-50010/184267973440?epid=1128155789&amp;hash=item2ae73a2340:g:wxMAAOSwdGFYyQGaa"/>
    <hyperlink ref="M1006" r:id="rId1008" display="https://www.ebay.com/itm/Mega-Drive-Genesis-EA-Pro-Hockey-Boxed-Japan-Sports-Game-13035-/174220729694?hash=item28905d5d5e%3Ag%3Ag2wAAOSwkbRebdDM&amp;nma=true&amp;si=LHS28vuDcYdr5WJ12r8iXq0oawQ%253D&amp;orig_cvip=true&amp;nordt=true&amp;rt=nc&amp;_trksid=p2047675.l2557"/>
    <hyperlink ref="M1007" r:id="rId1009" display="https://www.ebay.com/itm/Famicom-DRAGON-FIGHTER-Ref-0613-Cartridge-Only-NINTENDO-fc/303245707586?epid=170288443&amp;hash=item469ada4942:g:GlQAAOSwPqtdST2d"/>
    <hyperlink ref="M1008" r:id="rId1010" display="https://www.ebay.com/itm/NEMESIS-Gameboy-Nintendo-Ref-bcc-gb/302155027464?hash=item4659d7d408:g:6tgAAOSwz4xchh5b"/>
    <hyperlink ref="M1009" r:id="rId1011" display="https://www.ebay.com/itm/Mega-Drive-MAGICAL-HAT-NO-BUTTOBI-TURBO-ADVENTURE-Ref-552-Sega-md/362750451891?hash=item54759ca0b3:g:OIcAAOSwYv9eVMAj"/>
    <hyperlink ref="M1010" r:id="rId1012" display="https://www.ebay.com/itm/NeoGeo-Pocket-Color-BATTLE-DE-PARADISE-The-King-of-Fighters-JAPAN-SNK-30172-/183838987141?hash=item2acda85385%3Ag%3AHKgAAOSwsY1c-iOt&amp;nma=true&amp;si=LHS28vuDcYdr5WJ12r8iXq0oawQ%253D&amp;orig_cvip=true&amp;nordt=true&amp;rt=nc&amp;_trksid=p2047675.l25577"/>
    <hyperlink ref="M1011" r:id="rId1013" display="https://www.ebay.com/itm/GAME-GEAR-BUSTER-FIGHT-Boxed-SEGA-JAPAN-Cleaned-amp-Works-fully-13962-/183759322289?hash=item2ac8e8bcb1%3Ag%3AlTgAAOSw3zFb2S8k&amp;nma=true&amp;si=LHS28vuDcYdr5WJ12r8iXq0oawQ%253D&amp;orig_cvip=true&amp;nordt=true&amp;rt=nc&amp;_trksid=p2047675.l2557"/>
    <hyperlink ref="M1012" r:id="rId1014" display="https://www.ebay.com/itm/SNES-DINO-WARS-Action-Super-famicom-Japan-Game-12798/174038293730?hash=item28857d9ce2:g:~wgAAOSwabBdhfno"/>
    <hyperlink ref="M1013" r:id="rId1015" display="https://www.ebay.com/itm/NEC-PC-Engine-HuCARD-SHINOBI-JAPAN-GAME-Work-11101/173848451384?hash=item287a2cd938:g:4ZIAAOSwhQhYyPFd"/>
    <hyperlink ref="M1014" r:id="rId1016" display="https://www.ebay.com/itm/N64-Morita-Shogi-64-New-Box-Nintendo-64-JAPAN-Game-Nintendo-19956/183759317604?epid=1521647876&amp;hash=item2ac8e8aa64:g:r7UAAOSwvDpa3u~n"/>
    <hyperlink ref="M1015" r:id="rId1017" display="https://www.ebay.com/itm/TETRIS-Wonder-Swan-BANDAI-Gamesoft-Very-Good-Condition-JAPAN-F-S-Tested-Working/392762831531?epid=56271998&amp;hash=item5b727d32ab:g:whQAAOSwxdVelj-7"/>
    <hyperlink ref="M1016" r:id="rId1018" display="https://www.ebay.com/itm/PC-Engine-HuCARD-MAKAI-PRINCE-DORABOCCHAN-JAPAN-GAME-Work-11205/184285210120?epid=1620001626&amp;hash=item2ae8412608:g:ZGQAAOSwCHBa8-jz"/>
    <hyperlink ref="M1017" r:id="rId1019" display="https://www.ebay.com/itm/NEC-PC-Engine-HuCARD-Salamander-JAPAN-GAME-Work-11259/173903483266?hash=item287d749182:g:ZLEAAOSwMm1c25co"/>
    <hyperlink ref="M1018" r:id="rId1020" display="https://www.ebay.com/itm/NEC-PC-Engine-HuCARD-SPLATTER-HOUSE-JAPAN-GAME-Work-11138/174276862396?hash=item2893b5e1bc:g:DqIAAOSw~e5ZVKMX"/>
    <hyperlink ref="M1019" r:id="rId1021" display="https://www.ebay.com/itm/Mega-Drive-Genesis-Ultracore-New-Japan-Game-Columbus-Circle-65735/174103398387?hash=item28895f07f3:g:nbEAAOSwk~Vd107s"/>
    <hyperlink ref="M1020" r:id="rId1022" display="https://www.ebay.com/itm/3DO-Real-PRETTY-SOLDIER-SAILOR-MOON-S-Bishojo-Senshi-JAPAN-GAME-3DO-15276/184306925468?epid=1929957538&amp;hash=item2ae98c7f9c:g:gXAAAOSwP59eFZOs"/>
    <hyperlink ref="M1021" r:id="rId1023" display="https://www.ebay.com/itm/NES-Chiki-Chiki-Machine-Mou-Race-Wacky-Races-Famicom-Japan-game-10992-/174119154718?hash=item288a4f741e%3Ag%3A7EgAAOSwO5Vd7HYH&amp;nma=true&amp;si=LHS28vuDcYdr5WJ12r8iXq0oawQ%253D&amp;orig_cvip=true&amp;nordt=true&amp;rt=nc&amp;_trksid=p2047675.l2557"/>
    <hyperlink ref="M1022" r:id="rId1024" display="https://www.ebay.com/itm/PlayStation-Kyoro-chan-no-Purikura-Daisakusen-PS1-JAPAN-GAME-23564/183980837896?hash=item2ad61ccc08:g:zUsAAOSwkYZdlaDw"/>
    <hyperlink ref="M1023" r:id="rId1025" display="https://www.ebay.com/itm/SNES-NATSUKI-CRISIS-BATTLE-Boxed-Super-famicom-Japan-work-fully-15053-/173844613308?hash=item2879f248bc%3Ag%3Aax8AAOSw3ydVq3NL&amp;nma=true&amp;si=LHS28vuDcYdr5WJ12r8iXq0oawQ%253D&amp;orig_cvip=true&amp;nordt=true&amp;rt=nc&amp;_trksid=p2047675.l2557"/>
    <hyperlink ref="M1024" r:id="rId1026" display="https://www.ebay.com/itm/Nintendo-Gamecube-Dream-Mix-TV-World-Fighters-Japan-JP-Gamecube-y130-F-S/192480404407?epid=56239721&amp;hash=item2cd0b9e3b7:g:33MAAOSwyTdapnOk"/>
    <hyperlink ref="M1025" r:id="rId1027" display="https://www.ebay.com/itm/BATTLE-BASEBALL-NEW-Famicom-NES-Japan-game-12075-/183851645135?hash=item2ace6978cf%3Ag%3AtV8AAOSwL31dCKZH&amp;nma=true&amp;si=LHS28vuDcYdr5WJ12r8iXq0oawQ%253D&amp;orig_cvip=true&amp;nordt=true&amp;rt=nc&amp;_trksid=p2047675.l2557"/>
    <hyperlink ref="M1026" r:id="rId1028" display="https://www.ebay.com/itm/ROD-LAND-Fairy-Story-Boxed-Famicom-NES-Japan-game-Work-fully-13100-/173848451657?hash=item287a2cda49%3Ag%3AP2wAAOSwCfdXpB3w&amp;nma=true&amp;si=LHS28vuDcYdr5WJ12r8iXq0oawQ%253D&amp;orig_cvip=true&amp;nordt=true&amp;rt=nc&amp;_trksid=p2047675.l2557"/>
    <hyperlink ref="M1027" r:id="rId1029" display="https://www.ebay.com/itm/PC-Engine-video-game-Spriggan-from-Japan-NEC-F-S-used/163422446883?hash=item260cbca523:g:l0MAAOSw9m5cDRFL"/>
    <hyperlink ref="AF1028" r:id="rId1030" display="写真は以下のサイトから&#10;https://www.mercari.com/jp/items/m33203788613/?_s=U2FsdGVkX19-zQt7aMRtvncWp-yueqgv0Cn1zEdZHv7l16SSgdZA5sdcrBW7KXhrIC93_lHgUSlw6NbfrqUQKTHVTnkluYPmknYXHpvKSiil9BF3IvsUYkxyop7vnsNH"/>
    <hyperlink ref="M1029" r:id="rId1031" display="https://www.ebay.com/itm/NeoGeo-AES-Art-of-Fighting-Ryuko-no-Ken-Boxed-JAPAN-GAME-SNK-12995-/183925677542?hash=item2ad2d31de6%3Ag%3AQjoAAOSwcTddXPA1&amp;nma=true&amp;si=LHS28vuDcYdr5WJ12r8iXq0oawQ%253D&amp;orig_cvip=true&amp;nordt=true&amp;rt=nc&amp;_trksid=p2047675.l2557"/>
    <hyperlink ref="M1030" r:id="rId1032" display="https://www.ebay.com/itm/PCEngine-SUPER-CD-ROM-CD-DENJIN-CD-AIR-ZONK-spine-card-JAPAN-GAME-13521/174286649106?hash=item28944b3712:g:nuIAAOSwgSRbIJqU"/>
    <hyperlink ref="M1031" r:id="rId1033" display="https://www.ebay.com/itm/SNES-GUNDAM-WING-W-ENDLESS-DUEL-Boxed-Super-famicom-Japan-Game-15957/183752809009?hash=item2ac8855a31:g:atwAAOSwqrVcneTz"/>
    <hyperlink ref="M1032" r:id="rId1034" display="https://www.ebay.com/itm/PlayStation2-NIGHTS-into-dreams-New-Sealed-PS2-JAPAN-GAME-50653/183745705453?hash=item2ac818f5ed:g:sUcAAOSwBahVQxDO"/>
    <hyperlink ref="M1033" r:id="rId1035" display="https://www.ebay.com/itm/SNES-GON-Boxed-Super-famicom-Japan-game-work-fully-15016-/173844621947?hash=item2879f26a7b%3Ag%3Al2UAAOSwabRcA6yk&amp;nma=true&amp;si=LHS28vuDcYdr5WJ12r8iXq0oawQ%253D&amp;orig_cvip=true&amp;nordt=true&amp;rt=nc&amp;_trksid=p2047675.l2557"/>
    <hyperlink ref="M1034" r:id="rId1036" display="https://www.ebay.com/itm/SNES-Godzilla-Great-Monster-Battle-Kaiju-Daikessen-Super-famicom-JP-14627/183807059312?hash=item2acbc12570:g:YTAAAOSw~rpc1pLh"/>
    <hyperlink ref="M1035" r:id="rId1037" display="https://www.ebay.com/itm/SNES-MAJIN-TENSEI-2-SPIRAL-NEMESIS-Boxed-Japan-game-work-fully-14831/173937156164?hash=item287f766044:g:Pe8AAOSwj-BdCKpH"/>
    <hyperlink ref="M1036" r:id="rId1038" display="https://www.ebay.com/itm/USED-PS2-Ultraman-Fighting-Evolution3/264530586844?epid=56268647&amp;hash=item3d97406cdc:g:Xe0AAOSwZp5dyncF"/>
    <hyperlink ref="M1037" r:id="rId1039" display="https://www.ebay.com/itm/SNES-Rudra-no-Hiho-Can-save-Boxed-Super-famicom-Japan-game-15990-/174187935985?hash=item288e68f8f1%3Ag%3ACjcAAOSwgENeQlXg&amp;nma=true&amp;si=LHS28vuDcYdr5WJ12r8iXq0oawQ%253D&amp;orig_cvip=true&amp;nordt=true&amp;rt=nc&amp;_trksid=p2047675.l2557"/>
    <hyperlink ref="M1038" r:id="rId1040" display="https://www.ebay.com/itm/Resident-Evil-BioHazard-2-Very-Good-GC-CAPCOM-Nintendo-Gamecube-From-Japan/193331557620?epid=1701545077&amp;hash=item2d037574f4:g:IzcAAOSwSUxeOWnN"/>
    <hyperlink ref="M1039" r:id="rId1041" display="https://www.ebay.com/itm/SPEED-POWER-GUNBIKE-Original-Psx-Playstation-1-PS1-Japan/202877400705?hash=item2f3c6f7681:g:OEoAAOSwN8heHYwjj"/>
    <hyperlink ref="M1040" r:id="rId1042" display="https://www.ebay.com/itm/METAPHLIST-Meta-PHList-X-2297-SLPS-00680-PSX-Sony-Playstation-COMPLETE/264749191389?hash=item3da44810dd:g:kaYAAOSwWcBerxfA"/>
    <hyperlink ref="M1041" r:id="rId1043" display="https://www.ebay.com/itm/NEW-KIRA-KIRA-STAR-NIGHT-DX-FAMICOM-FC-NES-NTSC-J-Japan-Import/184091001557?_trkparms=aid%3D1110009%26algo%3DSPLICE.COMPLISTINGS%26ao%3D1%26asc%3D20200423103423%26meid%3Dc7b11c3955594002aa086b133df67fef%26pid%3D100011%26rk%3D3%26rkt%3D12%26sd%3D183759322299%26itm%3D184091001557%26pmt%3D1%26noa%3D0%26pg%3D2047675%26algv%3Ddefault&amp;_trksid=p2047675.c100011.m1850"/>
    <hyperlink ref="M1042" r:id="rId1044" display="https://www.ebay.com/itm/Fatal-Fury-Special-Garou-Densetsu-SNK-Neo-Geo-AES-ROM-Import-Japan-2000012/153493933623?hash=item23bcf38e37:g:gfcAAOSwE19eEhx7"/>
    <hyperlink ref="M1043" r:id="rId1045" display="https://www.ebay.com/itm/Mega-CD-The-Third-World-War-Sega-Genesis-JAPAN-GAME-13742/174166389598?epid=1610364304&amp;hash=item288d20335e:g:GgEAAOSwGrBeKRt0"/>
    <hyperlink ref="M1044" r:id="rId1046" display="https://www.ebay.com/itm/SEGA-Dreamcast-NAKORURU-DC-JAPAN-GAME-Sealed-amp-New-36581-/173844617317?hash=item2879f25865%3Ag%3AgVYAAOSw6n5XvtFf&amp;nma=true&amp;si=LHS28vuDcYdr5WJ12r8iXq0oawQ%253D&amp;orig_cvip=true&amp;nordt=true&amp;rt=nc&amp;_trksid=p2047675.l2557"/>
    <hyperlink ref="M1045" r:id="rId1047" display="https://www.ebay.com/itm/Shooting-Love-200X-1st-Release-Insanity-DVD-XBox-360-Japan-JPN-Near-Mint/273960559222?epid=1541471324&amp;hash=item3fc9526276:g:OnMAAOSwJOJcPTk5"/>
    <hyperlink ref="M1046" r:id="rId1048" display="https://www.ebay.com/itm/KONAMI-WAI-WAI-WORLD-2-SOS-Parsley-Castle-Konami-Nintendo-Famicom-Japan/123794672054?hash=item1cd2bcc9b6:g:v~gAAOSwolVc-bms"/>
    <hyperlink ref="M1047" r:id="rId1049" display="https://www.ebay.com/itm/SNES-SOLSTICE-2-Box-Action-RPG-Super-famicom-Japan-game-work-fully-/183741212786?hash=item2ac7d46872%3Ag%3ABYwAAMXQ2q9Ra4ip&amp;nma=true&amp;si=LHS28vuDcYdr5WJ12r8iXq0oawQ%253D&amp;orig_cvip=true&amp;nordt=true&amp;rt=nc&amp;_trksid=p2047675.l2557"/>
    <hyperlink ref="M1048" r:id="rId1050" display="https://www.ebay.com/itm/Game-Cube-Mr-DRILLER-DRILL-LAND-New-Nintendo-GC-JAPAN-GAME-38109-/173872649335?hash=item287b9e1477%3Ag%3Ap88AAOSw3k9cY7mv&amp;nma=true&amp;si=LHS28vuDcYdr5WJ12r8iXq0oawQ%253D&amp;orig_cvip=true&amp;nordt=true&amp;rt=nc&amp;_trksid=p2047675.l2557"/>
    <hyperlink ref="M1049" r:id="rId1051" display="https://www.ebay.com/itm/Xbox360-Zoids-Infinity-EX-NEO-JAPAN-GAME-Works-fully-45531-/184054347839?hash=item2ada7e783f%3Ag%3AcMoAAOSwpcFd3Nd9&amp;nma=true&amp;si=LHS28vuDcYdr5WJ12r8iXq0oawQ%253D&amp;orig_cvip=true&amp;nordt=true&amp;rt=nc&amp;_trksid=p2047675.l2557"/>
    <hyperlink ref="M1050" r:id="rId1052" display="https://www.ebay.com/itm/Dennin-Aleste-Sega-Mega-CD-Japan-Import-Complete-in-Box-North-American-Seller/202606126384?hash=item2f2c442530:g:FU0AAOSwgrtcbbZE"/>
    <hyperlink ref="M1051" r:id="rId1053" display="https://www.ebay.com/itm/SNES-NHL-PRO-HOCKEY-94-Boxed-Super-famicom-Japan-work-fully-14089/183848588112?hash=item2ace3ad350:g:qaEAAOSwwENdBKwo"/>
    <hyperlink ref="M1052" r:id="rId1054" display="https://www.ebay.com/itm/Sega-Saturn-Keriotosse-JAPAN-GAME-SS-20588/174154287486?hash=item288c67897e:g:C6MAAOSwYk5eHB78"/>
    <hyperlink ref="M1053" r:id="rId1055" display="https://www.ebay.com/itm/OUT-TRIGGER-with-Mouse-Controller-Dreamcast-Sega-1398-dc/362948023825?epid=1424213753&amp;hash=item5481635611:g:uk0AAOSwNlVecbpn"/>
    <hyperlink ref="M1054" r:id="rId1056" display="https://www.ebay.com/itm/SEGA-Mega-Drive-Genesis-UNDEAD-LINE-Boxed-JAPAN-GAME-12226/174091646566?hash=item2888abb666:g:v7IAAOSwT9Ndx9nE"/>
    <hyperlink ref="M1055" r:id="rId1057" display="https://www.ebay.com/itm/SEGA-Mega-Drive-Genesis-STAR-CRUISER-Box-JAPAN-Data-can-be-saved-11503/173848449688?hash=item287a2cd298:g:klEAAOSwT6pVi6D-"/>
    <hyperlink ref="M1056" r:id="rId1058" display="https://www.ebay.com/itm/SNES-TINY-TOON-Adventures-WACKY-SPORTS-New-Super-famicom-Japan-14450/173844626389?hash=item2879f27bd5:g:lkEAAOSwEeFVTuIS"/>
    <hyperlink ref="M1057" r:id="rId1059" display="https://www.ebay.com/itm/RAGNACENTY-Mega-Drive-Sega-2909-md/313101927647?hash=item48e65444df:g:w7EAAOSwufFe1HIW"/>
    <hyperlink ref="M1058" r:id="rId1060" display="https://www.ebay.com/itm/Mega-CD-Devastator-Sega-Genesis-JAPAN-GAME-SEGA-13269/184218474414?hash=item2ae446d7ae:g:x7wAAOSwUdZedG0N"/>
    <hyperlink ref="M1059" r:id="rId1061" display="https://www.ebay.com/itm/Xbox360-MOBILE-SUIT-GUNDAM-OPERATION-TROY/283860755880?epid=110602219&amp;hash=item42176b65a8:g:xzwAAOSwXGVepw3h"/>
    <hyperlink ref="M1060" r:id="rId1062" display="https://www.ebay.com/itm/Mega-Drive-Genesis-Phelios-Boxed-JAPAN-GAME-SEGA-Works-fully-11462/173867638428?hash=item287b519e9c:g:Pb0AAOSwY8NcXUEh"/>
    <hyperlink ref="M1061" r:id="rId1063" display="https://www.ebay.com/itm/DRAGON-NINJA-NEW-Famicom-NES-Japan-game-10394/173844614411?hash=item2879f24d0b:g:lMYAAOSwBw5XQoZ4"/>
    <hyperlink ref="M1062" r:id="rId1064" display="https://www.ebay.com/itm/NAXAT-SOFT-CORYOON-PC-Engine-Soft-1991-Vintage-Retro-game-with-case-Used-JAPAN/293566795376?epid=1811818665&amp;hash=item4459f1ce70:g:WqsAAOSwkiVeOglY"/>
    <hyperlink ref="M1063" r:id="rId1065" display="https://www.ebay.com/itm/Neon-Genesis-Evangelion-Nintendo-64-N64-Bandai-Nintendo-64-N64-From-Japan-F-S/143329006443?epid=1124552469&amp;hash=item215f13136b:g:o3cAAOSwm41dKu1z"/>
    <hyperlink ref="M1064" r:id="rId1066" display="https://www.ebay.com/itm/NEC-PC-FX-SOTUGYO-R-Graduation-Real-JAPAN-GAME-Work-19428/174107210420?hash=item28899932b4:g:jZcAAOSwpc5dEGyZ"/>
    <hyperlink ref="M1065" r:id="rId1067" display="https://www.ebay.com/itm/PlayStation-MAKERUNA-MAKENDO-2-PS1-Spine-JAPAN-GAME-work-fully-15542-/183745697705?hash=item2ac818d7a9%3Ag%3A3DkAAOSwrXdXKAvB&amp;nma=true&amp;si=LHS28vuDcYdr5WJ12r8iXq0oawQ%253D&amp;orig_cvip=true&amp;nordt=true&amp;rt=nc&amp;_trksid=p2047675.l2557"/>
    <hyperlink ref="M1066" r:id="rId1068" display="https://www.ebay.com/itm/GAME-GEAR-FANTASY-ZONE-Opa-Opa-Jr-no-Bouken-Best-Ed-Boxed-JAPAN-11646/173798141626?hash=item28772d2eba:g:3S0AAOSwO7pcaS31"/>
    <hyperlink ref="M1067" r:id="rId1069" display="https://www.ebay.com/itm/Techno-soft-Devil-Crash-Dragons-Fury-MD-Sega-Mega-Drive-from-Japan-w-Tracking/383220120383?hash=item5939b2fb3f:g:njAAAOSwS89dqwp5"/>
    <hyperlink ref="M1068" r:id="rId1070" display="https://www.ebay.com/itm/Three-Dirty-Dwarves-Sega-Saturn-No-Obi/124210281869?hash=item1ceb827d8d:g:LL4AAOSwAtZe1udI"/>
    <hyperlink ref="M1069" r:id="rId1071" display="https://www.ebay.com/itm/Game-Cube-Lord-of-the-Rings-The-Two-Tower-Nintendo-GC-JAPAN-GAME-38325/173803239930?hash=item28777af9fa:g:LIYAAOSwkzdcbSTU"/>
    <hyperlink ref="M1070" r:id="rId1072" display="https://www.ebay.com/itm/SNES-SUPER-VALIS-New-Unused-Super-famicom-SFC-Japan-Game-12049/173804543935?hash=item28778edfbf:g:3Q8AAOSwinlcbiLz"/>
    <hyperlink ref="M1071" r:id="rId1073" display="https://www.ebay.com/itm/Chojin-Gakuen-Gowcaizer-Playstation-1-Japanese-Import-PS1-Voltage-F-US-Seller-B/143553754240?hash=item216c787480:g:OvUAAOSwpnpeapCu"/>
    <hyperlink ref="M1072" r:id="rId1074" display="https://www.ebay.com/itm/N64-Super-Bowling-Boxed-Nintendo-64-JAPAN-GAME-Nintendo-ATHENA-24346/183698001645?hash=item2ac5410eed:g:b-QAAOSwmvtckKo8"/>
    <hyperlink ref="M1073" r:id="rId1075" display="https://www.ebay.com/itm/GB-Konami-GB-Collection-Vol-4-New-Game-Boy-JAPAN-Nintendo-21634/173806719161?epid=56243545&amp;hash=item2877b010b9:g:WcYAAOSwSk5cb8N8"/>
    <hyperlink ref="M1074" r:id="rId1076" display="https://www.ebay.com/itm/ROGUE-OPS-Item-Ref-bbcc-Game-Cube-Nintendo-Import-JAPAN-Video-Game-gc/302159506699?epid=9977&amp;hash=item465a1c2d0b:g:8QIAAOSwux5YR7X~"/>
    <hyperlink ref="M1075" r:id="rId1077" display="https://www.ebay.com/itm/THE-MAGIC-CANDLE-Ref-bcb-Famicom-Nintendo-fc/362551557316?hash=item5469c1bcc4:g:pD4AAOSwGrVcW~PL"/>
    <hyperlink ref="M1076" r:id="rId1078" display="https://www.ebay.com/itm/SEGA-Dreamcast-BOMBER-HEHHE-JAPAN-GAME-NEW-35122/173864331570?epid=1710956486&amp;hash=item287b1f2932:g:G80AAOSwtvZcCNRY"/>
    <hyperlink ref="M1077" r:id="rId1079" display="https://www.ebay.com/itm/Mega-CD-Wolf-Child-spine-card-hologram-sheet-JAPAN-GAME-SEGA-13337/173827301344?hash=item2878ea1fe0:g:JIoAAOSwvpVcgh35"/>
    <hyperlink ref="M1078" r:id="rId1080" display="https://www.ebay.com/itm/Taito-Arkanoid-Tfc-An5400-Nes-Soft/114221181469?hash=item1a981cea1d:g:xisAAOSwbW5eumZs"/>
    <hyperlink ref="M1079" r:id="rId1081" display="https://www.ebay.com/itm/SNES-SUPER-MAD-CHAMP-Boxed-Super-famicom-Japan-game-14884/173828702025?hash=item2878ff7f49:g:-ZsAAOSw5XJcg3Et"/>
    <hyperlink ref="M1080" r:id="rId1082" display="https://www.ebay.com/itm/USED-Playstation4-Kingdom-Hearts-III-PS4-VideoGame-soft-from-Japan-freeshipping/312553908575?hash=item48c5aa295f:g:9lYAAOSwKEhcoYVC"/>
    <hyperlink ref="M1081" r:id="rId1083" display="https://www.ebay.com/itm/LAST-ARMAGEDDON-MINT-Condition-Ref-1911-Famicom-Nintendo-fc/362759704856?hash=item547629d118:g:aEMAAOSwE25dhDLV"/>
    <hyperlink ref="M1082" r:id="rId1084" display="https://www.ebay.com/itm/PlayStation-Super-Hero-Operations-Diedal-s-Ambition-PS1-JAPAN-GAME-31649/183736202436?hash=item2ac787f4c4:g:CR4AAOSwcwdcj0sF"/>
    <hyperlink ref="M1083" r:id="rId1085" display="https://www.ebay.com/itm/SUPER-H-Q-HQ-Mega-Drive-Sega-246-md/362896254192?hash=item547e4d64f0:g:~SkAAOSw4Z5eL9Jx"/>
    <hyperlink ref="M1084" r:id="rId1086" display="https://www.ebay.com/itm/SNES-IKARI-NO-YOUSAI-Boxed-Super-famicom-Japan-game-Work-fully-13316/173844612544?hash=item2879f245c0:g:ApEAAOSwXAJYVzm-"/>
    <hyperlink ref="M1085" r:id="rId1087" display="https://www.ebay.com/itm/PlayStation4-Super-Robot-Wars-V-Anime-Song-Sound-Edition-PS4-JAPAN-65002/183741209978?hash=item2ac7d45d7a:g:zAwAAOSwUUdaoj3f"/>
    <hyperlink ref="M1086" r:id="rId1088" display="https://www.ebay.com/itm/PCE-SCD-HATARAKU-SHOUJO-TEKIPAKI-WORKING-LOVE-JAPAN-GAME-Clean-Work-fully-17526/173844613730?hash=item2879f24a62:g:S3wAAOSw7ThUmnGW"/>
    <hyperlink ref="M1087" r:id="rId1089" display="https://www.ebay.com/itm/DETANA-TWINBEE-Ref-bbc-PC-Engine-Hu-pe/362424238781?hash=item54622b02bd:g:KJoAAOSwuvVbhmsC"/>
    <hyperlink ref="M1088" r:id="rId1090" display="https://www.ebay.com/itm/SNES-BARBAROSSA-Can-save-Boxed-SLG-Super-Famicom-Japan-Game-13017/183759316529?hash=item2ac8e8a631:g:BxkAAOSwoKFbBjT~"/>
    <hyperlink ref="M1089" r:id="rId1091" display="https://www.ebay.com/itm/Densetsu-no-kishi-Elrond-Boxed-Famicom-NES-Japan-game-Work-fully-10169-/183741227600?hash=item2ac7d4a250%3Ag%3Aw3sAAOSwymxVMcT6&amp;nma=true&amp;si=LHS28vuDcYdr5WJ12r8iXq0oawQ%253D&amp;orig_cvip=true&amp;nordt=true&amp;rt=nc&amp;_trksid=p2047675.l2557"/>
    <hyperlink ref="M1090" r:id="rId1092" display="https://www.ebay.com/itm/Good-condition-Hatsune-Miku-Project-DIVA-F-2nd-PS-Vita-F2-with-card-From-Japan/112609465451?epid=211998167&amp;hash=item1a380c146b:g:69gAAOSw3eRchPCS"/>
    <hyperlink ref="M1091" r:id="rId1093" display="https://www.ebay.com/itm/PlayStation-CHIBI-MARUKO-CHAN-MARUKO-ENIKKI-WORLD-PS1-JAPAN-GAME-18598/183741210612?hash=item2ac7d45ff4:g:JwoAAOSwmudaP1xS"/>
    <hyperlink ref="M1092" r:id="rId1094" display="https://www.ebay.com/itm/Atelier-Sophie-The-Alchemist-of-the-Mysterious-Book-PSV-Vita-Japanese-version/114135607909?hash=item1a93032a65:g:FsoAAOSw0iNeW8xP"/>
    <hyperlink ref="M1093" r:id="rId1095" display="https://www.ebay.com/itm/NEC-PC-Engine-HuCARD-SON-SON-2-JAPAN-GAME-Work-11048/173844614156?hash=item2879f24c0c:g:m5AAAOSwCU1YsmjC"/>
    <hyperlink ref="M1094" r:id="rId1096" display="https://www.ebay.com/itm/PlayStation-Gundam-Battle-Assault-PS1-spine-JAPAN-GAME-work-35363/183741210809?hash=item2ac7d460b9:g:n20AAOSwM~taUc5j"/>
    <hyperlink ref="M1095" r:id="rId1097" display="https://www.ebay.com/itm/SEGA-Mega-Drive-Genesis-DRAGON-BALL-Z-Boxed-JAPAN-Works-fully-14115/173844614285?hash=item2879f24c8d:g:bk8AAOSwu7hbSEDL"/>
    <hyperlink ref="M1096" r:id="rId1098" display="https://www.ebay.com/itm/JUSTICE-GAKUEN-RIVAL-SCHOOL-Sega-Dreamcast-DC-JAPAN-USED-F-S/192817924079?hash=item2ce4d807ef:g:5N8AAOSwtYRcr15s"/>
    <hyperlink ref="M1097" r:id="rId1099" display="https://www.ebay.com/itm/SNES-ARCUS-SPIRITS-Boxed-Super-famicom-Japan-game-Work-fully-13646/183741210987?hash=item2ac7d4616b:g:E-cAAOSwImRYKpWG"/>
    <hyperlink ref="M1098" r:id="rId1100" display="https://www.ebay.com/itm/DIG-DUG-2-Boxed-Famicom-NES-Japan-game-Work-fully-10359/173844614631?hash=item2879f24de7:g:RkEAAOSwPe1UINc5"/>
    <hyperlink ref="M1099" r:id="rId1101" display="https://www.ebay.com/itm/PlayStation-HALLO-KITTY-OSHABERI-TOWN-with-controller-PS1-JAPAN-32091/173844614634?hash=item2879f24dea:g:82MAAOSwKb5al5~r"/>
    <hyperlink ref="M1100" r:id="rId1102" display="https://www.ebay.com/itm/PlayStation-Yuwaku-Office-Ren-Ai-Ka-PS1-JAPAN-GAME-21131/183741211098?hash=item2ac7d461da:g:nfkAAOSwwHFZon3n"/>
    <hyperlink ref="M1101" r:id="rId1103" display="https://www.ebay.com/itm/SNES-FIRST-QUEEN-Boxed-Can-be-data-save-Super-famicom-Japan-game/173844614722?hash=item2879f24e42:g:5E8AAOSwbqpT5Hu9"/>
    <hyperlink ref="M1102" r:id="rId1104" display="https://www.ebay.com/itm/PlayStation-VOICE-FANTASIA-the-lost-power-of-voice-spine-PS1-JAPAN-20373/173844614735?hash=item2879f24e4f:g:rl0AAOSwSLtayuGT"/>
    <hyperlink ref="M1103" r:id="rId1105" display="https://www.ebay.com/itm/SFC-SNES-INFOCOM-ZOOLs-Dream-Adventure-Action-SHVC-Z8-Super-Famicom-Nintendo/163694981564?hash=item261cfb31bc:g:6YwAAOSwkLtc35dA"/>
    <hyperlink ref="M1104" r:id="rId1106" display="https://www.ebay.com/itm/CAPTAIN-TSUBASA-J-Ref-1837-Super-Famicom-Nintendo-sf/303229038564?hash=item4699dbefe4:g:a2AAAOSwwYFdMZSw"/>
    <hyperlink ref="M1105" r:id="rId1107" display="https://www.ebay.com/itm/Super-Famicom-Bushi-Seiryuuden-Futari-no-Yuusha-boxed-Japan-SFC-games-US-Seller/274052601921?epid=1830955551&amp;hash=item3fceced841:g:FygAAOSwXKddpS4C"/>
    <hyperlink ref="M1106" r:id="rId1108" display="https://www.ebay.com/itm/PANZER-FRONT-Dreamcast-Sega-dc/362819869474?hash=item5479bfdb22:g:v1MAAOSwiMBd1IMO"/>
    <hyperlink ref="M1107" r:id="rId1109" display="https://www.ebay.com/itm/MEGAMAN-5-Rockman-Nes-Famicom-Capcom-Nintendo-Game-Boxed-NTSC-J-from-Japan-F-S/163589670726?hash=item2616b44746:g:rckAAOSwdPtaotIc"/>
    <hyperlink ref="M1108" r:id="rId1110" display="https://www.ebay.com/itm/SEGA-DreamCast-BOKU-DORAEMON-JAPAN-GAME-Clean-Work-fully-32522/183741211831?hash=item2ac7d464b7:g:HCYAAOSwq5lTp~8y"/>
    <hyperlink ref="M1109" r:id="rId1111" display="https://www.ebay.com/itm/Turtle-Mutant-Warriors-Super-Famicom-Japan-C/231785629054?hash=item35f780057e:g:gYcAAOSwvx1bpRTR"/>
    <hyperlink ref="M1110" r:id="rId1112" display="https://www.ebay.com/itm/SFC-SNES-BANDAI-MIGHTY-MORPHIN-POWER-RANGERS-SHVC-52-Super-Famicom-Nintendo/163574100071?hash=item2615c6b067:g:~mgAAOSwoddcejsf"/>
    <hyperlink ref="M1111" r:id="rId1113" display="https://www.ebay.com/itm/Zenki-Battle-Raiden-SNES-HUDSON-Nintendo-Super-Famicom-Box-From-Japan/323850492006?hash=item4b66fe5866:g:DA8AAOSwtKRdHZx-"/>
    <hyperlink ref="M1112" r:id="rId1114" display="https://www.ebay.com/itm/DUCK-TALES-Wanpaku-Ducktales-Boxed-Famicom-NES-Japan-game-Work-fully-10690/183741212051?hash=item2ac7d46593:g:JLgAAOSw9N1VsZ6R"/>
    <hyperlink ref="M1113" r:id="rId1115" display="https://www.ebay.com/itm/ATOMIC-ROBO-KID-Mega-Drive-Sega-213-md/303326270262?hash=item469fa79336:g:AmYAAOSwIHpdqWvS"/>
    <hyperlink ref="M1114" r:id="rId1116" display="https://www.ebay.com/itm/NES-DOUBLE-DRAGON-Fake-boxed-Famicom-Japan-Game-10346/173844615465?hash=item2879f25129:g:5HcAAOSwyhVcW7yP"/>
    <hyperlink ref="M1115" r:id="rId1117" display="https://www.ebay.com/itm/SNES-THE-COMBAT-RIBES-Boxed-Super-famicom-Japan-game-work-fully/173844615598?hash=item2879f251ae:g:vtIAAOSwwTlUqgWW"/>
    <hyperlink ref="M1116" r:id="rId1118" display="https://www.ebay.com/itm/Gokujou-Parodius-Super-Nintendo-Entertainment-System-1994-Japanese-Version/124199851561?epid=56585777&amp;hash=item1ceae35629:g:VPcAAOSw96Zey~~V"/>
    <hyperlink ref="M1117" r:id="rId1119" display="https://www.ebay.com/itm/Namco-Splatterhouse-Part-3-Japan-Import/264745446143?hash=item3da40eeaff:g:cA4AAOSwSjlezwpB"/>
    <hyperlink ref="M1118" r:id="rId1120" display="https://www.ebay.com/itm/USED-Fate-hollow-ataraxia-Normal-Edition-inclusion-benefits-mini-game-slowing/274357741168?epid=211995207&amp;hash=item3fe0fee670:g:-msAAOSwXedesrhs"/>
    <hyperlink ref="M1119" r:id="rId1121" display="https://www.ebay.com/itm/Popful-Mail-NEC-PC-Engine-Japanese-video-game-FedEx/333557156496?epid=1024654682&amp;hash=item4da98e4a90:g:ju4AAOSwFAtepttj"/>
    <hyperlink ref="M1120" r:id="rId1122" display="https://www.ebay.com/itm/Xbox360-NEED-FOR-SPEED-SHIFT-JAPAN-GAME-NEW-54288/173844616299?hash=item2879f2546b:g:f9MAAOSwbtNaQ2Zn"/>
    <hyperlink ref="M1121" r:id="rId1123" display="https://www.ebay.com/itm/SNES-KATS-RUN-Box-Super-famicom-Japan-game-work-fully-15245/183741212782?hash=item2ac7d4686e:g:uIEAAOSw-YVXlAkW"/>
    <hyperlink ref="M1122" r:id="rId1124" display="https://www.ebay.com/itm/NEC-PC-Engine-HuCARD-CYBER-CROSS-JAPAN-GAME-Sealed-New-11067/183741212846?hash=item2ac7d468ae:g:yTgAAOSwPfZZyLb6"/>
    <hyperlink ref="M1123" r:id="rId1125" display="https://www.ebay.com/itm/PlayStation-War-Craft-2-The-Dark-Saga-PS1-JAPAN-GAME-Spine-card-20575/183741212872?hash=item2ac7d468c8:g:EZMAAOSwpDdVDTXp"/>
    <hyperlink ref="M1124" r:id="rId1126" display="https://www.ebay.com/itm/Gokujou-Parodius-Da-Deluxe-Pack-Japan-Imp-Playstation-1-PS1-TESTED-1994-Konami/264748338781?hash=item3da43b0e5d:g:LncAAOSw479e0b~U"/>
    <hyperlink ref="M1125" r:id="rId1127" display="https://www.ebay.com/itm/Used-Sega-Saturn-WarCraft-II-The-Dark-Saga-Japan-Import/291236435821?hash=item43cf0b576d:g:eQ8AAOSwEK9UCYzm"/>
    <hyperlink ref="M1126" r:id="rId1128" display="https://www.ebay.com/itm/Mega-Drive-Genesis-Sangokushi-2-New-Box-JAPAN-Game-Sega-11583/173844616407?hash=item2879f254d7:g:Fh4AAOSwNnRYhuW-"/>
    <hyperlink ref="M1127" r:id="rId1129" display="https://www.ebay.com/itm/Galaxian-Boxed-Famicom-NES-Japan-game-Work-fully/183741213028?hash=item2ac7d46964:g:ysQAAOxyaTxTS1E7"/>
    <hyperlink ref="M1128" r:id="rId1130" display="https://www.ebay.com/itm/TINY-TOON-Adventures-2-Famicom-NES-Action-Japan-game-Work-fully-13000/173844616438?hash=item2879f254f6:g:9ycAAOSw44BYCZnX"/>
    <hyperlink ref="M1129" r:id="rId1131" display="https://www.ebay.com/itm/Shadow-of-Rome-Japan-Import/293520042981?hash=item4457286be5:g:tgcAAOSwxv1edipU"/>
    <hyperlink ref="M1130" r:id="rId1132" display="https://www.ebay.com/itm/Splatter-House-Boxed-Famicom-NES-Japan-game-Work-fully-10309/173844616498?hash=item2879f25532:g:YJIAAOSw8HBZMMPP"/>
    <hyperlink ref="M1131" r:id="rId1133" display="https://www.ebay.com/itm/SNES-JIKKYO-WORLD-SOCCER-2-Boxed-Japan-game-work-fully-15387/183741213116?hash=item2ac7d469bc:g:qYcAAOSwEetV-OCr"/>
    <hyperlink ref="M1132" r:id="rId1134" display="https://www.ebay.com/itm/SNES-HAYASASHI-NIDAN-MORITA-SHOGI-2-Boxed-Can-be-data-save-Japan-15110/173844616520?hash=item2879f25548:g:Cm8AAOSwEeFVB~wn"/>
    <hyperlink ref="M1133" r:id="rId1135" display="https://www.ebay.com/itm/PlayStation-GUNBIRD-Spine-card-PS1-JAPAN-GAME-Works-fully-16111/183741213189?hash=item2ac7d46a05:g:ZmsAAOSwweRbRIW0"/>
    <hyperlink ref="M1134" r:id="rId1136" display="https://www.ebay.com/itm/SANRIO-WORLD-SMASH-BALL-Boxed-Super-famicom-SNES-Japan-Game-13488/183741213284?hash=item2ac7d46a64:g:hGYAAOSwQolbGOIs"/>
    <hyperlink ref="M1135" r:id="rId1137" display="https://www.ebay.com/itm/SNES-ROCKMAN-X-MEGAMAN-Boxed-Japan-game-damage-work-fully-13772/173844616626?hash=item2879f255b2:g:1mMAAOSwPYZU~r9k"/>
    <hyperlink ref="M1136" r:id="rId1138" display="https://www.ebay.com/sch/i.html?_nkw=4968947446045&amp;_in_kw=1&amp;_ex_kw=&amp;_sacat=1249&amp;_udlo=&amp;_udhi=&amp;_ftrt=901&amp;_ftrv=1&amp;_sabdlo=&amp;_sabdhi=&amp;_samilow=&amp;_samihi=&amp;_sadis=15&amp;_stpos=&amp;_sargn=-1%26saslc%3D1&amp;_salic=104&amp;LH_SubLocation=1&amp;_sop=15&amp;_dmd=1&amp;_ipg=200&amp;_fosrp=1"/>
    <hyperlink ref="M1137" r:id="rId1139" display="https://www.ebay.com/itm/Steel-sanctuary-with-competition-cable-SEGA-SATURN-Japanese-Version/233178519086?hash=item364a85d62e:g:RCsAAOSwW3xcmRwM"/>
    <hyperlink ref="M1138" r:id="rId1140" display="https://www.ebay.com/itm/XBOX-NEZUMIKUSU-JAPAN-GAME-SEALED-NEW-36539/173844616653?hash=item2879f255cd:g:fN0AAOSwdIFXxBf3"/>
    <hyperlink ref="M1139" r:id="rId1141" display="https://www.ebay.com/itm/MARVEL-SUPER-HEROES-WAR-OF-THE-GEMS-Ref-239-Super-Famicom-Nintendo-sf/303248372337?hash=item469b02f271:g:PbYAAOSww7ddTNk8"/>
    <hyperlink ref="M1140" r:id="rId1142" display="https://www.ebay.com/itm/SNES-Harukanaru-Augusta-3-Box-Can-be-save-Resale-edition-Rare-JP-15643-2/173844616661?hash=item2879f255d5:g:qtIAAOSwDNdVnObt"/>
    <hyperlink ref="M1141" r:id="rId1143" display="https://www.ebay.com/itm/Used-PS4-Fire-Pro-Wrestling-World-Japan-Import/292893150531?epid=5021281078&amp;hash=item4431cacd43:g:TOkAAOSwiwZcJehb"/>
    <hyperlink ref="M1142" r:id="rId1144" display="https://www.ebay.com/itm/PAC-MAN-Boxed-Famicom-NES-Japan-game-Work-fully-10438/173844616676?hash=item2879f255e4:g:RwAAAOSw34FVDPT6"/>
    <hyperlink ref="M1143" r:id="rId1145" display="https://www.ebay.com/itm/Dunk-Dream-NCD-Deta-East-SNK-Neogeo-CD-Spine-From-Japan/323842668955?hash=item4b6686f99b:g:2i0AAOSwfjZdELsD"/>
    <hyperlink ref="M1144" r:id="rId1146" display="https://www.ebay.com/itm/Mega-Drive-Genesis-Fire-Mustang-Box-JAPAN-Game-Sega-Work-fully-11534/173844616699?epid=56272313&amp;hash=item2879f255fb:g:jsEAAOSw8w1X35MN"/>
    <hyperlink ref="M1145" r:id="rId1147" display="https://www.ebay.com/itm/PlayStation2-PRINCE-OF-PERSIA-JIKAN-NO-SUNA-PS2-NEW-Sealed-JAPAN-41392/183741213572?hash=item2ac7d46b84:g:5x0AAOSweW5VVVzW"/>
    <hyperlink ref="M1146" r:id="rId1148" display="https://www.ebay.com/itm/PlayStation-Bein-Panzer-New-PS1-JAPAN-work-fully-31384/173844616734?hash=item2879f2561e:g:qP8AAOSwoaFZr8FP"/>
    <hyperlink ref="M1147" r:id="rId1149" display="https://www.ebay.com/itm/FC-GENJIN-NEW-Famicom-NES-Japan-game-13512/173844616738?hash=item2879f25622:g:jlkAAOSwzRFafSbE"/>
    <hyperlink ref="M1148" r:id="rId1150" display="https://www.ebay.com/itm/Famicom-DARK-LORD-Unused-Nintendo-1659-fc/313033356080?hash=item48e23df330:g:rScAAOSwc1BedGlB"/>
    <hyperlink ref="M1149" r:id="rId1151" display="https://www.ebay.com/itm/PlayStation2-Slotter-UP-Mania-Pioneer-Special-NEW-PS2-JAPAN-GAME-38751/173844616762?hash=item2879f2563a:g:UncAAOSwENxXmyun"/>
    <hyperlink ref="M1150" r:id="rId1152" display="https://www.ebay.com/itm/POOYAN-Boxed-Famicom-NES-Japan-game-Work-fully/173844616774?hash=item2879f25646:g:T2cAAOSwzrxUtIYq"/>
    <hyperlink ref="M1151" r:id="rId1153" display="https://www.ebay.com/itm/SNES-ARAIGUMA-RASCAL-raccoon-Anime-Boxed-Super-famicom-Japan-game-13988/173844616772?hash=item2879f25644:g:rvMAAOSw4AJcW~5-"/>
    <hyperlink ref="M1152" r:id="rId1154" display="https://www.ebay.com/itm/SNES-T2-THE-ARCADE-GAME-Boxed-Super-famicom-Japan-game-work-fully-13914/173844616816?hash=item2879f25670:g:fZcAAOSw~OdVXEsc"/>
    <hyperlink ref="M1153" r:id="rId1155" display="https://www.ebay.com/itm/SNES-PLOK-Super-famicom-Japan-game-work-fully-13764/183741213843?hash=item2ac7d46c93:g:m8EAAOSwNSxU5AFf"/>
    <hyperlink ref="M1154" r:id="rId1156" display="https://www.ebay.com/itm/Takahashi-Meijin-New-Adventure-Island-Hu-Card-Hudson-NEC-PC-engine-Used-Game/352670026298?hash=item521cc58a3a:g:Re8AAOSwSXVdGvin"/>
    <hyperlink ref="M1155" r:id="rId1157" display="https://www.ebay.com/itm/PS1-STREET-FIGHTER-II-2-MOVIE-with-SPINE-Playstation-Japan-Game-p1/312684977156?epid=56242778&amp;hash=item48cd7a1c04:g:SskAAOSwI~ddHXo8"/>
    <hyperlink ref="M1156" r:id="rId1158" display="https://www.ebay.com/itm/NEC-PC-Engine-HuCARD-TIME-CRUISE-2-JAPAN-GAME-NEW-11250/173844616854?hash=item2879f25696:g:AVcAAOSwZapZx0yW"/>
    <hyperlink ref="M1157" r:id="rId1159" display="https://www.ebay.com/itm/FIRST-SAMURAI-Ref-076-Super-Famicom-Nintendo-sf/362160496798?hash=item545272a09e:g:XvgAAOSw8b1aDS64"/>
    <hyperlink ref="M1158" r:id="rId1160" display="https://www.ebay.com/itm/STAR-KIRBY-3-Ref-036-Super-Famicom-Nintendo-sf/303248419612?hash=item469b03ab1c:g:DWcAAOSwNYFdTOwA"/>
    <hyperlink ref="M1159" r:id="rId1161" display="https://www.ebay.com/itm/Joy-Mecha-Fight-Famicom-Japan-NEW/233046699025?hash=item3642aa6c11:g:K9IAAOSwtYJbpRw8"/>
    <hyperlink ref="M1160" r:id="rId1162" display="https://www.ebay.com/itm/PlayStation3-Tales-of-Symphonia-Unisonant-Pack-New-PS3-JAPAN-GAME-61719/173844616910?hash=item2879f256ce:g:0b8AAOSw1BlZWLc0"/>
    <hyperlink ref="M1161" r:id="rId1163" display="https://www.ebay.com/itm/Sega-Saturn-Genso-Suikoden-good-JAPAN-GAME-New-Sealed-21005/173844616927?hash=item2879f256df:g:7yEAAOSwbYZXc1X9"/>
    <hyperlink ref="M1162" r:id="rId1164" display="https://www.ebay.com/itm/Sega-Saturn-Terra-Cresta-3D-JAPAN-GAME-18277/183741214164?hash=item2ac7d46dd4:g:GX0AAOSw4YdY04hb"/>
    <hyperlink ref="M1163" r:id="rId1165" display="https://www.ebay.com/itm/Gynoug-Mega-Lecteur-Sega-208-Md/313078475464?epid=1122312911&amp;hash=item48e4ee6ac8:g:RXAAAOSwgFpeQ8M0"/>
    <hyperlink ref="M1164" r:id="rId1166" display="https://www.ebay.com/itm/Sega-Saturn-Mr-Bones-spine-card-postcard-leaflet-JAPAN-GAME-18027/183741214244?hash=item2ac7d46e24:g:QgIAAOSwXeJYLsYa"/>
    <hyperlink ref="M1165" r:id="rId1167" display="https://www.ebay.com/itm/Sega-Saturn-DOKYUSEI-2-Spine-ss/362956272592?hash=item5481e133d0:g:eg8AAOSw4mRefapZ"/>
    <hyperlink ref="M1166" r:id="rId1168" display="https://www.ebay.com/itm/N64-CHORO-Q-64-with-Original-choro-Q-Boxed-Nintendo-64-JAPAN-GAME-20903/183741214275?hash=item2ac7d46e43:g:19MAAOSwm~xbbVp-"/>
    <hyperlink ref="M1167" r:id="rId1169" display="https://www.ebay.com/itm/MILANDRA-Super-Famicom-Nintendo-0607-sf/313041274556?epid=22028484196&amp;hash=item48e2b6c6bc:g:rlkAAOSw6WJeFEei"/>
    <hyperlink ref="M1168" r:id="rId1170" display="https://www.ebay.com/itm/Game-soft-Famicom-Ganbare-GOEMON-2-Box-and-with-an-instructions-from-Japan/273111321397?hash=item3f96b40b35:g:4YoAAOSwqVJaqmP4"/>
    <hyperlink ref="M1169" r:id="rId1171" display="https://www.ebay.com/itm/PlayStation-REMOTE-CONTROL-DANDY-PS1-JAPAN-GAME-work-39127/183741214340?hash=item2ac7d46e84:g:ohQAAOSwCpRbJ0sS"/>
    <hyperlink ref="M1170" r:id="rId1172" display="https://www.ebay.com/itm/2010-Street-Fighter-Nintendo-Famicom-Japan-NEW/333442946709?hash=item4da2bf9695:g:Q1IAAOSw7aBVJLk4"/>
    <hyperlink ref="M1171" r:id="rId1173" display="https://www.ebay.com/itm/Game-soft-Famicom-Maze-suite-Box-and-with-an-instructions-from-Japan/274116352353?hash=item3fd29b9961:g:Et8AAOSwCSpd3jNm"/>
    <hyperlink ref="M1172" r:id="rId1174" display="https://www.ebay.com/itm/Contra-Card-Nintendo-Famicom-Japan-GOOD/333168823232?hash=item4d9268cbc0:g:CpYAAOSwOk5cv-sr"/>
    <hyperlink ref="M1173" r:id="rId1175" display="https://www.ebay.com/itm/NES-PALAMEDES-II-2-New-Unused-Action-puzzle-Famicom-Japan-Game-10880/183741214418?hash=item2ac7d46ed2:g:1FYAAOSwDaBcHxMi"/>
    <hyperlink ref="M1174" r:id="rId1176" display="https://www.ebay.com/itm/SUPER-SMASH-TV-Acclaim-Super-Famicom-SNES-Japan/123882359952?epid=4923&amp;hash=item1cd7f6cc90:g:IbYAAOSwyExdXgVS"/>
    <hyperlink ref="M1175" r:id="rId1177" display="https://www.ebay.com/itm/SNES-WORLD-HEROES-2-Boxed-Super-famicom-Japan-game-work-fully-14234/183741214489?hash=item2ac7d46f19:g:WiQAAOSwpDdVTHEW"/>
    <hyperlink ref="M1176" r:id="rId1178" display="https://www.ebay.com/itm/Bop-4988021095280-Huanglong-Ears-Super-Nes-Software/153941973038?hash=item23d7a8182e:g:9s0AAOSwJiJexvKX"/>
    <hyperlink ref="M1177" r:id="rId1179" display="https://www.ebay.com/itm/Goofy-to-Max-Kaizokujima-no-Daibouken-Nintendo-Super-Famicom-Japan-NEW-C/331982264142?hash=item4d4baf574e:g:jlkAAOSwzaJX6KDg"/>
    <hyperlink ref="M1178" r:id="rId1180" display="https://www.ebay.com/itm/SNES-Parlor-Mini-8-New-Super-famicom-Japan-game-19506/173844617251?hash=item2879f25823:g:bCIAAOSw-0xYOjbw"/>
    <hyperlink ref="M1179" r:id="rId1181" display="https://www.ebay.com/itm/Mega-Drive-Genesis-Evander-Holyfields-Boxing-New-Box-JAPAN-Game-12976/173844617248?hash=item2879f25820:g:syEAAOSwdjNZAYHE"/>
    <hyperlink ref="M1180" r:id="rId1182" display="https://www.ebay.com/itm/PlayStation-Kyoto-Maiko-Monogatari-New-PS1-JAPAN-GAME-33683/183741214554?hash=item2ac7d46f5a:g:yyIAAOSw1LRZq41p"/>
    <hyperlink ref="M1181" r:id="rId1183" display="https://www.ebay.com/itm/3do-Real-THE-DORAEMONS-Yujo-Densetsu-Doraemon-with-SPINE-CARD-Panasonic-3d/362216820938?hash=item5455ce10ca:g:kHoAAOSwGBhaYFNf"/>
    <hyperlink ref="M1182" r:id="rId1184" display="https://www.ebay.com/itm/RARE-NEW-GBC-Street-Fighter-ALPHA-Game-Boy-Color-GB-Advance-CAPCOM-JAPAN-F-S/114231926772?hash=item1a98c0dff4:g:L-oAAOSwFe5XyUEY"/>
    <hyperlink ref="M1183" r:id="rId1185" display="https://www.ebay.com/itm/SEGA-Super-32X-MORTAL-KOMBAT-II-2-NEW-Mega-Drive-JP-JAPAN-15104/173844617259?hash=item2879f2582b:g:n14AAOSwoQ1TmUcG"/>
    <hyperlink ref="M1184" r:id="rId1186" display="https://www.ebay.com/itm/SNES-SUPER-TSUME-SHOGI-1000-Box-Super-famicom-JP-work-fully-EMS-Free/183741214570?hash=item2ac7d46f6a:g:9WcAAOSwewJTmtAz"/>
    <hyperlink ref="M1185" r:id="rId1187" display="https://www.ebay.com/itm/USED-PS1-PS-PlayStation-1-EOS-Ios-Edge-of-Skihigh/293446973644?epid=56228451&amp;hash=item4452cd78cc:g:vogAAOSwUEheFvuL"/>
    <hyperlink ref="M1186" r:id="rId1188" display="https://www.ebay.com/itm/SNES-All-Japan-GT-Championship-NEW-Super-famicom-Japan-Game-15422/183741214575?hash=item2ac7d46f6f:g:pcQAAOSwZvRadtZT"/>
    <hyperlink ref="M1187" r:id="rId1189" display="https://www.ebay.com/itm/Brand-SolomonS-Key-2-Coolmin-Island-Rescue-Operation-Nes-Soft/174303748353?hash=item2895502101:g:NjsAAOSwjYFe1fTl"/>
    <hyperlink ref="M1188" r:id="rId1190" display="https://www.ebay.com/itm/NHL-97-Sega-Saturn-ss/303593162302?hash=item46af90063e:g:JO8AAOSwH69e4fbj"/>
    <hyperlink ref="M1189" r:id="rId1191" display="https://www.ebay.com/itm/SNES-BLAZEON-Boxed-Super-famicom-Japan-game-Work-fully-12804/173844617298?hash=item2879f25852:g:TV8AAOSwmLlX7I~c"/>
    <hyperlink ref="M1190" r:id="rId1192" display="https://www.ebay.com/itm/Parodius-PC-Engine-Konami-Japanese-video-game-FedEx/333542906708?hash=item4da8b4db54:g:NIsAAOSwNHZefUy2"/>
    <hyperlink ref="M1191" r:id="rId1193" display="https://www.ebay.com/itm/SNES-Jungle-Book-Boxed-Super-famicom-Japan-game-Work-fully-14247-3/183741214694?hash=item2ac7d46fe6:g:j1EAAOSwLnBX7yt5"/>
    <hyperlink ref="M1192" r:id="rId1194" display="https://www.ebay.com/itm/USED-PSP-Brandish-Dark-Revenant-FALCOM-Video-Games-Japan-import/293446971941?hash=item4452cd7225:g:sBAAAOSwBO1eD-xC"/>
    <hyperlink ref="M1193" r:id="rId1195" display="https://www.ebay.com/itm/Retro-Nintendo-Famicom-NES-ROBOCCO-WARS-TAITO-Free-Shipping-Made-in-Japan-1/312585956885?epid=56241094&amp;hash=item48c7932e15:g:iJwAAOSwJyxcwtPh"/>
    <hyperlink ref="M1194" r:id="rId1196" display="https://www.ebay.com/itm/are-Game-soft-Famicom-Dark-myth-Box-and-with-an-instructions-from-Japan/273139091871?hash=item3f985bc99f:g:iVwAAOSwHgdawjNx"/>
    <hyperlink ref="M1195" r:id="rId1197" display="https://www.ebay.com/itm/Used-Good-Condition-Super-Famicom-Rockn-Roll-Racing-Japan-SFC-SNES-F-S/192493755681?epid=214702095&amp;hash=item2cd1859d21:g:TwIAAOSwjg1b374S"/>
    <hyperlink ref="M1196" r:id="rId1198" display="https://www.ebay.com/itm/PlayStation-COMPLETE-SOCCER-onside-PS1-JAPAN-GAME-NEW-19521/173844617670?hash=item2879f259c6:g:32wAAOSwfRdZITze"/>
    <hyperlink ref="M1197" r:id="rId1199" display="https://www.ebay.com/itm/DESPIRIA-de-SPIRIA-Dreamcast-Sega-0952-dc/362940803761?epid=56259319&amp;hash=item5480f52ab1:g:Y1QAAOSwCFBeaJFUU"/>
    <hyperlink ref="M1198" r:id="rId1200" display="https://www.ebay.com/itm/New-rare-software-Family-Computer-The-2nd-Super-Robot-Great-war-from-Japan/272952605918?hash=item3f8d3e3cde:g:YwoAAOSwks1boks4"/>
    <hyperlink ref="M1199" r:id="rId1201" display="https://www.ebay.com/itm/Heisei-Tensai-Bakabon-Boxed-Famicom-NES-Japan-game-Work-fully-10973/183741215306?hash=item2ac7d4724a:g:hJwAAOSwGYVW-LVo"/>
    <hyperlink ref="M1200" r:id="rId1202" display="https://www.ebay.com/itm/L-O-L-LACK-OF-LOVE-Dreamcast-DC-Sega-Japan-Rare-Video-Games/283845254263?hash=item42167edc77:g:gXMAAOSwGrBeRFmf"/>
    <hyperlink ref="M1201" r:id="rId1203" display="https://www.ebay.com/itm/Banpresto-Farland-Story-2-4983164730647-Super-Nes-Software/254608761058?epid=56273367&amp;hash=item3b47dd60e2:g:PLEAAOSwI9lezNSy"/>
    <hyperlink ref="M1202" r:id="rId1204" display="https://www.ebay.com/itm/SUMMER-CARNIVAL-92-ALZADICK-Item-Ref-213-PC-Engine-CD-pe/362541118432?hash=item54692273e0:g:fP4AAOSw8U9cSrob"/>
    <hyperlink ref="M1203" r:id="rId1205" display="https://www.ebay.com/itm/Dreamcast-NAPPLE-TALE-Arsia-in-Daydream-GOOD-061-Sega-dc/303506820463?epid=56242268&amp;hash=item46aa6a8d6f:g:pkwAAOSwsyNeYJHO"/>
    <hyperlink ref="M1204" r:id="rId1206" display="https://www.ebay.com/itm/USED-PS1-PS-PlayStation-1-Memorial-series-SUNSOFT-Vol-2/324055740297?hash=item4b733a2f89:g:W2QAAOSw9MReFrF7"/>
    <hyperlink ref="M1205" r:id="rId1207" display="https://www.ebay.com/itm/SONIC-BLAST-MAN-2-Boxed-Super-famicom-SNES-Japan-game-Work-fully-13978/173844618293?hash=item2879f25c35:g:iekAAOSwhWRazEiF"/>
    <hyperlink ref="M1206" r:id="rId1208" display="https://www.ebay.com/itm/Sonic-Blastman-II-Nintendo-Super-Famicom-Japan-NEW/332814864482?hash=item4d7d4fd062:g:cfAAAOSw9iFbpRs1"/>
    <hyperlink ref="M1207" r:id="rId1209" display="https://www.ebay.com/itm/Famicom-MITO-KOMON-II-2-Unused-Condition-Ref-2688-Nintendo-fc/362737427044?hash=item5474d5e264:g:7owAAOSw6RNdZKiJ"/>
    <hyperlink ref="M1208" r:id="rId1210" display="https://www.ebay.com/itm/RACE-DRIVIN-SEGA-SATURN-IMPORT-NTSC-J-JP-JAP-GIAPPONESE-ORIGINAL-T-4802G/132815232333?hash=item1eec679d4d:g:bIAAAOSwFe9bvjlN"/>
    <hyperlink ref="M1209" r:id="rId1211" display="https://www.ebay.com/itm/ZIPANG-PC-Engine-Hu-pe/303039429754?epid=1810160185&amp;hash=item468e8ebc7a:g:PJIAAOSwmMNcSWpl"/>
    <hyperlink ref="M1210" r:id="rId1212" display="https://www.ebay.com/sch/i.html?_nkw=4582246790229&amp;_in_kw=1&amp;_ex_kw=&amp;_sacat=1249&amp;_udlo=&amp;_udhi=&amp;_ftrt=901&amp;_ftrv=1&amp;_sabdlo=&amp;_sabdhi=&amp;_samilow=&amp;_samihi=&amp;_sadis=15&amp;_stpos=&amp;_sargn=-1%26saslc%3D1&amp;_salic=104&amp;LH_SubLocation=1&amp;_sop=15&amp;_dmd=1&amp;_ipg=200&amp;_fosrp=1"/>
    <hyperlink ref="M1211" r:id="rId1213" display="https://www.ebay.com/itm/Mega-CD-PRIZE-FIGHTER-Sega-Genesis-New-Sealed-JAPAN-GAME-14936/183741216451?hash=item2ac7d476c3:g:W4UAAOxy039TO6Bu"/>
    <hyperlink ref="M1212" r:id="rId1214" display="https://www.ebay.com/itm/Super-Famicom-THE-PLANETS-CHAMP-Nintendo-Cartridge-Only-sfc/362473771562?hash=item54651ed22a:g:eAsAAOSwQqZb2B2x"/>
    <hyperlink ref="M1213" r:id="rId1215" display="https://www.ebay.com/itm/AOKI-OHKAMI-TO-SHIROKI-MEJIKA-Genghis-Khan-Mega-Drive-Sega-1157-md/362811778737?hash=item54794466b1:g:0AwAAOSw5LRdy-iM"/>
    <hyperlink ref="M1214" r:id="rId1216" display="https://www.ebay.com/itm/PC-Engine-SCD-SUPER-RAIDEN-Item-Ref-cbc-pe/362455056076?hash=item5464013ecc:g:dqYAAOSwlxxbvqXx"/>
    <hyperlink ref="M1215" r:id="rId1217" display="https://www.ebay.com/itm/Mega-Drive-Genesis-Doraemon-Yume-Dorobou-Boxed-JAPAN-GAME-SEGA-13340/173844619870?hash=item2879f2625e:g:We4AAOSwohJbdlvj"/>
    <hyperlink ref="M1216" r:id="rId1218" display="https://www.ebay.com/itm/GB-Dejavu-1-2-New-Unused-Box-Game-Boy-JAPAN-Game-Nintendo-26227/173844619947?hash=item2879f262ab:g:1OgAAOSwnLdWrypU"/>
    <hyperlink ref="M1217" r:id="rId1219" display="https://www.ebay.com/itm/SNES-GAMERA-gyaos-New-Super-famicom-Japan-game-work-fully-15225/183741219368?hash=item2ac7d48228:g:SLwAAOSwFTRTqSoh"/>
    <hyperlink ref="M1218" r:id="rId1220" display="https://www.ebay.com/itm/GUNMANS-PROOF-Boxed-Can-backup-data-Super-famicom-SNES-Japan-game-17250/183741219433?hash=item2ac7d48269:g:0OwAAOSw8vNabXkq"/>
    <hyperlink ref="M1219" r:id="rId1221" display="https://www.ebay.com/itm/Sega-Saturn-Grandia-Digital-Museum-spine-card-post-card-leaflet-JP-20433/173844620081?hash=item2879f26331:g:8UYAAOSwo6lWFz3i"/>
    <hyperlink ref="M1220" r:id="rId1222" display="https://www.ebay.com/itm/Popn-Twin-Bee-Super-Famicom-SFC-SNES-Nintendo-Japan-games-VERY-GOOD-CONDITION/293586631681?hash=item445b207c01:g:7WYAAOSw8ohexV43"/>
    <hyperlink ref="M1221" r:id="rId1223" display="https://www.ebay.com/itm/Aero-Blasters-Hu-Card-HUDSON-NEC-PC-Engine-From-Japan/223930268157?hash=item342348b9fd:g:rxgAAOSwnT5eWKe4"/>
    <hyperlink ref="M1222" r:id="rId1224" display="https://www.ebay.com/itm/PCEngine-SUPER-CD-Faussete-Amour-JAPAN-GAME-Clean-Work-fully-13332/183741219768?hash=item2ac7d483b8:g:Wv4AAOSwi0RX0Pts"/>
    <hyperlink ref="M1223" r:id="rId1225" display="https://www.ebay.com/itm/Sega-Saturn-Advanced-World-War-Last-of-the-Millennium-spine-card-JP-17494/183741219817?hash=item2ac7d483e9:g:5b0AAOSw14xWIHTB"/>
    <hyperlink ref="M1224" r:id="rId1226" display="https://www.ebay.com/itm/Used-Rewrite-from-Japan/114056199677?epid=212040103&amp;hash=item1a8e477dfd:g:-BAAAOSwhQpeFVqT"/>
    <hyperlink ref="M1225" r:id="rId1227" display="https://www.ebay.com/itm/AOKI-OHKAMI-TO-SHIROKI-MEJIKA-Genghis-Khan-bbc-PC-Engine-SCD-pe/362490616596?hash=item54661fdb14:g:eW8AAOSwr5db8nmP"/>
    <hyperlink ref="M1226" r:id="rId1228" display="https://www.ebay.com/itm/SEGA-DreamCast-TRIZEAL-JAPAN-GAME-Clean-Work-fully-42843/183741227084?epid=56276079&amp;hash=item2ac7d4a04c:g:krEAAOSwcgNZBwbh"/>
    <hyperlink ref="M1227" r:id="rId1229" display="https://www.ebay.com/itm/SNES-ITOI-SHIGESATO-BASS-TSURI-No-1-NEW-Super-famicom-Japan-game-17332/173844620360?hash=item2879f26448:g:NKkAAOSwAuZX6IIw"/>
    <hyperlink ref="M1228" r:id="rId1230" display="https://www.ebay.com/itm/TAMAGO-DE-PUZZLE-PS1-Playstation-Japan-Game-p1/302599833527?hash=item46745b07b7:g:cIAAAOSwhfdaWGEk"/>
    <hyperlink ref="M1229" r:id="rId1231" display="https://www.ebay.com/itm/Super-Famicom-SUPER-VARIABLE-GEO-V-G-Unused-Nintendo-035-sf/303418498915?epid=56242826&amp;hash=item46a526df63:g:I2cAAOSwORheBCW-"/>
    <hyperlink ref="M1230" r:id="rId1232" display="https://www.ebay.com/itm/Used-PS-Forget-me-not-Palette-Playstation-Japan-Import/163138730833?hash=item25fbd37b51:g:8d0AAOSw--1bQJ0w"/>
    <hyperlink ref="M1231" r:id="rId1233" display="https://www.ebay.com/itm/USED-Gamecube-Zoids-full-metal-crash/324055742063?hash=item4b733a366f:g:6foAAOSw6INeD95C"/>
    <hyperlink ref="M1232" r:id="rId1234" display="https://www.ebay.com/itm/NEC-PC-ENGINE-Hu-card-NINJA-RYUUKENDEN-HUDSON-SOFT-Used-F-S/162357064686?hash=item25cd3c33ee:g:zP0AAOSwUKxYeRJh"/>
    <hyperlink ref="M1233" r:id="rId1235" display="https://www.ebay.com/itm/SONIC-and-KNUCKLES-Ref-1591-Mega-Drive-Sega-md/312610419038?hash=item48c908715e:g:DYYAAOSwE9lc2-6U"/>
    <hyperlink ref="M1234" r:id="rId1236" display="https://www.ebay.com/itm/PS-Vita-To-Love-Ru-Darkness-Battle-Ecstasy-PlayStation-Vita-JAPAN-62390/183775032619?epid=212074418&amp;hash=item2ac9d8752b:g:THIAAOSwAYtWLxBZ"/>
    <hyperlink ref="M1235" r:id="rId1237" display="https://www.ebay.com/itm/To-LOVE-Ru-Trouble-Darkness-Battle-Ecstasy-Limited-Edition-Japan-Import/383465073530?epid=211987914&amp;hash=item59484cab7a:g:FI0AAOSwpU5ebyjf"/>
    <hyperlink ref="M1236" r:id="rId1238" display="https://www.ebay.com/itm/GB-Beatmania-GB-Gaccha-Mix-2-Box-Game-Boy-JAPAN-Game-Nintendo-30874/173844620833?hash=item2879f26621:g:mMIAAOSwxg5XxVK5"/>
    <hyperlink ref="M1237" r:id="rId1239" display="https://www.ebay.com/itm/Game-soft-Famicom-GRADIUS-2-Box-and-with-an-instructions-from-Japan/273144191242?hash=item3f98a9990a:g:Zr0AAOSwL9paxjPk"/>
    <hyperlink ref="M1238" r:id="rId1240" display="https://www.ebay.com/itm/NES-All-Japan-Pro-Wrestling-2-3-4-Budokan-NEW-Super-famicom-Japan-14981/183741221764?hash=item2ac7d48b84:g:PiMAAOSwRWRbSu5p"/>
    <hyperlink ref="M1239" r:id="rId1241" display="https://www.ebay.com/itm/Xbox360-CATHERINE-JAPAN-GAME-NEW-57285/183741221910?epid=1800325635&amp;hash=item2ac7d48c16:g:IIEAAOSwNWxaQ1J~"/>
    <hyperlink ref="M1240" r:id="rId1242" display="https://www.ebay.com/itm/Energy-Breaker-SNES-Taito-Nintendo-Super-Famicom-Box-From-Japan/323824700992?epid=56264293&amp;hash=item4b6574ce40:g:q4YAAOSwi-9c9SXC"/>
    <hyperlink ref="M1241" r:id="rId1243" display="https://www.ebay.com/itm/Mega-Drive-Genesis-FZ-Senki-Axis-Box-JAPAN-Game-Sega-Work-fully-11479/173844621103?hash=item2879f2672f:g:kHcAAOSw41xXPYoQ"/>
    <hyperlink ref="M1242" r:id="rId1244" display="https://www.ebay.com/itm/PlayStation2-Desire-PS2-JAPAN-GAME-New-Sealed-41394/173844621126?hash=item2879f26746:g:rAAAAOSwbiFZULHO"/>
    <hyperlink ref="M1243" r:id="rId1245" display="https://www.ebay.com/itm/Mega-Drive-J-LEAGUE-PRO-STRIKER-PERFECT-Kanzen-Sega-3201-md/313041809043?hash=item48e2beee93:g:1x8AAOSwY2pegYKO"/>
    <hyperlink ref="M1244" r:id="rId1246" display="https://www.ebay.com/sch/i.html?_frompage=itemsbyseller&amp;_armrs=1&amp;_from=R40&amp;_nkw=4571102250052&amp;_in_kw=1&amp;_ex_kw=&amp;_sacat=0&amp;_udlo=&amp;_udhi=&amp;_ftrt=901&amp;_ftrv=1&amp;_sabdlo=&amp;_sabdhi=&amp;_samilow=&amp;_samihi=&amp;_sadis=15&amp;_stpos=&amp;_sargn=-1%26saslc%3D1&amp;_salic=1&amp;_sop=15&amp;_dmd=1&amp;_ipg=200&amp;_fosrp=1"/>
    <hyperlink ref="M1245" r:id="rId1247" display="https://www.ebay.com/itm/USED-PS2-Full-House-Kiss-2/293446993967?hash=item4452cdc82f:g:FccAAOSwFiNdwqzs"/>
    <hyperlink ref="M1246" r:id="rId1248" display="https://www.ebay.com/itm/PlayStation-Neo-ATLAS-PS1-New-Sealed-JAPAN-GAME-19712/173844621829?hash=item2879f26a05:g:vXQAAOSw8gVX53re"/>
    <hyperlink ref="M1247" r:id="rId1249" display="https://www.ebay.com/itm/TERRA-FORMING-NEC-PC-Engine-SUPER-CD-ROM2-Import-Japan/164082794506?hash=item263418c00a:g:cOYAAOSwScJbErHD"/>
    <hyperlink ref="M1248" r:id="rId1250" display="https://www.ebay.com/itm/RETURN-OF-DOUBLE-DRAGON-Boxed-Super-famicom-SNES-Japan-Work-fully-12926/183741224021?hash=item2ac7d49455:g:QU0AAOSw3v5Yq6fx"/>
    <hyperlink ref="M1249" r:id="rId1251" display="https://www.ebay.com/itm/PlayStation-THE-CROW-PS1-JAPAN-GAME-work-fully-2724/173844621906?hash=item2879f26a52:g:5LYAAOSwODFacYtR"/>
    <hyperlink ref="M1250" r:id="rId1252" display="https://www.ebay.com/itm/AI-SHOGI-Ref-ccc-3DO-Real-Panasonic-Japan-Game-3d/362718369866?hash=item5473b3184a:g:7kEAAOSwnfFdR6Qk"/>
    <hyperlink ref="M1251" r:id="rId1253" display="https://www.ebay.com/itm/SNES-TECMO-SUPER-BOWL-2-New-Super-famicom-Japan-game-14682/173844621952?hash=item2879f26a80:g:510AAOSwXOhaUcsq"/>
    <hyperlink ref="M1252" r:id="rId1254" display="https://www.ebay.com/itm/Game-soft-Famicom-PARODIUS-Box-and-with-an-instructions-from-Japan/273129021127?hash=item3f97c21ec7:g:rIoAAOSwaVRauRBF"/>
    <hyperlink ref="M1253" r:id="rId1255" display="https://www.ebay.com/itm/Rare-Game-soft-FamiCom-Konami-Wai-Wai-world-from-Japan/273030802831?hash=item3f91e76d8f:g:c8gAAOSwhiZagYbG"/>
    <hyperlink ref="M1254" r:id="rId1256" display="https://www.ebay.com/itm/G2-GENOCIDE-Super-Famicom-Cartridge-Only-sfc/302742286444?hash=item467cd8b06c:g:2S8AAOSwFxZa~lQF"/>
    <hyperlink ref="M1255" r:id="rId1257" display="https://www.ebay.com/itm/STREET-SMART-Mega-Drive-Sega-1007-md/303541031313?hash=item46ac749191:g:KtcAAOSwqptelrQM"/>
    <hyperlink ref="M1256" r:id="rId1258" display="https://www.ebay.com/itm/Game-soft-Famicom-Transformer-Mystery-of-a-convoy-from-Japan/274116337820?epid=66765987&amp;hash=item3fd29b609c:g:BlIAAOSwGYZd3i2n"/>
    <hyperlink ref="M1257" r:id="rId1259" display="https://www.ebay.com/itm/PCEngine-SCD-NEMURENU-YORU-NO-CHIISANA-OHANASHI-YUKO-HARA-JAPAN-13522/183741224796?hash=item2ac7d4975c:g:DmQAAOSwtnpXlJuw"/>
    <hyperlink ref="M1258" r:id="rId1260" display="https://www.ebay.com/itm/Girls-Und-Panzer-Dream-Tank-Match-PS4-PlayStation-4-English-Subs/174262617838?hash=item2892dc86ee:g:OdYAAOSwLE5epYdn"/>
    <hyperlink ref="M1259" r:id="rId1261" display="https://www.ebay.com/itm/GB-Biohazard-Gaiden-Box-Can-data-save-Game-Boy-JAPAN-Nintendo-36691/183741224821?hash=item2ac7d49775:g:sXIAAOSwIaFZM524"/>
    <hyperlink ref="M1260" r:id="rId1262" display="https://www.ebay.com/itm/PS2-Airforce-Delta-Blue-Wing-Knight-Free-Shipping-with-Tracking-New-Japan/202994428833?epid=1537012971&amp;hash=item2f43692ba1:g:YXUAAOSwbNtewbD3"/>
    <hyperlink ref="M1261" r:id="rId1263" display="https://www.ebay.com/itm/SNES-COSMO-POLICE-GALIVAN-New-unused-Super-Famicom-Japan-Games-13438/173818372100?hash=item287861e004:g:HgEAAOSwRYNcelEe"/>
    <hyperlink ref="M1262" r:id="rId1264" display="https://www.ebay.com/itm/KINGYO-CHUIHO-Goldfish-Warning-Ref-2611-Free-Shiping-Super-Famicom-Nintendo-sf/273796564422?hash=item3fbf8c05c6:g:ZdUAAOSwu3RcqWpy"/>
    <hyperlink ref="M1263" r:id="rId1265" display="https://www.ebay.com/itm/USED-PS1-PS-PlayStation-1-descent/293446993848?hash=item4452cdc7b8:g:Q4kAAOSwX9BdNAgR"/>
    <hyperlink ref="M1264" r:id="rId1266" display="https://www.ebay.com/itm/Sega-Saturn-No-appointment-Gals-Olympos-T-4307G-spine-cel-picture-JP-17037/173844623198?hash=item2879f26f5e:g:BP4AAOSw~y9ZDCu4"/>
    <hyperlink ref="M1265" r:id="rId1267" display="https://www.ebay.com/itm/PC-Engine-SCD-BASTED-Spine-3069-pe/303476396073?hash=item46a89a5029:g:VawAAOSw6tNePK6n"/>
    <hyperlink ref="M1266" r:id="rId1268" display="https://www.ebay.com/itm/SEGA-Mega-Drive-DESERT-STRIKE-JAPANESE-Box-JAPAN-Clean-Work-fully/173844623240?hash=item2879f26f88:g:wokAAOxyBvZTRiAr"/>
    <hyperlink ref="M1267" r:id="rId1269" display="https://www.ebay.com/itm/ALBERT-ODYSSEY-2-Super-Famicom-Nintendo-1770-sf/303545407241?epid=56221404&amp;hash=item46acb75709:g:cX4AAOSwOfxenUjN"/>
    <hyperlink ref="M1268" r:id="rId1270" display="https://www.ebay.com/itm/Super-Troll-Island-Nintendo-Super-Famicom-Japan-NEW/332694733475?hash=item4d7626c2a3:g:RsoAAOSwEfZbLMeg"/>
    <hyperlink ref="M1269" r:id="rId1271" display="https://www.ebay.com/itm/Used-PS-Zoids2-Play-Station-or-Paly-Station2-Japan-Import/173398595890?hash=item285f5c9932:g:nVEAAOSwh1NbQJ0m"/>
    <hyperlink ref="M1270" r:id="rId1272" display="https://www.ebay.com/itm/PlayStation-BOKAN-GoGoGo-TIME-BOKAN-PS1-JAPAN-GAME-work-fully-32563/174031171589?hash=item288510f005:g:pdgAAOSwl3tdfail"/>
    <hyperlink ref="M1271" r:id="rId1273" display="https://www.ebay.com/itm/SNES-ELNARD-NEW-Super-famicom-Japan-Game-work-fully-13374/183741227305?hash=item2ac7d4a129:g:WDcAAOSwlJlan5PN"/>
    <hyperlink ref="M1272" r:id="rId1274" display="https://www.ebay.com/itm/3DS-Project-X-Zone-2-Limited-Can-data-save-Nintendo-3DS-JAPAN-64029/173844624057?epid=1641912043&amp;hash=item2879f272b9:g:XIIAAOSwObhaeR7a"/>
    <hyperlink ref="M1273" r:id="rId1275" display="https://www.ebay.com/itm/Super-Famicom-MAKERUNA-MAKENDO-Kendo-without-CD-Nintendo-SFC-SNES-Game-Japan/184168112070?hash=item2ae1465fc6:g:qX0AAOSwjG5eRBQW"/>
    <hyperlink ref="M1274" r:id="rId1276" display="https://www.ebay.com/itm/Bokujou-Monogatari-Oh-Wonderful-Life-PlayStation-2-NTSC-J-JP-Import/193129452236?hash=item2cf76992cc:g:VWYAAOSwWpZdj5EII"/>
    <hyperlink ref="M1275" r:id="rId1277" display="https://www.ebay.com/itm/FINAL-FIGHT-GUY-No-CD-Ref-088-Super-Famicom-Nintendo-sf/362721707271?epid=4460&amp;hash=item5473e60507:g:DJgAAOSwjcVdTPEG"/>
    <hyperlink ref="AF1276" r:id="rId1278" display="写真は以下のサイトから&#10;https://www.mercari.com/jp/items/m79883817253/?_s=U2FsdGVkX1-SugW5i57MnaWEPMFtkLwWZf_Pjdv2IRTQV5QcPAk8qXPLJwPqYoAMu84G9HTqtwQjC62Pw8KZIwJ2DjR_r_rI_ulh22hjSub5sE_zaGAHBZeY13qVk6XP"/>
    <hyperlink ref="M1277" r:id="rId1279" display="https://www.ebay.com/itm/BATTLE-PINBALL-Boxed-Super-famicom-SNES-Japan-game-Work-fully-14923/173844624867?hash=item2879f275e3:g:ShsAAOSwA3dYaxwU"/>
    <hyperlink ref="M1278" r:id="rId1280" display="https://www.ebay.com/itm/NEW-Factory-Sealed-Riding-Hero-SNK-Neo-Geo-CD-Japan-NG-Neo-Geo/133415623099?epid=6579&amp;hash=item1f1030d9bb:g:18kAAOSw1VdexUJG"/>
    <hyperlink ref="M1279" r:id="rId1281" display="https://www.ebay.com/itm/Super-Famicom-MR-NUTZ-Cartridge-Only-Nintendo-1710-sfc/303457504161?hash=item46a77a0ba1:g:kJAAAOSwd1deKWyy"/>
    <hyperlink ref="M1280" r:id="rId1282" display="https://www.ebay.com/itm/Sword-Maniac-Nintendo-Super-Famicom-Japan/232435351185?hash=item361e39fe91:g:P1MAAOSwaLhZhFjA"/>
    <hyperlink ref="M1281" r:id="rId1283" display="https://www.ebay.com/itm/Mega-Drive-Genesis-Bad-Omen-Boxed-JAPAN-Game-Sega-Works-fully-12628/173844625312?hash=item2879f277a0:g:EakAAOSw7m9bGhgGG"/>
    <hyperlink ref="M1282" r:id="rId1284" display="https://www.ebay.com/itm/GUNFORCE-Gun-Force-Ref-148-Super-Famicom-Nintendo-sf/302427108698?epid=214702615&amp;hash=item466a0f755a:g:OrUAAOSwr2ZZn9Jv"/>
    <hyperlink ref="M1283" r:id="rId1285" display="https://www.ebay.com/itm/Snk-Cyber-Lip-Retro-Game-Software/224032736699?hash=item34296445bb:g:q7gAAOSwOJVe1tFZ"/>
    <hyperlink ref="M1284" r:id="rId1286" display="https://www.ebay.com/itm/NEC-PCEngine-SUPER-CD-ROM-GAIN-GROUND-SX-JAPAN-GAME-Work-13121/183741230470?hash=item2ac7d4ad86:g:R28AAOSwEN5ddfr-"/>
    <hyperlink ref="M1285" r:id="rId1287" display="https://www.ebay.com/itm/ESTPOLIS-II-2-Ref-bcc-Super-Famicom-Nintendo-sf/312666086793?hash=item48cc59dd89:g:gwkAAOSwmK9dDEpQ"/>
    <hyperlink ref="M1286" r:id="rId1288" display="https://www.ebay.com/itm/Mega-Drive-Genesis-Hyper-Dunk-The-Playoff-Edition-Box-JAPAN-Game-14017/183745705414?hash=item2ac818f5c6:g:VHYAAOSwhOdXowpe"/>
    <hyperlink ref="M1287" r:id="rId1289" display="https://www.ebay.com/itm/Capcom-Fate-Unlimited-Codes-SP-Box-Japan-Import-CPCS01041/264740323504?epid=1000291807&amp;hash=item3da3c0c0b0:g:AP0AAOSw6JJeyNt7"/>
    <hyperlink ref="M1288" r:id="rId1290" display="https://www.ebay.com/itm/SNES-AQUTALLION-Boxed-Can-be-data-save-Super-famicom-Japan-game-13699/173844627145?hash=item2879f27ec9:g:g~kAAOSwstxVEory"/>
    <hyperlink ref="M1289" r:id="rId1291" display="https://www.ebay.com/itm/SEGA-Dreamcast-SUPER-RUNABOUT-SAN-FRANCISCO-EDITION-DC-JAPAN-NEW-33691/173844627220?hash=item2879f27f14:g:ausAAOSwdW9aJPQ5"/>
    <hyperlink ref="M1290" r:id="rId1292" display="https://www.ebay.com/itm/SNES-OLIVIAS-MYSTERY-NEW-Puzzle-Super-famicom-Japan-game-work-fully/183741231526?hash=item2ac7d4b1a6:g:E8gAAMXQ1ZhTgX8A"/>
    <hyperlink ref="M1291" r:id="rId1293" display="https://www.ebay.com/itm/USED-PS4-Hokuto-Ga-Gotoku-Japan-import/223881335734?hash=item34205e13b6:g:QPgAAOSweXddMEFL"/>
    <hyperlink ref="M1292" r:id="rId1294" display="https://www.ebay.com/itm/USED-PS1-PS-PlayStation-1-Gangeji/293446994271?hash=item4452cdc95f:g:sS0AAOSwgSJdNY6B"/>
    <hyperlink ref="M1293" r:id="rId1295" display="https://www.ebay.com/itm/ARROW-FLASH-Ref-191-Mega-Drive-Sega-md/312705234769?epid=1404418408&amp;hash=item48ceaf3751:g:upkAAOSwsU5dMWUF"/>
    <hyperlink ref="M1294" r:id="rId1296" display="https://www.ebay.com/itm/ZUSAR-VASAR-Dreamcast-Sega-071-dc/362934790324?epid=56242535&amp;hash=item54809968b4:g:XFUAAOSwM05eYJIP"/>
    <hyperlink ref="M1295" r:id="rId1297" display="https://www.ebay.com/itm/SNES-MACROSS-SCRAMBLE-VALKYRIE-Boxed-Super-famicom-Japan-game-13658/183741232740?epid=56244706&amp;hash=item2ac7d4b664:g:ICYAAOSw9VZXOqZ~"/>
    <hyperlink ref="M1296" r:id="rId1298" display="https://www.ebay.com/itm/WIZARD-OF-THE-IMMORTAL-Mega-Drive-Sega-0447-md/362911324678?hash=item547f335a06:g:BTkAAOSwkfVeQj0z"/>
    <hyperlink ref="M1297" r:id="rId1299" display="https://www.ebay.com/itm/NEW-SEALED-Fist-Sony-PlayStation-1-PS1-Japan-Import-CD-Game-US-Seller/353106508456?hash=item5236c9baa8:g:-GkAAOSwofVe5bUw"/>
    <hyperlink ref="M1298" r:id="rId1300" display="https://www.ebay.com/itm/Mega-Drive-Genesis-Ka-Ge-Ki-Fists-of-Steel-kageki-JAPAN-GAME-11499/173847419961?hash=item287a1d1c39:g:VBcAAOSwxH1T7Gv-"/>
    <hyperlink ref="M1299" r:id="rId1301" display="https://www.ebay.com/itm/THE-KING-OF-FIGHTERS-ROUND-2-R-2-kof-Neo-Geo-Pocket-SNK-np/302639420881?hash=item4676b715d1:g:BUoAAOSwdGtcwphP"/>
    <hyperlink ref="M1300" r:id="rId1302" display="https://www.ebay.com/itm/Dragon-Shadow-Spell-PS2-Flight-plan-Sony-Playstation-2-From-Japan/193261634065?epid=56579463&amp;hash=item2cff4a8211:g:jskAAOSwSA5d-bW~"/>
    <hyperlink ref="M1301" r:id="rId1303" display="https://www.ebay.com/itm/AISLE-LORD-Sega-Mega-CD-168-mcd/362917754781?epid=56248740&amp;hash=item547f95779d:g:xP0AAOSw7rReSkPD"/>
    <hyperlink ref="M1302" r:id="rId1304" display="https://www.ebay.com/itm/Game-Cube-The-Legend-of-Zelda-Ocarina-GC-Nintendo-GC-JAPAN-GAME-46882/183745694108?hash=item2ac818c99c:g:T1AAAOSwEONb93a8"/>
    <hyperlink ref="M1303" r:id="rId1305" display="https://www.ebay.com/itm/Pack-Inn-Video-Armed-F-4988110600050-Pc-Engine-Software/353109582672?epid=1622565523&amp;hash=item5236f8a350:g:MCgAAOSw-XRe6Ya5"/>
    <hyperlink ref="M1304" r:id="rId1306" display="https://www.ebay.com/itm/N64-New-Japan-Pro-Wrestling-Tohkon-Road-2-Box-Nintendo-64-JPN-Game-22387/173848449497?hash=item287a2cd1d9:g:VD8AAOSwKoRZaHyC"/>
    <hyperlink ref="M1305" r:id="rId1307" display="https://www.ebay.com/itm/SEGA-Dreamcast-DYNAMITE-DEKA-2-spine-card-JAPAN-GAME-Clean-Work-25131/183745696306?hash=item2ac818d232:g:~owAAOSwnHZYS6j6"/>
    <hyperlink ref="M1306" r:id="rId1308" display="https://www.ebay.com/itm/Maken-Shao-Japan-Import/114256285419?epid=1100042708&amp;hash=item1a9a348eeb:g:6gsAAOSw9-9e4mgl"/>
    <hyperlink ref="M1307" r:id="rId1309" display="https://www.ebay.com/itm/Sega-Saturn-Phantasy-Star-Collection-box-map-technique-list-JAPAN-19946/173848449764?hash=item287a2cd2e4:g:BdAAAOSw1qtbUEyR"/>
    <hyperlink ref="M1308" r:id="rId1310" display="https://www.ebay.com/itm/Game-soft-Famicom-Ghosts-n-Goblins-Box-and-with-an-instructions-from-Japan/273600005842?hash=item3fb3d4c6d2:g:dDYAAOSwESRcCxih"/>
    <hyperlink ref="M1309" r:id="rId1311" display="https://www.ebay.com/itm/MACROSS-M3-Campaign-Limited-Box-Dreamcast-Sega-2136-dc/311754038914?epid=56244430&amp;hash=item4895fd1e82:g:WvIAAOSwAyJba6sl"/>
    <hyperlink ref="M1310" r:id="rId1312" display="https://www.ebay.com/itm/SUPER-STREET-FIGHTER-II-2-Mega-Drive-Sega-1812-md/362919651993?hash=item547fb26a99:g:HtYAAOSwP~leTOQy"/>
    <hyperlink ref="M1311" r:id="rId1313" display="https://www.ebay.com/itm/Assault-Suit-Leynos-Genesis-Masaya-Sega-Megadrive-Box-Japan-USA-Seller-Rare/373083624584?hash=item56dd845488:g:4goAAOSw7Rle5pe~"/>
    <hyperlink ref="M1312" r:id="rId1314" display="https://www.ebay.com/itm/Game-soft-Famicom-YS-3-Box-and-with-an-instructions-from-Japan/273585486021?hash=item3fb2f738c5:g:7x8AAOSwy2pb~-jC"/>
    <hyperlink ref="M1313" r:id="rId1315" display="https://www.ebay.com/itm/Highway-Star-Boxed-Famicom-NES-Japan-game-Work-fully-10423/183745699295?hash=item2ac818dddf:g:1lQAAOSwJ7RYS3E-"/>
    <hyperlink ref="M1314" r:id="rId1316" display="https://www.ebay.com/itm/USED-PS2-knockout-King-2002-Playstation2/293446973479?hash=item4452cd7827:g:MPIAAOSwxlxd1npQ"/>
    <hyperlink ref="M1315" r:id="rId1317" display="https://www.ebay.com/itm/NEC-PC-Engine-HuCARD-Lode-Runner-LOST-LABYRINTH-JAPAN-GAME-New-11160/183745699977?epid=1510065094&amp;hash=item2ac818e089:g:SPoAAOSwyQtVo4HX"/>
    <hyperlink ref="M1316" r:id="rId1318" display="https://www.ebay.com/itm/Dynamite-Headdy-case-manual-cardridge-postcard-include-MEGA-DRIVE-SEGA-GENESIS/254575678309?hash=item3b45e49365:g:-DkAAOSwnHdevOvv"/>
    <hyperlink ref="M1317" r:id="rId1319" display="https://www.ebay.com/itm/COMMAND-CONQUER-GS-9131-Sega-Saturn-Japan/123886909884?hash=item1cd83c39bc:g:X7oAAOSwl41dY1vI"/>
    <hyperlink ref="M1318" r:id="rId1320" display="https://www.ebay.com/itm/PlayStation-Salary-Man-Champ-New-PS1-JAPAN-GAME-33562/173848450995?hash=item287a2cd7b3:g:uIYAAOSwgGBbozca"/>
    <hyperlink ref="M1319" r:id="rId1321" display="https://www.ebay.com/itm/PlayStation2-Spectral-Gene-Limited-Edition-NEW-PS2-JAPAN-GAME-50302/183745700966?hash=item2ac818e466:g:idcAAOSwzLlXgJfJ"/>
    <hyperlink ref="M1320" r:id="rId1322" display="https://www.ebay.com/itm/SILENT-DEBUGGERS-Item-Ref-bcc-PC-Engine-Hu-pe/311787211669?hash=item4897f74b95:g:ytMAAOSwopRYiCAP"/>
    <hyperlink ref="M1321" r:id="rId1323" display="https://www.ebay.com/itm/Rare-Game-soft-Famicom-Diku-no-Gensan-Box-and-with-an-instructions-from-Japan/274329018186?hash=item3fdf489f4a:g:3i0AAOSwGIVeitiS"/>
    <hyperlink ref="M1322" r:id="rId1324" display="https://www.ebay.com/itm/PlayStation-HARD-ROCK-CAB-PS1-JAPAN-GAME-work-fully-15852/173848451039?hash=item287a2cd7df:g:E1oAAOSwDNdVikS-"/>
    <hyperlink ref="M1323" r:id="rId1325" display="https://www.ebay.com/itm/PlayStation2-BAROQUE-INTERNATIONAL-NEW-JAPAN-GAME-PS2-52070/173848451091?hash=item287a2cd813:g:lnkAAOSwBahVStnC"/>
    <hyperlink ref="M1324" r:id="rId1326" display="https://www.ebay.com/itm/Used-Sega-Saturn-Next-King-Koi-no-Sennen-Oukoku-Japan-Import/301304306349?hash=item462722daad:g:LOEAAOSwGvhUCYys"/>
    <hyperlink ref="M1325" r:id="rId1327" display="https://www.ebay.com/itm/PCEngine-CD-ROM-RAYXANBER-2-JAPAN-GAME-Clean-Work-fully-11360/183745701502?hash=item2ac818e67e:g:xqIAAOSwAQtZlTnO"/>
    <hyperlink ref="M1326" r:id="rId1328" display="https://www.ebay.com/itm/SNES-SPACE-ACE-Boxed-Super-famicom-Japan-game-work-fully/173848451133?hash=item287a2cd83d:g:FLcAAOSw7ThUcYpLL"/>
    <hyperlink ref="M1327" r:id="rId1329" display="https://www.ebay.com/itm/PC-Genjin-Hu-Card-JP-GAME-9000009959324-F-S/192492647749?hash=item2cd174b545:g:GXQAAOSwGBdauJrT"/>
    <hyperlink ref="M1328" r:id="rId1330" display="https://www.ebay.com/itm/Used-PS4-PERSONA-5-VER-Japan-Import/163138701786?hash=item25fbd309da:g:vKAAAOSwYuNbQJW8"/>
    <hyperlink ref="M1329" r:id="rId1331" display="https://www.ebay.com/itm/PC-Engine-SUPER-CD-ROM-HI-LEG-FANTASY-JAPAN-GAME-Clean-Work-fully-14473/183745701893?hash=item2ac818e805:g:vIEAAOSwT6pVxwZA"/>
    <hyperlink ref="M1330" r:id="rId1332" display="https://www.ebay.com/itm/NINJA-COMMANDO-Neo-Geo-CD-2951-nc/303587781442?hash=item46af3deb42:g:AL0AAOSwkZ9e2fNc"/>
    <hyperlink ref="M1331" r:id="rId1333" display="https://www.ebay.com/itm/MAJIN-EIYUDEN-WATARU-GAIDEN-Box-Can-be-save-Famicom-NES-Japan-game-10719/183745701990?hash=item2ac818e866:g:9oEAAOSwcnpTq7Iq"/>
    <hyperlink ref="M1332" r:id="rId1334" display="https://www.ebay.com/itm/Magic-Carpet-Multi-Controller-Sega-Saturn-Japan-NEW-C/333619774762?hash=item4dad49c52a:g:13EAAOSw6~Je3eqU"/>
    <hyperlink ref="AF1333" r:id="rId1335" display="写真は以下のサイトから&#10;https://www.mercari.com/jp/items/m82598766149/?_s=U2FsdGVkX198biU9ZKiLkTt3KyOYQv1qWk8EzAX0lUT7UAskahLw3rTod_E1avmRk5Do1Q9uVx6pX2Desih6hqQXbJcWh4pWNSldPbVBDv3bf2tKhvyEHfXtdnxetBZR"/>
    <hyperlink ref="M1334" r:id="rId1336" display="https://www.ebay.com/itm/JACKIE-CHAN-PC-Engine-Hu-pe/311763843929?hash=item489692bb59:g:OIgAAOSwElpatHB3"/>
    <hyperlink ref="M1335" r:id="rId1337" display="https://www.ebay.com/itm/Sega-Saturn-Deron-Dero-Dero-JAPAN-GAME-15779/183745702105?hash=item2ac818e8d9:g:VrYAAOSw-CpX93R6"/>
    <hyperlink ref="M1336" r:id="rId1338" display="https://www.ebay.com/itm/Sega-Saturn-Bug-included-spine-card-color-copy-JAPAN-GAME-SS-15649/173848451417?hash=item287a2cd959:g:Gd8AAOSwa81bUFsR"/>
    <hyperlink ref="AF1337" r:id="rId1339" display="写真は以下のサイトから&#10;https://www.mercari.com/jp/items/m35451907914/?_s=U2FsdGVkX1_qOHa4dhdtP2FHTrwm_ho6AuP7Lnn4L05iIora6X5k--rwfGdIX2diEGjZD2-1-m2oxr3_0wlY9f-26UuYLI_jf1BbR56RLOvVztcUp0J_VMQFhHdyooN0"/>
    <hyperlink ref="M1338" r:id="rId1340" display="https://www.ebay.com/itm/Eiyuu-Shigan-Gal-Act-Heroism-1998-Brand-New-Factory-Sealed-Japan-Saturn-Import/202973038736?hash=item2f4222c890:g:ppoAAOSwgy1eoNej"/>
    <hyperlink ref="M1339" r:id="rId1341" display="https://www.ebay.com/itm/Mega-Drive-Genesis-MiG-29-Boxed-JAPAN-GAME-Clean-Works-fully-13743/183745702346?hash=item2ac818e9ca:g:HP8AAOSwO9RbKLX4"/>
    <hyperlink ref="M1340" r:id="rId1342" display="https://www.ebay.com/itm/WOLVERINE-Ref-095-Super-Famicom-Nintendo-sf/312664545542?epid=214790898&amp;hash=item48cc425906:g:ZekAAOSwVZBdCwgW"/>
    <hyperlink ref="M1341" r:id="rId1343" display="https://www.ebay.com/itm/3DO-Real-Princess-Maker-2-included-character-model-sheets-JAPAN-3DO-17937/173848451542?hash=item287a2cd9d6:g:wZAAAOSwNrFbKfDM"/>
    <hyperlink ref="M1342" r:id="rId1344" display="https://www.ebay.com/itm/Sonic-Pinball-Mega-Drive-Genesis-Sega-Japan-retro-video-game-action-FedEx/333559375048?hash=item4da9b024c8:g:rV0AAOSwhRZefYQt"/>
    <hyperlink ref="M1343" r:id="rId1345" display="https://www.ebay.com/itm/Mega-Drive-Genesis-Jashin-Draxos-Risky-Woods-Box-JAPAN-Game-Sega-13268/173848451696?hash=item287a2cda70:g:R28AAOSwAANY6w1U"/>
    <hyperlink ref="M1344" r:id="rId1346" display="https://www.ebay.com/itm/Sega-Saturn-Vatlva-included-spine-card-postcard-JAPAN-GAME-16856/183745702938?hash=item2ac818ec1a:g:degAAOSwNf1ZslfH"/>
    <hyperlink ref="M1345" r:id="rId1347" display="https://www.ebay.com/itm/Game-soft-Famicom-Doraemon-Box-and-with-an-instructions-from-Japan/273348520483?hash=item3fa4d76a23:g:xawAAOSwTfFbRMGF"/>
    <hyperlink ref="M1346" r:id="rId1348" display="https://www.ebay.com/itm/AERO-BLASTERS-Mega-Drive-Sega-809-md/362967054209?hash=item548285b781:g:rjoAAOSw3utekB~P"/>
    <hyperlink ref="M1347" r:id="rId1349" display="https://www.ebay.com/itm/Panasonic-3DO-Real-Shanghai-Banri-No-Choujou-The-Great-Wall-NEW-JAPAN-14736/173848451854?hash=item287a2cdb0e:g:b5wAAOSwEK9Tx4hu"/>
    <hyperlink ref="M1348" r:id="rId1350" display="https://www.ebay.com/itm/Sonic-Wings-2-NEO-GEO-CD-JP-GAME-9000009792617/192474496692?epid=6246&amp;hash=item2cd05fbeb4:g:QrcAAOSwXq5c1DKc"/>
    <hyperlink ref="M1349" r:id="rId1351" display="https://www.ebay.com/itm/Samurai-Spirits-3-Shodown-AES-SNK-Neogeo-Box-From-Japan/223941882951?hash=item3423f9f447:g:K~UAAOSwj0NeZ0Dv"/>
    <hyperlink ref="M1350" r:id="rId1352" display="https://www.ebay.com/itm/Samurai-Spirits-2-Shodown-Free-Shipping-SNK-Neo-Geo-AES-ROM/163867387181?hash=item262741e52d:g:Vw4AAOSwLsRe8hSV"/>
    <hyperlink ref="M1351" r:id="rId1353" display="https://www.ebay.com/itm/Neo-Geo-CD-THE-SUPER-SPY-No-Back-sheet-3305-nc/363028883238?hash=item5486352726:g:D2EAAOSwSK5e8ZUSS"/>
    <hyperlink ref="M1352" r:id="rId1354" display="https://www.ebay.com/itm/Neo-Geo-CD-NAM-1975-No-Back-sheet-1506-cnc-nc/303603588721?hash=item46b02f1e71:g:HhkAAOSwfRVe8YPg"/>
    <hyperlink ref="M1353" r:id="rId1355" display="https://www.ebay.com/itm/Ouran-High-School-Host-Club-DS-Limited-Edition-NEW/174242386157?hash=item2891a7d0ed:g:3vAAAOSwS~Reiw-0"/>
    <hyperlink ref="M1354" r:id="rId1356" display="https://www.ebay.com/itm/EINHANDER-PS1-Playstation-Japan-Game-p1/302778881972?hash=item467f0717b4:g:w80AAOSwo9VbKzXR"/>
    <hyperlink ref="M1355" r:id="rId1357" display="https://www.ebay.com/itm/Dreamcast-JOJOS-BIZARRE-ADVNETURE-for-Matching-Service-dc-From-Japan-used-good/143489344647?hash=item2168a1a487:g:0qsAAOSwvgheDaJP"/>
    <hyperlink ref="M1356" r:id="rId1358" display="https://www.ebay.com/itm/Used-Dreamcast-Advanced-Daisenryaku-2001-Japan-Import-Free-Shipping/121661278624?epid=56259679&amp;hash=item1c5393c9a0:g:0xQAAOSweW5VY-Fq"/>
    <hyperlink ref="M1357" r:id="rId1359" display="https://www.ebay.com/itm/Dreamcast-SONIC-ADVENTURE-2-with-SPINE-SEGA-dc/362656014751?hash=item546ffba19f:g:yXEAAOSw~hZc4ikY"/>
    <hyperlink ref="M1358" r:id="rId1360" display="https://www.ebay.com/itm/SEGA-Dreamcast-THE-LAST-BLADE-2-FINAL-EDITION-JAPAN-GAME-Work-31543/173859766922?epid=56243665&amp;hash=item287ad9828a:g:upMAAOSwrQxbClNa"/>
    <hyperlink ref="M1359" r:id="rId1361" display="https://www.ebay.com/itm/Brand-New-Star-Gladiator-2-Nightmare-of-Bilstein-Sega-Dreamcast-Japan-Import/184238182533?hash=item2ae5739085:g:-KAAAOSwVcBc3R2S"/>
    <hyperlink ref="M1360" r:id="rId1362" display="https://www.ebay.com/itm/Used-PSP-SNK-Arcade-Classics-Vol-1-Japan-Import-Free-shipping/291282902882?epid=1600301792&amp;hash=item43d1d05f62:g:cfkAAOSw54xUU7rW"/>
    <hyperlink ref="M1361" r:id="rId1363" display="https://www.ebay.com/itm/Taito-Ibara-Japan-Import/264248597642?hash=item3d86719c8a:g:LxIAAOSwE6VckyYQ"/>
    <hyperlink ref="M1362" r:id="rId1364" display="https://www.ebay.com/itm/Kyukyoku-Tiger-Hu-Card-Taito-NEC-PC-Engine-From-Japan/323845133233?hash=item4b66ac93b1:g:1tMAAOSwdcNdFHj1"/>
    <hyperlink ref="M1363" r:id="rId1365" display="https://www.ebay.com/itm/KAZE-KIRI-NEC-PC-Engine-naxat-soft-Japan-video-game-action-Ninja-CD-ROM2-FedEx/333546688741?hash=item4da8ee90e5:g:JHgAAOSwZWpefaSS"/>
    <hyperlink ref="M1364" r:id="rId1366" display="https://www.ebay.com/itm/DEAD-MOON-PC-Engine-Hu-3194-pe/303532938474?hash=item46abf914ea:g:NegAAOSwgQleitdC"/>
    <hyperlink ref="M1365" r:id="rId1367" display="https://www.ebay.com/itm/VALIS-III-3-ref-C-PC-Engine-CD-pe/312357657310?hash=item48b9f79ade:g:uPEAAOSwkjJcCKJW"/>
    <hyperlink ref="M1366" r:id="rId1368" display="https://www.ebay.com/itm/1943-KAI-The-Battle-Of-Midway-Item-ref-070-PC-Engine-Hu-pe/302623726054?epid=56236492&amp;hash=item4675c799e6:g:dKsAAOSwMYRacsbT"/>
    <hyperlink ref="M1367" r:id="rId1369" display="https://www.ebay.com/itm/SHADOW-DANCER-The-Secret-of-Shinobi-Sega-Mega-Drive-Japan/193278164687?epid=56585547&amp;hash=item2d0046becf:g:5I8AAOSwPbdeCbrj"/>
    <hyperlink ref="M1368" r:id="rId1370" display="https://www.ebay.com/itm/DUNGEON-EXPLORER-PC-Engine-Hu-bbc-pe/303523206821?hash=item46ab6496a5:g:2aIAAOSwL9peetqF"/>
    <hyperlink ref="M1369" r:id="rId1371" display="https://www.ebay.com/itm/Used-Sol-Ja-Blade-Pc-Engine-Japan-Export/192889521294?hash=item2ce91c848e:g:dc4AAOSwRG1cs1T6"/>
    <hyperlink ref="M1370" r:id="rId1372" display="https://www.ebay.com/itm/SIDE-ARMS-Item-ref-bbc-PC-Engine-Hu-pe/362256136251?epid=61677780&amp;hash=item545825f83b:g:kNMAAOSw4cRbcnYJ"/>
    <hyperlink ref="M1371" r:id="rId1373" display="https://www.ebay.com/itm/Pretty-Fighter-X-Sega-Saturn-Imagineer-Japan-retro-video-game-action-FedEx/333623404350?epid=56231392&amp;hash=item4dad81273e:g:mmYAAOSwDlZe4ytd"/>
    <hyperlink ref="M1372" r:id="rId1374" display="https://www.ebay.com/itm/Policenauts-SEGA-Saturn-SS-Japan-Game/293593163045?epid=56205704&amp;hash=item445b842525:g:eAIAAOSwp49ezSze"/>
    <hyperlink ref="M1373" r:id="rId1375" display="https://www.ebay.com/itm/Used-PS2-Persona-3-Fes-Independent-Starting-Version-Japan-Import/173574319776?hash=item2869d5eea0:g:zQgAAOSwY3tbQJXF"/>
    <hyperlink ref="M1374" r:id="rId1376" display="https://www.ebay.com/itm/USED-Devil-Summoner-Soul-Hackers-3DS-JAPAN-F-S-w-tracking/224041135747?epid=1507742795&amp;hash=item3429e46e83:g:1yQAAOSwiE9e4S7V"/>
    <hyperlink ref="M1375" r:id="rId1377" display="https://www.ebay.com/itm/Vasara-Collection-PlayStation-PS4-2019-Japanese-Factory-Sealed/312945861445?epid=6034744295&amp;hash=item48dd06e345:g:oewAAOSwWZVeHc8E"/>
    <hyperlink ref="M1376" r:id="rId1378" display="https://www.ebay.com/itm/USED-PSP-snk-neo-geo-heroes-ultimate-shooting-sony-playstation/324055740603?epid=1100280141&amp;hash=item4b733a30bb:g:4AcAAOSwF0hdRa25"/>
    <hyperlink ref="M1377" r:id="rId1379" display="https://www.ebay.com/itm/SEGA-AGES-2500-Series-Vol-13-Outrun-PS2-Japan/333414028556?epid=1784012745&amp;hash=item4da106550c:g:-SsAAOSw6ABd3fhq"/>
    <hyperlink ref="M1379" r:id="rId1380" display="https://www.ebay.com/itm/Sega-Saturn-NANATSU-KAZE-NO-SHIMA-MONOGATARI-with-SPINE-ss/303149946191?epid=2001756155&amp;hash=item469525154f:g:2CQAAOSwertc1UJ7"/>
    <hyperlink ref="M1380" r:id="rId1381" display="https://www.ebay.com/itm/Sailor-moon-SuperS-Various-Emotion-Sega-Saturn-ANGEL-Japan-video-game-FedEx/333557932613?hash=item4da99a2245:g:iDUAAOSw5jlee1L5"/>
    <hyperlink ref="AF1381" r:id="rId1382" display="写真は以下のサイトから（3枚目の写真は載せない事）&#10;https://www.mercari.com/jp/items/m92532602657/?_s=U2FsdGVkX18zDkhGBm83tI4u7MuAb2d2CaXZ55EoMX_O0nzA5Ac5PM54GYF7CJgWMD_Glrsdu8CacwondjH-aJfIoyap1geSg2tcfYcjtBDTccODlikv4JH5WBykeQ_8&#10;"/>
    <hyperlink ref="M1382" r:id="rId1383" display="https://www.ebay.com/itm/Sega-Saturn-Keio-Yugekitai-Flying-Squadron-2-JAPAN-Used-SS-Shooter-Shmup-Game/401985177020?hash=item5d982f05bc:g:8GQAAOSwt-Bd6IuA"/>
    <hyperlink ref="M1383" r:id="rId1384" display="https://www.ebay.com/itm/Used-Sega-Saturn-Radiant-Silvergun-Japan-Import/291474640215?hash=item43dd3e0d57:g:u1AAAOSwv0tVYrdF"/>
    <hyperlink ref="M1384" r:id="rId1385" display="https://www.ebay.com/itm/Game-Gear-Royal-Stone-GOOD-Condition-Sega-Japanese-game/153585302809?hash=item23c265bd19:g:IAYAAOSwDH1dQDUf"/>
    <hyperlink ref="M1385" r:id="rId1386" display="https://www.ebay.com/itm/PHANTASY-STAR-Reissue-Fukkokuban-Mega-Drive-Japanese-ver/174075301652?hash=item2887b24f14:g:~gIAAOSwwRRdsbFP"/>
    <hyperlink ref="M1386" r:id="rId1387" display="https://www.ebay.com/itm/SEGA-Game-Gear-game-Megami-Tensei-Gaiden-Last-Bible-JAPAN-cartridge/383544125496?hash=item594d02e838:g:cWAAAOSw1pBdqjPZ"/>
    <hyperlink ref="M1387" r:id="rId1388" display="https://www.ebay.com/itm/GAME-GEAR-Bare-Knuckle-2-Streets-of-Rage-2-New-SEGA-JAPAN-GAME-13545/173852264308?hash=item287a670774:g:tGwAAOSwPmVcId~0"/>
    <hyperlink ref="M1388" r:id="rId1389" display="https://www.ebay.com/itm/Used-PS2-SEGA-AGES-2500-Series-Vol-26-dynamite-deka-PlayStation-2-JAPAN-IMPORT/164078850514?epid=110529170&amp;hash=item2633dc91d2:g:bpcAAOSwjZFeQ9gx"/>
    <hyperlink ref="M1389" r:id="rId1390" display="https://www.ebay.com/itm/SEGA-AGES-2500-Vol-1-PHANTASY-STAR-PS2-Sega-Sony-PlayStation-2-From-Japan/323960715941?hash=item4b6d903aa5:g:~tcAAOSwRBFdtZNi"/>
    <hyperlink ref="M1390" r:id="rId1391" display="https://www.ebay.com/itm/USED-PS2-SEGA-AGES-2500-Series-Vol-5-Golden-Ax-Japan-import/324055740102?epid=1601478174&amp;hash=item4b733a2ec6:g:8OkAAOSwbPleD-xC"/>
    <hyperlink ref="M1391" r:id="rId1392" display="https://www.ebay.com/itm/PS2-Sega-Ages-2500-Series-Vol-6-Ichini-no-Tant-R-Bonanza-Bros-Game-Japan/173849704526?epid=1439211328&amp;hash=item287a3ff84e:g:9HIAAOSwxrlaqMAR"/>
    <hyperlink ref="M1392" r:id="rId1393" display="https://www.ebay.com/itm/Used-PS2-Sega-AGES-2500-Series-Vol-9-Gain-Ground-Japan-Import-Free-Shipping/301586323131?epid=1428590168&amp;hash=item4637f216bb:g:55oAAOSweW5U3vO1"/>
    <hyperlink ref="M1393" r:id="rId1394" display="https://www.ebay.com/itm/Used-PS2-Sega-Ages-Vol-24-Last-Bronx-Tokyo-Bangaichi-Japan-Import/153208165021?epid=1900415535&amp;hash=item23abeb129d:g:z0sAAOSwb0hZ3q8b"/>
    <hyperlink ref="M1394" r:id="rId1395" display="https://www.ebay.com/itm/Sega-AGES-2500-Series-Vol-18-Dragon-Force-Japan-Import/324051834445?epid=111118409&amp;hash=item4b72fe964d:g:axgAAOSwXzBeKqhg"/>
    <hyperlink ref="M1395" r:id="rId1396" display="https://www.ebay.com/itm/PS2-SEGA-AGES-2500-Series-Vol-19-Fighting-Vipers-Japan-PlayStation-2/174305881821?epid=1828580544&amp;hash=item289570aedd:g:CMgAAOSw~HRdyntY"/>
    <hyperlink ref="M1396" r:id="rId1397" display="https://www.ebay.com/itm/Used-PS2-SEGA-AGES-2500-Series-Vol-21-SDI-Quartet-SEGA-SYSTEM-16-COLLECTION/192534958705?epid=110512076&amp;hash=item2cd3fa5271:g:~hQAAOSw1Zpa8mD7"/>
    <hyperlink ref="M1397" r:id="rId1398" display="https://www.ebay.com/itm/PS2-Sega-Ages-2500-Series-Vol-33-Fantasy-Zone-Complete-Collection-JAPAN-New/143397086332?epid=1428180892&amp;hash=item216321e47c:g:~pAAAOSwTe5dj69-"/>
    <hyperlink ref="M1398" r:id="rId1399" display="https://www.ebay.com/itm/THOR-Seirei-Oki-Den-Ohki-Sega-Saturn-with-SPINE-ss/312573715048?hash=item48c6d86268:g:7dUAAOSwX09ctYYW"/>
    <hyperlink ref="M1399" r:id="rId1400" display="https://www.ebay.com/itm/used-SEGA-Saturn-Wizardry-Rilgammin-Saga-from-Japan-864/353111061614?hash=item52370f346e:g:HK0AAOSwLt5e6znu"/>
    <hyperlink ref="M1400" r:id="rId1401" display="https://www.ebay.com/itm/New-PS4-Sisters-Royale-Japan-PLJM-16560-4988602172331/283728852418?epid=11035991556&amp;hash=item420f8eb5c2:g:Op0AAOSwAt1eDIDo"/>
    <hyperlink ref="M1401" r:id="rId1402" display="https://www.ebay.com/itm/Used-PS2-Sky-Gunner-Japan-Import-Free-Shipping/291381737704?hash=item43d7b478e8:g:RioAAOSwqu9U3vO6"/>
    <hyperlink ref="M1402" r:id="rId1403" display="https://www.ebay.com/itm/Used-R-A-E-A-a-A-A-A-a-A-A-A-A-E-A-a-A-A-a-A-A-Type-Finalf-S/192887202185?hash=item2ce8f92189:g:ttgAAOSwphhcr2tj"/>
    <hyperlink ref="M1403" r:id="rId1404" display="https://www.ebay.com/itm/Asuka-120-Limited-Burning-Fest-SS-Ask-Sega-Saturn-From-Japan/193203848025?epid=56230581&amp;hash=item2cfbd8c359:g:-eIAAOSwsvhe8wHO"/>
    <hyperlink ref="M1404" r:id="rId1405" display="https://www.ebay.com/itm/Sega-Saturn-CYBERBOTS-Cyber-Bots-Limited-Edition-Serial-20949-ss/312353710478?hash=item48b9bb618e:g:kDIAAOSw2XteKWjH"/>
    <hyperlink ref="M1405" r:id="rId1406" display="https://www.ebay.com/itm/FINAL-SOLDIER-PC-Engine-Hu-326-pe/363030768745?hash=item548651ec69:g:QgUAAOSw9Rpe9D6Q"/>
    <hyperlink ref="M1406" r:id="rId1407" display="https://www.ebay.com/itm/WINS-OF-THUNDER-HUDSON-SOFT-NEC-PC-Engine-Japan-retro-video-game-action-FedEx/333627901544?hash=item4dadc5c668:g:ceUAAOSwu4xe6e5Q"/>
    <hyperlink ref="M1407" r:id="rId1408" display="https://www.ebay.com/itm/SPRIGGAN-MARK-2-II-PC-Engine-SCD-1552-pe/303456346469?hash=item46a7686165:g:~WcAAOSweI9eJ~tS"/>
    <hyperlink ref="M1408" r:id="rId1409" display="https://www.ebay.com/itm/SUMMER-CARNIVAL-93-NEXZR-SPECIAL-Ref-2935-PC-Engine-SCD-pe/362424241338?hash=item54622b0cba:g:fucAAOSwj~9bhmz2"/>
    <hyperlink ref="M1409" r:id="rId1410" display="https://www.ebay.com/itm/BURNING-ANGEL-Item-ref-132-PC-Engine-Hu-Naxat-pe/311783246738?hash=item4897bacb92:g:30gAAOSwe~lcRsnt"/>
    <hyperlink ref="M1410" r:id="rId1411" display="https://www.ebay.com/itm/NEC-PC-Engine-Hu-Card-P-47-From-Japan-2019/254237152953?hash=item3b31b716b9:g:N4MAAOSwDEBcNxol"/>
    <hyperlink ref="M1411" r:id="rId1412" display="https://www.ebay.com/itm/Used-PS2-NEO-GEO-online-collection-World-Heroes-Gorgeous-Import-Japan-F-S-Track/162557819854?hash=item25d9337bce:g:W4QAAOSwvjdZRipu"/>
    <hyperlink ref="M1412" r:id="rId1413" display="https://www.ebay.com/itm/PS2-TECMO-Hit-Parade-JAPAN-NTSC-Playstation-2/142606467827?hash=item21340202f3:g:woUAAOSwdJ9aHwzs"/>
    <hyperlink ref="M1413" r:id="rId1414" display="https://www.ebay.com/itm/Capcom-Classics-Collection-CERO12-PlayStation2-JP-GAME-9000012610489/202822711992?epid=1502889370&amp;hash=item2f392cfab8:g:aFwAAOSww~VdzfMW"/>
    <hyperlink ref="M1414" r:id="rId1415" display="https://www.ebay.com/itm/ART-OF-FIGHTING-ANTHOLOGY-Ryuuko-no-Ken-SNK-Sony-PlayStation-2-Japan/123351905394?epid=110527940&amp;hash=item1cb858b472:g:NKAAAOSwEwNbj190"/>
    <hyperlink ref="M1415" r:id="rId1416" display="https://www.ebay.com/itm/USED-PS2-Kinnikuman-Muscle-Grand-Prix-2-Tokumori/223881335042?epid=1528179403&amp;hash=item34205e1102:g:as0AAOSwQypdRAC6"/>
    <hyperlink ref="M1416" r:id="rId1417" display="https://www.ebay.com/itm/Used-PS2-The-King-of-Fighters-Orochi-Collection-Japan-Import/301641120578?epid=1240726880&amp;hash=item463b363b42:g:N9cAAOSwstxVXo6MM"/>
    <hyperlink ref="M1417" r:id="rId1418" display="https://www.ebay.com/itm/BUMPY-TROT-Playstation-2-PS2-Japan-Game-p2/312280063146?epid=109933019&amp;hash=item48b5579caa:g:nwIAAOSwlINb0YW4"/>
    <hyperlink ref="M1418" r:id="rId1419" display="https://www.ebay.com/itm/Ps2-Wizardry-Ex-2-Infinite-Students-Xth-Unlimited-Wonder-Price-Michael-Soft/313124184152?hash=item48e7a7e058:g:ytYAAOSw1Exe8cCI"/>
    <hyperlink ref="AF1419" r:id="rId1420" display="写真は以下のサイトから&#10;https://www.mercari.com/jp/items/m34979424549/?_s=U2FsdGVkX1_3kUaJfldxAKifl6UkHJTAHbEEep4HzqwrMk7GB2_Go_E-l3a3I6YsK9DAxszDz06C8Xqeerc5kY0Qaosv_1b4RobpXgwpG6h8rG3LNy_i9dFGw7MCytrz"/>
    <hyperlink ref="M1420" r:id="rId1421" display="https://www.ebay.com/itm/Used-PS2-Red-Ninja-End-of-Honor-Japan-Import/163298849233?epid=1743870315&amp;hash=item26055eb1d1:g:M9MAAOSwDC1Z3q8Z"/>
    <hyperlink ref="M1421" r:id="rId1422" display="https://www.ebay.com/itm/Used-PS2-Wrestle-Angels-Survivor-2-Japan-Import/163138701431?epid=1411730656&amp;hash=item25fbd30877:g:jQkAAOSwqUdbQJW00"/>
    <hyperlink ref="M1422" r:id="rId1423" display="https://www.ebay.com/itm/MAGICAL-DROP-II-2-Item-REF-bbc-Neo-Geo-CD-SNK-nc/302152065792?hash=item4659aaa300:g:8LUAAOSwEzxYPS-P"/>
    <hyperlink ref="M1423" r:id="rId1424" display="https://www.ebay.com/itm/Athena-Desiemon-2-Deza2-4988679100039-Sega-Saturn-Soft/392847785318?epid=56227422&amp;hash=item5b778d7d66:g:62MAAOSwS8he8JLB"/>
    <hyperlink ref="M1424" r:id="rId1425" display="https://www.ebay.com/itm/The-Lost-Golem-Golem-No-Maigo-Sega-Dreamcast-Very-Good/202950520085?hash=item2f40cb2d15:g:NzUAAOSwu~RegW7G"/>
    <hyperlink ref="M1425" r:id="rId1426" display="https://www.ebay.com/itm/Confidential-Mission-Very-Good-DC-Sega-Dreamcast-Spine-From-Japan/193174129421?hash=item2cfa134b0d:g:gYcAAOSwe0xdsXth"/>
    <hyperlink ref="M1426" r:id="rId1427" display="https://www.ebay.com/itm/KUNIO-KUN-NEKKETSU-Daiundokai-Downtown-3005-Famicom-NES-fc/302081613539?hash=item4655779ee3:g:F9sAAOSw7dReqjix"/>
    <hyperlink ref="M1427" r:id="rId1428" display="https://www.ebay.com/itm/MAPPY-KIDS-Boxed-Famicom-NES-Japan-game-Work-fully-10688/173848453248?hash=item287a2ce080:g:vZ0AAOSwf~9ZZCLZ"/>
    <hyperlink ref="M1428" r:id="rId1429" display="https://www.ebay.com/itm/Used-XBOX-360-Otomedius-X-Excellent-Japan-import/163298860810?epid=211995119&amp;hash=item26055edf0a:g:bZYAAOSwJ5NZ3q79"/>
    <hyperlink ref="M1429" r:id="rId1430" display="https://www.ebay.com/itm/Strike-Witches-Shirogane-no-Tsubasa-360-Cyberfront-Microsoft-Xbox-360-From-Japan/224053880081?epid=77914890&amp;hash=item342aa6e511:g:rx0AAOSwUlBea72u"/>
    <hyperlink ref="M1430" r:id="rId1431" display="https://www.ebay.com/itm/Used-Xbox360-Project-Sylpheed-Japan-Import/163298875699?hash=item26055f1933:g:t~MAAOSwc~tbQJWV"/>
    <hyperlink ref="M1431" r:id="rId1432" display="https://www.ebay.com/itm/The-Castle-of-Shikigami-III-3-360-Arc-Microsoft-Xbox-360-From-Japan/324206334140?epid=62911940&amp;hash=item4b7c3410bc:g:C7wAAOSwRSBdqO6Y"/>
    <hyperlink ref="M1432" r:id="rId1433" display="https://www.ebay.com/itm/Eschatos-Microsoft-Xbox-360-2011-Includes-Soundtrack-SHMUP-Region-Free-NEW/303560283131?epid=99071854&amp;hash=item46ad9a53fb:g:aU4AAOSw0VZdSGz-"/>
    <hyperlink ref="M1433" r:id="rId1434" display="https://www.ebay.com/itm/RAIDEN-IV-Case-Manual-Original-Soundtrack-included-Microsoft-Xbox-360-shooting/254588212616?hash=item3b46a3d588:g:yeUAAOSwH69esNn6"/>
    <hyperlink ref="M1434" r:id="rId1435" display="https://www.ebay.com/itm/Used-PSP-Parodius-Portable-Japan-Import/173214567677?epid=56572178&amp;hash=item2854648cfd:g:pFMAAOSwuLZY5eS0"/>
    <hyperlink ref="M1435" r:id="rId1436" display="https://www.ebay.com/itm/New-Sega-3D-reprinted-Archives-2-3DS-Import-Japan/152737157255?epid=1649360385&amp;hash=item238fd81087:g:p6AAAOSwekhZ3q9EE"/>
    <hyperlink ref="M1436" r:id="rId1437" display="https://www.ebay.com/itm/SEGA-3D-Fukkoku-Archives-Nintendo-3DS-Out-Run-Space-Harrier-Bare-Knuckle-w-Trac/283885423806?epid=1634613854&amp;hash=item4218e3ccbe:g:FWMAAOSwS7xexgIj"/>
    <hyperlink ref="M1437" r:id="rId1438" display="https://www.ebay.com/itm/USED-DS-Ganbare-winding-of-returns-Ri-goemon-Tokaido-medium-Oedo-Tengu/202791124748?epid=101624545&amp;hash=item2f374aff0c:g:CKsAAOSwdytdk~~i"/>
    <hyperlink ref="M1438" r:id="rId1439" display="https://www.ebay.com/itm/Nintendo-Atelier-Alchemist-Of-Arland-1-2-3-Dx-Nintendo-Switch-Video-Game-F-S-NEW/202760737015?hash=item2f357b50f7:g:OusAAOSw9RtdW9to"/>
    <hyperlink ref="M1439" r:id="rId1440" display="https://www.ebay.com/itm/Ps4-Digimon-Story-Cybersleuth-Hackers-Memory-First-Limited-20th-Anniversary-F-S/373048778855?hash=item56db70a067:g:Vo4AAOSweQFeuRP5"/>
    <hyperlink ref="M1440" r:id="rId1441" display="https://www.ebay.com/itm/Sony-Gran-Turismo-6-Limited-Edition-15th-Anniversary-Box-Japan-Import/264368239666?hash=item3d8d933432:g:6XYAAOSw301dCfPN"/>
    <hyperlink ref="M1441" r:id="rId1442" display="https://www.ebay.com/itm/PS-Vita-Rose-Old-Castle-of-Twilight-Limited-Premium-BOX-JAPAN-PSV-htoL-NiQ-F-S/112015166797?hash=item1a149fcd4d:g:SlEAAOSwve5XNunj"/>
    <hyperlink ref="AF1442" r:id="rId1443" display="写真は以下のサイトから&#10;https://www.mercari.com/jp/items/m36189716749/?_s=U2FsdGVkX1_SanWsGn1d11ipc-MkJbSEuDpQbD_R4kanMahtY3TqbjpFbf4Efa_qWMYHqjen5QZ31tSMWG0qt8BKjgGBiA7Xh--wFRyjVLY520KMZ5OEEYQpDyYbe7hr"/>
    <hyperlink ref="M1443" r:id="rId1444" display="https://www.ebay.com/itm/USED-PS4-BLADE-ARCUS-from-Shining-EX-Tonys-Premium-Fan-BOX-Limited/272595291101?hash=item3f77f20bdd:g:C3kAAOSwWxNYzULw"/>
    <hyperlink ref="M1444" r:id="rId1445" display="https://www.ebay.com/itm/Megpoid-Music-Limited-Edition-Figure-Sticker-Box-PlayStation-Portable-PSP-Japan/293525379377?epid=1407724658&amp;hash=item445779d931:g:egYAAOSw7z5efKQB"/>
    <hyperlink ref="M1445" r:id="rId1446" display="https://www.ebay.com/itm/Xbox-360-Minecraft-number-B00C6R5GHM-4988648921597-Game-Software-Microsoft/164215736640?hash=item263c054940:g:zB8AAOSwpIdeyR63"/>
    <hyperlink ref="AF1446" r:id="rId1447" display="写真は以下のサイトから&#10;https://www.mercari.com/jp/items/m49134997265/?_s=U2FsdGVkX1-XZYyEqs1zVZO8P9WGGPHe_ZKbPisOIHmzv_s84zYiscliVThEJGZI6xyl5re3WBi2Mf49cFJ4HEMMDNCfkrw-algSXECNzLL_9AKUTYbkg2PcRGuuUgW2"/>
    <hyperlink ref="M1447" r:id="rId1448" display="https://www.ebay.com/itm/Nintendo-Wii-Inazuma-Eleven-Go-Strikers-2013-GSI-Creos-CS582/143535189082?epid=211922091&amp;hash=item216b5d2c5a:g:tMQAAOSwbjpeGsDK"/>
    <hyperlink ref="M1448" r:id="rId1449" display="https://www.ebay.com/itm/Ps4-Langrisser-I-Ii-1-2-Limited-Edition-Japan-Sony-Playstation-4-Game/164028376401?hash=item2630da6551:g:3sYAAOSwYPJeGvkA"/>
    <hyperlink ref="M1449" r:id="rId1450" display="https://www.ebay.com/itm/PS4-Bloodborne-The-Old-Hunters-Edition-First-Limited-Edition-SONY-JAPAN-F-S/184031568160?epid=1743368281&amp;hash=item2ad922e120:g:U-EAAOSwhfZdXTk88"/>
    <hyperlink ref="M1450" r:id="rId1451" display="https://www.ebay.com/itm/Used-PLJM-16022-PS4-Genkai-Tokki-Castle-Panzers-Limited-Edition-Compile-Heart/293220678111?epid=2212156209&amp;hash=item44455079df:g:Cy8AAOSwXjVddw99"/>
    <hyperlink ref="M1451" r:id="rId1452" display="https://www.ebay.com/itm/Used-Used-PS-Vita-CHAOS-CHILD-Love-chu-Echu-Limited-Edition-Import-Japan/162867393303?hash=item25eba73317:g:FCEAAOSwBRVaaAwF"/>
    <hyperlink ref="M1452" r:id="rId1453" display="https://www.ebay.com/itm/NEW-Nintendo-Switch-ASTRAL-CHAIN-COLLECTORS-EDITION-JAPAN-OFFICIAL-IMPORT/133158673437?hash=item1f00e01c1d:g:C3IAAOSwQsZdbQKy"/>
    <hyperlink ref="M1453" r:id="rId1454" display="https://www.ebay.com/itm/Used-PS-Vita-Eiyu-Densetsu-The-Legend-of-Heroes-Sora-No-Kiseki-FC-Import-Japan/162867393150?epid=1140098218&amp;hash=item25eba7327e:g:lCQAAOSw4EhaaAv7"/>
    <hyperlink ref="M1454" r:id="rId1455" display="https://www.ebay.com/itm/Used-Black-Rock-Shooter-Limited-PSP-White-Premium-Box-with-figma-Figure-F-S-Japa/283443269329?epid=211986322&amp;hash=item41fe890ed1:g:7L0AAOSwcyZbe6vX"/>
    <hyperlink ref="M1455" r:id="rId1456" display="https://www.ebay.com/itm/Used-PS4-Gal-Gun-2-Limited-Edition-Japan-Sony-Playstation-4-F-S-Japan/283429090509?epid=20014635330&amp;hash=item41fdb0b4cd:g:xOkAAOSw0Lha-3OI"/>
    <hyperlink ref="M1456" r:id="rId1457" display="https://www.ebay.com/itm/Nintendo-DS-Ace-Attorney-Gyakuten-Saiban-4-Limited-Edition-Capcom-Japan-Game-F-S/383395999279?epid=60072116&amp;hash=item59442eae2f:g:~UcAAOSw1V9eMWTB"/>
    <hyperlink ref="M1457" r:id="rId1458" display="https://www.ebay.com/itm/Used-PS3-DARK-SOULS-II-2-Collectors-Limited-Edition-Maps-Soundtrack-Japan/291814185665?epid=211919341&amp;hash=item43f17b1ac1:g:ilYAAOSw4fhe4H9g"/>
    <hyperlink ref="M1458" r:id="rId1459" display="https://www.ebay.com/itm/USED-PS1-PS-PlayStation-1-CHAOS-BREAK-Japan-import/223881334443?epid=56265928&amp;hash=item34205e0eab:g:32kAAOSwPHZdDDvu"/>
    <hyperlink ref="M1459" r:id="rId1460" display="https://www.ebay.com/itm/MediEvil-PS1-Sony-Sony-Playstation-1-From-Japan/324196442879?hash=item4b7b9d22ff:g:LB4AAOSwKFpe48kQ"/>
    <hyperlink ref="M1460" r:id="rId1461" display="https://www.ebay.com/itm/Under-Defeat-Limited-Edition-Sega-Dreamcast-2006/124088284876?epid=56268470&amp;hash=item1ce43cf6cc:g:faMAAOSwr05eS-Qu"/>
    <hyperlink ref="M1461" r:id="rId1462" display="https://www.ebay.com/itm/IREM-ARCADE-CLASSICS-Zippy-Spaltan-Ref-171-PS1-Playstation-Japan-Game-p1/303251814857?hash=item469b3779c9:g:v1cAAOSwmFtdUjRN"/>
    <hyperlink ref="M1462" r:id="rId1463" display="https://www.ebay.com/itm/Used-PS2-Duel-Masters-Japan-Import/153208156804?epid=1928576322&amp;hash=item23abeaf284:g:CFoAAOSwuatZ3q8R"/>
    <hyperlink ref="M1463" r:id="rId1464" display="https://www.ebay.com/itm/PlayStation-Clonoa-Beach-Valley-PS1-NEW-SEALED-JAPAN-GAME-36911/173848454187?hash=item287a2ce42b:g:vEcAAOSw2GlXKrDi"/>
    <hyperlink ref="M1464" r:id="rId1465" display="https://www.ebay.com/itm/USED-Sega-saturn-Di-Ansorubudo-00179-JAPAN-IMPORT/254404735957?hash=item3b3bb433d5:g:HWoAAOSwUvhduTGX"/>
    <hyperlink ref="M1465" r:id="rId1466" display="https://www.ebay.com/itm/LEMMINGS-Ref-bbc-PC-Engine-SCD-pe/312602304547?hash=item48c88ca023:g:FLYAAOSwLzFc05e-"/>
    <hyperlink ref="M1466" r:id="rId1467" display="https://www.ebay.com/itm/NEC-PC-Engine-SUPER-CD-ROM-VIRGIN-DREAM-JAPAN-GAME-Work-16122/183745844281?hash=item2ac81b1439:g:fQcAAOSwW~FcSBIW"/>
    <hyperlink ref="M1467" r:id="rId1468" display="https://www.ebay.com/itm/VALIS-III-3-Mega-Drive-Sega-135-md/312971243521?hash=item48de8a3001:g:nhIAAOSwADReL64D"/>
    <hyperlink ref="M1468" r:id="rId1469" display="https://www.ebay.com/itm/Tecmo-Super-Baseball-Nintendo-SNES-Japan-Version/133389776437?epid=214698915&amp;hash=item1f0ea67635:g:JzkAAOSwjVRemrUh"/>
    <hyperlink ref="M1469" r:id="rId1470" display="https://www.ebay.com/itm/AULERIA-Ref-312-PC-Engine-CD-pe/303148195098?hash=item46950a5d1a:g:wxIAAOSwuUVc07w6"/>
    <hyperlink ref="M1470" r:id="rId1471" display="https://www.ebay.com/itm/Poipoi-Ninja-World-For-Sufami-Turbo-Nintendo-Super-famicom-Japan-NEW/332326159817?hash=item4d602ec5c9:g:OgwAAOSwqYdZfup-"/>
    <hyperlink ref="M1471" r:id="rId1472" display="https://www.ebay.com/itm/NES-Juryoku-Soukou-METAL-STORM-New-Unused-rare-Famicom-Japan-11022/183772403004?hash=item2ac9b0553c:g:MvYAAOSwkfFbudn1"/>
    <hyperlink ref="M1472" r:id="rId1473" display="https://www.ebay.com/itm/NES-JUJU-DENSETSU-Boxed-very-popular-action-Famicom-Japan-Game-10923/183749982391?hash=item2ac85a38b7:g:9pkAAOSw4otcIGQm"/>
    <hyperlink ref="M1473" r:id="rId1474" display="https://www.ebay.com/itm/Waku-Waku-Ski-Wonder-Shupool-SUPER-FAMICOM-Nintendo-SNES-Japan/333177199240?hash=item4d92e89a88:g:E~gAAOSw4A9cyFwU"/>
    <hyperlink ref="M1474" r:id="rId1475" display="https://www.ebay.com/itm/OUTRUN-Out-Run-Game-Gear-SEGA-Japan-gg/283910057812?hash=item421a5baf54:g:9Q8AAOSw8Ehe4Y23"/>
    <hyperlink ref="M1475" r:id="rId1476" display="https://www.ebay.com/itm/NES-Super-Pinball-Boxed-popular-Famicom-Japan-game-10290/173853718000?hash=item287a7d35f0:g:sDgAAOSw1~NcnHnC"/>
    <hyperlink ref="M1476" r:id="rId1477" display="https://www.ebay.com/itm/Game-soft-Famicom-METRO-CROSS-Box-and-with-an-instructions-from-Japan/273935662744?hash=item3fc7d67e98:g:2C4AAOSwRPBdMcLj"/>
    <hyperlink ref="M1477" r:id="rId1478" display="https://www.ebay.com/itm/RANMA-1-2-Netsuretsu-Kakutouhen-Nintendo-Game-Boy-GB-Jap-Japan/143590742613?epid=1774952426&amp;hash=item216eacda55:g:Os4AAOSw0nleput2"/>
    <hyperlink ref="AF1478" r:id="rId1479" display="写真は以下のサイトから&#10;https://www.mercari.com/jp/items/m48657058432/?_s=U2FsdGVkX191hLaPuwiNa1h4877vWdd-U4hqU654R85gWKamKwlKegHDE_lpWl8-rdzO_d4wN3wxTxPOpSXfd7hHzXzfZNrzmBDn061o3f2rDh870MuMuLThe9-FYDXx"/>
    <hyperlink ref="M1479" r:id="rId1480" display="https://www.ebay.com/itm/Dejico-no-Mahjong-Party-Nintendo-Game-Boy-Japan/303535653663?hash=item46ac22831f:g:w-gAAOSw92hej2UX"/>
    <hyperlink ref="M1480" r:id="rId1481" display="https://www.ebay.com/itm/NES-ATTACK-ANIMAL-GAKUEN-3D-shooter-Boxed-Famicom-Japan-Game-10121/183756481164?hash=item2ac8bd628c:g:mN4AAOSwZrZcUoOa"/>
    <hyperlink ref="M1481" r:id="rId1482" display="https://www.ebay.com/itm/GB-Estpolis-Denki-Yomigaeru-Densetsu-New-Box-Game-Boy-JAPAN-34662/173859764057?hash=item287ad97759:g:hukAAOSwjXRXZiiW"/>
    <hyperlink ref="M1482" r:id="rId1483" display="https://www.ebay.com/itm/NeoGeo-CD-MAH-JONG-FINAL-ROMANCE-2-Spine-card-JAPAN-GAME-SNK-15355/183757957502?hash=item2ac8d3e97e:g:NfIAAOxyUgtTMnq5"/>
    <hyperlink ref="M1483" r:id="rId1484" display="https://www.ebay.com/itm/Neo-Geo-CD-Fighters-History-Dynamite-spine-card-copy-JAPAN-GAME-SNK-14713/174011224528?hash=item2883e091d0:g:YMIAAOSwYUZdZeXg"/>
    <hyperlink ref="M1484" r:id="rId1485" display="https://www.ebay.com/itm/USED-PS1-PS-PlayStation-1-Cyber-Org-87078-JAPAN-IMPORT/254427413341?hash=item3b3d0e3b5d:g:zcQAAOSwce1d1KFL"/>
    <hyperlink ref="M1485" r:id="rId1486" display="https://www.ebay.com/itm/PlayStation-MISSLAND-Pop-Collection-1280yen-Vol-2-New-PS1-JAPAN-24660/173859768592?hash=item287ad98910:g:7u8AAOSw1u5bDRog"/>
    <hyperlink ref="M1486" r:id="rId1487" display="https://www.ebay.com/itm/Neo-Geo-CD-ART-OF-FIGHTING-GAIDEN-Limited-Edition-Ref-3168-SNK-nc/312718834424?epid=1201876358&amp;hash=item48cf7ebaf8:g:kSgAAOSwnnpdQWh3"/>
    <hyperlink ref="M1488" r:id="rId1488" display="https://www.ebay.com/itm/PS-Vita-GOD-EATER-RESURRECTION-Japan-Game-Japanese/173869902629?hash=item287b742b25:g:uk8AAOSwxwNZ4~o8"/>
    <hyperlink ref="M1489" r:id="rId1489" display="https://www.ebay.com/itm/Sonic-Blast-Man-Nintendo-Super-Famicom-Japan-NEW/232572530275?hash=item3626672e63:g:rfgAAOSwa81aFsF8"/>
    <hyperlink ref="M1490" r:id="rId1490" display="https://www.ebay.com/itm/WARAU-SALESMAN-Ref-bbc-Mega-CD-Sega-Japan-Game-mcd/312713272278?hash=item48cf29dbd6:g:EskAAOSwfdxdOrue"/>
    <hyperlink ref="M1491" r:id="rId1491" display="https://www.ebay.com/itm/STREET-FIGHTER-II-X-REVIVAL-Item-Ref-1508-Gameboy-Advance-Nintendo-gba/302350415144?hash=item46657d3528:g:WxcAAOSwXetZQkzi"/>
    <hyperlink ref="M1492" r:id="rId1492" display="https://www.ebay.com/itm/Used-NGCD-040-Neo-Geo-CD-Sengoku-Densho2-CD-ROM-SNK-Super-Sengoku-Action-Game/293479003202?hash=item4454b63442:g:iPoAAOSwEX1eSSfj"/>
    <hyperlink ref="AF1493" r:id="rId1493" display="写真は以下のサイトから&#10;４枚目のみ&#10;https://www.mercari.com/jp/items/m77839836918/?_s=U2FsdGVkX18kV0Mgoc2D6qjG2mqaM8-My0PmNMf7JMDISO3_ZfzPqsS6N0m5Sw7Rr1emaptLI_bBxbzr7g5aL4-Y5fRXUdK_pJMBZAQQ9kh7YL54xxaB8LXt082qJw72&#10;&#10;１枚目のみ&#10;https://www.mercari.com/jp/items/m83270524154/?_s=U2FsdGVkX1_v-RPvtcTKduhi-Z_R_T9NSbLwZR6488RSH3YVX1iNOGDzg9rFQiV3OjYbef1GBjEiwM3eSJ0AriEWy7AV0LdF-Nvoq9bdegtu9fqnbGSpxPkkXuv9kUco"/>
    <hyperlink ref="M1494" r:id="rId1494" display="https://www.ebay.com/itm/N64-Doom-64-Box-Nintendo-64-JAPAN-Game-Nintendo-Work-fully-18221/173860920822?hash=item287aeb1df6:g:NQMAAOSwY4taucVE"/>
    <hyperlink ref="M1495" r:id="rId1495" display="https://www.ebay.com/itm/N64-Star-Fox-64-with-Rumble-Pack-Pak-Boxed-Nintendo-64-Very-Good-GAME-Japan-JP/184021781427?hash=item2ad88d8bb3:g:P~0AAOSw--Ne1Q6a"/>
    <hyperlink ref="M1496" r:id="rId1496" display="https://www.ebay.com/itm/SS-SAMURAI-SHODOWN-Best-collection-JAPAN-GAME-SNK-20612/183759315535?hash=item2ac8e8a24f:g:YDEAAOSwyApcA4yL"/>
    <hyperlink ref="M1497" r:id="rId1497" display="https://www.ebay.com/itm/RANMA-1-2-CHOGI-RANBU-HEN-Super-Famicom-Nintendo-065-sf/312980308444?epid=56274678&amp;hash=item48df1481dc:g:T5kAAOSwRD5eOO5H"/>
    <hyperlink ref="M1498" r:id="rId1498" display="https://www.ebay.com/itm/Mega-CD-A-Rank-Thunder-New-Sealed-Sega-Genesis-JAPAN-GAME-13217/173860922615?hash=item287aeb24f7:g:sYQAAOSw4GVYKszO"/>
    <hyperlink ref="M1499" r:id="rId1499" display="https://www.ebay.com/itm/THE-STORY-OF-THOR-with-Pin-Badge-Mega-Drive-Sega-2366-md/362895098464?hash=item547e3bc260:g:yN8AAOSwafJeLjKr"/>
    <hyperlink ref="M1500" r:id="rId1500" display="https://www.ebay.com/itm/NEC-PCEngine-SUPER-CD-ROM-AI-CHO-ANIKI-JAPAN-GAME-Work-14856/183759316625?hash=item2ac8e8a691:g:SLgAAOSwkEtbVWnK"/>
    <hyperlink ref="M1501" r:id="rId1501" display="https://www.ebay.com/itm/Metal-Max-4-Diva-of-Moonlight-Normal-Edition-3DS-NEW/174242385135?epid=1328542317&amp;hash=item2891a7ccef:g:bqgAAOSwrgFeiw-a"/>
    <hyperlink ref="M1502" r:id="rId1502" display="https://www.ebay.com/itm/GB-The-King-of-Fighters-96-Box-Game-Boy-JAPAN-Game-Nintendo-18266/173860922854?epid=56227761&amp;hash=item287aeb25e6:g:QtMAAOSwHcpatGUS"/>
    <hyperlink ref="M1503" r:id="rId1503" display="https://www.ebay.com/itm/World-Heroes-Neo-Geo-Japan-Version/133414549363?hash=item1f10207773:g:DSkAAOSw88hew68m"/>
    <hyperlink ref="M1504" r:id="rId1504" display="https://www.ebay.com/itm/GB-The-Legends-of-Yokai-by-Shigeru-Mizuki-New-Box-Game-Boy-JAPAN-34283/183759316869?hash=item2ac8e8a785:g:RQAAAOSwNA1bB5XB"/>
    <hyperlink ref="M1505" r:id="rId1505" display="https://www.ebay.com/itm/SFC-SNES-KEMKO-Phalanx-Shooting-STG-SHVC-PH-Super-Famicom-Nintendo/163803898783?epid=214645641&amp;hash=item262379239f:g:7SkAAOSwy1ddRogY"/>
    <hyperlink ref="M1506" r:id="rId1506" display="https://www.ebay.com/itm/XDR-X-Dazedly-Ray-Mega-Drive-Sega-0426-md/362907148249?hash=item547ef39fd9:g:sbUAAOSwz1pePRJA"/>
    <hyperlink ref="M1507" r:id="rId1507" display="https://www.ebay.com/itm/Nintendo-SUPER-Famicom-Brawl-Brothers-box-manual-JALECO-tested-works-SFC-SNES/254553878198?hash=item3b4497eeb6:g:Aq8AAOSwrSpef4mQ"/>
    <hyperlink ref="M1508" r:id="rId1508" display="https://www.ebay.com/itm/Game-Boy-Wars-Turbo-Tin-Can-Nintendo-Game-Boy-Japan/333609740290?hash=item4dacb0a802:g:F~QAAOSw4GJdGztx"/>
    <hyperlink ref="M1509" r:id="rId1509" display="https://www.ebay.com/itm/Super-Bomberman-5-Nintendo-Super-Famicom-Japan/232770652917?epid=56250903&amp;hash=item3632364af5:g:0dgAAOSwZWpenIgu"/>
    <hyperlink ref="M1510" r:id="rId1510" display="https://www.ebay.com/itm/Super-SWIV-Nintendo-SNES-Japan-Version/133387663168?hash=item1f0e863740:g:QHMAAOSwdHtewNHF"/>
    <hyperlink ref="M1511" r:id="rId1511" display="https://www.ebay.com/itm/SNK-The-King-of-Fighters-98-First-Time-NCD-NEOGEO/264547771581?epid=1025071340&amp;hash=item3d9846a4bd:g:6U4AAOSw14Zd3dyv"/>
    <hyperlink ref="M1512" r:id="rId1512" display="https://www.ebay.com/itm/NAKAJIMA-SATORU-F1-SUPER-LISENSE-Mega-Drive-Sega-md/312807353262?hash=item48d4c56bae:g:YDcAAOSwxKFdqA1M"/>
    <hyperlink ref="M1513" r:id="rId1513" display="https://www.ebay.com/itm/Taito-Mega-Drive-Cd-Software-Ninja-Warriors-4988611920121-Retro-Game/353129530661?epid=56246712&amp;hash=item5238290525:g:AowAAOSwb3FfARhT"/>
    <hyperlink ref="M1514" r:id="rId1514" display="https://www.ebay.com/itm/Atlus-Shin-Megami-Tensei-Devil-Children-Japan-Import/254343208195?hash=item3b38095d03:g:qvoAAOSw2opdZhsG"/>
    <hyperlink ref="M1515" r:id="rId1515" display="https://www.ebay.com/itm/Banpresto-4983164730111-Legend-Oni2-Gameboy-Software/373096765808?hash=item56de4cd970:g:4uIAAOSwtGhe-F62"/>
    <hyperlink ref="M1516" r:id="rId1516" display="https://www.ebay.com/itm/3DO-Real-Oyaji-Hunter-Mah-jong-JAPAN-GAME-3DO-18350/173928705492?hash=item287ef56dd4:g:7G0AAOSw3SFc~gwl"/>
    <hyperlink ref="M1517" r:id="rId1517" display="https://www.ebay.com/itm/YS-IV-4-Mask-of-The-Sun-Super-Famicom-Nintendo-1091-sf/313056400780?epid=56234008&amp;hash=item48e39d958c:g:XrYAAOSw5BpemSPg"/>
    <hyperlink ref="M1518" r:id="rId1518" display="https://www.ebay.com/itm/Used-1943-Capcom-Nintendo-Famicom-NES-Cartridge-Manual-Boxed-set-tested-F-S/203020160342?hash=item2f44f1cd56:g:h28AAOSwfiReKQ8m"/>
    <hyperlink ref="M1519" r:id="rId1519" display="https://www.ebay.com/itm/Nintendo-FAMILY-COMPUTER-Rockman-6-Mega-Man-CAPCOM-tested-works-Famicom-FC-NES/254544342868?hash=item3b44066f54:g:-ccAAOSwgLFecjjU"/>
    <hyperlink ref="M1520" r:id="rId1520" display="https://www.ebay.com/itm/Mutation-Nation-NCD-SNK-Neogeo-CD-Spine-From-Japan/223464690494?epid=1801836923&amp;hash=item340788933e:g:kd4AAOSwIAdcdqrP"/>
    <hyperlink ref="M1521" r:id="rId1521" display="https://www.ebay.com/itm/ALIEN-SYNDROME-Boxed-Famicom-NES-Japan-game-Work-fully-10156/183759317829?hash=item2ac8e8ab45:g:R3wAAOSwCGVYBaHx"/>
    <hyperlink ref="M1522" r:id="rId1522" display="https://www.ebay.com/itm/CAPTAIN-TSUBASA-EIKO-NO-KISEKI-Ref-3212-Gameboy-Advance-Nintendo-gba/303109805917?hash=item4692c0975d:g:DlUAAOSwKWxcnEzu"/>
    <hyperlink ref="M1523" r:id="rId1523" display="https://www.ebay.com/itm/PlayStation-COURIER-CRISIS-spine-card-PS1-JAPAN-GAME-work-19645/183759318177?hash=item2ac8e8aca1:g:0T8AAOSwo8pbL09t"/>
    <hyperlink ref="M1524" r:id="rId1524" display="https://www.ebay.com/itm/TOP-PLAYERS-GOLF-Neo-Geo-CD-1584-nc/363025591996?hash=item548602eebc:g:4K8AAOSwP4xe7FtX"/>
    <hyperlink ref="M1525" r:id="rId1525" display="https://www.ebay.com/itm/ROLLING-THUNDER-2-Mega-Drive-Sega-2265-md/312992429246?hash=item48dfcd74be:g:vPkAAOSwz5peRNeH"/>
    <hyperlink ref="M1526" r:id="rId1526" display="https://www.ebay.com/itm/PlayStation-DEATH-MASK-PS1-JAPAN-GAME-works-fully-15944/183759318759?hash=item2ac8e8aee7:g:k-AAAOSw-xVaONRK"/>
    <hyperlink ref="M1527" r:id="rId1527" display="https://www.ebay.com/itm/Ninja-Gaiden-2-Ryukenden-Boxed-Nintedo-Famicom-Family-Computer-NES/164032907501?hash=item26311f88ed:g:9yQAAOSwClJcuzO8"/>
    <hyperlink ref="M1528" r:id="rId1528" display="https://www.ebay.com/itm/Ps-Toshinden-Subaru-Rare-Goods-Done/303598528292?hash=item46afe1e724:g:eCkAAOSwzLVe6a7n"/>
    <hyperlink ref="M1529" r:id="rId1529" display="https://www.ebay.com/itm/SNES-KING-OF-THE-MONSTERS-2-Boxed-Super-famicom-Japan-work-fully-13786/183759319726?hash=item2ac8e8b2ae:g:IIEAAOSwo8Za5TUL"/>
    <hyperlink ref="M1530" r:id="rId1530" display="https://www.ebay.com/itm/WS-SD-Gundam-Monoeye-Gundams-Box-WonderSwan-JAPAN-Game-Bandai-37741/183759319800?hash=item2ac8e8b2f8:g:YwYAAOSwDNdVmOaE"/>
    <hyperlink ref="M1531" r:id="rId1531" display="https://www.ebay.com/itm/ROCKMAN-7-Megaman-Ref-2116-Super-Famicom-Nintendo-sf/312559202493?hash=item48c5faf0bd:g:ar0AAOSwBDVcpYGa"/>
    <hyperlink ref="M1532" r:id="rId1532" display="https://www.ebay.com/itm/SNES-FIFA-INTERNATIONAL-SOCCER-New-Unused-Super-famicom-Japan-Game-14183/183759319951?hash=item2ac8e8b38f:g:rCQAAOSwdhdb~K6i"/>
    <hyperlink ref="M1533" r:id="rId1533" display="https://www.ebay.com/itm/The-King-of-Fighters-95-Sega-Saturn-SS-SNK-Used-Japan-Import-Fighting-Tested/164182667414?epid=56222311&amp;hash=item263a0cb096:g:GGEAAOSwC4ZerWSR"/>
    <hyperlink ref="M1534" r:id="rId1534" display="https://www.ebay.com/itm/SFC-SNES-Banpresto-Super-iron-ball-fight-Tekkyuu-Action-SHVC-AIBJ-JPN/163694981937?hash=item261cfb3331:g:3LYAAOSwgDpc35dV"/>
    <hyperlink ref="M1535" r:id="rId1535" display="https://www.ebay.com/itm/SHADOW-OF-THE-BEAST-Mega-Drive-Sega-2259-md/312960555098?hash=item48dde7185a:g:TzIAAOSwJFVeKVsJ"/>
    <hyperlink ref="M1536" r:id="rId1536" display="https://www.ebay.com/itm/GODZILLA-GENERATIONS-Maximum-Dreamcast-SEGA-dc/362593238078?epid=56234312&amp;hash=item546c3dbc3e:g:ClMAAOSwCcZclKua"/>
    <hyperlink ref="M1537" r:id="rId1537" display="https://www.ebay.com/itm/Brightis-1999-Brand-New-Factory-Sealed-Japan-Playstation-PS1-Import-Game/202051036232?hash=item2f0b2e2448:g:h7sAAOSwQfpZs8Me"/>
    <hyperlink ref="M1538" r:id="rId1538" display="https://www.ebay.com/itm/TIME-GAL-Sega-Mega-CD-bbc-mcd/362882368281?hash=item547d798319:g:aVQAAOSwS5ReHrPG"/>
    <hyperlink ref="M1539" r:id="rId1539" display="https://www.ebay.com/itm/Mega-Drive-Genesis-G-LOC-Shooting-NEW-JAPAN-GAME-Work-fully-13146/183759320874?hash=item2ac8e8b72a:g:AMIAAOxyeR9TKlmE"/>
    <hyperlink ref="M1540" r:id="rId1540" display="https://www.ebay.com/itm/SEGA-Mega-Drive-Genesis-FINAL-BLOW-New-SEGA-JAPAN-GAME-11450/183759320913?hash=item2ac8e8b751:g:amIAAOSwb39bERhL"/>
    <hyperlink ref="M1541" r:id="rId1541" display="https://www.ebay.com/itm/NINJA-MASTERS-Item-Ref-216-NEO-GEO-CD-SNK-nc/302469606001?hash=item466c97ea71:g:XnMAAOSwBj5ZzJK5"/>
    <hyperlink ref="M1542" r:id="rId1542" display="https://www.ebay.com/itm/SENJO-NO-OKAMI-II-2-Commando-Mega-Drive-Sega-166-md/312917662931?hash=item48db589cd3:g:VssAAOSwa2deCUjU"/>
    <hyperlink ref="M1543" r:id="rId1543" display="https://www.ebay.com/itm/SNES-Super-Famicom-game-RPG-Tsukuru-2-JAPAN-CIB-boxed-very-good-condition/202989607808?hash=item2f431f9b80:g:POwAAOSwuBVdqqjs"/>
    <hyperlink ref="M1544" r:id="rId1544" display="https://www.ebay.com/itm/Famicom-BUCKY-OHARE-Ref-1831-Cartridge-Only-Nintendo-fc/302856782711?epid=8015794726&amp;hash=item4683abc377:g:etYAAOSwmPFcamtc"/>
    <hyperlink ref="M1545" r:id="rId1545" display="https://www.ebay.com/itm/BLADE-ARTS-PS1-Playstation-Japan-Game-p1/302687962869?hash=item46799bc6f5:g:FuQAAOSwJN9avd83"/>
    <hyperlink ref="M1546" r:id="rId1546" display="https://www.ebay.com/itm/BATTLETEC-3050-Battle-Tec-Ref-2095-Super-Famicom-Nintendo-sf/312969339086?epid=27028082719&amp;hash=item48de6d20ce:g:uc0AAOSwkjFaj9bU"/>
    <hyperlink ref="M1547" r:id="rId1547" display="https://www.ebay.com/itm/NEC-PC-FX-CHOUJIN-HEIKI-ZEROIGAR-spine-card-JAPAN-GAME-Work-38277/173860925869?hash=item287aeb31ad:g:iMIAAOSw8nBa4YM-"/>
    <hyperlink ref="M1548" r:id="rId1548" display="https://www.ebay.com/itm/BRAIN-LORD-Ref-053-Super-Famicom-Nintendo-sf/362686549350?epid=214642661&amp;hash=item5471cd8d66:g:Zt8AAOSwqatdEbd5"/>
    <hyperlink ref="M1549" r:id="rId1549" display="https://www.ebay.com/itm/Used-Harry-Potter-and-the-Secret-Room-GameCube-from-Japan-483/353122019563?hash=item5237b668eb:g:I~AAAOSwhvVe-IV6"/>
    <hyperlink ref="M1550" r:id="rId1550" display="https://www.ebay.com/itm/M51-Nintendo-Gameboy-Advance-Pokemon-Fire-Red-Japan-GBA-Box-Manual-Adapter/333647302779?hash=item4daeedd07b:g:XqUAAOSwhw9fBARy"/>
    <hyperlink ref="M1551" r:id="rId1551" display="https://www.ebay.com/itm/Kirbys-Airride-Nintendo-GameCube-Box-Manual-included-Japanese-Version/193522321427?hash=item2d0ed44813:g:TTIAAOSwfA5e6eIH"/>
    <hyperlink ref="M1552" r:id="rId1552" display="https://www.ebay.com/itm/PlayStation-BLOOD-FACTORY-spine-card-PS1-JAPAN-GAME-work-16084/183759322187?hash=item2ac8e8bc4b:g:Kj8AAOSwItJaaBRZ"/>
    <hyperlink ref="M1553" r:id="rId1553" display="https://www.ebay.com/itm/NEO-GEO-Burning-Fight-SNK-NEOGEO-CD-Japan-Game-Soft-Used-F-S-Import/401985191169?hash=item5d982f3d01:g:g7cAAOSwSq1d6JFO"/>
    <hyperlink ref="M1554" r:id="rId1554" display="https://www.ebay.com/itm/Official-Sony-PS-Vita-Persona4-Dancing-All-Night-Crazy-Value-Pack-Japan-Used-F-S/184214687677?epid=691139506&amp;hash=item2ae40d0fbd:g:lcUAAOSwHVFecMHQ"/>
    <hyperlink ref="M1555" r:id="rId1555" display="https://www.ebay.com/itm/Used-PS3-Nobunagas-Ambition-creation-Sengoku-Risshiden-Japan-Import/173574294233?hash=item2869d58ad9:g:1zUAAOSwqVVbQJXG"/>
    <hyperlink ref="M1556" r:id="rId1556" display="https://www.ebay.com/itm/TASK-FORCE-HARRIER-EX-Mega-Drive-Sega-402-md/362914457387?hash=item547f63272b:g:6k4AAOSwTXVeRiRV"/>
    <hyperlink ref="M1557" r:id="rId1557" display="https://www.ebay.com/itm/Time-Zone-NES-sigma-Nintando-Famicom-From-Japan/223470738962?hash=item3407e4de12:g:ThMAAOSwCqZcpWYT"/>
    <hyperlink ref="M1558" r:id="rId1558" display="https://www.ebay.com/itm/GAME-GEAR-SONIC-TAILS-Boxed-SEGA-JAPAN-Cleaned-Works-fully-13750/183759322567?hash=item2ac8e8bdc7:g:xjQAAOSw-ABbiPIF"/>
    <hyperlink ref="M1559" r:id="rId1559" display="https://www.ebay.com/itm/Neo-Geo-CD-SOCCER-BRAWL-Spine-card-GOOD-JAPAN-GAME-SNK-14967/173860926505?hash=item287aeb3429:g:D3IAAOSwstxVUwP1"/>
    <hyperlink ref="M1560" r:id="rId1560" display="https://www.ebay.com/itm/Bomberman-64-N64-HUDSON-Nintendo-64-BOX-From-Japan/193388406708?hash=item2d06d8e7b4:g:Z5cAAOSwF3Becy0g"/>
    <hyperlink ref="M1561" r:id="rId1561" display="https://www.ebay.com/itm/Neo-Geo-CD-GHOST-PILOTS-No-Back-sheet-3375-nc/313124070743?epid=1403463823&amp;hash=item48e7a62557:g:KO4AAOSwkwte8ZqH"/>
    <hyperlink ref="M1562" r:id="rId1562" display="https://www.ebay.com/itm/SNES-Sufami-Turbo-Gegege-no-Kitaro-Yokai-Donjara-Super-famicom-Japan-16249/173860926527?hash=item287aeb343f:g:oYEAAOSwj2RbApsT"/>
    <hyperlink ref="M1563" r:id="rId1563" display="https://www.ebay.com/itm/SNES-STREET-FIGHTER-ZERO-2-Boxed-Super-famicom-Japan-game-work-fully/173860926540?hash=item287aeb344c:g:cWUAAOSwPe1T5FsY"/>
    <hyperlink ref="M1564" r:id="rId1564" display="https://www.ebay.com/itm/PlayStation-SUIKODEN-Tenmei-no-Chikai-PS1-JAPAN-GAME-16531/173860926545?hash=item287aeb3451:g:WtAAAOSwLZBbsyiC"/>
    <hyperlink ref="M1565" r:id="rId1565" display="https://www.ebay.com/itm/Musya-Musha-Ref-ccc-Super-Famicom-Nintendo-Sf-Free-Shipping-Used-Game-Japan/402238742902?hash=item5da74c2176:g:~gUAAOSwHr1enW~n"/>
    <hyperlink ref="M1566" r:id="rId1566" display="https://www.ebay.com/itm/Robocop-Famicom-Japan-Import-Complete-in-Box-North-American-Seller/202796768383?hash=item2f37a11c7f:g:PYoAAOSwc1Ndnkf~"/>
    <hyperlink ref="M1567" r:id="rId1567" display="https://www.ebay.com/itm/SUPER-ROBOT-WARS-Compact-3-ref-005-Free-Shipping-WONDERSWAN-Crystal-ws/362268019122?epid=1507532184&amp;hash=item5458db49b2:g:sr0AAOSwGltap4SK"/>
    <hyperlink ref="M1568" r:id="rId1568" display="https://www.ebay.com/itm/SNES-ROCKMAN-X2-Megaman-Boxed-Super-famicom-Japan-Game-14646/183759322753?hash=item2ac8e8be81:g:9c8AAOSwk5FUx1ik"/>
    <hyperlink ref="M1569" r:id="rId1569" display="https://www.ebay.com/itm/Used-Drunk-Japan-Export/192889521417?hash=item2ce91c8509:g:hoAAAOSwTGZcs1UG"/>
    <hyperlink ref="M1570" r:id="rId1570" display="https://www.ebay.com/itm/Battle-Mania-japan-Sega-Mega-Drive-Game/353066097186?hash=item5234611a22:g:kp0AAOSwWWxeq~85"/>
    <hyperlink ref="M1571" r:id="rId1571" display="https://www.ebay.com/itm/Game-soft-Famicom-WIZARDORYI-Box-and-with-an-instructions-from-Japan/273617898193?hash=item3fb4e5cad1:g:yYIAAOSwd7FcGlve"/>
    <hyperlink ref="M1572" r:id="rId1572" display="https://www.ebay.com/itm/Chocobo-Collection-PS1-SQUARE-Sony-Playstation-From-Japan/193359274395?hash=item2d051c619b:g:2rkAAOSwemdeVg0E"/>
    <hyperlink ref="M1573" r:id="rId1573" display="https://www.ebay.com/itm/Neo-Geo-CD-RAGUY-No-Back-sheet-3395-nc/303605266884?hash=item46b048b9c4:g:Fc8AAOSwH2Be8~0T"/>
    <hyperlink ref="M1574" r:id="rId1574" display="https://www.ebay.com/itm/Sakigake-Otokojuku-Meioutou-Kessen-Nintendo-Game-Boy-Japan/233320937439?hash=item365302f7df:g:-5oAAOSwBahU9Ynp"/>
    <hyperlink ref="M1575" r:id="rId1575" display="https://www.ebay.com/itm/The-Firemen-Super-Famicom-SFC-SNES-Manual-Box/143546436138?epid=56245705&amp;hash=item216c08ca2a:g:N~cAAOSwnxdeXob9"/>
    <hyperlink ref="M1576" r:id="rId1576" display="https://www.ebay.com/itm/Super-Famicom-FIGHTERS-HISTORY-Mizoguchi-Ref-2455-Cartridge-Only-sfc/302203752663?epid=56211444&amp;hash=item465cbf50d7:g:orEAAOSwt5hYha4k"/>
    <hyperlink ref="M1577" r:id="rId1577" display="https://www.ebay.com/itm/ROAD-RASH-3DO-3d/312895774415?hash=item48da0a9ecf:g:aJEAAOSwSlVd-dDM"/>
    <hyperlink ref="M1578" r:id="rId1578" display="https://www.ebay.com/itm/Game-Cube-VIRTUA-STRIKER-3-ver-2002-postcard-Nintendo-GC-JAPAN-GAME-36204/183757957654?hash=item2ac8d3ea16:g:KiEAAOSw9~RcKJOb"/>
    <hyperlink ref="M1579" r:id="rId1579" display="https://www.ebay.com/itm/Princess-Maker-Legend-of-Another-World-Nintendo-Super-Famicom-NTSC-J-Japan/193539585846?hash=item2d0fdbb736:g:1OkAAOSwxbJe93Nr"/>
    <hyperlink ref="M1580" r:id="rId1580" display="https://www.ebay.com/itm/USED-PS1-PS-PlayStation-1-Wizardry-Empire-old-princess-10387-JAPAN-IMPORT/254418832782?hash=item3b3c8b4d8e:g:IdoAAOSwRSBdylE7"/>
    <hyperlink ref="M1581" r:id="rId1581" display="https://www.ebay.com/itm/LAST-RESORT-Neo-Geo-CD-SNK-nc/362037071011?hash=item544b174ca3:g:DmEAAOSw1qhb7QT1"/>
    <hyperlink ref="M1582" r:id="rId1582" display="https://www.ebay.com/itm/Konami-GB-Collection-Vol-2-Nintendo-Game-Boy-Japan/233229302813?hash=item364d8cbc1d:g:9b8AAOSwa-Fc3S8Y"/>
    <hyperlink ref="M1583" r:id="rId1583" display="https://www.ebay.com/itm/DORAEMON-4-Nobita-Tuki-Okoku-Ref-bcc-Super-Famicom-Nintendo-sf/302891800613?hash=item4685c21825:g:g8oAAOSwWudbpIfO"/>
    <hyperlink ref="M1584" r:id="rId1584" display="https://www.ebay.com/itm/LIGHT-FANTASY-II-2-Super-Famicom-Nintendo-bcb-sf/303435674231?hash=item46a62cf277:g:6MUAAOSwt69eFEbl"/>
    <hyperlink ref="M1585" r:id="rId1585" display="https://www.ebay.com/itm/Neo-Geo-CD-MASTER-OF-SYOUGI-No-Back-sheet-1514-cnc-nc/313120217952?hash=item48e76b5b60:g:444AAOSwHoxe7FsH"/>
    <hyperlink ref="M1586" r:id="rId1586" display="https://www.ebay.com/itm/GOKETSUJI-ICHIZOKU-Gouketsuji-Mega-Drive-Sega-2329-md/313075970416?hash=item48e4c83170:g:WZ0AAOSwJRRetPy5"/>
    <hyperlink ref="M1587" r:id="rId1587" display="https://www.ebay.com/itm/GB-Dead-Heat-Fighters-World-Heroes-2-Jet-Game-Boy-JAPAN-Nintendo-14852/173860927351?hash=item287aeb3777:g:ChUAAOSwVupTnWTb"/>
    <hyperlink ref="M1588" r:id="rId1588" display="https://www.ebay.com/itm/SNES-ULTIMA-Kyouryuu-Teikoku-THE-SAVAGE-EMPIRE-Boxed-Can-save-Japan-15280/183759324076?hash=item2ac8e8c3ac:g:lY8AAOSwoVZb1Tb9"/>
    <hyperlink ref="M1589" r:id="rId1589" display="https://www.ebay.com/itm/SNES-P-MAN-P-MAN-PMAN-New-Super-famicom-Japan-game-work-fully/183759324392?hash=item2ac8e8c4e8:g:en8AAOSwwNVTs4cx"/>
    <hyperlink ref="M1590" r:id="rId1590" display="https://www.ebay.com/itm/GB-Hokuto-no-Ken-Box-Game-Boy-JAPAN-Game-Nintendo-Work-fully-11691/173859767411?hash=item287ad98473:g:xlsAAOSwYSlXhyxx"/>
    <hyperlink ref="AF1591" r:id="rId1591" display="写真は以下のサイトから&#10;https://www.mercari.com/jp/items/m26755186122/?_s=U2FsdGVkX1_PgDtm7YCQ0pPyiaK4uN_duUFGO9D80jSQ1xQun4jGMCYGlHGXBzqIr0s3Wuygli1CNP8WwDjH8DtsvxAzYjLACpdaE0p1ea3INAD3QfpEq0CYG2B_L1Qk"/>
    <hyperlink ref="M1592" r:id="rId1592" display="https://www.ebay.com/itm/CARD-CAPTOR-SAKURA-Clow-Card-Magic-Limited-Edition-PS1-Playstation-2844-p1/303585022988?hash=item46af13d40c:g:5IoAAOSwCi5e1hYb"/>
    <hyperlink ref="M1593" r:id="rId1593" display="https://www.ebay.com/itm/Caravan-Shooting-Collection-Nintendo-Super-Famicom-Japan-NEW/232854082266?hash=item36372f52da:g:9MQAAOSwpAFbTw1a"/>
    <hyperlink ref="M1594" r:id="rId1594" display="https://www.ebay.com/itm/GAME-GEAR-SONIC-LABYRINTH-Boxed-SEGA-JAPAN-Works-fully-15583/183761000920?hash=item2ac90259d8:g:ZRgAAOSwOt5cLwPX"/>
    <hyperlink ref="M1595" r:id="rId1595" display="https://www.ebay.com/itm/NEC-PC-Engine-SCD-ROM-R-TYPE-COMPLETE-CD-JAPAN-GAME-Work-11376/173862326303?hash=item287b00901f:g:NogAAOSwPWtcBKQU"/>
    <hyperlink ref="M1596" r:id="rId1596" display="https://www.ebay.com/itm/SAINT-SWORD-Sega-Mega-Drive-Japan-Import-Complete-NICE-US-Seller-Look-Genesis/264756254258?hash=item3da4b3d632:g:MnMAAOSwdD5e3NiG"/>
    <hyperlink ref="M1597" r:id="rId1597" display="https://www.ebay.com/itm/Mega-Drive-Genesis-EXILE-Toki-no-Hazama-New-Box-JAPAN-Game-Sega-11574/173862436300?hash=item287b023dcc:g:ZXkAAOSwCWNcVroC"/>
    <hyperlink ref="M1598" r:id="rId1598" display="https://www.ebay.com/itm/Super-Mario-Collection-Special-Pack-Nintendo-Wii-25th-Anniversary-Game-software/123893203434?epid=211980586&amp;hash=item1cd89c41ea:g:zk4AAOSw8Nxda1VU"/>
    <hyperlink ref="M1599" r:id="rId1599" display="https://www.ebay.com/itm/Wii-Legend-of-Zelda-Skyward-Sword-25th-Anniversary-Memorial-Pack-Japan-Anime/173844722662?epid=211994049&amp;hash=item2879f3f3e6:g:lsUAAOSwcdJZyy7vv"/>
    <hyperlink ref="AF1600" r:id="rId1600" display="写真は以下のサイトから&#10;https://www.mercari.com/jp/items/m76234741151/?_s=U2FsdGVkX18g6mz--p19JbRiioTQhv56dYGpCFpYBYVwm67bAstEAUbjcYWXTn_zeKYatWmZCq_TcI8BhjqW5lDmrYx431adnrJnvK6hmOd3T5-ah2PTjmlmKvTb4Oas"/>
    <hyperlink ref="AF1601" r:id="rId1601" display="写真は以下のサイトから&#10;ロックマンXコレクション&#10;https://www.mercari.com/jp/items/m11217496053/?_s=U2FsdGVkX1_-t2eMzj2qnvHUcg00RPQYO5AHyS-C7ArRXVmVzRRiiHswWENk7ZDIYsBmuRUanRscXbPxPAjXEw5isdvdB8JudavYZDpt-IE66id-MqCVqgv5M3naNNyr&#10;&#10;ロックマンゼロ・エクスコレクション&#10;https://www.mercari.com/jp/items/m48181527821/?_s=U2FsdGVkX1-iq9ykJg4hYFPSanh5cBvbietiRJc8gyz-N4tM6W1iQX4ORhI3NK2R_TBfsag7CvbY1giE8JHZ54zwl2IqvJKSzt0dQ9vcBFOXZw6GlmVxRLxaUWqkw83L"/>
    <hyperlink ref="M1602" r:id="rId1602" display="https://www.ebay.com/itm/POCKET-BOMBERMAN-GB-3-Game-Can-5-Ref-1280-Gameboy-Nintendo-gb/312654602807?hash=item48cbaaa237:g:h-0AAOSw2QZdAhKU"/>
    <hyperlink ref="M1603" r:id="rId1603" display="https://www.ebay.com/itm/SNES-Wizardry-Gaiden-4-Throb-of-the-Demons-Heart-Super-Famicom-Japan-16401/183763454182?hash=item2ac927c8e6:g:GnEAAOSwDDRb38Fn"/>
    <hyperlink ref="AF1604" r:id="rId1604" display="写真は以下のサイトから&#10;https://www.mercari.com/jp/items/m19798874946/?_s=U2FsdGVkX19sfX6KSBo9fik5LkAhOSEVNLMtmn91r0P8rwEGPHfPpuF7BH6IRtpgW9gwS8LPmLOWchyTRqyfX0wnN456xE84HAnE4ZHNFaGxt3Za1wXkN4zjeJdqOVpN"/>
    <hyperlink ref="M1605" r:id="rId1605" display="https://www.ebay.com/itm/PC-Engine-Hu-ETERNAL-CITY-Ref-bbc-pe/312520221024?hash=item48c3a82160:g:M8AAAOSwQKdcge2d"/>
    <hyperlink ref="AF1606" r:id="rId1606" display="写真は以下のサイトから&#10;https://www.mercari.com/jp/items/m50017356525/?_s=U2FsdGVkX18rc_pdT9AH6GmaSB9FErk9UbN6_RGnPY7j-TjZJUd8F9lVvZMtPmOJGlBjpFpM78QJ8E_-XCPOf3DlqOGFCBx11zW7_wC-M1EDmPGygXZo21U8E_iitLb0"/>
    <hyperlink ref="M1607" r:id="rId1607" display="https://www.ebay.com/itm/RARE-Gameboy-Advance-Nintendo-DARIUS-R-shooter-Japan-Cartridge-Only-Tested/174251122844?epid=56246425&amp;hash=item28922d209c:g:MQIAAOSwk~peljL9"/>
    <hyperlink ref="M1608" r:id="rId1608" display="https://www.ebay.com/itm/Legend-Of-Hero-Tonma-NEC-PC-Engine-Hu-Card-PCI-REG-CARD/353136110995?hash=item52388d6d93:g:rkgAAOSw5uhfCUhe"/>
    <hyperlink ref="M1609" r:id="rId1609" display="https://www.ebay.com/itm/Very-Good-SNK-Neo-Geo-AES-Fatal-Fury-Garou-Densetsu-DHL-F-S-Tracking-Tasted/392762056981?hash=item5b72716115:g:2LYAAOSwzF9e~tWG"/>
    <hyperlink ref="M1610" r:id="rId1610" display="https://www.ebay.com/itm/GBA-Sega-Rally-Box-Can-data-save-Game-Boy-Advance-JAPAN-Nintendo-37897/183767410432?hash=item2ac9642700:g:ePgAAOSw~DlcrB02"/>
    <hyperlink ref="AF1611" r:id="rId1611" display="写真は以下のサイトから&#10;https://www.mercari.com/jp/items/m44746821637/?_s=U2FsdGVkX1-mqi_ORZsHFiDaHgd7ZbBLrzYS1-GaqNoMiCj2MjV5NI0NzOZFAL79kTBiLdwgi_bQ8GHcwW0DLVOjvA-G00iUU1XSAU0CAnV8YwxPBD37y2Kt__3iQMiG"/>
    <hyperlink ref="AF1612" r:id="rId1612" display="写真は以下のサイトから&#10;トップ写真&#10;https://www.mercari.com/jp/items/m20288417660/?_s=U2FsdGVkX1_c58vgSWH48TIboNU9He59sQCI1iNUvmjO442topCJ4jdOm7wggxSdyeMeO4S2GnVpS0mMl_GtubzbMwdhfmWkAfhHxqLU4TbOiMv0XlWSrPmQ0oxnP5YQ&#10;&#10;ソフト１&#10;https://www.mercari.com/jp/items/m89513624484/?_s=U2FsdGVkX1-vLcY8h5DSUwUBzgl8FYuYrtdsYm-2ElE1A_hkd5eFJZMGxUU_nhpXCDNRhP2U7VkczcE6kTaeIsZVzhl6Hi5elneOIwuTHuFw4lxqaglLvpajLiBrz8Wb&#10;&#10;ソフト２&#10;https://www.mercari.com/jp/items/m65527517911/?_s=U2FsdGVkX1-0dBXRpwZ_18nI8fksCgbejtbaAQiksAfmCVfoQJQeTYfrxGlE8SazLe1H2k1fUMaVWeoDVQ9DuohsHbgRW3ES2wS7Y8r4ki4W6T85YkmUCR-UDK0elgxp"/>
    <hyperlink ref="M1613" r:id="rId1613" display="https://www.ebay.com/itm/Gouketu-Ji-Temple-Clan-SFC-Super-Famicom-Soft/283819249316?hash=item4214f20ea4:g:qEwAAOSwXy5ecinY"/>
    <hyperlink ref="AF1614" r:id="rId1614" display="写真は以下のサイトから&#10;マリオパーティ&#10;https://www.mercari.com/jp/items/m40898581408/?_s=U2FsdGVkX1-3pBW8sKhdfUKTMYy0FsKbtgOOebyryHjZIB-pR58DsyqJ2o73h9N2lnTICxyTA_a9mukEM96msj-_CwiCpSB2_ZvZ33q3v7auYEvxdagMqr1LQbrmixMs&#10;&#10;コントローラー（以下のサイトの夢番地（5980円）のところに掲載されている写真）&#10;https://www.amazon.co.jp/gp/offer-listing/B00FQB6V6A/ref=sr_1_15?keywords=Wii+%E3%83%AA%E3%83%A2%E3%82%B3%E3%83%B3&amp;qid=1594573326&amp;__mk_ja_JP=%E3%82%AB%E3%82%BF%E3%82%AB%E3%83%8A&amp;sr=8-15&amp;dchild=1"/>
    <hyperlink ref="M1615" r:id="rId1615" display="https://www.ebay.com/itm/WONDER-BOY-III-3-MONSTER-LAIR-Ref-018-Mega-Drive-Sega-md/362681540665?epid=56233832&amp;hash=item5471812039:g:D5YAAOSwef9dCIOH"/>
    <hyperlink ref="M1616" r:id="rId1616" display="https://www.ebay.com/itm/Used-Sega-Mega-Drive-Sega-Genesis-Super-Air-Wolf-SHMUP-2D-Shooter-JAPAN-NTSC/363041163839?hash=item5486f08a3f:g:xvcAAOSwxJdfAzMB"/>
    <hyperlink ref="M1617" r:id="rId1617" display="https://www.ebay.com/itm/TIGER-ROAD-Tora-eno-Michi-Ref-bcc-PC-Engine-Hu-pe/302929554658?hash=item4688022ce2:g:o8cAAOSwjg1bzY46"/>
    <hyperlink ref="AF1618" r:id="rId1618" display="写真は以下のサイトから&#10;マリオカート８&#10;https://www.mercari.com/jp/items/m56277503277/?_s=U2FsdGVkX18V9TYlpmDMF5vaAsUyxdAGAqotE7o18BAy7TbS8X9kOOeKZu8lLmkHopzrYLW-TTaonQLwZLQpdPLewhT9UxV6mBCh_vKPgJ_vULA0tFftjW3r4l81wbeR&#10;&#10;ハンドル（マリオ（amazon上の写真3枚目まで））&#10;https://www.amazon.co.jp/%E3%80%90Nintendo-Switch%E5%AF%BE%E5%BF%9C%E3%80%91%E3%83%9E%E3%83%AA%E3%82%AA%E3%82%AB%E3%83%BC%E3%83%888-Joy-Con%E3%83%8F%E3%83%B3%E3%83%89%E3%83%AB-Nintendo-Switch/dp/B07211XXGB/ref=sr_1_4?__mk_ja_JP=%E3%82%AB%E3%82%BF%E3%82%AB%E3%83%8A&amp;dchild=1&amp;keywords=SWITCH+%E3%83%8F%E3%83%B3%E3%83%89%E3%83%AB&amp;qid=1594654873&amp;s=videogames&amp;sr=1-4&#10;&#10;ハンドル（ルイージ（amazon上の写真3枚目まで）&#10;https://www.amazon.co.jp/4961818028005/dp/B07211XZ6Z/ref=sr_1_7?__mk_ja_JP=%E3%82%AB%E3%82%BF%E3%82%AB%E3%83%8A&amp;dchild=1&amp;keywords=SWITCH+%E3%83%8F%E3%83%B3%E3%83%89%E3%83%AB&amp;qid=1594654873&amp;s=videogames&amp;sr=1-7&#10;"/>
    <hyperlink ref="M1620" r:id="rId1619" display="https://www.ebay.com/itm/ANEARTH-FANTASY-STORIES-PC-Engine-SCD-2159-pe/363030691283?hash=item548650bdd3:g:374AAOSwJmJe9Bc2"/>
    <hyperlink ref="M1621" r:id="rId1620" display="https://www.ebay.com/itm/GENSO-SUIKODEN-Card-Stories-with-Card-Gameboy-Advance-Nintendo-165-gba/362953202545?epid=56217794&amp;hash=item5481b25b71:g:GD8AAOSwp6ReebCB"/>
    <hyperlink ref="M1622" r:id="rId1621" display="https://www.ebay.com/itm/NEC-PC-Engine-SUPER-CD-ROM-VALIS-4-spine-card-JAPAN-GAME-Work-11353/183772403008?epid=1326248333&amp;hash=item2ac9b05540:g:TTwAAOSwV-Nbud0d"/>
    <hyperlink ref="M1623" r:id="rId1622" display="https://www.ebay.com/itm/Bloody-Warriors-GOOD-Condition-Famicom-NINTENDO-fc/302938066369?hash=item4688840dc1:g:90AAAOSwUIxb1raj"/>
    <hyperlink ref="M1624" r:id="rId1623" display="https://www.ebay.com/itm/SNES-ZENKI-TENCHI-MEIDOU-Boxed-Board-game-Super-famicom-Japan-game-15829/173871670851?hash=item287b8f2643:g:EacAAOSw8f9b5qi9"/>
    <hyperlink ref="M1625" r:id="rId1624" display="https://www.ebay.com/itm/Sakura-Wars-Taisen-2-II-Memorial-Pack-Dreamcast-Un-Opened/333490702635?hash=item4da598492b:g:-kEAAOSwEUdeKoZy"/>
    <hyperlink ref="M1626" r:id="rId1625" display="https://www.ebay.com/itm/N64-Eltale-Monsters-Boxed-Nintendo-64-JAPAN-GAME-RPG-Imaginner-25653/174049380855?hash=item288626c9f7:g:rZMAAOSwjzldksTw"/>
    <hyperlink ref="M1627" r:id="rId1626" display="https://www.ebay.com/itm/PlayStation-COMBAT-CHORO-Q-PS1-JAPAN-GAME-Works-fully-41184/183772576564?hash=item2ac9b2fb34:g:E-gAAOSw5tNcOFLT"/>
    <hyperlink ref="M1628" r:id="rId1627" display="https://www.ebay.com/itm/GRAVITY-DAZE-2-Initial-Limited-Edition-PS4-Japan/333410035721?epid=1193699380&amp;hash=item4da0c96809:g:qMoAAOSwfzJd4fZ6"/>
    <hyperlink ref="M1629" r:id="rId1628" display="https://www.ebay.com/itm/Song-of-Memories-Limited-Edition-PS4-New-Unopened-From-japan-Love-adventure-game/193477556248?epid=723774405&amp;hash=item2d0c293818:g:htMAAOSwsi5ex~qg"/>
    <hyperlink ref="M1630" r:id="rId1629" display="https://www.ebay.com/itm/Persona-Dancing-Deluxe-Twin-Plus-Limited-Edition-PS-Vita-FS/164237534138?hash=item263d51e3ba:g:IwcAAOSwJN1e3xod"/>
    <hyperlink ref="M1631" r:id="rId1630" display="https://www.ebay.com/itm/PS4-Shenmue-I-II-First-Limited-Edition-w-Sound-Collection-CD-From-Japan/174107472888?epid=18024695396&amp;hash=item28899d33f8:g:gN0AAOSw7PJb0y4c"/>
    <hyperlink ref="M1632" r:id="rId1631" display="https://www.ebay.com/itm/PS-VITA-DJMAX-TECHNIKA-TUNEJapan-Import/153549912403?epid=211996807&amp;hash=item23c049b953:g:TSEAAOSwmcNdGvsg"/>
    <hyperlink ref="M1633" r:id="rId1632" display="https://www.ebay.com/itm/Used-PS2-Lot-of-4games-SET-GROW-LANSER-2-3-4-5-II-III-IV-V-RPG-GROWLANSER-Japan-/183739573095?hash=item2ac7bb6367%3Ag%3Agk4AAOSw7vxbgEsh&amp;nma=true&amp;si=LHS28vuDcYdr5WJ12r8iXq0oawQ%253D&amp;orig_cvip=true&amp;nordt=true&amp;rt=nc&amp;_trksid=p2047675.l2557"/>
    <hyperlink ref="AF1633" r:id="rId1633" display="写真は以下のサイトから&#10;https://www.ebay.com/itm/Used-PS2-Lot-of-4games-SET-GROW-LANSER-2-3-4-5-II-III-IV-V-RPG-GROWLANSER-Japan-/183739573095?hash=item2ac7bb6367%3Ag%3Agk4AAOSw7vxbgEsh&amp;nma=true&amp;si=LHS28vuDcYdr5WJ12r8iXq0oawQ%253D&amp;orig_cvip=true&amp;nordt=true&amp;rt=nc&amp;_trksid=p2047675.l2557"/>
    <hyperlink ref="M1634" r:id="rId1634" display="https://www.ebay.com/itm/Friday-the-Thirteen-The-game-Japanese-ver-Friday-the-13th-The-Game-PlayStation4/274362351196?hash=item3fe1453e5c:g:7AYAAOSwBnpeuNL3"/>
    <hyperlink ref="M1635" r:id="rId1635" display="https://www.ebay.com/itm/Phantasy-Star-Online-2-Episode-6-Deluxe-Package-Limited-Edition-PS4/333556573747?hash=item4da9856633:g:vAoAAOSw3u9fCUKW"/>
    <hyperlink ref="M1636" r:id="rId1636" display="https://www.ebay.com/itm/Nioh-2-PlayStation4-video-game/274397868636?hash=item3fe363325c:g:VpcAAOSwbgxe5yDT"/>
    <hyperlink ref="M1637" r:id="rId1637" display="https://www.ebay.com/itm/PS4-CODE-VEIN-Bloodthirst-Edition-Bandai-Namco/264736870640?epid=14034907234&amp;hash=item3da38c10f0:g:L0AAAOSwdYFexLDz"/>
    <hyperlink ref="M1638" r:id="rId1638" display="https://www.ebay.com/itm/Playstation-1-Sexy-Parodius-Konami-Sony-Good-condition-Used-Japan-Import/174164050316?hash=item288cfc818c:g:Aq4AAOSw0j5eJsX0"/>
    <hyperlink ref="M1639" r:id="rId1639" display="https://www.ebay.com/itm/Sega-Saturn-Gokujyo-Parodius-Da-Deluxe-Pack-spine-postcard-JAPAN-GAME-15103/174221858078?epid=56245058&amp;hash=item28906e951e:g:9LsAAOSwwU9ebzjY"/>
    <hyperlink ref="M1640" r:id="rId1640" display="https://www.ebay.com/itm/PS2-Shikigami-No-Shiro-II-Limited-Edition-Figure-2D-Shooter-SHMUP-Japan-NTSC/143260355820?hash=item215afb8cec:g:zioAAOSwJ0Zc4tiL"/>
    <hyperlink ref="M1641" r:id="rId1641" display="https://www.ebay.com/itm/GUARDIAN-HEROES-Item-Ref-bcb-Gameboy-Advance-Nintendo-gba/361852221999?epid=30951687&amp;hash=item544012ba2f:g:9VgAAOSwnHZYTnY9"/>
    <hyperlink ref="M1642" r:id="rId1642" display="https://www.ebay.com/itm/N64-Star-Soldier-Vanishing-Earth-Boxed-Nintendo-64-Shooter-20809/184361538024?hash=item2aeccdd1e8:g:N4wAAOSwVQxfCsN8"/>
    <hyperlink ref="M1643" r:id="rId1643" display="https://www.ebay.com/itm/Nintendo-Excite-Bike-Jan-4902370504781-64-Retro-Game-Software/383630219985?epid=1401614409&amp;hash=item5952249ad1:g:ewIAAOSwq7JfDF4q"/>
    <hyperlink ref="M1644" r:id="rId1644" display="https://www.ebay.com/itm/Nearmint-Tales-Of-Phantasia/283611275823?hash=item42088ca22f:g:wQYAAOSwdNFdePnr"/>
    <hyperlink ref="M1645" r:id="rId1645" display="https://www.ebay.com/itm/RAPURASU-NO-MA-Laplace-PC-Engine-SCD-pe/302990764836?hash=item468ba82b24:g:EO8AAOSwnh5cDg~Y"/>
    <hyperlink ref="M1646" r:id="rId1646" display="https://www.ebay.com/itm/TENCHI-WO-KURAU-O-Ref-1837-PC-Engine-SCD-Free-Shipping-pe/312442065532?hash=item48beff927c:g:FecAAOSwlEBcSWo2"/>
    <hyperlink ref="M1647" r:id="rId1647" display="https://www.ebay.com/itm/PS4-Seiken-Densetsu-2-Secret-of-Mana-COLLECTOR-EDITION-JAPAN-PlayStation4/254254965147?hash=item3b32c6e19b:g:nykAAOSwl4xeXL5Q"/>
    <hyperlink ref="M1648" r:id="rId1648" display="https://www.ebay.com/itm/Konami-MEGA-DRIVE-Mega-Drive-exclusive-software-Contra-Contra-the-Hardcore-F-S/383500210246?hash=item594a64d046:g:96gAAOSwHr1em-fK"/>
    <hyperlink ref="M1649" r:id="rId1649" display="https://www.ebay.com/itm/Nintendo-Switch-Bayonetta-Climax-Edition-From-JAPAN-Used-FS/114273289817?epid=6030522412&amp;hash=item1a9b380659:g:QsgAAOSwMwhe4oEL"/>
    <hyperlink ref="M1650" r:id="rId1650" display="https://www.ebay.com/itm/STRIKE-WITCHES-Shirogane-no-Tsubasa-Limited-JAPAN-Sony-PSP-Playstation-Portable/163785336950?epid=1107750313&amp;hash=item26225de876:g:FKYAAOSwYCRdM~Oi"/>
    <hyperlink ref="M1651" r:id="rId1651" display="https://www.ebay.com/itm/Taito-4988611201046-Battle-Gear-2-Playstation-Software/353134782802?epid=1700625898&amp;hash=item5238792952:g:XhAAAOSw2SNfB-zj"/>
    <hyperlink ref="M1653" r:id="rId1652" display="https://www.ebay.com/itm/Bandai-Namco-Entertainment-Super-Robot-Wars-X-Premium-Anime-Song-Sound-Edition/353134784178?hash=item5238792eb2:g:5iMAAOSwJRtfB-3K"/>
    <hyperlink ref="M1654" r:id="rId1653" display="https://www.ebay.com/itm/Used-PSP-The-King-of-Fighters-Portable-94-98-Chapter-of-Orochi-Japan-Import/151296686774?hash=item2339fc3ab6:g:YyoAAOSwS0lZ3q8k"/>
    <hyperlink ref="M1655" r:id="rId1654" display="https://www.ebay.com/itm/Pokemon-Box-Ruby-Sapphire-Best-GBA-cable-pack/303601317534?hash=item46b00c769e:g:n00AAOSwvWZe7dqf"/>
    <hyperlink ref="M1656" r:id="rId1655" display="https://www.ebay.com/itm/Atlus-4984995903613-Persona-5-The-Royal-Straight-Flush-Edition-Playstation-4/383619924984?epid=25035038480&amp;hash=item59518783f8:g:UKUAAOSwnTBem8bU"/>
    <hyperlink ref="M1657" r:id="rId1656" display="https://www.ebay.com/itm/GBA-F-ZERO-Climax-F-S-Japan-ver-Play-tested-Gameboy-advance-Japanese-F-S/254256793611?hash=item3b32e2c80b:g:1OkAAOSwUxhes89L"/>
    <hyperlink ref="M1658" r:id="rId1657" display="https://www.ebay.com/itm/FIGHTERS-HISTORY-DYNAMITE-Ref-2901-NEO-GEO-AES-SNK-FREE-SHIPPING/361841445202?hash=item543f6e4952:g:B6MAAOSwMThe0KCw"/>
    <hyperlink ref="M1659" r:id="rId1658" display="https://www.ebay.com/itm/Snk-Neogeo-Controller-AES-From-Japan/324155418936?hash=item4b792b2938:g:TuEAAOSwXk1dutZk"/>
    <hyperlink ref="AF1659" r:id="rId1659" display="写真は以下のサイトから&#10;https://www.mercari.com/jp/items/m83781053899/?_s=U2FsdGVkX19nulS6TRFuiSTfX4W-Q3Adwr0Gocqt3vMyjyrsSbdu4dgVFNwqN_IB3XKacYz-Pej5XJm4hid4HQfhp7esXflXudrP_-0GR5pZY93CtNuGNzpMBG-h6rAq"/>
    <hyperlink ref="M1660" r:id="rId1660" display="https://www.ebay.com/itm/Neo-Geo-CD-AES-Controller-Pro-Joystick-black-type-boxed-SNK-JAPAN-14360-1/173844617585?hash=item2879f25971:g:L8IAAOSwHWJbl38o"/>
    <hyperlink ref="AF1660" r:id="rId1661" display="写真は以下のサイトから&#10;アマゾンの野上屋より&#10;https://www.amazon.co.jp/gp/offer-listing/B0001RBLKA/ref=dp_olp_used?ie=UTF8&amp;condition=used"/>
    <hyperlink ref="M1661" r:id="rId1662" display="https://www.ebay.com/itm/NEOGEO-GALAXY-FIGHT-rom-aes-snk-Japan-game-neo-geo-371/333553650467?hash=item4da958cb23:g:WjoAAOSwtVpedgR7"/>
    <hyperlink ref="M1662" r:id="rId1663" display="https://www.ebay.com/itm/SUPER-SIDE-KICKS-2-NEO-GEO-AES-SNK-USED/323961461364?epid=6798&amp;hash=item4b6d9b9a74:g:Y-8AAOSwwRldtoLY"/>
    <hyperlink ref="M1663" r:id="rId1664" display="https://www.ebay.com/itm/STAKES-WINNER-GI-Jockey-SNK-NGCD-088-Neo-Geo-CD-Japan/123378660722?hash=item1cb9f0f572:g:3E8AAOSwLvxbocQH"/>
    <hyperlink ref="M1664" r:id="rId1665" display="https://www.ebay.com/itm/NEOGEO-AES-REALBOUT2-Fatal-Fury-SNK-original/153898911102?hash=item23d517057e:g:YzEAAOSw56JelyBK"/>
    <hyperlink ref="AF1665" r:id="rId1666" display="写真は以下のサイトから&#10;https://www.mercari.com/jp/items/m26152282331/?_s=U2FsdGVkX1_TizKmjUJnIj8s3ZY5Ps1Z4Gqr5LKbBHfQhryE2qdfjcAxDBUKOhW7QSNvvll5_AzlWZJHltQ6tw9qXpuVQXCuUSBbSXLZcwZJ6-Re12dpz4LMp5M_w88S"/>
    <hyperlink ref="M1666" r:id="rId1667" display="https://www.ebay.com/itm/KAETTEKITA-CYBORG-KURO-CHAN-Sony-Playstation-PS1-Playstation-1-Play-station-Soft/254574620275?hash=item3b45d46e73:g:nZoAAOSwxxJenY9f"/>
    <hyperlink ref="M1667" r:id="rId1668" display="https://www.ebay.com/itm/Makaimura-Gaiden-Game-Boy-GB-Nintendo-Japan-Box-Manual-CIB-w-Hagaki-Reg-Card/133307012401?hash=item1f09b79531:g:BW4AAOSw8Rte1IUA"/>
    <hyperlink ref="M1668" r:id="rId1669" display="https://www.ebay.com/itm/SUPER-RARE-IMPORT-Banishing-Racer-NINTENDO-GAMEBOY-1991-TESTED-Game-boy-JP/254418132582?hash=item3b3c809e66:g:hQMAAOSwyDFdyY9W"/>
    <hyperlink ref="M1670" r:id="rId1670" display="https://www.ebay.com/itm/GBA-Klonoa-Heroes-Box-Can-data-save-Game-Boy-Advance-JAPAN-Game-38110/174121159825?epid=1202878914&amp;hash=item288a6e0c91:g:I4IAAOSww0Zd7wbz"/>
    <hyperlink ref="M1671" r:id="rId1671" display="https://www.ebay.com/itm/PS-Vita-The-Legend-of-Heroes-Sora-no-Kiseki-SC-Evolution-Limited-Edition-Japan/324131452970?epid=1943228737&amp;hash=item4b77bd782a:g:RtEAAOSwWp9ekBo~"/>
    <hyperlink ref="M1672" r:id="rId1672" display="https://www.ebay.com/itm/Ca356-Neo-Geo-Pocket-Soft-Legendary-Ogre-Battle-Gaiden/153995163646?hash=item23dad3b7fe:g:7SkAAOSwY0xfAV7T"/>
    <hyperlink ref="M1673" r:id="rId1673" display="https://www.ebay.com/itm/GB-Dance-Dance-Revolution-GB-Box-Game-Boy-JAPAN-Game-Nintendo-29814-JP/254537566211?epid=56244020&amp;hash=item3b439f0803:g:Y5IAAOSweateaNzA"/>
    <hyperlink ref="M1674" r:id="rId1674" display="https://www.ebay.com/itm/Atlus-Persona-5-20th-Anniversary-Limited-Edition-PS3/264248597029?epid=16011381779&amp;hash=item3d86719a25:g:FSEAAOSw4~1ckyXf"/>
    <hyperlink ref="M1675" r:id="rId1675" display="https://www.ebay.com/itm/NEO-DRIFTOUT-NEO-DRIFT-OUT-Neo-Geo-SNK-for-Neogeo-CD-SNK-from-Japan-Game-F-S/254243062096?hash=item3b32114150:g:QrgAAOSw~yFc6SMZ"/>
    <hyperlink ref="M1676" r:id="rId1676" display="https://www.ebay.com/itm/PSP-Fate-Extra-CCC-Type-Moon-Virgin-White-Limited-Box-SONY-Japan-Ver-Game-F-S/123784354088?epid=211919241&amp;hash=item1cd21f5928:g:HpkAAOSwal5YJ3Bf"/>
    <hyperlink ref="M1677" r:id="rId1677" display="https://www.ebay.com/itm/Sony-Playstation-3-JoJos-Bizarre-Adventure-All-Star-Battle-Limited-PS3-Japan-JP/313046014758?epid=1339740534&amp;hash=item48e2ff1b26:g:fwMAAOSwXaZeiBte"/>
    <hyperlink ref="M1678" r:id="rId1678" display="https://www.ebay.com/itm/Super-Famicom-X-MEN-Xmen-Ref-126-Nintendo-sf/302351451112?hash=item46658d03e8:g:xm4AAOSwodNc3i~5"/>
    <hyperlink ref="M1679" r:id="rId1679" display="https://www.ebay.com/itm/NEW-Xbox-One-METAL-GEAR-SOLID-V-THE-PHANTOM-PAIN-SPECIAL-EDITION-JAPAN-XOne-game/352668956053?hash=item521cb53595:g:FdsAAOSwPQdc4f4L"/>
    <hyperlink ref="M1680" r:id="rId1680" display="https://www.ebay.com/itm/Snk-Girls-Fighters-Retro-Game-Software-7052/224065452356?hash=item342b577944:g:RLAAAOSwEjRe~YMW"/>
    <hyperlink ref="M1681" r:id="rId1681" display="https://www.ebay.com/itm/Excellent-Alien-Soldier-Mega-Drive-Boxed-Manual-Original-authorized-product-DHL/392762036610?hash=item5b72711182:g:x8QAAOSwgBRe~amV"/>
    <hyperlink ref="M1682" r:id="rId1682" display="https://www.ebay.com/itm/Strider-Hiryu-NEC-Avenue-PC-Engine-CD-ROM2-Japan-retro-video-game-shooting-FedEx/333552601979?hash=item4da948cb7b:g:ETsAAOSwVWFefVHCC"/>
    <hyperlink ref="M1683" r:id="rId1683" display="https://www.ebay.com/itm/Pulstar-NCD-SNK-Neogeo-CD-Spine-From-Japan/223761685847?hash=item34193c5d57:g:tiUAAOSwzvhd173k"/>
    <hyperlink ref="M1684" r:id="rId1684" display="https://www.ebay.com/itm/Violent-Soldier-NEC-PC-Engine-Hu-Card-Japan-NEW/333508683556?hash=item4da6aaa724:g:GqUAAOSwBahVGj4u"/>
    <hyperlink ref="M1685" r:id="rId1685" display="https://www.ebay.com/itm/Fire-Emblem-Thracia-776-Super-Famicom-SFC-SNES-Very-Good-JPN-F-S-Tasted-Working/392762039902?epid=212041333&amp;hash=item5b72711e5e:g:CyMAAOSwvGxeic0a"/>
    <hyperlink ref="M1686" r:id="rId1686" display="https://www.ebay.com/itm/Captain-Tsubasa-VS-GameBoy-Game-Boy-TECMO-New-Japan-F-S/154013762699?epid=1403568810&amp;hash=item23dbef848b:g:OpYAAOSwf8dfFQXi"/>
    <hyperlink ref="M1687" r:id="rId1687" display="https://www.ebay.com/itm/SLAP-FIGHT-Mega-Drive-Sega-0421-md/303482522403?hash=item46a8f7cb23:g:y6cAAOSwMIVeQj3a"/>
    <hyperlink ref="M1688" r:id="rId1688" display="https://www.ebay.com/itm/Play-Novel-Silent-Hill-GAMEBOY-ADVANCE-COMPLETE-Tested-US-Seller-RARE-HTF-Japan/254459408348?epid=56238342&amp;hash=item3b3ef66fdc:g:T0sAAOSwtgxd~VKQ"/>
    <hyperlink ref="M1689" r:id="rId1689" display="https://www.ebay.com/itm/Sega-4974365861902-Hatsune-Miku-Mega39S-Nintendo-Swich/392860590981?epid=5036101286&amp;hash=item5b7850e385:g:HA4AAOSwVORe~zck"/>
    <hyperlink ref="M1690" r:id="rId1690" display="https://www.ebay.com/itm/Kamen-Rider-Nintendo-SNES-Japan-Version/133464286216?epid=56265178&amp;hash=item1f13176408:g:X88AAOSwa09fDC4~"/>
    <hyperlink ref="M1691" r:id="rId1691" display="https://www.ebay.com/itm/DAHNA-Birth-of-Goddess-SEGA-MEGA-DRIVE-Boxed-Manual-F-S-MD-DHL-Tracking-Tasted/392762030329?epid=56264006&amp;hash=item5b7270f8f9:g:Z0oAAOSwh~Nec3ov"/>
    <hyperlink ref="M1692" r:id="rId1692" display="https://www.ebay.com/itm/Dragon-Slayer-The-Legend-of-Heroes-SEGA-MEGA-DRIVE-GENESIS-1992-Rare-Game-Japan/223959966988?hash=item34250de50c:g:SL4AAOSwCf5ef7mu"/>
    <hyperlink ref="AF1692" r:id="rId1693" display="写真は以下のサイトから&#10;https://www.mercari.com/jp/items/m40295993533/?_s=U2FsdGVkX18sRqvrikedxc9FJR17XoshxKZAQFTBOfgbPIPN2vjr6Xx8SDYH7JKVl_Lq-bQXyhMEY_b0GjoFhke4D4KvoLoHIaSUk6mejXhVqG2Bp02zdtiJ-PMNiX8R"/>
    <hyperlink ref="M1693" r:id="rId1694" display="https://www.ebay.com/itm/Excellent-Master-of-Weapon-Taito-Sega-Mega-Drive-Boxed-f-s-DHL-Tracking-Tasted/392762036554?hash=item5b7271114a:g:JNkAAOSw9tVe~acO"/>
    <hyperlink ref="M1694" r:id="rId1695" display="https://www.ebay.com/itm/SAILOR-MOON-Bishojo-Senshi-Mega-Drive-Sega-304-md/303495048710?hash=item46a9b6ee06:g:fywAAOSwBi5eT4FB"/>
    <hyperlink ref="M1695" r:id="rId1696" display="https://www.ebay.com/itm/ESP-Ra-De-Psi-Limited-Edition-Nintendo-Switch/133302900843?hash=item1f0978d86b:g:dYIAAOSwChteEvVH"/>
    <hyperlink ref="M1696" r:id="rId1697" display="https://www.ebay.com/itm/ROCKMAN-BATTLE-and-FIGHTERS-Ref-032-Free-Shippng-Pocket-Neo-Geo-SNK-np/303106784530?hash=item4692927d12:g:h2AAAOSwr65cmFQJ"/>
    <hyperlink ref="M1697" r:id="rId1698" display="https://www.ebay.com/itm/The-Adventure-of-Little-Ralph-Mint-PS-Tasted-Working-JPN-F-S-Used-Very-Good/392762022019?epid=56231931&amp;hash=item5b7270d883:g:LKwAAOSwTzBeSUz~"/>
    <hyperlink ref="M1698" r:id="rId1699" display="https://www.ebay.com/itm/Nintendo-Mike-Tyson-Punch-Out-Retro-Game-Software/392853479975?hash=item5b77e46227:g:b~EAAOSw4qNe9smZ"/>
    <hyperlink ref="M1699" r:id="rId1700" display="https://www.ebay.com/itm/Sengoku-Densyo-NEO-GEO-CD-Very-Good-JPN-F-S-Tested-Working-Japanese-samurai-game/392762055395?hash=item5b72715ae3:g:QZ0AAOSwtEleijZJ"/>
    <hyperlink ref="M1700" r:id="rId1701" display="https://www.ebay.com/itm/Bubble-Symphony-Sega-Saturn-VING-Japan-retro-video-game-action-adventure-FedEx/333655202100?epid=56239490&amp;hash=item4daf665934:g:VXAAAOSwmAJfDtUU"/>
    <hyperlink ref="M1701" r:id="rId1702" display="https://www.ebay.com/sch/i.html?_from=R40&amp;_nkw=4964808601448&amp;_in_kw=1&amp;_ex_kw=&amp;_sacat=0&amp;_udlo=&amp;_udhi=&amp;_ftrt=901&amp;_ftrv=1&amp;_sabdlo=&amp;_sabdhi=&amp;_samilow=&amp;_samihi=&amp;_sadis=15&amp;_stpos=&amp;_sargn=-1%26saslc%3D1&amp;_salic=1&amp;_sop=15&amp;_dmd=1&amp;_ipg=200&amp;_fosrp=1"/>
    <hyperlink ref="M1702" r:id="rId1703" display="https://www.ebay.com/itm/Goardic-Gaiden-Nintendo-Famicom-Japan-NEW/233598903464?hash=item36639464a8:g:5sIAAOSw7aBVHQyv"/>
    <hyperlink ref="M1703" r:id="rId1704" display="https://www.ebay.com/itm/Summer-carnival-92-Recca-Nintendo-Famicom-cartridge-naxat-Very-Good-JPN-F-S/392762026934?epid=56262347&amp;hash=item5b7270ebb6:g:NLkAAOSw~yJebaPN"/>
    <hyperlink ref="M1704" r:id="rId1705" display="https://www.ebay.com/itm/GEGEGE-NO-KITARO-Gyakushu-PlayStation1-Very-Good-JAPAN-Free-Shipping-Tested/392762026963?hash=item5b7270ebd3:g:yVIAAOSw8zJezLgR"/>
    <hyperlink ref="M1705" r:id="rId1706" display="https://www.ebay.com/itm/Game-Gear-Magic-Knight-Rayearth-Boxed-Can-Backup-JAPAN-SEGA-14669/183754075515?epid=56247128&amp;hash=item2ac898ad7b:g:AeMAAOSwylBb~ksB"/>
    <hyperlink ref="M1706" r:id="rId1707" display="https://www.ebay.com/itm/SEGA-The-House-of-the-Dead-Japan-Import-GS-9173/324051834377?epid=1840647436&amp;hash=item4b72fe9609:g:kwsAAOSwkUxeKqhZ"/>
    <hyperlink ref="M1707" r:id="rId1708" display="https://www.ebay.com/itm/N64DD-F-ZERO-X-Expantion-Kit-Nintendo-64-Boxed-Very-Good-Japan-F-S-Tested/392762055911?epid=56231222&amp;hash=item5b72715ce7:g:NnMAAOSws6RejHeV"/>
    <hyperlink ref="M1708" r:id="rId1709" display="https://www.ebay.com/itm/The-Super-Shinobi-2-SEGA-MEGA-DRIVE-F-S-JAPAN/392762030326?hash=item5b7270f8f6:g:4bkAAOSw0~5ec3oz"/>
    <hyperlink ref="M1709" r:id="rId1710" display="https://www.ebay.com/itm/The-King-of-Fighters-Neo-Geo-Japan-Version/133416613654?epid=56235688&amp;hash=item1f103ff716:g:eOoAAOSwbY9expUr"/>
    <hyperlink ref="M1710" r:id="rId1711" display="https://www.ebay.com/itm/Metal-Gear-Solid-Premium-Package-PS1-JPN-Limited-Tested-VeryGood/124112861546?hash=item1ce5b3f96a:g:Wn4AAOSwG8NeZ0dM"/>
    <hyperlink ref="M1711" r:id="rId1712" display="https://www.ebay.com/itm/Mega-Drive-Sega-MONSTER-WORLD-IV-4-219-md/313135223457?hash=item48e85052a1:g:qhsAAOSwov5e~t-M"/>
    <hyperlink ref="M1712" r:id="rId1713" display="https://www.ebay.com/itm/Sega-Saturn-Advanced-VG-Action-Game-Soft-Limited-Editdion-Used-Japan-Import/174162098916?hash=item288cdebae4:g:4pQAAOSwXA9eJOvX"/>
    <hyperlink ref="M1713" r:id="rId1714" display="https://www.ebay.com/itm/PC-Engine-SG-Aldynes-Japan-Import/174353330783?hash=item289844b25f:g:Fk0AAOSw5FxfEvQX"/>
    <hyperlink ref="M1714" r:id="rId1715" display="https://www.ebay.com/itm/HORROR-STORY-Ref-030-PC-Engine-SCD-pe/362674371870?epid=1307749343&amp;hash=item547113bd1e:g:S7cAAOSweSdc~11N"/>
    <hyperlink ref="M1715" r:id="rId1716" display="https://www.ebay.com/itm/Biomotor-Unitron-Neo-Geo-Pocket-Color-Boxed-Manual-Very-Good-JPN-F-S-SNK-Tasted/392762036550?hash=item5b72711146:g:m6oAAOSwnm1efhCE"/>
    <hyperlink ref="M1716" r:id="rId1717" display="https://www.ebay.com/itm/Faselei-NPC-Neogeo-Pocket-Color-Boxed-Manual-Good-Japan-F-S-Fazerai-Working/392762055925?hash=item5b72715cf5:g:gewAAOSwLlleiaZP"/>
    <hyperlink ref="M1717" r:id="rId1718" display="https://www.ebay.com/itm/Fatal-Fury-First-Contact-Neo-Geo-Pocket-Very-Good-Boxed-Manual-JPN-SNK-F-S/392762036594?hash=item5b72711172:g:8xsAAOSwpXdegKH0"/>
    <hyperlink ref="M1718" r:id="rId1719" display="https://www.ebay.com/itm/Magical-Drop-Pocket-Neo-Geo-Pocket-Color-Very-Good-Boxed-Manual-JPN-DATA-EAST/392762037651?hash=item5b72711593:g:LrcAAOSwQJ1egKHp"/>
    <hyperlink ref="M1719" r:id="rId1720" display="https://www.ebay.com/itm/Samurai-Shodown-2-Neo-Geo-Pocket-Color-Boxed-Manual-NEW-JPN-Tasted-Working/392762039843?hash=item5b72711e23:g:mWIAAOSwXsBeiaZa"/>
    <hyperlink ref="M1720" r:id="rId1721" display="https://www.ebay.com/itm/SFC-SNES-Nagzat-Spirggan-Powered-Shooting-STG-SHVC-AXJJ-JPN-Super-Famicom-used/114130419118?epid=56250947&amp;hash=item1a92b3fdae:g:HW8AAOSwRn5dZ6pK"/>
    <hyperlink ref="M1721" r:id="rId1722" display="https://www.ebay.com/itm/SNK-NEOGEO-ROBO-ARMY-NCD-RETRO-ACTION-GAME-NEO-GEO-CD-FAST-SHIPPING-FROM-JAPAN/303370340180?hash=item46a2480754:g:1WIAAOSwGIVd1RJV"/>
    <hyperlink ref="M1722" r:id="rId1723" display="https://www.ebay.com/itm/G-DARIUS-PS1-TAITO-Sony-Playstation-Spine-From-Japan/192872509290?hash=item2ce818ef6a:g:0HoAAOSw4vRdF3SU"/>
    <hyperlink ref="M1723" r:id="rId1724" display="https://www.ebay.com/itm/Used-Darius-Force-Nintendo-Super-Famicom-Japanese-Game-soft-Japan/174172865931?hash=item288d83058b:g:4noAAOSwFEheL-7y"/>
    <hyperlink ref="M1724" r:id="rId1725" display="https://www.ebay.com/itm/PS4-Darius-Burst-CS-Chronicle-Saviours-Limited-BOX-set-JAPAN-NEW-w-Tracking-F-S/303207588024?hash=item469894a0b8:g:HRsAAOSw~hNdGOte"/>
    <hyperlink ref="M1725" r:id="rId1726" display="https://www.ebay.com/itm/SUPER-DARIUS-II-2-Ref-088-PC-Engine-SCD-pe/303124228618?epid=1507743236&amp;hash=item46939caa0a:g:1XsAAOSw8KRcsCUJ"/>
    <hyperlink ref="M1726" r:id="rId1727" display="https://www.ebay.com/itm/SUPER-DARIUS-PC-Engine-CD-pe/311787311418?hash=item4897f8d13a:g:-WsAAOSwnz9byEAW"/>
    <hyperlink ref="M1727" r:id="rId1728" display="https://www.ebay.com/itm/PS4-DARIUS-30th-ANNIVERSARY-EDITION-Normal-version-F-S-JAPAN-w-Tracking-NEW/292622081086?hash=item4421a29c3e:g:muUAAOSw3qdbNbHR"/>
    <hyperlink ref="M1728" r:id="rId1729" display="https://www.ebay.com/itm/Nintendo-Wii-Minna-no-Rhythm-Tengoku-everyones-heaven-Japan-Game-Japanese/173871047771?epid=212037363&amp;hash=item287b85a45b:g:09QAAOSwHpdZwPhL"/>
    <hyperlink ref="M1729" r:id="rId1730" display="https://www.ebay.com/itm/Nintendo-3DS-Rhythm-Tengoku-The-Best-Japan-F-S/232592524990?epid=1239767458&amp;hash=item36279846be:g:pbAAAOSwridaLROv"/>
    <hyperlink ref="M1730" r:id="rId1731" display="https://www.ebay.com/itm/RAIDEN-V-DIRECTORS-CUT-Limited-Edition-Moss-Sony-PlayStation-4-Japan-NEW/152973148472?hash=item239de90138:g:-58AAOSwVoFaxvey"/>
    <hyperlink ref="M1731" r:id="rId1732" display="https://www.ebay.com/itm/RAIDEN-DENSETSU-Ref-bcc-Super-Famicom-Nintendo-sf/311891258868?hash=item489e2aedf4:g:B1EAAOSw3h1ZOQVuu"/>
    <hyperlink ref="M1732" r:id="rId1733" display="https://www.ebay.com/itm/Used-PS-Vita-BinaryStar-Edition-Limit-e-Import-Japan/173117883247?epid=211988212&amp;hash=item284ea1436f:g:CqkAAOSw3q5aaAwB"/>
    <hyperlink ref="M1733" r:id="rId1734" display="https://www.ebay.com/itm/Game-Gear-Magic-Knight-Rayearth-2-Box-Can-data-save-JAPAN-Sega-15303/183775032123?epid=56242092&amp;hash=item2ac9d8733b:g:cIoAAOSwX61ZAXc6"/>
    <hyperlink ref="M1734" r:id="rId1735" display="https://www.ebay.com/itm/Magic-Knight-Rayearth-Red-Cart-Rare-Sega-GG-Complete-goods-Very-Good-Japan-F-S/392762058218?hash=item5b727165ea:g:gE8AAOSwm-denkBY"/>
    <hyperlink ref="AF1734" r:id="rId1736" display="写真は以下のサイトから（順番は変えてください。）&#10;https://www.mercari.com/jp/items/m97727871257/?_s=U2FsdGVkX18iE4Fp-K6PIsDSTTxs6xRL3-Q1Fw4MFtyKt2jRT9J1Ef7wcZT2C2Ycsn6nZ7I_sigTQIfC234eJXPH0hcxb6wB-abhdbLroo8SLXlesKSjhZQkHAN_0S3O"/>
    <hyperlink ref="M1735" r:id="rId1737" display="https://www.ebay.com/itm/MAGIC-KNIGHT-RAYEARTH-Super-Famicom-Nintendo-ccc-sf/312719893365?epid=56220834&amp;hash=item48cf8ee375:g:RzcAAOSw9gtdQqG0"/>
    <hyperlink ref="M1736" r:id="rId1738" display="https://www.ebay.com/itm/MAGIC-KNIGHT-RAYEARTH-Limited-Edition-Sega-Saturn-137-ss/303524955556?hash=item46ab7f45a4:g:Hn4AAOSw1AlefZK4"/>
    <hyperlink ref="M1737" r:id="rId1739" display="https://www.ebay.com/itm/NINTENDO-64-Golden-Eye-007-Nintendo-64-N64-Very-Good-Condition-From-JAPAN/283921640015?hash=item421b0c6a4f:g:c6oAAOSw5RRe7u8P"/>
    <hyperlink ref="M1738" r:id="rId1740" display="https://www.ebay.com/itm/Drive-Alert-Beckys-Version-Neo-Geo-Pocket-Color-Very-Good-Boxed-Manual-JPN-SNK/392762035065?hash=item5b72710b79:g:GqcAAOSwZ2leedE4"/>
    <hyperlink ref="AF1738" r:id="rId1741" display="写真は以下のサイトから&#10;https://www.mercari.com/jp/items/m14837454456/?_s=U2FsdGVkX184jIApyiKk88vSsLRkwoZB0uYU6s6_I9Fv4erqaH9nXVy5GAnWTwuDi_wsRjtazClr204TzRC659RFPhZVNxiosCdJZSxBuSHy6o4SN4WZ2uwzfrqu7-bO"/>
    <hyperlink ref="M1739" r:id="rId1742" display="https://www.ebay.com/itm/RARE-TAROUMARU-Shinrei-Jusatsushi-Sega-Saturn-SS-Excellent-F-S-Tested-DHL-F-S/392762038914?epid=56244036&amp;hash=item5b72711a82:g:PkoAAOSwaT9fCtHG"/>
    <hyperlink ref="M1740" r:id="rId1743" display="https://www.ebay.com/itm/SEGA-Rockman-MegaWorld-MD-Mega-Drive/264745432595?hash=item3da40eb613:g:b6EAAOSwBuJezwTX"/>
    <hyperlink ref="AF1741" r:id="rId1744" display="写真は以下のサイトから&#10;https://www.mercari.com/jp/items/m67123522476/?_s=U2FsdGVkX18TeKUe5E28BeEGIiaQPsY5VSqRN6Jv8u3pavrAd_Ld6OdcviTUNxfUPr4Pzw1UfQbcb3ruq7b37Am4NOhpz7UCFXpmIiGPC0KTNM1LYvOxJxJz0PP7WdVo"/>
    <hyperlink ref="AF1742" r:id="rId1745" display="写真は以下のサイトから&#10;https://www.mercari.com/jp/items/m83317311463/?_s=U2FsdGVkX19Xx5m9ekF1CMXYe6oig0h1jVcnjHFxLTjP0gSyiR8SaS86pNYf5Kl4I6N9bUx7VkwCAdr8bvylJuGJXCw3a25BmJirhA2PKNkwMeqceE3eScp3OpSrgmud"/>
    <hyperlink ref="M1743" r:id="rId1746" display="https://www.ebay.com/itm/New-3DS-Ace-Attorney-123-Narufudo-Selection-Limited-Edition-F-S-from-Japan/402310617536?epid=1526632385&amp;hash=item5dab94d9c0:g:5ZUAAOSw4YZe-als"/>
    <hyperlink ref="M1744" r:id="rId1747" display="https://www.amazon.co.jp/%E3%82%AB%E3%83%97%E3%82%B3%E3%83%B3-%E9%80%86%E8%BB%A2%E8%A3%81%E5%88%A4-%E8%98%87%E3%82%8B%E9%80%86%E8%BB%A2-%E9%99%90%E5%AE%9A%E7%89%88/dp/B000A7T63U/ref=sr_1_5?__mk_ja_JP=%E3%82%AB%E3%82%BF%E3%82%AB%E3%83%8A&amp;dchild=1&amp;keywords=%E8%98%87%E3%82%8B%E9%80%86%E8%BB%A2&amp;qid=1595771773&amp;s=videogames&amp;sr=1-5"/>
    <hyperlink ref="AF1744" r:id="rId1748" display="写真は以下のサイトから&#10;https://www.mercari.com/jp/items/m59454012700/?_s=U2FsdGVkX1-mZQqFkUiFCR2whgY8v7bBmZQMw9ky3CmI3NxQIsco8N1ULg-VYwm6h_5Cd-_AcK7a6QITcVvraCfW7hPSWznvIlelxlRmUGl5saonNYCAZcsoL6Gfm7oF"/>
    <hyperlink ref="M1745" r:id="rId1749" display="https://www.ebay.com/itm/Nintendo-3DS-Ace-Attorney-Gyakuten-Saiban-6-e-CAPCOM-Limited-from-Japan-New-F-S/123410515730?hash=item1cbbd70712:g:ub8AAOSwepJXbCPL"/>
    <hyperlink ref="M1746" r:id="rId1750" display="https://www.ebay.com/itm/SEGA-Mega-Drive-VARIE-Satoru-Nakajima-F-1-GRAND-PRIX-NTSC-J/333384377270?hash=item4d9f41e3b6:g:I5IAAOSwU0Vdvf7R"/>
    <hyperlink ref="M1747" r:id="rId1751" display="https://www.ebay.com/itm/Mado-Monogatari-I-Mega-Drive-Japan-Version/133472426745?hash=item1f13939af9:g:Mz0AAOSwaEVfGTNN"/>
    <hyperlink ref="M1748" r:id="rId1752" display="https://www.ebay.com/itm/PUYO-PUYO-MADO-MONOGATARI-I-1-Game-Gear-Sega-Japan-Game-gg/312717402064?epid=1234340366&amp;hash=item48cf68dfd0:g:EWIAAOSw8NxdP~KL"/>
    <hyperlink ref="M1749" r:id="rId1753" display="https://www.ebay.com/itm/MADO-MONOGATARI-II-2-PUYO-PUYO-Madou-Game-Gear-Sega-Japan-Game-gg/362688023622?hash=item5471e40c46:g:wOMAAOSwXvRdFFFy"/>
    <hyperlink ref="M1750" r:id="rId1754" display="https://www.ebay.com/itm/Game-Gear-Mado-Monogatari-3-Boxed-Slightly-used-Japan-Game-14743/184192299115?hash=item2ae2b7706b:g:7q4AAOSwMqVeW2Am"/>
    <hyperlink ref="M1751" r:id="rId1755" display="https://www.ebay.com/itm/MADO-MONOGATARI-A-Doki-Doki-Vacation-Puyo-Puyo-Game-Gear-Sega-241-gg/362883527397?hash=item547d8b32e5:g:7BgAAOSwtqNeIANp"/>
    <hyperlink ref="M1752" r:id="rId1756" display="https://www.ebay.com/itm/The-Magical-Story-Hanamaru-Kindergarten-Nintendo-SNES-Japan-Version/133464286278?hash=item1f13176446:g:TrcAAOSwfdhfDC41"/>
    <hyperlink ref="M1753" r:id="rId1757" display="https://www.ebay.com/itm/Seifuku-Densetsu-Pretty-Fighter-Nintendo-SNES-Japan-Version/133389776509?hash=item1f0ea6767d:g:hEUAAOSwLhJewqtu"/>
    <hyperlink ref="M1754" r:id="rId1758" display="https://www.ebay.com/itm/Groove-On-Fight-Sega-Saturn-with-RAM-Japanese-Video-Game-Free-Shipping/203048174787?epid=56236626&amp;hash=item2f469d44c3:g:FOwAAOSwh~NebEzl"/>
    <hyperlink ref="M1755" r:id="rId1759" display="https://www.ebay.com/itm/USED-PS1-PS-PlayStation-1-Power-Instinct-2-a-little-bit-strongest-legend/324055740205?hash=item4b733a2f2d:g:lkcAAOSwkYldxSzV"/>
    <hyperlink ref="M1756" r:id="rId1760" display="https://www.ebay.com/itm/used-sega-Marika-The-World-of-Truth-from-japan-150/353108562649?hash=item5236e912d9:g:APAAAOSwrHNe6GYN"/>
    <hyperlink ref="M1757" r:id="rId1761" display="https://www.ebay.com/itm/Sega-Saturn-Gun-Blaze-S-from-Japan-303-used/353111061675?epid=56275317&amp;hash=item52370f34ab:g:7UsAAOSwsi5e6zn5"/>
    <hyperlink ref="M1758" r:id="rId1762" display="https://www.ebay.com/itm/PC-Engine-SCD-STEAM-HEARTS-GOOD-Condition-Free-Shipping-with-SPINE-pe/302348252956?hash=item46655c371c:g:caIAAOSwOMdZP3MI"/>
    <hyperlink ref="M1759" r:id="rId1763" display="https://www.ebay.com/itm/WORLD-HEROES-2-PC-Engine-ACD-pe/303506756703?epid=1428432101&amp;hash=item46aa69945f:g:w18AAOSwlD5eYGsC"/>
    <hyperlink ref="M1760" r:id="rId1764" display="https://www.ebay.com/itm/Neo-Geo-CD-WORLD-HEROES-PERFECT-with-SPINE-SNK-nc/303268118015?epid=1321346004&amp;hash=item469c303dff:g:RMsAAOSwo1ddZ2q0"/>
    <hyperlink ref="M1761" r:id="rId1765" display="https://www.ebay.com/itm/World-Heroes-Super-Famicom-SFC-SNES-Nintendo-Japan-Box-Manual-CIB-w-Hagaki-Reg/133292450433?epid=4992&amp;hash=item1f08d96281:g:ky4AAOSwmsxe1KE1"/>
    <hyperlink ref="M1762" r:id="rId1766" display="https://www.ebay.com/itm/Used-Sega-Saturn-World-Heroes-Perfect-from-Japan-228/353124295828?hash=item5237d92494:g:V~oAAOSwlZNe-z6E"/>
    <hyperlink ref="M1763" r:id="rId1767" display="https://www.ebay.com/itm/World-Heroes-NCD-NEOGEO-SNK-Used/153978507532?hash=item23d9d5910c:g:iF0AAOSwmaBe7u4J"/>
    <hyperlink ref="M1764" r:id="rId1768" display="https://www.ebay.com/itm/Adk-4949830010062-World-Heroes-2-Retro-Game-Software/383617780449?hash=item595166cae1:g:8KoAAOSwiQZfAIFD"/>
    <hyperlink ref="M1765" r:id="rId1769" display="https://www.ebay.com/itm/WORLD-HEROES-2-II-JET-NEO-GEO-CD-SNK-Imoprt-Japan-nc/302153001628?hash=item4659b8ea9c:g:OqsAAOSwE9pb7QYk"/>
    <hyperlink ref="M1766" r:id="rId1770" display="https://www.ebay.com/itm/WORLD-HEROES-PERFECT-NEO-GEO-AES-FREE-SHIPPING-SNK-Ref-1820/362624127424?hash=item546e1511c0:g:7BIAAOSw4JlcuDXx"/>
    <hyperlink ref="M1767" r:id="rId1771" display="https://www.ebay.com/itm/NEOGEO-AES-KING-OF-FIGHTERS-2001-SNK-original-F-S/153849052279?epid=1401591204&amp;hash=item23d21e3c77:g:tnkAAOSwc1BeWknG"/>
    <hyperlink ref="M1768" r:id="rId1772" display="https://www.ebay.com/itm/THE-KING-OF-FIGHTERS-EX-Neo-Blood-KOF-Gameboy-Advance-Nintendo-149-gba/363011640247?hash=item54852e0bb7:g:ZC4AAOSwGdJe12q5"/>
    <hyperlink ref="M1769" r:id="rId1773" display="https://www.ebay.com/itm/LAST-BLADE-Ref-1321-NEO-GEO-AES-FREE-SHIPPING-SNK/363048627755?hash=item5487626e2b:g:7ssAAOSwrMdfDqll"/>
    <hyperlink ref="M1770" r:id="rId1774" display="https://www.ebay.com/itm/Neo-Geo-CD-LAST-BLADE-2-Gekka-no-Kenshi-No-Back-sheet-1557-bnb-nc/303603590352?hash=item46b02f24d0:g:6PUAAOSw41pe8YS6"/>
    <hyperlink ref="M1771" r:id="rId1775" display="https://www.ebay.com/itm/Sakura-Wars-4-IV-Limited-Edition-Dreamcast-Sega-2201-dc/303457462917?epid=1302883098&amp;hash=item46a7796a85:g:tQAAAOSwoQdeKVq3"/>
    <hyperlink ref="M1772" r:id="rId1776" display="https://www.ebay.com/itm/DOOM-Nintendo-SNES-Japan-Version/133472426239?epid=170327298&amp;hash=item1f139398ff:g:qZYAAOSwdgpfGTM7"/>
    <hyperlink ref="M1773" r:id="rId1777" display="https://www.ebay.com/itm/PlayStation-DOOM-Spine-card-PS1-JAPAN-GAME-works-fully-16075/173977228153?hash=item2881d9d379:g:kbwAAOSw1MhdOq6UU"/>
    <hyperlink ref="M1774" r:id="rId1778" display="https://www.ebay.com/itm/Sega-Saturn-SS-DOOM-Japan-Game-Vintage-Free-Shipping/383223793543?hash=item5939eb0787:g:7HQAAOSwNc5drakb"/>
    <hyperlink ref="M1775" r:id="rId1779" display="https://www.ebay.com/itm/DOOM-Super-32X-Ref-203-Mega-Drive-Sega-md/303278823188?hash=item469cd39714:g:l9UAAOSwpWtddgPx"/>
    <hyperlink ref="M1777" r:id="rId1780" display="https://www.ebay.com/itm/Sega-Mega-Drive-Splatter-House-Part-2-MD-Genesis-1992-Namcot-Made-in-Japan/293632633772?hash=item445dde6bac:g:5XAAAOSwHP1eF2yf"/>
    <hyperlink ref="M1778" r:id="rId1781" display="https://www.ebay.com/itm/Gameboy-Advance-Nintendo-Fire-Emblem-Seima-Koseki-GOOD-Condition-0820-gba/362721894954?hash=item5473e8e22a:g:ewIAAOSwkZxdTU6N"/>
    <hyperlink ref="M1779" r:id="rId1782" display="https://www.ebay.com/itm/GameBoy-Advance-GBA-Fire-Emblem-The-Binding-Blade-Fuuin-no-Tsurugi-Japanese/143605618660?hash=item216f8fd7e4:g:3FIAAOSwkqNeUVe-"/>
    <hyperlink ref="M1780" r:id="rId1783" display="https://www.ebay.com/itm/Gameboy-Advance-FIRE-EMBLEM-Rekka-Tsurugi-Nintendo-1856-gba/313003552060?hash=item48e0772d3c:g:gO0AAOSw7iZeTjQL"/>
    <hyperlink ref="M1781" r:id="rId1784" display="https://www.ebay.com/itm/Fire-Emblem-Path-of-Radiance-Souen-no-Kiseki-Nintendo-Game-Cube-GC-Used-Japan-VG/114316606010?hash=item1a9dccfa3a:g:PS0AAOSwXjxeZHMR"/>
    <hyperlink ref="AF1782" r:id="rId1785" display="写真は以下のサイトから&#10;https://www.mercari.com/jp/items/m40773766449/?_s=U2FsdGVkX18so-sdrr3bo_qRXJZsb-JeO9ob-_q55yekCBuES1zRmMXN62FT4XzWakHv3zys1_svz6wLON61oXQ8J8bnJUfA0g3EF2wLoDGlvd1fRP-f2IUXSzJU4uW8"/>
    <hyperlink ref="M1783" r:id="rId1786" display="https://www.ebay.com/itm/New-Nintendo-3DS-Fire-Emblem-Echoes-Shadows-of-Valentia-Limited-Edition-Japan/173856914893?epid=686686970&amp;hash=item287aadfdcd:g:75wAAOSw3utY42kn"/>
    <hyperlink ref="AF1784" r:id="rId1787" display="写真は以下のサイトから&#10;https://www.mercari.com/jp/items/m80819422794/?_s=U2FsdGVkX1-F5rN2CEpXvyYpOiSViNiX_nlJehznQOHvpVHplF0a15aunOUcTZQT6d6S1QG8gOWIPX09YlPnf2FTCcFox43ixfpWjjwF--ZDZxHrlUza996_cEvzbllo"/>
    <hyperlink ref="M1785" r:id="rId1788" display="https://www.ebay.com/itm/Used-3DS-New-Nintendo-3ds-Only-Fire-Emblem-If-Special-Edition-Japan-Import/163664956155?epid=1539323248&amp;hash=item261b310afb:g:KjMAAOSw7mpbQJ0~"/>
    <hyperlink ref="AF1786" r:id="rId1789" display="写真は以下のサイトから&#10;闇の書&#10;https://www.mercari.com/jp/items/m90377224979/?_s=U2FsdGVkX1_PACcY_yAz7i1LHNqCfdn1MTlVrGrQtxD-i0ZfZKiPv2GkFJozCi2YHYurhsACPQmIK2Hx78BiTgH-MMaxCewQI0cFM0GDDfe-VtMbz1udO-4G0moOOAlJ&#10;&#10;光の書&#10;https://www.mercari.com/jp/items/m98746623177/?_s=U2FsdGVkX19kSwzUYy4WEvxt9QliRz_SLuzrZ8SlgoboYlAbN9gt3o6mqlkp5CtBacRZPr-CQQeJcgUEY8aQqk1WeUGxnUX_ANurlUrxkm8Av1llEMPenVn3cilOUzfO"/>
    <hyperlink ref="M1787" r:id="rId1790" display="https://www.ebay.com/itm/Gameboy-Advance-SHIN-MEGAMI-TENSEI-052-Nintendo-gba/363049322027?hash=item54876d062b:g:HXMAAOSwPLBfD73Z"/>
    <hyperlink ref="AF1788" r:id="rId1791" display="写真は以下のサイトから&#10;https://www.mercari.com/jp/items/m95095369646/?_s=U2FsdGVkX1_pHx-hM044mPCaiDwGW-0HhnKdDZoMzrvjXMIH2mFYEWR8pZFaW95CgW5wMsF_Jc4wMh-hLB-in2OCAvUMgfEt_b1eDlEWzciI16oxYpHCTD5IHxduSBWM"/>
    <hyperlink ref="M1789" r:id="rId1792" display="https://www.ebay.com/itm/3DS-Shin-Megami-Tensei-DEEP-STRANGE-JOURNEY-25th-Anniversary-Special-Box/283952495527?hash=item421ce33ba7:g:OkYAAOSwVoNfE9II"/>
    <hyperlink ref="M1790" r:id="rId1793" display="https://www.ebay.com/itm/USED-3DS-Shin-Megami-Tensei-DEEP-STRANGE-JOURNEY-Japan-Import-Game-54/193148866815?epid=2262013597&amp;hash=item2cf891d0ff:g:P8wAAOSw7FFdnYxv"/>
    <hyperlink ref="M1791" r:id="rId1794" display="https://www.ebay.com/itm/GBA-Devil-Children-Box-Can-data-save-Game-Boy-Advance-JAPAN-Game-42121/174308105014?hash=item2895929b36:g:82cAAOSwu1VW6n0I"/>
    <hyperlink ref="AF1792" r:id="rId1795" display="写真は以下のサイトから&#10;https://www.mercari.com/jp/items/m42575340414/?_s=U2FsdGVkX1_vfg2rwolYv7Y6kbbIbGkTEdozoZguFpLZDrktiYxGH7YH7inWtpS4J4w6ioy1puLZQq_nBsvZknx4dPxMnkiWcZ3EccsYG0o7uX-E0z4YvUA6ciYay9Rb"/>
    <hyperlink ref="M1794" r:id="rId1796" display="https://www.ebay.com/itm/USED-PS1-PS-PlayStation-1-Shin-Megami-Tensei-II-10479-JAPAN-IMPORT/254429791609?hash=item3b3d328579:g:mxMAAOSwLPpd14XR"/>
    <hyperlink ref="AF1794" r:id="rId1797" display="写真は以下のサイトから&#10;https://page.auctions.yahoo.co.jp/jp/auction/x617433322"/>
    <hyperlink ref="M1796" r:id="rId1798" display="https://www.ebay.com/itm/Mega-CD-Shin-Megami-Tensei-SEGA-Genesis-JAPAN-GAME-13955/183775041637?hash=item2ac9d89865:g:ALsAAOSw4A5Yrl0v"/>
    <hyperlink ref="M1797" r:id="rId1799" display="https://www.ebay.com/itm/Used-PS-Vita-Ys-VIII-Lacrimosa-of-DANA-premium-BOX-Limited-Import-Japan/173117883192?hash=item284ea14338:g:mOQAAOSwUg9aaAv-"/>
    <hyperlink ref="M1798" r:id="rId1800" display="https://www.ebay.com/itm/Ys-I-II-Seven-Set-Falcom-Sony-PSP-Japan-Import-G-1893-1-003/382879492155?epid=110480982&amp;hash=item592565683b:g:MVkAAOSwbVdbnB2z"/>
    <hyperlink ref="M1799" r:id="rId1801" display="https://www.ebay.com/itm/New-PSP-Ys-vs-Sora-no-Kiseki-Alternative-Saga-Limited-Edition-w-From-japan/324049940828?hash=item4b72e1b15c:g:NJUAAOSwC4FdHYfc"/>
    <hyperlink ref="M1800" r:id="rId1802" display="https://www.ebay.com/itm/Used-PS-Vita-Ys-Foliage-Ocean-in-Celceta-25th-Anniversary-pack-japan-import-Ys/173344843840?epid=212038063&amp;hash=item285c286840:g:lC0AAOSwP-5Z3q8k"/>
    <hyperlink ref="M1801" r:id="rId1803" display="https://www.ebay.com/itm/Ys-Felghana-no-Chikai-w-CD-Japan-Import-From-Japan/164304511939?hash=item26414fe3c3:g:yJAAAOSwf8dfGoGQ"/>
    <hyperlink ref="AF1802" r:id="rId1804" display="写真は以下のサイトから&#10;https://www.mercari.com/jp/items/m23621854521/?_s=U2FsdGVkX18APEfOaNFEACye_Qkj4GZR0QeBv7YCU5CihMv9QyeIOkiISwwlE52L54YJmOuHWXm1sPX1bvQajacNux43QBzlTO8GW7zZSmpTTuoPq_mA_IWLyXtNc9n3"/>
    <hyperlink ref="AF1803" r:id="rId1805" display="写真は以下のサイトから&#10;https://www.mercari.com/jp/items/m32907223055/?_s=U2FsdGVkX1-hn44S4zGw5UA1NQGZLjztIPI5A3AuBLJtik9e_Yoyy-DnPTGYDM9TnD2dflbx5tvJxXA7BE0ccBHQUr8cScn22Qx28uHV5amcSkVyOvjqNvbDC-54HfGZ"/>
    <hyperlink ref="AF1804" r:id="rId1806" display="写真は以下のサイトから&#10;１：&#10;https://www.mercari.com/jp/items/m24514757938/?_s=U2FsdGVkX1_QZMP34uAdgUJsWFeLrAWSX58lkBaqw85Ey-cbM5BrHpwRj6tqw6exFRyKbsjAutC9oDrENn_0Qqug90tTSUoicSQ_fQu9OyNAxfYYEw3fGuBGKUrpQa65&#10;２：&#10;https://www.mercari.com/jp/items/m55630803707/?_s=U2FsdGVkX18yPV7rIqaXlkXJAjM-A4K4-z_UYGT8pTyzXPb7i0_ynROdDgnYqKrrUlEkKdUDDNAxngb8v-nKQTIGG482mzBIMUQNysG1j5k1cnYSDSFit-6pYfu96QYB"/>
    <hyperlink ref="M1806" r:id="rId1807" display="https://www.ebay.com/itm/Used-PS3-Wizardry-SONY-PLAYSTATION-3-JAPAN-JAPANESE-IMPORT/401177340270?hash=item5d6808696e:g:oi4AAOSwdzVXwERx"/>
    <hyperlink ref="AF1807" r:id="rId1808" display="写真は以下のサイトから&#10;https://www.mercari.com/jp/items/m24354831488/?_s=U2FsdGVkX18x7-cWpcm171GHYKjsefynzJKEpl1SNq9Axr3mqtHHnLqqopmo8ihZ0IiF637tm7meg-xjtdVEcEyXa0Rhu3VuM38pHOioG3r8kChq8LGXUHqIwfvApkwL"/>
    <hyperlink ref="M1808" r:id="rId1809" display="https://www.ebay.com/itm/Used-PS3-Wizardry-Perfect-Pack-SONY-PLAYSTATION-3-JAPAN-JAPANESE-IMPORT/114325907178?hash=item1a9e5ae6ea:g:QcwAAOSwFc5Xwnhx"/>
    <hyperlink ref="M1809" r:id="rId1810" display="https://www.ebay.com/itm/PS1-WIZARDRY-DIMGUIL-with-SPINE-Playstation-Japan-Game-p1/303211907506?hash=item4698d689b2:g:sEAAAOSwgwFdHXot"/>
    <hyperlink ref="M1810" r:id="rId1811" display="https://www.ebay.com/itm/Sega-Saturn-WIZARDRY-VI-VII-6-7-Complete-with-Spine-ss/362508349016?hash=item54672e6e58:g:S5UAAOSw8L5cEi~1"/>
    <hyperlink ref="AF1811" r:id="rId1812" display="写真は以下のサイトから&#10;https://www.mercari.com/jp/items/m29806350280/?_s=U2FsdGVkX181qp5C40Fy2Jrg4H6RDA5hrIsNk_N0sz7WqagDGlbS8FvoIlaEKbQJ2qGx5JKylG21aLf7gNVKbr65Y7D01udhPMfYUJHTjJOscD0ff0eZKKv2gSI4mktt"/>
    <hyperlink ref="M1812" r:id="rId1813" display="https://www.ebay.com/itm/Nintendo-3DS-Inazuma-Eleven-1-2-3-Endou-Mamoru-Densetsu-NEW-Japan-Import/263457085788?epid=212019270&amp;hash=item3d5744195c:g:I9UAAOSwODFaaNFj"/>
    <hyperlink ref="M1813" r:id="rId1814" display="https://www.ebay.com/itm/USED-3DS-Inazuma-Eleven-GO-Galaxy-Super-Nova/223881335616?epid=211995139&amp;hash=item34205e1340:g:4aAAAOSwxL1dOBHY"/>
    <hyperlink ref="AF1814" r:id="rId1815" display="写真は以下のサイトから&#10;ネップウ&#10;https://www.mercari.com/jp/items/m48253635197/?_s=U2FsdGVkX1_oPCffgq7yIqy-Z9YPf_ts7SHz9-HS8li7AY2BjED1nXbPqwJBzMgtTljvOLBwXDumBz1q-txWG0yJav1zNsDO-zz-snWEFvAULYU4cXa3BF3ZTmdxUoHy&#10;&#10;ライメイ&#10;https://www.mercari.com/jp/items/m43492553737/?_s=U2FsdGVkX1_tX36_RKMM7g1VDrQrMMU5hgF_x_KsaZ4ZxK393Qt-jTsEP9_1KLJH6fA_BBeO4sGdGi25N20WndY0TmxHKe_MsmU-o-eYvOdasnwCzyUOxfNwTTFdrPRG"/>
    <hyperlink ref="M1815" r:id="rId1816" display="https://www.ebay.com/itm/USED-Nintendo-3DS-Inazuma-Eleven-Go-Galaxy-the-Big-Bang/293446972345?epid=212076868&amp;hash=item4452cd73b9:g:vuMAAOSwsRBdwQ33"/>
    <hyperlink ref="AF1816" r:id="rId1817" display="写真は以下のサイトから&#10;ジ・オーガ&#10;https://www.mercari.com/jp/items/m47151981100/?_s=U2FsdGVkX1-9e7vZaqGNIkdGoqhQQiEiZE_rveUXKg08fLKxi3_eDYzukNDiXs6sd4yc7OR1zbUkZphUow2SN1ck5Y-hviy7vsaI8LRXpB1gAmajhB5O3CG19B6reXWX&#10;&#10;スパーク&#10;https://www.mercari.com/jp/items/m34519686101/?_s=U2FsdGVkX1-321KMsTzxVfNSY9EuHQnbwZZt0sh-JzQyDyR8ktYq35Vk0XiYNS8vtlQJfEtRGmCQi7FRDG-ktzc16j9dQRh91P21d4GTbHLPrZQ38DgfEiqnu1PeLZLK&#10;&#10;ボンバー&#10;https://www.mercari.com/jp/items/m58096548940/?_s=U2FsdGVkX19qwBRLAERVXahNg9I8d_XLsPtXQzr5MOr41xeyQejKEBxJUb8C1X305EFNU0iChoc7uzSEf-4QhYRUIN3GA1yXfPW7SNBqpJ7qIh_d3DeQEnCTt0FTzZ3O"/>
    <hyperlink ref="AF1817" r:id="rId1818" display="写真は以下のサイトから&#10;https://www.mercari.com/jp/items/m95982718304/?_s=U2FsdGVkX18s1eftUW7lgHLmuDjL3X8Gb0VgfmTrVlIv_6SSf7wVHJP0_MmrsLt5HNitznbtYlfYCR1MxnkI2jo0mZmCq0adkfYdBHBsA_3qvjOiGLfzw-5KzZStSAyq"/>
    <hyperlink ref="AF1818" r:id="rId1819" display="写真は以下のサイトから&#10;https://www.mercari.com/jp/items/m69022715171/?_s=U2FsdGVkX19Co8plnCfMO1xwhzQmZlu85CWimUDPToHT4vP2zxYiZSTMIW3GOo7qEP37hA6uoRo8nxzPJO7IiBOyov5AaQX1J80nkQNGrY00VyqKh8SqpI8ie66QnaYJ"/>
    <hyperlink ref="AF1819" r:id="rId1820" display="写真は以下のサイトから&#10;ファイア&#10;https://www.mercari.com/jp/items/m44123653372/?_s=U2FsdGVkX18q8MX9dtHqtN8UCUfOHH8qmysF3Dhsd_6uDpFW7lH0kL1zJqHLLZl7WvJRoqr6bnrHNfIeOTntN-8U_TTPW5ERTiEznPOujENqDu0DVGs308QOS4vl2aVf&#10;&#10;ブリザード&#10;https://www.mercari.com/jp/items/m41235021991/?_s=U2FsdGVkX1_mAiE3lbqFIU8oB-a5aFF3gofCdckYS5chRyUIVUA8UIuPHOcrOOgcOJFLS4gthW8T8RsAyKa6E-covjl_ua_eUiRLjdpDk0ou9PcnuoV5IUo512m5OnHK"/>
    <hyperlink ref="AF1820" r:id="rId1821" display="写真は以下のサイトから&#10;https://www.mercari.com/jp/items/m85707198736/?_s=U2FsdGVkX19NHiXJsrrPDTI2DqUm3JGfnBkyQ3MV8jE8k3T8DaD_s3nRqdiTQmWgLRfLFl91rJwMlr8FPoLCOLkN2tQYMT9ruSM6gyaxP9eJaPA5REMtAJGLnonKUJVC"/>
    <hyperlink ref="AF1821" r:id="rId1822" display="写真は以下のサイトから&#10;https://www.mercari.com/jp/items/m67472065296/?_s=U2FsdGVkX1-M3u250jVgnZalDq6IbZbZZhBhAYKsaopWNI9LKLqnpEB3OwsrgQCMeDGrzns2yLKYYXofZ96oChKJjLeWqso1WO_0786shZCChQjkLqgQtGiYiRxjsIbh"/>
    <hyperlink ref="M1822" r:id="rId1823" display="https://www.ebay.com/itm/Marvelous-Fate-EXTELLA-LINK-Premium-Limited-Edition-PlayStation-Vita/143550142906?epid=12019119954&amp;hash=item216c4159ba:g:g3cAAOSwIM5eZHaI"/>
    <hyperlink ref="M1823" r:id="rId1824" display="https://www.ebay.com/itm/Used-Nintendo-Switch-Fate-EXTELLA-LIMITED-BOX-Video-Game-F-S-Japan/283461860386?hash=item41ffa4bc22:g:HlEAAOSwwkRcQEyG"/>
    <hyperlink ref="M1824" r:id="rId1825" display="https://www.ebay.com/itm/PS4-FATE-EXTELLA-VELBER-BOX-Japan-Game-PlayStation-4-Vita-No-Game-software-set/323762934551?hash=item4b61c65317:g:9FkAAOSw~AhbXd9D"/>
    <hyperlink ref="M1825" r:id="rId1826" display="https://www.ebay.com/itm/Fate-EXTELLA-REGALIA-BOX-for-PlayStation-R-Vita-limited-USED-F-S-JAPAN/283422865683?hash=item41fd51b913:g:BzYAAOSwHDdckJmo"/>
    <hyperlink ref="M1826" r:id="rId1827" display="https://www.ebay.com/itm/Fate-hollow-ataraxia-PS-Vita-KADOKAWA-Limited-edition-with-booklet-and-figure/124284939376?epid=212076148&amp;hash=item1ceff5ac70:g:EooAAOSwHMJYFNuy"/>
    <hyperlink ref="AF1827" r:id="rId1828" display="写真は以下のサイトから&#10;Fate/EXTELLA LINK&#10;https://www.mercari.com/jp/items/m77513491644/?_s=U2FsdGVkX1_JC1dTz1r6ubHZNODqSSonGCDJ8YzChpAvYOy-C2gi9coao35ullI6sPjK4jxC7vswSfRDvtuLQRCZ71q7DO2R88bB6Gt8_qxLXqDkLvg_bHQ1c0bFOdC9&#10;&#10;Fate/EXTELLA&#10;https://www.mercari.com/jp/items/m54466570840/?_s=U2FsdGVkX196FWOfu7Sqa3jmpKHy2ZpuDx8o6He3HXFxVKAExHLVilmr1tkt_oUrzLw8UVsY7xjmegtaCVCX88xOaPaOjb55W5hFYLxiaNasVkaIiigSVDj0mQWS0Oy0"/>
    <hyperlink ref="M1828" r:id="rId1829" display="https://www.ebay.com/itm/Konosuba-Kono-Subarashii-Sekai-Ni-Shukufuku-PS-Vita-5pb-Playstation-Vita-Japan/223998764029?hash=item34275de3fd:g:OMUAAOSwxVReJwxp"/>
    <hyperlink ref="M1829" r:id="rId1830" display="https://www.ebay.com/itm/PS4-Fate-EXTELLA-LINK-Premium-Limited-Edition-with-Mahjong-Tile-Full-Set-JAPAN/123180852133?epid=12018382159&amp;hash=item1cae26a3a5:g:zo0AAOSwIM9bG5Ah"/>
    <hyperlink ref="M1830" r:id="rId1831" display="https://www.ebay.com/itm/USED-Fate-Kaleid-Liner-PRISMA-Ilya-Limited-Edition-3DS-Anime-Popular-Fun-Japan/323833138736?epid=1928513978&amp;hash=item4b65f58e30:g:BPIAAOSwBEVdAdpu"/>
    <hyperlink ref="M1831" r:id="rId1832" display="https://www.ebay.com/itm/PS4-PlayStation-4-FATE-EXTELLA-REGALIA-BOX-Japan-Game-Soft-Japan-No-Costume/183771987773?hash=item2ac9a9ff3d:g:8vcAAOSwo4pYdnO~"/>
    <hyperlink ref="M1832" r:id="rId1833" display="https://www.ebay.com/itm/Sonic-Wings-Special-PS1-PS-PlayStation-1-PS-One-Japan/352658619040?hash=item521c177aa0:g:AasAAOSwP2Bc0kNe"/>
    <hyperlink ref="M1833" r:id="rId1834" display="https://www.ebay.com/itm/Video-System-4983078981029-Sonic-Wings-Assault-Nintendo-64-Software/402331503298?hash=item5dacd38ac2:g:HmkAAOSwE-tfFEPs"/>
    <hyperlink ref="M1834" r:id="rId1835" display="https://www.ebay.com/itm/Nintendo-3DS-Metroid-Samus-Returns-SPECIAL-EDITION-From-Japan-Japanese/173842147481?epid=2170400914&amp;hash=item2879cca899:g:fVwAAOSwvGZZyH8j"/>
    <hyperlink ref="AF1835" r:id="rId1836" display="写真は以下のサイトから&#10;https://www.mercari.com/jp/items/m76166205500/?_s=U2FsdGVkX1-WIJmik41oCUJtDbUkq9zjzSw-zCNFmbnmsM70Ihjg9ZTDF61KEwIQSaNJbDSRR45QqaOA_tlHg4mBlL1gbD7Yq-GJ_DmuLaMxHfoEYxp_Uz73hSM1PR-w"/>
    <hyperlink ref="M1836" r:id="rId1837" display="https://www.ebay.com/itm/USED-PS4-Super-Robot-Wars-OG-MOON-DWELLERS-First-Limited-Edition-F-S-Japan/283447369034?epid=1867462245&amp;hash=item41fec79d4a:g:IW4AAOSwTEJaBmt1"/>
    <hyperlink ref="M1837" r:id="rId1838" display="https://www.ebay.com/itm/Super-Robot-Taisen-OG-Saga-Masou-Kishin-F-Coffin-of-the-End-Deluxe-Limited/133356339411?epid=211997587&amp;hash=item1f0ca840d3:g:ebUAAOSwQUReZszA"/>
    <hyperlink ref="M1838" r:id="rId1839" display="https://www.ebay.com/itm/Used-PS3-Dai-2-Ji-Super-Robot-Taisen-OG-COMPLETE-BD-BOX-Limited-Japan-Import/161305227773?hash=item258e8a71fd:g:tUoAAOSw1OtZ3q8c"/>
    <hyperlink ref="M1839" r:id="rId1840" display="https://www.ebay.com/itm/Used-PSP-GO-Pocket-center-line-edited-by-train-Import-Japan/301975840928?epid=1610977842&amp;hash=item464f29a8a0:g:ye0AAOSwmtJXVCzh"/>
    <hyperlink ref="M1840" r:id="rId1841" display="https://www.ebay.com/itm/Mobile-Train-Simulator-Densha-de-Go-Tokyo-Kyuukou-Hen-Sony-PSP-US-Seller/264807356367?epid=56263653&amp;hash=item3da7bf97cf:g:Uy8AAOSwgxhfHB4T"/>
    <hyperlink ref="M1841" r:id="rId1842" display="https://www.ebay.com/itm/NEOGEO-Pocket-Densh-de-Go-2-SNK-Vintage-Video-Game/274434003665?hash=item3fe58a92d1:g:7D0AAOSw3ktfFnfO"/>
    <hyperlink ref="M1842" r:id="rId1843" display="https://www.ebay.com/itm/Taito-GO-64-with-voice-recognition-system-by-train/324117847835?hash=item4b76eddf1b:g:KAYAAOSw8bBefvrB"/>
    <hyperlink ref="M1843" r:id="rId1844" display="https://www.ebay.com/itm/Used-Wii-Densha-de-Go-Shinkansen-EX-Sanyou-Shinkansen-Hen-Japan-Import/162093160567?epid=111129583&amp;hash=item25bd815877:g:O9sAAOSwDn5Z3q8e"/>
    <hyperlink ref="M1844" r:id="rId1845" display="https://www.ebay.com/itm/Dreamcast-DENSHA-DE-GO-2-Kosoku-Hen-3000-Unused-063-Sega-dc/362812680892?hash=item5479522abc:g:8d4AAOSwbv9dzPhm"/>
    <hyperlink ref="M1845" r:id="rId1846" display="https://www.ebay.com/itm/Kisou-Ryouhei-Gunhound-EX-Limited-Edition-Japan-Import-From-Japan/203050041568?hash=item2f46b9c0e0:g:qecAAOSwhT9fEEKl"/>
    <hyperlink ref="M1846" r:id="rId1847" display="https://www.ebay.com/itm/Used-PS2-Mobile-Suit-Gundam-Giren-no-Yabou-Axis-no-Kyoui-V-Japan-Import/163298856078?epid=71307522&amp;hash=item26055ecc8e:g:-kAAAOSwwc1Z3q7y"/>
    <hyperlink ref="M1847" r:id="rId1848" display="https://www.ebay.com/itm/Used-PSP-Mobile-Suit-Gundam-Giren-no-Yabou-Axis-no-Kyoui-V-Japan-Import/153208172604?epid=110484838&amp;hash=item23abeb303c:g:pEQAAOSwtxpZ3q7t"/>
    <hyperlink ref="M1848" r:id="rId1849" display="https://www.ebay.com/itm/Vampire-Savior-Complete-VG-Condition-U-S-Seller-Sega-Saturn-Capcom-4MB/174348263549?epid=56241143&amp;hash=item2897f7607d:g:ORYAAOSwmqtfDOHy"/>
    <hyperlink ref="M1849" r:id="rId1850" display="https://www.ebay.com/itm/Saturn-Bomberman-NO-Registration-Card-W-Spine-Sega-Saturn-Japan/303125523454?epid=1722356386&amp;hash=item4693b06bfe:g:XhkAAOSwmfhX7LpK"/>
    <hyperlink ref="M1850" r:id="rId1851" display="https://www.ebay.com/itm/BOMBERMAN-FIGHT-Hudson-Sega-Saturn-Japan/152816959201?epid=56212994&amp;hash=item239499bee1:g:PIMAAOSwK~RaJ3ER"/>
    <hyperlink ref="M1851" r:id="rId1852" display="https://www.ebay.com/itm/ROAD-RASH-REF-ccc-Sega-Saturn-ss/312573615448?epid=1843760553&amp;hash=item48c6d6dd58:g:EMMAAOSwIfBctXM3"/>
    <hyperlink ref="M1852" r:id="rId1853" display="https://www.ebay.com/itm/used-Sega-Saturn-Rockman-8-Metal-Hero-from-Japan-724/353111061624?hash=item52370f3478:g:lfMAAOSw3wZe6znw"/>
    <hyperlink ref="M1853" r:id="rId1854" display="https://www.ebay.com/itm/Sega-Saturn-Pocket-Fighter-from-Japan/353107356103?epid=56212484&amp;hash=item5236d6a9c7:g:3KQAAOSw1Fhe5vYI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855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265625" defaultRowHeight="15" zeroHeight="false" outlineLevelRow="0" outlineLevelCol="0"/>
  <cols>
    <col collapsed="false" customWidth="true" hidden="false" outlineLevel="0" max="1" min="1" style="0" width="6.44"/>
    <col collapsed="false" customWidth="true" hidden="false" outlineLevel="0" max="2" min="2" style="0" width="8.33"/>
    <col collapsed="false" customWidth="true" hidden="false" outlineLevel="0" max="26" min="3" style="0" width="10.44"/>
  </cols>
  <sheetData>
    <row r="1" customFormat="false" ht="15" hidden="false" customHeight="false" outlineLevel="0" collapsed="false">
      <c r="A1" s="111"/>
      <c r="B1" s="111"/>
      <c r="C1" s="111" t="s">
        <v>5553</v>
      </c>
      <c r="D1" s="111" t="s">
        <v>5553</v>
      </c>
      <c r="E1" s="111" t="s">
        <v>5554</v>
      </c>
      <c r="F1" s="111" t="s">
        <v>5554</v>
      </c>
      <c r="G1" s="111" t="s">
        <v>178</v>
      </c>
      <c r="H1" s="111" t="s">
        <v>178</v>
      </c>
      <c r="I1" s="112"/>
      <c r="J1" s="111" t="s">
        <v>5553</v>
      </c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</row>
    <row r="2" customFormat="false" ht="15" hidden="false" customHeight="false" outlineLevel="0" collapsed="false">
      <c r="A2" s="113" t="s">
        <v>5555</v>
      </c>
      <c r="B2" s="114" t="s">
        <v>5556</v>
      </c>
      <c r="C2" s="114" t="s">
        <v>5557</v>
      </c>
      <c r="D2" s="114" t="s">
        <v>5558</v>
      </c>
      <c r="E2" s="114" t="s">
        <v>5557</v>
      </c>
      <c r="F2" s="114" t="s">
        <v>5558</v>
      </c>
      <c r="G2" s="114" t="s">
        <v>5557</v>
      </c>
      <c r="H2" s="114" t="s">
        <v>5558</v>
      </c>
      <c r="I2" s="115"/>
      <c r="J2" s="116" t="s">
        <v>5559</v>
      </c>
      <c r="K2" s="115"/>
      <c r="L2" s="115"/>
      <c r="M2" s="115"/>
      <c r="N2" s="115"/>
      <c r="O2" s="115"/>
      <c r="P2" s="115"/>
      <c r="Q2" s="115"/>
      <c r="R2" s="115"/>
      <c r="S2" s="115"/>
      <c r="T2" s="115"/>
      <c r="U2" s="115"/>
      <c r="V2" s="115"/>
      <c r="W2" s="115"/>
      <c r="X2" s="115"/>
      <c r="Y2" s="115"/>
      <c r="Z2" s="115"/>
    </row>
    <row r="3" customFormat="false" ht="15" hidden="false" customHeight="false" outlineLevel="0" collapsed="false">
      <c r="A3" s="117" t="n">
        <v>50</v>
      </c>
      <c r="B3" s="117" t="n">
        <v>1</v>
      </c>
      <c r="C3" s="118" t="n">
        <v>550</v>
      </c>
      <c r="D3" s="118" t="n">
        <v>550</v>
      </c>
      <c r="E3" s="118" t="n">
        <v>560</v>
      </c>
      <c r="F3" s="118" t="n">
        <v>560</v>
      </c>
      <c r="G3" s="118" t="n">
        <v>2000</v>
      </c>
      <c r="H3" s="118" t="n">
        <v>2200</v>
      </c>
      <c r="I3" s="115"/>
      <c r="J3" s="119" t="s">
        <v>5560</v>
      </c>
      <c r="K3" s="119"/>
      <c r="L3" s="119" t="s">
        <v>5561</v>
      </c>
      <c r="M3" s="115"/>
      <c r="N3" s="115"/>
      <c r="O3" s="115"/>
      <c r="P3" s="115"/>
      <c r="Q3" s="115"/>
      <c r="R3" s="115"/>
      <c r="S3" s="115"/>
      <c r="T3" s="115"/>
      <c r="U3" s="115"/>
      <c r="V3" s="115"/>
      <c r="W3" s="115"/>
      <c r="X3" s="115"/>
      <c r="Y3" s="115"/>
      <c r="Z3" s="115"/>
    </row>
    <row r="4" customFormat="false" ht="15" hidden="false" customHeight="false" outlineLevel="0" collapsed="false">
      <c r="A4" s="113" t="n">
        <v>100</v>
      </c>
      <c r="B4" s="113" t="n">
        <v>51</v>
      </c>
      <c r="C4" s="114" t="n">
        <v>550</v>
      </c>
      <c r="D4" s="114" t="n">
        <v>550</v>
      </c>
      <c r="E4" s="114" t="n">
        <v>635</v>
      </c>
      <c r="F4" s="114" t="n">
        <v>635</v>
      </c>
      <c r="G4" s="114" t="n">
        <v>2000</v>
      </c>
      <c r="H4" s="114" t="n">
        <v>2200</v>
      </c>
      <c r="I4" s="115"/>
      <c r="J4" s="120" t="s">
        <v>5562</v>
      </c>
      <c r="K4" s="121" t="s">
        <v>5563</v>
      </c>
      <c r="L4" s="121" t="s">
        <v>5564</v>
      </c>
      <c r="M4" s="115"/>
      <c r="N4" s="115"/>
      <c r="O4" s="115"/>
      <c r="P4" s="115"/>
      <c r="Q4" s="115"/>
      <c r="R4" s="115"/>
      <c r="S4" s="115"/>
      <c r="T4" s="115"/>
      <c r="U4" s="115"/>
      <c r="V4" s="115"/>
      <c r="W4" s="115"/>
      <c r="X4" s="115"/>
      <c r="Y4" s="115"/>
      <c r="Z4" s="115"/>
    </row>
    <row r="5" customFormat="false" ht="15" hidden="false" customHeight="false" outlineLevel="0" collapsed="false">
      <c r="A5" s="117" t="n">
        <v>150</v>
      </c>
      <c r="B5" s="117" t="n">
        <v>101</v>
      </c>
      <c r="C5" s="118" t="n">
        <v>620</v>
      </c>
      <c r="D5" s="118" t="n">
        <v>620</v>
      </c>
      <c r="E5" s="118" t="n">
        <v>710</v>
      </c>
      <c r="F5" s="118" t="n">
        <v>710</v>
      </c>
      <c r="G5" s="118" t="n">
        <v>2000</v>
      </c>
      <c r="H5" s="118" t="n">
        <v>2200</v>
      </c>
      <c r="I5" s="115"/>
      <c r="J5" s="120" t="s">
        <v>5565</v>
      </c>
      <c r="K5" s="121" t="s">
        <v>5566</v>
      </c>
      <c r="L5" s="121" t="s">
        <v>5567</v>
      </c>
      <c r="M5" s="115"/>
      <c r="N5" s="115"/>
      <c r="O5" s="115"/>
      <c r="P5" s="115"/>
      <c r="Q5" s="115"/>
      <c r="R5" s="115"/>
      <c r="S5" s="115"/>
      <c r="T5" s="115"/>
      <c r="U5" s="115"/>
      <c r="V5" s="115"/>
      <c r="W5" s="115"/>
      <c r="X5" s="115"/>
      <c r="Y5" s="115"/>
      <c r="Z5" s="115"/>
    </row>
    <row r="6" customFormat="false" ht="15" hidden="false" customHeight="false" outlineLevel="0" collapsed="false">
      <c r="A6" s="113" t="n">
        <v>200</v>
      </c>
      <c r="B6" s="113" t="n">
        <v>151</v>
      </c>
      <c r="C6" s="114" t="n">
        <v>620</v>
      </c>
      <c r="D6" s="114" t="n">
        <v>620</v>
      </c>
      <c r="E6" s="114" t="n">
        <v>785</v>
      </c>
      <c r="F6" s="114" t="n">
        <v>785</v>
      </c>
      <c r="G6" s="114" t="n">
        <v>2000</v>
      </c>
      <c r="H6" s="114" t="n">
        <v>2200</v>
      </c>
      <c r="I6" s="115"/>
      <c r="J6" s="120"/>
      <c r="K6" s="121" t="s">
        <v>5568</v>
      </c>
      <c r="L6" s="121" t="s">
        <v>5569</v>
      </c>
      <c r="M6" s="115"/>
      <c r="N6" s="115"/>
      <c r="O6" s="115"/>
      <c r="P6" s="115"/>
      <c r="Q6" s="115"/>
      <c r="R6" s="115"/>
      <c r="S6" s="115"/>
      <c r="T6" s="115"/>
      <c r="U6" s="115"/>
      <c r="V6" s="115"/>
      <c r="W6" s="115"/>
      <c r="X6" s="115"/>
      <c r="Y6" s="115"/>
      <c r="Z6" s="115"/>
    </row>
    <row r="7" customFormat="false" ht="15" hidden="false" customHeight="false" outlineLevel="0" collapsed="false">
      <c r="A7" s="117" t="n">
        <v>250</v>
      </c>
      <c r="B7" s="117" t="n">
        <v>201</v>
      </c>
      <c r="C7" s="118" t="n">
        <v>690</v>
      </c>
      <c r="D7" s="118" t="n">
        <v>690</v>
      </c>
      <c r="E7" s="118" t="n">
        <v>860</v>
      </c>
      <c r="F7" s="118" t="n">
        <v>860</v>
      </c>
      <c r="G7" s="118" t="n">
        <v>2000</v>
      </c>
      <c r="H7" s="118" t="n">
        <v>2200</v>
      </c>
      <c r="I7" s="115"/>
      <c r="J7" s="120"/>
      <c r="K7" s="121" t="s">
        <v>5570</v>
      </c>
      <c r="L7" s="121" t="s">
        <v>5571</v>
      </c>
      <c r="M7" s="115"/>
      <c r="N7" s="115"/>
      <c r="O7" s="115"/>
      <c r="P7" s="115"/>
      <c r="Q7" s="115"/>
      <c r="R7" s="115"/>
      <c r="S7" s="115"/>
      <c r="T7" s="115"/>
      <c r="U7" s="115"/>
      <c r="V7" s="115"/>
      <c r="W7" s="115"/>
      <c r="X7" s="115"/>
      <c r="Y7" s="115"/>
      <c r="Z7" s="115"/>
    </row>
    <row r="8" customFormat="false" ht="15" hidden="false" customHeight="false" outlineLevel="0" collapsed="false">
      <c r="A8" s="113" t="n">
        <v>300</v>
      </c>
      <c r="B8" s="113" t="n">
        <v>251</v>
      </c>
      <c r="C8" s="113" t="n">
        <v>690</v>
      </c>
      <c r="D8" s="113" t="n">
        <v>690</v>
      </c>
      <c r="E8" s="113" t="n">
        <v>935</v>
      </c>
      <c r="F8" s="113" t="n">
        <v>935</v>
      </c>
      <c r="G8" s="113" t="n">
        <v>2000</v>
      </c>
      <c r="H8" s="113" t="n">
        <v>2200</v>
      </c>
      <c r="I8" s="115"/>
      <c r="J8" s="120"/>
      <c r="K8" s="121" t="s">
        <v>5572</v>
      </c>
      <c r="L8" s="121" t="s">
        <v>5573</v>
      </c>
      <c r="M8" s="115"/>
      <c r="N8" s="115"/>
      <c r="O8" s="115"/>
      <c r="P8" s="115"/>
      <c r="Q8" s="115"/>
      <c r="R8" s="115"/>
      <c r="S8" s="115"/>
      <c r="T8" s="115"/>
      <c r="U8" s="115"/>
      <c r="V8" s="115"/>
      <c r="W8" s="115"/>
      <c r="X8" s="115"/>
      <c r="Y8" s="115"/>
      <c r="Z8" s="115"/>
    </row>
    <row r="9" customFormat="false" ht="15" hidden="false" customHeight="false" outlineLevel="0" collapsed="false">
      <c r="A9" s="117" t="n">
        <v>400</v>
      </c>
      <c r="B9" s="117" t="n">
        <v>301</v>
      </c>
      <c r="C9" s="117" t="n">
        <v>780</v>
      </c>
      <c r="D9" s="117" t="n">
        <v>780</v>
      </c>
      <c r="E9" s="117" t="n">
        <v>1085</v>
      </c>
      <c r="F9" s="117" t="n">
        <v>1085</v>
      </c>
      <c r="G9" s="117" t="n">
        <v>2000</v>
      </c>
      <c r="H9" s="117" t="n">
        <v>2200</v>
      </c>
      <c r="I9" s="115"/>
      <c r="J9" s="120" t="s">
        <v>5574</v>
      </c>
      <c r="K9" s="121" t="s">
        <v>5575</v>
      </c>
      <c r="L9" s="121" t="s">
        <v>5576</v>
      </c>
      <c r="M9" s="115"/>
      <c r="N9" s="115"/>
      <c r="O9" s="115"/>
      <c r="P9" s="115"/>
      <c r="Q9" s="115"/>
      <c r="R9" s="115"/>
      <c r="S9" s="115"/>
      <c r="T9" s="115"/>
      <c r="U9" s="115"/>
      <c r="V9" s="115"/>
      <c r="W9" s="115"/>
      <c r="X9" s="115"/>
      <c r="Y9" s="115"/>
      <c r="Z9" s="115"/>
    </row>
    <row r="10" customFormat="false" ht="15" hidden="false" customHeight="false" outlineLevel="0" collapsed="false">
      <c r="A10" s="122" t="n">
        <v>500</v>
      </c>
      <c r="B10" s="122" t="n">
        <v>401</v>
      </c>
      <c r="C10" s="113" t="n">
        <v>870</v>
      </c>
      <c r="D10" s="113" t="n">
        <v>870</v>
      </c>
      <c r="E10" s="113" t="n">
        <v>1235</v>
      </c>
      <c r="F10" s="113" t="n">
        <v>1235</v>
      </c>
      <c r="G10" s="113" t="n">
        <v>2000</v>
      </c>
      <c r="H10" s="113" t="n">
        <v>2200</v>
      </c>
      <c r="I10" s="115"/>
      <c r="J10" s="123" t="s">
        <v>5577</v>
      </c>
      <c r="K10" s="115"/>
      <c r="L10" s="115"/>
      <c r="M10" s="115"/>
      <c r="N10" s="115"/>
      <c r="O10" s="115"/>
      <c r="P10" s="115"/>
      <c r="Q10" s="115"/>
      <c r="R10" s="115"/>
      <c r="S10" s="115"/>
      <c r="T10" s="115"/>
      <c r="U10" s="115"/>
      <c r="V10" s="115"/>
      <c r="W10" s="115"/>
      <c r="X10" s="115"/>
      <c r="Y10" s="115"/>
      <c r="Z10" s="115"/>
    </row>
    <row r="11" customFormat="false" ht="15" hidden="false" customHeight="false" outlineLevel="0" collapsed="false">
      <c r="A11" s="122" t="n">
        <v>600</v>
      </c>
      <c r="B11" s="122" t="n">
        <v>501</v>
      </c>
      <c r="C11" s="117" t="n">
        <v>960</v>
      </c>
      <c r="D11" s="117" t="n">
        <v>960</v>
      </c>
      <c r="E11" s="117" t="n">
        <v>1385</v>
      </c>
      <c r="F11" s="117" t="n">
        <v>1385</v>
      </c>
      <c r="G11" s="117" t="n">
        <v>2180</v>
      </c>
      <c r="H11" s="117" t="n">
        <v>2400</v>
      </c>
      <c r="I11" s="115"/>
      <c r="J11" s="115"/>
      <c r="K11" s="115"/>
      <c r="L11" s="115"/>
      <c r="M11" s="115"/>
      <c r="N11" s="115"/>
      <c r="O11" s="115"/>
      <c r="P11" s="115"/>
      <c r="Q11" s="115"/>
      <c r="R11" s="115"/>
      <c r="S11" s="115"/>
      <c r="T11" s="115"/>
      <c r="U11" s="115"/>
      <c r="V11" s="115"/>
      <c r="W11" s="115"/>
      <c r="X11" s="115"/>
      <c r="Y11" s="115"/>
      <c r="Z11" s="115"/>
    </row>
    <row r="12" customFormat="false" ht="15" hidden="false" customHeight="false" outlineLevel="0" collapsed="false">
      <c r="A12" s="122" t="n">
        <v>700</v>
      </c>
      <c r="B12" s="122" t="n">
        <v>601</v>
      </c>
      <c r="C12" s="113" t="n">
        <v>1050</v>
      </c>
      <c r="D12" s="113" t="n">
        <v>1050</v>
      </c>
      <c r="E12" s="113" t="n">
        <v>1535</v>
      </c>
      <c r="F12" s="113" t="n">
        <v>1535</v>
      </c>
      <c r="G12" s="113" t="n">
        <v>2360</v>
      </c>
      <c r="H12" s="113" t="n">
        <v>2600</v>
      </c>
      <c r="I12" s="115"/>
      <c r="J12" s="111" t="s">
        <v>5553</v>
      </c>
      <c r="K12" s="115"/>
      <c r="L12" s="115"/>
      <c r="M12" s="115"/>
      <c r="N12" s="115"/>
      <c r="O12" s="115"/>
      <c r="P12" s="115"/>
      <c r="Q12" s="115"/>
      <c r="R12" s="115"/>
      <c r="S12" s="115"/>
      <c r="T12" s="115"/>
      <c r="U12" s="115"/>
      <c r="V12" s="115"/>
      <c r="W12" s="115"/>
      <c r="X12" s="115"/>
      <c r="Y12" s="115"/>
      <c r="Z12" s="115"/>
    </row>
    <row r="13" customFormat="false" ht="15" hidden="false" customHeight="false" outlineLevel="0" collapsed="false">
      <c r="A13" s="122" t="n">
        <v>800</v>
      </c>
      <c r="B13" s="122" t="n">
        <v>701</v>
      </c>
      <c r="C13" s="117" t="n">
        <v>1140</v>
      </c>
      <c r="D13" s="117" t="n">
        <v>1140</v>
      </c>
      <c r="E13" s="117" t="n">
        <v>1685</v>
      </c>
      <c r="F13" s="117" t="n">
        <v>1685</v>
      </c>
      <c r="G13" s="117" t="n">
        <v>2540</v>
      </c>
      <c r="H13" s="117" t="n">
        <v>2800</v>
      </c>
      <c r="I13" s="115"/>
      <c r="J13" s="111" t="s">
        <v>5554</v>
      </c>
      <c r="K13" s="115"/>
      <c r="L13" s="115"/>
      <c r="M13" s="115"/>
      <c r="N13" s="115"/>
      <c r="O13" s="115"/>
      <c r="P13" s="115"/>
      <c r="Q13" s="115"/>
      <c r="R13" s="115"/>
      <c r="S13" s="115"/>
      <c r="T13" s="115"/>
      <c r="U13" s="115"/>
      <c r="V13" s="115"/>
      <c r="W13" s="115"/>
      <c r="X13" s="115"/>
      <c r="Y13" s="115"/>
      <c r="Z13" s="115"/>
    </row>
    <row r="14" customFormat="false" ht="15" hidden="false" customHeight="false" outlineLevel="0" collapsed="false">
      <c r="A14" s="122" t="n">
        <v>900</v>
      </c>
      <c r="B14" s="122" t="n">
        <v>801</v>
      </c>
      <c r="C14" s="113" t="n">
        <v>1230</v>
      </c>
      <c r="D14" s="113" t="n">
        <v>1230</v>
      </c>
      <c r="E14" s="113" t="n">
        <v>1835</v>
      </c>
      <c r="F14" s="113" t="n">
        <v>1835</v>
      </c>
      <c r="G14" s="113" t="n">
        <v>2720</v>
      </c>
      <c r="H14" s="113" t="n">
        <v>3000</v>
      </c>
      <c r="I14" s="115"/>
      <c r="J14" s="111" t="s">
        <v>178</v>
      </c>
      <c r="K14" s="115"/>
      <c r="L14" s="115"/>
      <c r="M14" s="115"/>
      <c r="N14" s="115"/>
      <c r="O14" s="115"/>
      <c r="P14" s="115"/>
      <c r="Q14" s="115"/>
      <c r="R14" s="115"/>
      <c r="S14" s="115"/>
      <c r="T14" s="115"/>
      <c r="U14" s="115"/>
      <c r="V14" s="115"/>
      <c r="W14" s="115"/>
      <c r="X14" s="115"/>
      <c r="Y14" s="115"/>
      <c r="Z14" s="115"/>
    </row>
    <row r="15" customFormat="false" ht="15" hidden="false" customHeight="false" outlineLevel="0" collapsed="false">
      <c r="A15" s="122" t="n">
        <v>1000</v>
      </c>
      <c r="B15" s="122" t="n">
        <v>901</v>
      </c>
      <c r="C15" s="117" t="n">
        <v>1320</v>
      </c>
      <c r="D15" s="117" t="n">
        <v>1320</v>
      </c>
      <c r="E15" s="117" t="n">
        <v>1985</v>
      </c>
      <c r="F15" s="117" t="n">
        <v>1985</v>
      </c>
      <c r="G15" s="117" t="n">
        <v>2900</v>
      </c>
      <c r="H15" s="117" t="n">
        <v>3200</v>
      </c>
      <c r="I15" s="115"/>
      <c r="J15" s="115"/>
      <c r="K15" s="115"/>
      <c r="L15" s="115"/>
      <c r="M15" s="115"/>
      <c r="N15" s="115"/>
      <c r="O15" s="115"/>
      <c r="P15" s="115"/>
      <c r="Q15" s="115"/>
      <c r="R15" s="115"/>
      <c r="S15" s="115"/>
      <c r="T15" s="115"/>
      <c r="U15" s="115"/>
      <c r="V15" s="115"/>
      <c r="W15" s="115"/>
      <c r="X15" s="115"/>
      <c r="Y15" s="115"/>
      <c r="Z15" s="115"/>
    </row>
    <row r="16" customFormat="false" ht="15" hidden="false" customHeight="false" outlineLevel="0" collapsed="false">
      <c r="A16" s="122" t="n">
        <v>1250</v>
      </c>
      <c r="B16" s="122" t="n">
        <v>1001</v>
      </c>
      <c r="C16" s="113" t="n">
        <v>1590</v>
      </c>
      <c r="D16" s="113" t="n">
        <v>1590</v>
      </c>
      <c r="E16" s="113" t="n">
        <v>2255</v>
      </c>
      <c r="F16" s="113" t="n">
        <v>2255</v>
      </c>
      <c r="G16" s="113" t="n">
        <v>3300</v>
      </c>
      <c r="H16" s="113" t="n">
        <v>3650</v>
      </c>
      <c r="I16" s="115"/>
      <c r="J16" s="115"/>
      <c r="K16" s="115"/>
      <c r="L16" s="115"/>
      <c r="M16" s="115"/>
      <c r="N16" s="115"/>
      <c r="O16" s="115"/>
      <c r="P16" s="115"/>
      <c r="Q16" s="115"/>
      <c r="R16" s="115"/>
      <c r="S16" s="115"/>
      <c r="T16" s="115"/>
      <c r="U16" s="115"/>
      <c r="V16" s="115"/>
      <c r="W16" s="115"/>
      <c r="X16" s="115"/>
      <c r="Y16" s="115"/>
      <c r="Z16" s="115"/>
    </row>
    <row r="17" customFormat="false" ht="15" hidden="false" customHeight="false" outlineLevel="0" collapsed="false">
      <c r="A17" s="122" t="n">
        <v>1500</v>
      </c>
      <c r="B17" s="122" t="n">
        <v>1251</v>
      </c>
      <c r="C17" s="117" t="n">
        <v>1860</v>
      </c>
      <c r="D17" s="117" t="n">
        <v>1860</v>
      </c>
      <c r="E17" s="117" t="n">
        <v>2525</v>
      </c>
      <c r="F17" s="117" t="n">
        <v>2525</v>
      </c>
      <c r="G17" s="117" t="n">
        <v>3700</v>
      </c>
      <c r="H17" s="117" t="n">
        <v>4100</v>
      </c>
      <c r="I17" s="115"/>
      <c r="J17" s="115"/>
      <c r="K17" s="115"/>
      <c r="L17" s="115"/>
      <c r="M17" s="115"/>
      <c r="N17" s="115"/>
      <c r="O17" s="115"/>
      <c r="P17" s="115"/>
      <c r="Q17" s="115"/>
      <c r="R17" s="115"/>
      <c r="S17" s="115"/>
      <c r="T17" s="115"/>
      <c r="U17" s="115"/>
      <c r="V17" s="115"/>
      <c r="W17" s="115"/>
      <c r="X17" s="115"/>
      <c r="Y17" s="115"/>
      <c r="Z17" s="115"/>
    </row>
    <row r="18" customFormat="false" ht="15" hidden="false" customHeight="false" outlineLevel="0" collapsed="false">
      <c r="A18" s="122" t="n">
        <v>1750</v>
      </c>
      <c r="B18" s="122" t="n">
        <v>1501</v>
      </c>
      <c r="C18" s="113" t="n">
        <v>2130</v>
      </c>
      <c r="D18" s="113" t="n">
        <v>2130</v>
      </c>
      <c r="E18" s="113" t="n">
        <v>2795</v>
      </c>
      <c r="F18" s="113" t="n">
        <v>2795</v>
      </c>
      <c r="G18" s="113" t="n">
        <v>4100</v>
      </c>
      <c r="H18" s="113" t="n">
        <v>4550</v>
      </c>
      <c r="I18" s="115"/>
      <c r="J18" s="115"/>
      <c r="K18" s="115"/>
      <c r="L18" s="115"/>
      <c r="M18" s="115"/>
      <c r="N18" s="115"/>
      <c r="O18" s="115"/>
      <c r="P18" s="115"/>
      <c r="Q18" s="115"/>
      <c r="R18" s="115"/>
      <c r="S18" s="115"/>
      <c r="T18" s="115"/>
      <c r="U18" s="115"/>
      <c r="V18" s="115"/>
      <c r="W18" s="115"/>
      <c r="X18" s="115"/>
      <c r="Y18" s="115"/>
      <c r="Z18" s="115"/>
    </row>
    <row r="19" customFormat="false" ht="15" hidden="false" customHeight="false" outlineLevel="0" collapsed="false">
      <c r="A19" s="122" t="n">
        <v>2000</v>
      </c>
      <c r="B19" s="122" t="n">
        <v>1751</v>
      </c>
      <c r="C19" s="117" t="n">
        <v>2400</v>
      </c>
      <c r="D19" s="117" t="n">
        <v>2400</v>
      </c>
      <c r="E19" s="117" t="n">
        <v>3065</v>
      </c>
      <c r="F19" s="117" t="n">
        <v>3065</v>
      </c>
      <c r="G19" s="117" t="n">
        <v>4500</v>
      </c>
      <c r="H19" s="117" t="n">
        <v>5000</v>
      </c>
      <c r="I19" s="115"/>
      <c r="J19" s="115"/>
      <c r="K19" s="115"/>
      <c r="L19" s="115"/>
      <c r="M19" s="115"/>
      <c r="N19" s="115"/>
      <c r="O19" s="115"/>
      <c r="P19" s="115"/>
      <c r="Q19" s="115"/>
      <c r="R19" s="115"/>
      <c r="S19" s="115"/>
      <c r="T19" s="115"/>
      <c r="U19" s="115"/>
      <c r="V19" s="115"/>
      <c r="W19" s="115"/>
      <c r="X19" s="115"/>
      <c r="Y19" s="115"/>
      <c r="Z19" s="115"/>
    </row>
    <row r="20" customFormat="false" ht="15" hidden="false" customHeight="false" outlineLevel="0" collapsed="false">
      <c r="A20" s="122" t="n">
        <v>2500</v>
      </c>
      <c r="B20" s="122" t="n">
        <v>2001</v>
      </c>
      <c r="C20" s="122"/>
      <c r="D20" s="122"/>
      <c r="E20" s="122"/>
      <c r="F20" s="122"/>
      <c r="G20" s="122" t="n">
        <v>5200</v>
      </c>
      <c r="H20" s="122" t="n">
        <v>5800</v>
      </c>
      <c r="I20" s="115"/>
      <c r="J20" s="115"/>
      <c r="K20" s="115"/>
      <c r="L20" s="115"/>
      <c r="M20" s="115"/>
      <c r="N20" s="115"/>
      <c r="O20" s="115"/>
      <c r="P20" s="115"/>
      <c r="Q20" s="115"/>
      <c r="R20" s="115"/>
      <c r="S20" s="115"/>
      <c r="T20" s="115"/>
      <c r="U20" s="115"/>
      <c r="V20" s="115"/>
      <c r="W20" s="115"/>
      <c r="X20" s="115"/>
      <c r="Y20" s="115"/>
      <c r="Z20" s="115"/>
    </row>
    <row r="21" customFormat="false" ht="15.75" hidden="false" customHeight="true" outlineLevel="0" collapsed="false">
      <c r="A21" s="122" t="n">
        <v>3000</v>
      </c>
      <c r="B21" s="122" t="n">
        <v>2501</v>
      </c>
      <c r="C21" s="122"/>
      <c r="D21" s="122"/>
      <c r="E21" s="122"/>
      <c r="F21" s="122"/>
      <c r="G21" s="122" t="n">
        <v>5900</v>
      </c>
      <c r="H21" s="122" t="n">
        <v>6600</v>
      </c>
      <c r="I21" s="115"/>
      <c r="J21" s="115"/>
      <c r="K21" s="115"/>
      <c r="L21" s="115"/>
      <c r="M21" s="115"/>
      <c r="N21" s="115"/>
      <c r="O21" s="115"/>
      <c r="P21" s="115"/>
      <c r="Q21" s="115"/>
      <c r="R21" s="115"/>
      <c r="S21" s="115"/>
      <c r="T21" s="115"/>
      <c r="U21" s="115"/>
      <c r="V21" s="115"/>
      <c r="W21" s="115"/>
      <c r="X21" s="115"/>
      <c r="Y21" s="115"/>
      <c r="Z21" s="115"/>
    </row>
    <row r="22" customFormat="false" ht="15.75" hidden="false" customHeight="true" outlineLevel="0" collapsed="false">
      <c r="A22" s="122" t="n">
        <v>3500</v>
      </c>
      <c r="B22" s="122" t="n">
        <v>3001</v>
      </c>
      <c r="C22" s="122"/>
      <c r="D22" s="122"/>
      <c r="E22" s="122"/>
      <c r="F22" s="122"/>
      <c r="G22" s="122" t="n">
        <v>6600</v>
      </c>
      <c r="H22" s="122" t="n">
        <v>7400</v>
      </c>
      <c r="I22" s="115"/>
      <c r="J22" s="115"/>
      <c r="K22" s="115"/>
      <c r="L22" s="115"/>
      <c r="M22" s="115"/>
      <c r="N22" s="115"/>
      <c r="O22" s="115"/>
      <c r="P22" s="115"/>
      <c r="Q22" s="115"/>
      <c r="R22" s="115"/>
      <c r="S22" s="115"/>
      <c r="T22" s="115"/>
      <c r="U22" s="115"/>
      <c r="V22" s="115"/>
      <c r="W22" s="115"/>
      <c r="X22" s="115"/>
      <c r="Y22" s="115"/>
      <c r="Z22" s="115"/>
    </row>
    <row r="23" customFormat="false" ht="15.75" hidden="false" customHeight="true" outlineLevel="0" collapsed="false">
      <c r="A23" s="122" t="n">
        <v>4000</v>
      </c>
      <c r="B23" s="122" t="n">
        <v>3501</v>
      </c>
      <c r="C23" s="122"/>
      <c r="D23" s="122"/>
      <c r="E23" s="122"/>
      <c r="F23" s="122"/>
      <c r="G23" s="122" t="n">
        <v>7300</v>
      </c>
      <c r="H23" s="122" t="n">
        <v>8200</v>
      </c>
      <c r="I23" s="115"/>
      <c r="J23" s="115"/>
      <c r="K23" s="115"/>
      <c r="L23" s="115"/>
      <c r="M23" s="115"/>
      <c r="N23" s="115"/>
      <c r="O23" s="115"/>
      <c r="P23" s="115"/>
      <c r="Q23" s="115"/>
      <c r="R23" s="115"/>
      <c r="S23" s="115"/>
      <c r="T23" s="115"/>
      <c r="U23" s="115"/>
      <c r="V23" s="115"/>
      <c r="W23" s="115"/>
      <c r="X23" s="115"/>
      <c r="Y23" s="115"/>
      <c r="Z23" s="115"/>
    </row>
    <row r="24" customFormat="false" ht="15.75" hidden="false" customHeight="true" outlineLevel="0" collapsed="false">
      <c r="A24" s="122" t="n">
        <v>4500</v>
      </c>
      <c r="B24" s="122" t="n">
        <v>4001</v>
      </c>
      <c r="C24" s="122"/>
      <c r="D24" s="122"/>
      <c r="E24" s="122"/>
      <c r="F24" s="122"/>
      <c r="G24" s="122" t="n">
        <v>8000</v>
      </c>
      <c r="H24" s="122" t="n">
        <v>9000</v>
      </c>
      <c r="I24" s="115"/>
      <c r="J24" s="115"/>
      <c r="K24" s="115"/>
      <c r="L24" s="115"/>
      <c r="M24" s="115"/>
      <c r="N24" s="115"/>
      <c r="O24" s="115"/>
      <c r="P24" s="115"/>
      <c r="Q24" s="115"/>
      <c r="R24" s="115"/>
      <c r="S24" s="115"/>
      <c r="T24" s="115"/>
      <c r="U24" s="115"/>
      <c r="V24" s="115"/>
      <c r="W24" s="115"/>
      <c r="X24" s="115"/>
      <c r="Y24" s="115"/>
      <c r="Z24" s="115"/>
    </row>
    <row r="25" customFormat="false" ht="15.75" hidden="false" customHeight="true" outlineLevel="0" collapsed="false">
      <c r="A25" s="122" t="n">
        <v>5000</v>
      </c>
      <c r="B25" s="122" t="n">
        <v>4501</v>
      </c>
      <c r="C25" s="122"/>
      <c r="D25" s="122"/>
      <c r="E25" s="122"/>
      <c r="F25" s="122"/>
      <c r="G25" s="122" t="n">
        <v>8700</v>
      </c>
      <c r="H25" s="122" t="n">
        <v>9800</v>
      </c>
      <c r="I25" s="115"/>
      <c r="J25" s="115"/>
      <c r="K25" s="115"/>
      <c r="L25" s="115"/>
      <c r="M25" s="115"/>
      <c r="N25" s="115"/>
      <c r="O25" s="115"/>
      <c r="P25" s="115"/>
      <c r="Q25" s="115"/>
      <c r="R25" s="115"/>
      <c r="S25" s="115"/>
      <c r="T25" s="115"/>
      <c r="U25" s="115"/>
      <c r="V25" s="115"/>
      <c r="W25" s="115"/>
      <c r="X25" s="115"/>
      <c r="Y25" s="115"/>
      <c r="Z25" s="115"/>
    </row>
    <row r="26" customFormat="false" ht="15.75" hidden="false" customHeight="true" outlineLevel="0" collapsed="false">
      <c r="A26" s="122" t="n">
        <v>5500</v>
      </c>
      <c r="B26" s="122" t="n">
        <v>5001</v>
      </c>
      <c r="C26" s="122"/>
      <c r="D26" s="122"/>
      <c r="E26" s="122"/>
      <c r="F26" s="122"/>
      <c r="G26" s="122" t="n">
        <v>9400</v>
      </c>
      <c r="H26" s="122" t="n">
        <v>10600</v>
      </c>
      <c r="I26" s="115"/>
      <c r="J26" s="115"/>
      <c r="K26" s="115"/>
      <c r="L26" s="115"/>
      <c r="M26" s="115"/>
      <c r="N26" s="115"/>
      <c r="O26" s="115"/>
      <c r="P26" s="115"/>
      <c r="Q26" s="115"/>
      <c r="R26" s="115"/>
      <c r="S26" s="115"/>
      <c r="T26" s="115"/>
      <c r="U26" s="115"/>
      <c r="V26" s="115"/>
      <c r="W26" s="115"/>
      <c r="X26" s="115"/>
      <c r="Y26" s="115"/>
      <c r="Z26" s="115"/>
    </row>
    <row r="27" customFormat="false" ht="15.75" hidden="false" customHeight="true" outlineLevel="0" collapsed="false">
      <c r="A27" s="122" t="n">
        <v>6000</v>
      </c>
      <c r="B27" s="122" t="n">
        <v>5501</v>
      </c>
      <c r="C27" s="122"/>
      <c r="D27" s="122"/>
      <c r="E27" s="122"/>
      <c r="F27" s="122"/>
      <c r="G27" s="122" t="n">
        <v>10100</v>
      </c>
      <c r="H27" s="122" t="n">
        <v>11400</v>
      </c>
      <c r="I27" s="115"/>
      <c r="J27" s="115"/>
      <c r="K27" s="115"/>
      <c r="L27" s="115"/>
      <c r="M27" s="115"/>
      <c r="N27" s="115"/>
      <c r="O27" s="115"/>
      <c r="P27" s="115"/>
      <c r="Q27" s="115"/>
      <c r="R27" s="115"/>
      <c r="S27" s="115"/>
      <c r="T27" s="115"/>
      <c r="U27" s="115"/>
      <c r="V27" s="115"/>
      <c r="W27" s="115"/>
      <c r="X27" s="115"/>
      <c r="Y27" s="115"/>
      <c r="Z27" s="115"/>
    </row>
    <row r="28" customFormat="false" ht="15.75" hidden="false" customHeight="true" outlineLevel="0" collapsed="false">
      <c r="A28" s="122" t="n">
        <v>7000</v>
      </c>
      <c r="B28" s="122" t="n">
        <v>6001</v>
      </c>
      <c r="C28" s="122"/>
      <c r="D28" s="122"/>
      <c r="E28" s="122"/>
      <c r="F28" s="122"/>
      <c r="G28" s="122" t="n">
        <v>11200</v>
      </c>
      <c r="H28" s="122" t="n">
        <v>12700</v>
      </c>
      <c r="I28" s="115"/>
      <c r="J28" s="115"/>
      <c r="K28" s="115"/>
      <c r="L28" s="115"/>
      <c r="M28" s="115"/>
      <c r="N28" s="115"/>
      <c r="O28" s="115"/>
      <c r="P28" s="115"/>
      <c r="Q28" s="115"/>
      <c r="R28" s="115"/>
      <c r="S28" s="115"/>
      <c r="T28" s="115"/>
      <c r="U28" s="115"/>
      <c r="V28" s="115"/>
      <c r="W28" s="115"/>
      <c r="X28" s="115"/>
      <c r="Y28" s="115"/>
      <c r="Z28" s="115"/>
    </row>
    <row r="29" customFormat="false" ht="15.75" hidden="false" customHeight="true" outlineLevel="0" collapsed="false">
      <c r="A29" s="122" t="n">
        <v>8000</v>
      </c>
      <c r="B29" s="122" t="n">
        <v>7001</v>
      </c>
      <c r="C29" s="122"/>
      <c r="D29" s="122"/>
      <c r="E29" s="122"/>
      <c r="F29" s="122"/>
      <c r="G29" s="122" t="n">
        <v>12300</v>
      </c>
      <c r="H29" s="122" t="n">
        <v>14000</v>
      </c>
      <c r="I29" s="115"/>
      <c r="J29" s="115"/>
      <c r="K29" s="115"/>
      <c r="L29" s="115"/>
      <c r="M29" s="115"/>
      <c r="N29" s="115"/>
      <c r="O29" s="115"/>
      <c r="P29" s="115"/>
      <c r="Q29" s="115"/>
      <c r="R29" s="115"/>
      <c r="S29" s="115"/>
      <c r="T29" s="115"/>
      <c r="U29" s="115"/>
      <c r="V29" s="115"/>
      <c r="W29" s="115"/>
      <c r="X29" s="115"/>
      <c r="Y29" s="115"/>
      <c r="Z29" s="115"/>
    </row>
    <row r="30" customFormat="false" ht="15.75" hidden="false" customHeight="true" outlineLevel="0" collapsed="false">
      <c r="A30" s="122" t="n">
        <v>9000</v>
      </c>
      <c r="B30" s="122" t="n">
        <v>8001</v>
      </c>
      <c r="C30" s="122"/>
      <c r="D30" s="122"/>
      <c r="E30" s="122"/>
      <c r="F30" s="122"/>
      <c r="G30" s="122" t="n">
        <v>13400</v>
      </c>
      <c r="H30" s="122" t="n">
        <v>15300</v>
      </c>
      <c r="I30" s="115"/>
      <c r="J30" s="115"/>
      <c r="K30" s="115"/>
      <c r="L30" s="115"/>
      <c r="M30" s="115"/>
      <c r="N30" s="115"/>
      <c r="O30" s="115"/>
      <c r="P30" s="115"/>
      <c r="Q30" s="115"/>
      <c r="R30" s="115"/>
      <c r="S30" s="115"/>
      <c r="T30" s="115"/>
      <c r="U30" s="115"/>
      <c r="V30" s="115"/>
      <c r="W30" s="115"/>
      <c r="X30" s="115"/>
      <c r="Y30" s="115"/>
      <c r="Z30" s="115"/>
    </row>
    <row r="31" customFormat="false" ht="15.75" hidden="false" customHeight="true" outlineLevel="0" collapsed="false">
      <c r="A31" s="122" t="n">
        <v>10000</v>
      </c>
      <c r="B31" s="124" t="n">
        <v>9001</v>
      </c>
      <c r="C31" s="122"/>
      <c r="D31" s="122"/>
      <c r="E31" s="122"/>
      <c r="F31" s="122"/>
      <c r="G31" s="122" t="n">
        <v>14500</v>
      </c>
      <c r="H31" s="122" t="n">
        <v>16600</v>
      </c>
      <c r="I31" s="115"/>
      <c r="J31" s="115"/>
      <c r="K31" s="115"/>
      <c r="L31" s="115"/>
      <c r="M31" s="115"/>
      <c r="N31" s="115"/>
      <c r="O31" s="115"/>
      <c r="P31" s="115"/>
      <c r="Q31" s="115"/>
      <c r="R31" s="115"/>
      <c r="S31" s="115"/>
      <c r="T31" s="115"/>
      <c r="U31" s="115"/>
      <c r="V31" s="115"/>
      <c r="W31" s="115"/>
      <c r="X31" s="115"/>
      <c r="Y31" s="115"/>
      <c r="Z31" s="115"/>
    </row>
    <row r="32" customFormat="false" ht="15.75" hidden="false" customHeight="true" outlineLevel="0" collapsed="false">
      <c r="A32" s="122" t="n">
        <v>11000</v>
      </c>
      <c r="B32" s="124" t="n">
        <v>10001</v>
      </c>
      <c r="C32" s="122"/>
      <c r="D32" s="122"/>
      <c r="E32" s="122"/>
      <c r="F32" s="122"/>
      <c r="G32" s="122" t="n">
        <v>15600</v>
      </c>
      <c r="H32" s="122" t="n">
        <v>17900</v>
      </c>
      <c r="I32" s="115"/>
      <c r="J32" s="115"/>
      <c r="K32" s="115"/>
      <c r="L32" s="115"/>
      <c r="M32" s="115"/>
      <c r="N32" s="115"/>
      <c r="O32" s="115"/>
      <c r="P32" s="115"/>
      <c r="Q32" s="115"/>
      <c r="R32" s="115"/>
      <c r="S32" s="115"/>
      <c r="T32" s="115"/>
      <c r="U32" s="115"/>
      <c r="V32" s="115"/>
      <c r="W32" s="115"/>
      <c r="X32" s="115"/>
      <c r="Y32" s="115"/>
      <c r="Z32" s="115"/>
    </row>
    <row r="33" customFormat="false" ht="15.75" hidden="false" customHeight="true" outlineLevel="0" collapsed="false">
      <c r="A33" s="122" t="n">
        <v>12000</v>
      </c>
      <c r="B33" s="124" t="n">
        <v>11001</v>
      </c>
      <c r="C33" s="122"/>
      <c r="D33" s="122"/>
      <c r="E33" s="122"/>
      <c r="F33" s="122"/>
      <c r="G33" s="122" t="n">
        <v>16700</v>
      </c>
      <c r="H33" s="122" t="n">
        <v>19200</v>
      </c>
      <c r="I33" s="115"/>
      <c r="J33" s="115"/>
      <c r="K33" s="115"/>
      <c r="L33" s="115"/>
      <c r="M33" s="115"/>
      <c r="N33" s="115"/>
      <c r="O33" s="115"/>
      <c r="P33" s="115"/>
      <c r="Q33" s="115"/>
      <c r="R33" s="115"/>
      <c r="S33" s="115"/>
      <c r="T33" s="115"/>
      <c r="U33" s="115"/>
      <c r="V33" s="115"/>
      <c r="W33" s="115"/>
      <c r="X33" s="115"/>
      <c r="Y33" s="115"/>
      <c r="Z33" s="115"/>
    </row>
    <row r="34" customFormat="false" ht="15.75" hidden="false" customHeight="true" outlineLevel="0" collapsed="false">
      <c r="A34" s="122" t="n">
        <v>13000</v>
      </c>
      <c r="B34" s="124" t="n">
        <v>12001</v>
      </c>
      <c r="C34" s="122"/>
      <c r="D34" s="122"/>
      <c r="E34" s="122"/>
      <c r="F34" s="122"/>
      <c r="G34" s="122" t="n">
        <v>17800</v>
      </c>
      <c r="H34" s="122" t="n">
        <v>20500</v>
      </c>
      <c r="I34" s="115"/>
      <c r="J34" s="115"/>
      <c r="K34" s="115"/>
      <c r="L34" s="115"/>
      <c r="M34" s="115"/>
      <c r="N34" s="115"/>
      <c r="O34" s="115"/>
      <c r="P34" s="115"/>
      <c r="Q34" s="115"/>
      <c r="R34" s="115"/>
      <c r="S34" s="115"/>
      <c r="T34" s="115"/>
      <c r="U34" s="115"/>
      <c r="V34" s="115"/>
      <c r="W34" s="115"/>
      <c r="X34" s="115"/>
      <c r="Y34" s="115"/>
      <c r="Z34" s="115"/>
    </row>
    <row r="35" customFormat="false" ht="15.75" hidden="false" customHeight="true" outlineLevel="0" collapsed="false">
      <c r="A35" s="122" t="n">
        <v>14000</v>
      </c>
      <c r="B35" s="124" t="n">
        <v>13001</v>
      </c>
      <c r="C35" s="122"/>
      <c r="D35" s="122"/>
      <c r="E35" s="122"/>
      <c r="F35" s="122"/>
      <c r="G35" s="122" t="n">
        <v>18900</v>
      </c>
      <c r="H35" s="122" t="n">
        <v>21800</v>
      </c>
      <c r="I35" s="115"/>
      <c r="J35" s="115"/>
      <c r="K35" s="115"/>
      <c r="L35" s="115"/>
      <c r="M35" s="115"/>
      <c r="N35" s="115"/>
      <c r="O35" s="115"/>
      <c r="P35" s="115"/>
      <c r="Q35" s="115"/>
      <c r="R35" s="115"/>
      <c r="S35" s="115"/>
      <c r="T35" s="115"/>
      <c r="U35" s="115"/>
      <c r="V35" s="115"/>
      <c r="W35" s="115"/>
      <c r="X35" s="115"/>
      <c r="Y35" s="115"/>
      <c r="Z35" s="115"/>
    </row>
    <row r="36" customFormat="false" ht="15.75" hidden="false" customHeight="true" outlineLevel="0" collapsed="false">
      <c r="A36" s="122" t="n">
        <v>15000</v>
      </c>
      <c r="B36" s="124" t="n">
        <v>14001</v>
      </c>
      <c r="C36" s="122"/>
      <c r="D36" s="122"/>
      <c r="E36" s="122"/>
      <c r="F36" s="122"/>
      <c r="G36" s="122" t="n">
        <v>20000</v>
      </c>
      <c r="H36" s="122" t="n">
        <v>23100</v>
      </c>
      <c r="I36" s="115"/>
      <c r="J36" s="115"/>
      <c r="K36" s="115"/>
      <c r="L36" s="115"/>
      <c r="M36" s="115"/>
      <c r="N36" s="115"/>
      <c r="O36" s="115"/>
      <c r="P36" s="115"/>
      <c r="Q36" s="115"/>
      <c r="R36" s="115"/>
      <c r="S36" s="115"/>
      <c r="T36" s="115"/>
      <c r="U36" s="115"/>
      <c r="V36" s="115"/>
      <c r="W36" s="115"/>
      <c r="X36" s="115"/>
      <c r="Y36" s="115"/>
      <c r="Z36" s="115"/>
    </row>
    <row r="37" customFormat="false" ht="15.75" hidden="false" customHeight="true" outlineLevel="0" collapsed="false">
      <c r="A37" s="122" t="n">
        <v>16000</v>
      </c>
      <c r="B37" s="124" t="n">
        <v>15001</v>
      </c>
      <c r="C37" s="122"/>
      <c r="D37" s="122"/>
      <c r="E37" s="122"/>
      <c r="F37" s="122"/>
      <c r="G37" s="122" t="n">
        <v>21100</v>
      </c>
      <c r="H37" s="122" t="n">
        <v>24400</v>
      </c>
      <c r="I37" s="115"/>
      <c r="J37" s="115"/>
      <c r="K37" s="115"/>
      <c r="L37" s="115"/>
      <c r="M37" s="115"/>
      <c r="N37" s="115"/>
      <c r="O37" s="115"/>
      <c r="P37" s="115"/>
      <c r="Q37" s="115"/>
      <c r="R37" s="115"/>
      <c r="S37" s="115"/>
      <c r="T37" s="115"/>
      <c r="U37" s="115"/>
      <c r="V37" s="115"/>
      <c r="W37" s="115"/>
      <c r="X37" s="115"/>
      <c r="Y37" s="115"/>
      <c r="Z37" s="115"/>
    </row>
    <row r="38" customFormat="false" ht="15.75" hidden="false" customHeight="true" outlineLevel="0" collapsed="false">
      <c r="A38" s="122" t="n">
        <v>17000</v>
      </c>
      <c r="B38" s="124" t="n">
        <v>16001</v>
      </c>
      <c r="C38" s="122"/>
      <c r="D38" s="122"/>
      <c r="E38" s="122"/>
      <c r="F38" s="122"/>
      <c r="G38" s="122" t="n">
        <v>22200</v>
      </c>
      <c r="H38" s="122" t="n">
        <v>25700</v>
      </c>
      <c r="I38" s="115"/>
      <c r="J38" s="115"/>
      <c r="K38" s="115"/>
      <c r="L38" s="115"/>
      <c r="M38" s="115"/>
      <c r="N38" s="115"/>
      <c r="O38" s="115"/>
      <c r="P38" s="115"/>
      <c r="Q38" s="115"/>
      <c r="R38" s="115"/>
      <c r="S38" s="115"/>
      <c r="T38" s="115"/>
      <c r="U38" s="115"/>
      <c r="V38" s="115"/>
      <c r="W38" s="115"/>
      <c r="X38" s="115"/>
      <c r="Y38" s="115"/>
      <c r="Z38" s="115"/>
    </row>
    <row r="39" customFormat="false" ht="15.75" hidden="false" customHeight="true" outlineLevel="0" collapsed="false">
      <c r="A39" s="122" t="n">
        <v>18000</v>
      </c>
      <c r="B39" s="124" t="n">
        <v>17001</v>
      </c>
      <c r="C39" s="122"/>
      <c r="D39" s="122"/>
      <c r="E39" s="122"/>
      <c r="F39" s="122"/>
      <c r="G39" s="122" t="n">
        <v>23300</v>
      </c>
      <c r="H39" s="122" t="n">
        <v>27000</v>
      </c>
      <c r="I39" s="115"/>
      <c r="J39" s="115"/>
      <c r="K39" s="115"/>
      <c r="L39" s="115"/>
      <c r="M39" s="115"/>
      <c r="N39" s="115"/>
      <c r="O39" s="115"/>
      <c r="P39" s="115"/>
      <c r="Q39" s="115"/>
      <c r="R39" s="115"/>
      <c r="S39" s="115"/>
      <c r="T39" s="115"/>
      <c r="U39" s="115"/>
      <c r="V39" s="115"/>
      <c r="W39" s="115"/>
      <c r="X39" s="115"/>
      <c r="Y39" s="115"/>
      <c r="Z39" s="115"/>
    </row>
    <row r="40" customFormat="false" ht="15.75" hidden="false" customHeight="true" outlineLevel="0" collapsed="false">
      <c r="A40" s="122" t="n">
        <v>19000</v>
      </c>
      <c r="B40" s="124" t="n">
        <v>18001</v>
      </c>
      <c r="C40" s="122"/>
      <c r="D40" s="122"/>
      <c r="E40" s="122"/>
      <c r="F40" s="122"/>
      <c r="G40" s="122" t="n">
        <v>24400</v>
      </c>
      <c r="H40" s="122" t="n">
        <v>28300</v>
      </c>
      <c r="I40" s="115"/>
      <c r="J40" s="115"/>
      <c r="K40" s="115"/>
      <c r="L40" s="115"/>
      <c r="M40" s="115"/>
      <c r="N40" s="115"/>
      <c r="O40" s="115"/>
      <c r="P40" s="115"/>
      <c r="Q40" s="115"/>
      <c r="R40" s="115"/>
      <c r="S40" s="115"/>
      <c r="T40" s="115"/>
      <c r="U40" s="115"/>
      <c r="V40" s="115"/>
      <c r="W40" s="115"/>
      <c r="X40" s="115"/>
      <c r="Y40" s="115"/>
      <c r="Z40" s="115"/>
    </row>
    <row r="41" customFormat="false" ht="15.75" hidden="false" customHeight="true" outlineLevel="0" collapsed="false">
      <c r="A41" s="122" t="n">
        <v>20000</v>
      </c>
      <c r="B41" s="124" t="n">
        <v>19001</v>
      </c>
      <c r="C41" s="122"/>
      <c r="D41" s="122"/>
      <c r="E41" s="122"/>
      <c r="F41" s="122"/>
      <c r="G41" s="122" t="n">
        <v>25500</v>
      </c>
      <c r="H41" s="122" t="n">
        <v>29600</v>
      </c>
      <c r="I41" s="115"/>
      <c r="J41" s="115"/>
      <c r="K41" s="115"/>
      <c r="L41" s="115"/>
      <c r="M41" s="115"/>
      <c r="N41" s="115"/>
      <c r="O41" s="115"/>
      <c r="P41" s="115"/>
      <c r="Q41" s="115"/>
      <c r="R41" s="115"/>
      <c r="S41" s="115"/>
      <c r="T41" s="115"/>
      <c r="U41" s="115"/>
      <c r="V41" s="115"/>
      <c r="W41" s="115"/>
      <c r="X41" s="115"/>
      <c r="Y41" s="115"/>
      <c r="Z41" s="115"/>
    </row>
    <row r="42" customFormat="false" ht="15.75" hidden="false" customHeight="true" outlineLevel="0" collapsed="false">
      <c r="A42" s="122" t="n">
        <v>21000</v>
      </c>
      <c r="B42" s="124" t="n">
        <v>20001</v>
      </c>
      <c r="C42" s="122"/>
      <c r="D42" s="122"/>
      <c r="E42" s="122"/>
      <c r="F42" s="122"/>
      <c r="G42" s="122" t="n">
        <v>26600</v>
      </c>
      <c r="H42" s="122" t="n">
        <v>30900</v>
      </c>
      <c r="I42" s="115"/>
      <c r="J42" s="115"/>
      <c r="K42" s="115"/>
      <c r="L42" s="115"/>
      <c r="M42" s="115"/>
      <c r="N42" s="115"/>
      <c r="O42" s="115"/>
      <c r="P42" s="115"/>
      <c r="Q42" s="115"/>
      <c r="R42" s="115"/>
      <c r="S42" s="115"/>
      <c r="T42" s="115"/>
      <c r="U42" s="115"/>
      <c r="V42" s="115"/>
      <c r="W42" s="115"/>
      <c r="X42" s="115"/>
      <c r="Y42" s="115"/>
      <c r="Z42" s="115"/>
    </row>
    <row r="43" customFormat="false" ht="15.75" hidden="false" customHeight="true" outlineLevel="0" collapsed="false">
      <c r="A43" s="122" t="n">
        <v>22000</v>
      </c>
      <c r="B43" s="124" t="n">
        <v>21001</v>
      </c>
      <c r="C43" s="122"/>
      <c r="D43" s="122"/>
      <c r="E43" s="122"/>
      <c r="F43" s="122"/>
      <c r="G43" s="122" t="n">
        <v>27700</v>
      </c>
      <c r="H43" s="122" t="n">
        <v>32200</v>
      </c>
      <c r="I43" s="115"/>
      <c r="J43" s="115"/>
      <c r="K43" s="115"/>
      <c r="L43" s="115"/>
      <c r="M43" s="115"/>
      <c r="N43" s="115"/>
      <c r="O43" s="115"/>
      <c r="P43" s="115"/>
      <c r="Q43" s="115"/>
      <c r="R43" s="115"/>
      <c r="S43" s="115"/>
      <c r="T43" s="115"/>
      <c r="U43" s="115"/>
      <c r="V43" s="115"/>
      <c r="W43" s="115"/>
      <c r="X43" s="115"/>
      <c r="Y43" s="115"/>
      <c r="Z43" s="115"/>
    </row>
    <row r="44" customFormat="false" ht="15.75" hidden="false" customHeight="true" outlineLevel="0" collapsed="false">
      <c r="A44" s="122" t="n">
        <v>23000</v>
      </c>
      <c r="B44" s="124" t="n">
        <v>22001</v>
      </c>
      <c r="C44" s="122"/>
      <c r="D44" s="122"/>
      <c r="E44" s="122"/>
      <c r="F44" s="122"/>
      <c r="G44" s="122" t="n">
        <v>28800</v>
      </c>
      <c r="H44" s="122" t="n">
        <v>33500</v>
      </c>
      <c r="I44" s="115"/>
      <c r="J44" s="115"/>
      <c r="K44" s="115"/>
      <c r="L44" s="115"/>
      <c r="M44" s="115"/>
      <c r="N44" s="115"/>
      <c r="O44" s="115"/>
      <c r="P44" s="115"/>
      <c r="Q44" s="115"/>
      <c r="R44" s="115"/>
      <c r="S44" s="115"/>
      <c r="T44" s="115"/>
      <c r="U44" s="115"/>
      <c r="V44" s="115"/>
      <c r="W44" s="115"/>
      <c r="X44" s="115"/>
      <c r="Y44" s="115"/>
      <c r="Z44" s="115"/>
    </row>
    <row r="45" customFormat="false" ht="15.75" hidden="false" customHeight="true" outlineLevel="0" collapsed="false">
      <c r="A45" s="122" t="n">
        <v>24000</v>
      </c>
      <c r="B45" s="124" t="n">
        <v>23001</v>
      </c>
      <c r="C45" s="122"/>
      <c r="D45" s="122"/>
      <c r="E45" s="122"/>
      <c r="F45" s="122"/>
      <c r="G45" s="122" t="n">
        <v>29900</v>
      </c>
      <c r="H45" s="122" t="n">
        <v>34800</v>
      </c>
      <c r="I45" s="115"/>
      <c r="J45" s="115"/>
      <c r="K45" s="115"/>
      <c r="L45" s="115"/>
      <c r="M45" s="115"/>
      <c r="N45" s="115"/>
      <c r="O45" s="115"/>
      <c r="P45" s="115"/>
      <c r="Q45" s="115"/>
      <c r="R45" s="115"/>
      <c r="S45" s="115"/>
      <c r="T45" s="115"/>
      <c r="U45" s="115"/>
      <c r="V45" s="115"/>
      <c r="W45" s="115"/>
      <c r="X45" s="115"/>
      <c r="Y45" s="115"/>
      <c r="Z45" s="115"/>
    </row>
    <row r="46" customFormat="false" ht="15.75" hidden="false" customHeight="true" outlineLevel="0" collapsed="false">
      <c r="A46" s="122" t="n">
        <v>25000</v>
      </c>
      <c r="B46" s="124" t="n">
        <v>24001</v>
      </c>
      <c r="C46" s="122"/>
      <c r="D46" s="122"/>
      <c r="E46" s="122"/>
      <c r="F46" s="122"/>
      <c r="G46" s="122" t="n">
        <v>31000</v>
      </c>
      <c r="H46" s="122" t="n">
        <v>36100</v>
      </c>
      <c r="I46" s="115"/>
      <c r="J46" s="115"/>
      <c r="K46" s="115"/>
      <c r="L46" s="115"/>
      <c r="M46" s="115"/>
      <c r="N46" s="115"/>
      <c r="O46" s="115"/>
      <c r="P46" s="115"/>
      <c r="Q46" s="115"/>
      <c r="R46" s="115"/>
      <c r="S46" s="115"/>
      <c r="T46" s="115"/>
      <c r="U46" s="115"/>
      <c r="V46" s="115"/>
      <c r="W46" s="115"/>
      <c r="X46" s="115"/>
      <c r="Y46" s="115"/>
      <c r="Z46" s="115"/>
    </row>
    <row r="47" customFormat="false" ht="15.75" hidden="false" customHeight="true" outlineLevel="0" collapsed="false">
      <c r="A47" s="122" t="n">
        <v>26000</v>
      </c>
      <c r="B47" s="124" t="n">
        <v>25001</v>
      </c>
      <c r="C47" s="122"/>
      <c r="D47" s="122"/>
      <c r="E47" s="122"/>
      <c r="F47" s="122"/>
      <c r="G47" s="122" t="n">
        <v>32100</v>
      </c>
      <c r="H47" s="122" t="n">
        <v>37400</v>
      </c>
      <c r="I47" s="115"/>
      <c r="J47" s="115"/>
      <c r="K47" s="115"/>
      <c r="L47" s="115"/>
      <c r="M47" s="115"/>
      <c r="N47" s="115"/>
      <c r="O47" s="115"/>
      <c r="P47" s="115"/>
      <c r="Q47" s="115"/>
      <c r="R47" s="115"/>
      <c r="S47" s="115"/>
      <c r="T47" s="115"/>
      <c r="U47" s="115"/>
      <c r="V47" s="115"/>
      <c r="W47" s="115"/>
      <c r="X47" s="115"/>
      <c r="Y47" s="115"/>
      <c r="Z47" s="115"/>
    </row>
    <row r="48" customFormat="false" ht="15.75" hidden="false" customHeight="true" outlineLevel="0" collapsed="false">
      <c r="A48" s="122" t="n">
        <v>27000</v>
      </c>
      <c r="B48" s="124" t="n">
        <v>26001</v>
      </c>
      <c r="C48" s="122"/>
      <c r="D48" s="122"/>
      <c r="E48" s="122"/>
      <c r="F48" s="122"/>
      <c r="G48" s="122" t="n">
        <v>33200</v>
      </c>
      <c r="H48" s="122" t="n">
        <v>38700</v>
      </c>
      <c r="I48" s="115"/>
      <c r="J48" s="115"/>
      <c r="K48" s="115"/>
      <c r="L48" s="115"/>
      <c r="M48" s="115"/>
      <c r="N48" s="115"/>
      <c r="O48" s="115"/>
      <c r="P48" s="115"/>
      <c r="Q48" s="115"/>
      <c r="R48" s="115"/>
      <c r="S48" s="115"/>
      <c r="T48" s="115"/>
      <c r="U48" s="115"/>
      <c r="V48" s="115"/>
      <c r="W48" s="115"/>
      <c r="X48" s="115"/>
      <c r="Y48" s="115"/>
      <c r="Z48" s="115"/>
    </row>
    <row r="49" customFormat="false" ht="15.75" hidden="false" customHeight="true" outlineLevel="0" collapsed="false">
      <c r="A49" s="122" t="n">
        <v>28000</v>
      </c>
      <c r="B49" s="124" t="n">
        <v>27001</v>
      </c>
      <c r="C49" s="122"/>
      <c r="D49" s="122"/>
      <c r="E49" s="122"/>
      <c r="F49" s="122"/>
      <c r="G49" s="122" t="n">
        <v>34300</v>
      </c>
      <c r="H49" s="122" t="n">
        <v>40000</v>
      </c>
      <c r="I49" s="115"/>
      <c r="J49" s="115"/>
      <c r="K49" s="115"/>
      <c r="L49" s="115"/>
      <c r="M49" s="115"/>
      <c r="N49" s="115"/>
      <c r="O49" s="115"/>
      <c r="P49" s="115"/>
      <c r="Q49" s="115"/>
      <c r="R49" s="115"/>
      <c r="S49" s="115"/>
      <c r="T49" s="115"/>
      <c r="U49" s="115"/>
      <c r="V49" s="115"/>
      <c r="W49" s="115"/>
      <c r="X49" s="115"/>
      <c r="Y49" s="115"/>
      <c r="Z49" s="115"/>
    </row>
    <row r="50" customFormat="false" ht="15.75" hidden="false" customHeight="true" outlineLevel="0" collapsed="false">
      <c r="A50" s="122" t="n">
        <v>29000</v>
      </c>
      <c r="B50" s="124" t="n">
        <v>28001</v>
      </c>
      <c r="C50" s="122"/>
      <c r="D50" s="122"/>
      <c r="E50" s="122"/>
      <c r="F50" s="122"/>
      <c r="G50" s="122" t="n">
        <v>35400</v>
      </c>
      <c r="H50" s="122" t="n">
        <v>41300</v>
      </c>
      <c r="I50" s="115"/>
      <c r="J50" s="115"/>
      <c r="K50" s="115"/>
      <c r="L50" s="115"/>
      <c r="M50" s="115"/>
      <c r="N50" s="115"/>
      <c r="O50" s="115"/>
      <c r="P50" s="115"/>
      <c r="Q50" s="115"/>
      <c r="R50" s="115"/>
      <c r="S50" s="115"/>
      <c r="T50" s="115"/>
      <c r="U50" s="115"/>
      <c r="V50" s="115"/>
      <c r="W50" s="115"/>
      <c r="X50" s="115"/>
      <c r="Y50" s="115"/>
      <c r="Z50" s="115"/>
    </row>
    <row r="51" customFormat="false" ht="15.75" hidden="false" customHeight="true" outlineLevel="0" collapsed="false">
      <c r="A51" s="122" t="n">
        <v>30000</v>
      </c>
      <c r="B51" s="124" t="n">
        <v>29001</v>
      </c>
      <c r="C51" s="122"/>
      <c r="D51" s="122"/>
      <c r="E51" s="122"/>
      <c r="F51" s="122"/>
      <c r="G51" s="122" t="n">
        <v>36500</v>
      </c>
      <c r="H51" s="122" t="n">
        <v>42600</v>
      </c>
      <c r="I51" s="115"/>
      <c r="J51" s="115"/>
      <c r="K51" s="115"/>
      <c r="L51" s="115"/>
      <c r="M51" s="115"/>
      <c r="N51" s="115"/>
      <c r="O51" s="115"/>
      <c r="P51" s="115"/>
      <c r="Q51" s="115"/>
      <c r="R51" s="115"/>
      <c r="S51" s="115"/>
      <c r="T51" s="115"/>
      <c r="U51" s="115"/>
      <c r="V51" s="115"/>
      <c r="W51" s="115"/>
      <c r="X51" s="115"/>
      <c r="Y51" s="115"/>
      <c r="Z51" s="115"/>
    </row>
    <row r="52" customFormat="false" ht="15.75" hidden="false" customHeight="true" outlineLevel="0" collapsed="false">
      <c r="A52" s="115"/>
      <c r="B52" s="124" t="n">
        <v>30001</v>
      </c>
      <c r="C52" s="122" t="s">
        <v>5578</v>
      </c>
      <c r="D52" s="122" t="s">
        <v>5578</v>
      </c>
      <c r="E52" s="122" t="s">
        <v>5578</v>
      </c>
      <c r="F52" s="122" t="s">
        <v>5578</v>
      </c>
      <c r="G52" s="122" t="s">
        <v>5578</v>
      </c>
      <c r="H52" s="122" t="s">
        <v>5578</v>
      </c>
      <c r="I52" s="115"/>
      <c r="J52" s="115"/>
      <c r="K52" s="115"/>
      <c r="L52" s="115"/>
      <c r="M52" s="115"/>
      <c r="N52" s="115"/>
      <c r="O52" s="115"/>
      <c r="P52" s="115"/>
      <c r="Q52" s="115"/>
      <c r="R52" s="115"/>
      <c r="S52" s="115"/>
      <c r="T52" s="115"/>
      <c r="U52" s="115"/>
      <c r="V52" s="115"/>
      <c r="W52" s="115"/>
      <c r="X52" s="115"/>
      <c r="Y52" s="115"/>
      <c r="Z52" s="115"/>
    </row>
    <row r="53" customFormat="false" ht="15.75" hidden="false" customHeight="true" outlineLevel="0" collapsed="false">
      <c r="A53" s="115"/>
      <c r="B53" s="115"/>
      <c r="C53" s="115"/>
      <c r="D53" s="115"/>
      <c r="E53" s="115"/>
      <c r="F53" s="115"/>
      <c r="G53" s="115"/>
      <c r="H53" s="115"/>
      <c r="I53" s="115"/>
      <c r="J53" s="115"/>
      <c r="K53" s="115"/>
      <c r="L53" s="115"/>
      <c r="M53" s="115"/>
      <c r="N53" s="115"/>
      <c r="O53" s="115"/>
      <c r="P53" s="115"/>
      <c r="Q53" s="115"/>
      <c r="R53" s="115"/>
      <c r="S53" s="115"/>
      <c r="T53" s="115"/>
      <c r="U53" s="115"/>
      <c r="V53" s="115"/>
      <c r="W53" s="115"/>
      <c r="X53" s="115"/>
      <c r="Y53" s="115"/>
      <c r="Z53" s="115"/>
    </row>
    <row r="54" customFormat="false" ht="15.75" hidden="false" customHeight="true" outlineLevel="0" collapsed="false">
      <c r="A54" s="115"/>
      <c r="B54" s="115"/>
      <c r="C54" s="115"/>
      <c r="D54" s="115"/>
      <c r="E54" s="115"/>
      <c r="F54" s="115"/>
      <c r="G54" s="115"/>
      <c r="H54" s="115"/>
      <c r="I54" s="115"/>
      <c r="J54" s="115"/>
      <c r="K54" s="115"/>
      <c r="L54" s="115"/>
      <c r="M54" s="115"/>
      <c r="N54" s="115"/>
      <c r="O54" s="115"/>
      <c r="P54" s="115"/>
      <c r="Q54" s="115"/>
      <c r="R54" s="115"/>
      <c r="S54" s="115"/>
      <c r="T54" s="115"/>
      <c r="U54" s="115"/>
      <c r="V54" s="115"/>
      <c r="W54" s="115"/>
      <c r="X54" s="115"/>
      <c r="Y54" s="115"/>
      <c r="Z54" s="115"/>
    </row>
    <row r="55" customFormat="false" ht="15.75" hidden="false" customHeight="true" outlineLevel="0" collapsed="false">
      <c r="A55" s="115"/>
      <c r="B55" s="115"/>
      <c r="C55" s="115"/>
      <c r="D55" s="115"/>
      <c r="E55" s="115"/>
      <c r="F55" s="115"/>
      <c r="G55" s="115"/>
      <c r="H55" s="115"/>
      <c r="I55" s="115"/>
      <c r="J55" s="115"/>
      <c r="K55" s="115"/>
      <c r="L55" s="115"/>
      <c r="M55" s="115"/>
      <c r="N55" s="115"/>
      <c r="O55" s="115"/>
      <c r="P55" s="115"/>
      <c r="Q55" s="115"/>
      <c r="R55" s="115"/>
      <c r="S55" s="115"/>
      <c r="T55" s="115"/>
      <c r="U55" s="115"/>
      <c r="V55" s="115"/>
      <c r="W55" s="115"/>
      <c r="X55" s="115"/>
      <c r="Y55" s="115"/>
      <c r="Z55" s="115"/>
    </row>
    <row r="56" customFormat="false" ht="15.75" hidden="false" customHeight="true" outlineLevel="0" collapsed="false">
      <c r="A56" s="115"/>
      <c r="B56" s="115"/>
      <c r="C56" s="115"/>
      <c r="D56" s="115"/>
      <c r="E56" s="115"/>
      <c r="F56" s="115"/>
      <c r="G56" s="115"/>
      <c r="H56" s="115"/>
      <c r="I56" s="115"/>
      <c r="J56" s="115"/>
      <c r="K56" s="115"/>
      <c r="L56" s="115"/>
      <c r="M56" s="115"/>
      <c r="N56" s="115"/>
      <c r="O56" s="115"/>
      <c r="P56" s="115"/>
      <c r="Q56" s="115"/>
      <c r="R56" s="115"/>
      <c r="S56" s="115"/>
      <c r="T56" s="115"/>
      <c r="U56" s="115"/>
      <c r="V56" s="115"/>
      <c r="W56" s="115"/>
      <c r="X56" s="115"/>
      <c r="Y56" s="115"/>
      <c r="Z56" s="115"/>
    </row>
    <row r="57" customFormat="false" ht="15.75" hidden="false" customHeight="true" outlineLevel="0" collapsed="false">
      <c r="A57" s="115"/>
      <c r="B57" s="115"/>
      <c r="C57" s="115"/>
      <c r="D57" s="115"/>
      <c r="E57" s="115"/>
      <c r="F57" s="115"/>
      <c r="G57" s="115"/>
      <c r="H57" s="115"/>
      <c r="I57" s="115"/>
      <c r="J57" s="115"/>
      <c r="K57" s="115"/>
      <c r="L57" s="115"/>
      <c r="M57" s="115"/>
      <c r="N57" s="115"/>
      <c r="O57" s="115"/>
      <c r="P57" s="115"/>
      <c r="Q57" s="115"/>
      <c r="R57" s="115"/>
      <c r="S57" s="115"/>
      <c r="T57" s="115"/>
      <c r="U57" s="115"/>
      <c r="V57" s="115"/>
      <c r="W57" s="115"/>
      <c r="X57" s="115"/>
      <c r="Y57" s="115"/>
      <c r="Z57" s="115"/>
    </row>
    <row r="58" customFormat="false" ht="15.75" hidden="false" customHeight="true" outlineLevel="0" collapsed="false">
      <c r="A58" s="115"/>
      <c r="B58" s="115"/>
      <c r="C58" s="115"/>
      <c r="D58" s="115"/>
      <c r="E58" s="115"/>
      <c r="F58" s="115"/>
      <c r="G58" s="115"/>
      <c r="H58" s="115"/>
      <c r="I58" s="115"/>
      <c r="J58" s="115"/>
      <c r="K58" s="115"/>
      <c r="L58" s="115"/>
      <c r="M58" s="115"/>
      <c r="N58" s="115"/>
      <c r="O58" s="115"/>
      <c r="P58" s="115"/>
      <c r="Q58" s="115"/>
      <c r="R58" s="115"/>
      <c r="S58" s="115"/>
      <c r="T58" s="115"/>
      <c r="U58" s="115"/>
      <c r="V58" s="115"/>
      <c r="W58" s="115"/>
      <c r="X58" s="115"/>
      <c r="Y58" s="115"/>
      <c r="Z58" s="115"/>
    </row>
    <row r="59" customFormat="false" ht="15.75" hidden="false" customHeight="true" outlineLevel="0" collapsed="false">
      <c r="A59" s="115"/>
      <c r="B59" s="115"/>
      <c r="C59" s="115"/>
      <c r="D59" s="115"/>
      <c r="E59" s="115"/>
      <c r="F59" s="115"/>
      <c r="G59" s="115"/>
      <c r="H59" s="115"/>
      <c r="I59" s="115"/>
      <c r="J59" s="115"/>
      <c r="K59" s="115"/>
      <c r="L59" s="115"/>
      <c r="M59" s="115"/>
      <c r="N59" s="115"/>
      <c r="O59" s="115"/>
      <c r="P59" s="115"/>
      <c r="Q59" s="115"/>
      <c r="R59" s="115"/>
      <c r="S59" s="115"/>
      <c r="T59" s="115"/>
      <c r="U59" s="115"/>
      <c r="V59" s="115"/>
      <c r="W59" s="115"/>
      <c r="X59" s="115"/>
      <c r="Y59" s="115"/>
      <c r="Z59" s="115"/>
    </row>
    <row r="60" customFormat="false" ht="15.75" hidden="false" customHeight="true" outlineLevel="0" collapsed="false">
      <c r="A60" s="115"/>
      <c r="B60" s="115"/>
      <c r="C60" s="115"/>
      <c r="D60" s="115"/>
      <c r="E60" s="115"/>
      <c r="F60" s="115"/>
      <c r="G60" s="115"/>
      <c r="H60" s="115"/>
      <c r="I60" s="115"/>
      <c r="J60" s="115"/>
      <c r="K60" s="115"/>
      <c r="L60" s="115"/>
      <c r="M60" s="115"/>
      <c r="N60" s="115"/>
      <c r="O60" s="115"/>
      <c r="P60" s="115"/>
      <c r="Q60" s="115"/>
      <c r="R60" s="115"/>
      <c r="S60" s="115"/>
      <c r="T60" s="115"/>
      <c r="U60" s="115"/>
      <c r="V60" s="115"/>
      <c r="W60" s="115"/>
      <c r="X60" s="115"/>
      <c r="Y60" s="115"/>
      <c r="Z60" s="115"/>
    </row>
    <row r="61" customFormat="false" ht="15.75" hidden="false" customHeight="true" outlineLevel="0" collapsed="false">
      <c r="A61" s="115"/>
      <c r="B61" s="115"/>
      <c r="C61" s="115"/>
      <c r="D61" s="115"/>
      <c r="E61" s="115"/>
      <c r="F61" s="115"/>
      <c r="G61" s="115"/>
      <c r="H61" s="115"/>
      <c r="I61" s="115"/>
      <c r="J61" s="115"/>
      <c r="K61" s="115"/>
      <c r="L61" s="115"/>
      <c r="M61" s="115"/>
      <c r="N61" s="115"/>
      <c r="O61" s="115"/>
      <c r="P61" s="115"/>
      <c r="Q61" s="115"/>
      <c r="R61" s="115"/>
      <c r="S61" s="115"/>
      <c r="T61" s="115"/>
      <c r="U61" s="115"/>
      <c r="V61" s="115"/>
      <c r="W61" s="115"/>
      <c r="X61" s="115"/>
      <c r="Y61" s="115"/>
      <c r="Z61" s="115"/>
    </row>
    <row r="62" customFormat="false" ht="15.75" hidden="false" customHeight="true" outlineLevel="0" collapsed="false">
      <c r="A62" s="115"/>
      <c r="B62" s="115"/>
      <c r="C62" s="115"/>
      <c r="D62" s="115"/>
      <c r="E62" s="115"/>
      <c r="F62" s="115"/>
      <c r="G62" s="115"/>
      <c r="H62" s="115"/>
      <c r="I62" s="115"/>
      <c r="J62" s="115"/>
      <c r="K62" s="115"/>
      <c r="L62" s="115"/>
      <c r="M62" s="115"/>
      <c r="N62" s="115"/>
      <c r="O62" s="115"/>
      <c r="P62" s="115"/>
      <c r="Q62" s="115"/>
      <c r="R62" s="115"/>
      <c r="S62" s="115"/>
      <c r="T62" s="115"/>
      <c r="U62" s="115"/>
      <c r="V62" s="115"/>
      <c r="W62" s="115"/>
      <c r="X62" s="115"/>
      <c r="Y62" s="115"/>
      <c r="Z62" s="115"/>
    </row>
    <row r="63" customFormat="false" ht="15.75" hidden="false" customHeight="true" outlineLevel="0" collapsed="false">
      <c r="A63" s="115"/>
      <c r="B63" s="115"/>
      <c r="C63" s="115"/>
      <c r="D63" s="115"/>
      <c r="E63" s="115"/>
      <c r="F63" s="115"/>
      <c r="G63" s="115"/>
      <c r="H63" s="115"/>
      <c r="I63" s="115"/>
      <c r="J63" s="115"/>
      <c r="K63" s="115"/>
      <c r="L63" s="115"/>
      <c r="M63" s="115"/>
      <c r="N63" s="115"/>
      <c r="O63" s="115"/>
      <c r="P63" s="115"/>
      <c r="Q63" s="115"/>
      <c r="R63" s="115"/>
      <c r="S63" s="115"/>
      <c r="T63" s="115"/>
      <c r="U63" s="115"/>
      <c r="V63" s="115"/>
      <c r="W63" s="115"/>
      <c r="X63" s="115"/>
      <c r="Y63" s="115"/>
      <c r="Z63" s="115"/>
    </row>
    <row r="64" customFormat="false" ht="15.75" hidden="false" customHeight="true" outlineLevel="0" collapsed="false">
      <c r="A64" s="115"/>
      <c r="B64" s="115"/>
      <c r="C64" s="115"/>
      <c r="D64" s="115"/>
      <c r="E64" s="115"/>
      <c r="F64" s="115"/>
      <c r="G64" s="115"/>
      <c r="H64" s="115"/>
      <c r="I64" s="115"/>
      <c r="J64" s="115"/>
      <c r="K64" s="115"/>
      <c r="L64" s="115"/>
      <c r="M64" s="115"/>
      <c r="N64" s="115"/>
      <c r="O64" s="115"/>
      <c r="P64" s="115"/>
      <c r="Q64" s="115"/>
      <c r="R64" s="115"/>
      <c r="S64" s="115"/>
      <c r="T64" s="115"/>
      <c r="U64" s="115"/>
      <c r="V64" s="115"/>
      <c r="W64" s="115"/>
      <c r="X64" s="115"/>
      <c r="Y64" s="115"/>
      <c r="Z64" s="115"/>
    </row>
    <row r="65" customFormat="false" ht="15.75" hidden="false" customHeight="true" outlineLevel="0" collapsed="false">
      <c r="A65" s="115"/>
      <c r="B65" s="115"/>
      <c r="C65" s="115"/>
      <c r="D65" s="115"/>
      <c r="E65" s="115"/>
      <c r="F65" s="115"/>
      <c r="G65" s="115"/>
      <c r="H65" s="115"/>
      <c r="I65" s="115"/>
      <c r="J65" s="115"/>
      <c r="K65" s="115"/>
      <c r="L65" s="115"/>
      <c r="M65" s="115"/>
      <c r="N65" s="115"/>
      <c r="O65" s="115"/>
      <c r="P65" s="115"/>
      <c r="Q65" s="115"/>
      <c r="R65" s="115"/>
      <c r="S65" s="115"/>
      <c r="T65" s="115"/>
      <c r="U65" s="115"/>
      <c r="V65" s="115"/>
      <c r="W65" s="115"/>
      <c r="X65" s="115"/>
      <c r="Y65" s="115"/>
      <c r="Z65" s="115"/>
    </row>
    <row r="66" customFormat="false" ht="15.75" hidden="false" customHeight="true" outlineLevel="0" collapsed="false">
      <c r="A66" s="115"/>
      <c r="B66" s="115"/>
      <c r="C66" s="115"/>
      <c r="D66" s="115"/>
      <c r="E66" s="115"/>
      <c r="F66" s="115"/>
      <c r="G66" s="115"/>
      <c r="H66" s="115"/>
      <c r="I66" s="115"/>
      <c r="J66" s="115"/>
      <c r="K66" s="115"/>
      <c r="L66" s="115"/>
      <c r="M66" s="115"/>
      <c r="N66" s="115"/>
      <c r="O66" s="115"/>
      <c r="P66" s="115"/>
      <c r="Q66" s="115"/>
      <c r="R66" s="115"/>
      <c r="S66" s="115"/>
      <c r="T66" s="115"/>
      <c r="U66" s="115"/>
      <c r="V66" s="115"/>
      <c r="W66" s="115"/>
      <c r="X66" s="115"/>
      <c r="Y66" s="115"/>
      <c r="Z66" s="115"/>
    </row>
    <row r="67" customFormat="false" ht="15.75" hidden="false" customHeight="true" outlineLevel="0" collapsed="false">
      <c r="A67" s="115"/>
      <c r="B67" s="115"/>
      <c r="C67" s="115"/>
      <c r="D67" s="115"/>
      <c r="E67" s="115"/>
      <c r="F67" s="115"/>
      <c r="G67" s="115"/>
      <c r="H67" s="115"/>
      <c r="I67" s="115"/>
      <c r="J67" s="115"/>
      <c r="K67" s="115"/>
      <c r="L67" s="115"/>
      <c r="M67" s="115"/>
      <c r="N67" s="115"/>
      <c r="O67" s="115"/>
      <c r="P67" s="115"/>
      <c r="Q67" s="115"/>
      <c r="R67" s="115"/>
      <c r="S67" s="115"/>
      <c r="T67" s="115"/>
      <c r="U67" s="115"/>
      <c r="V67" s="115"/>
      <c r="W67" s="115"/>
      <c r="X67" s="115"/>
      <c r="Y67" s="115"/>
      <c r="Z67" s="115"/>
    </row>
    <row r="68" customFormat="false" ht="15.75" hidden="false" customHeight="true" outlineLevel="0" collapsed="false">
      <c r="A68" s="115"/>
      <c r="B68" s="115"/>
      <c r="C68" s="115"/>
      <c r="D68" s="115"/>
      <c r="E68" s="115"/>
      <c r="F68" s="115"/>
      <c r="G68" s="115"/>
      <c r="H68" s="115"/>
      <c r="I68" s="115"/>
      <c r="J68" s="115"/>
      <c r="K68" s="115"/>
      <c r="L68" s="115"/>
      <c r="M68" s="115"/>
      <c r="N68" s="115"/>
      <c r="O68" s="115"/>
      <c r="P68" s="115"/>
      <c r="Q68" s="115"/>
      <c r="R68" s="115"/>
      <c r="S68" s="115"/>
      <c r="T68" s="115"/>
      <c r="U68" s="115"/>
      <c r="V68" s="115"/>
      <c r="W68" s="115"/>
      <c r="X68" s="115"/>
      <c r="Y68" s="115"/>
      <c r="Z68" s="115"/>
    </row>
    <row r="69" customFormat="false" ht="15.75" hidden="false" customHeight="true" outlineLevel="0" collapsed="false">
      <c r="A69" s="115"/>
      <c r="B69" s="115"/>
      <c r="C69" s="115"/>
      <c r="D69" s="115"/>
      <c r="E69" s="115"/>
      <c r="F69" s="115"/>
      <c r="G69" s="115"/>
      <c r="H69" s="115"/>
      <c r="I69" s="115"/>
      <c r="J69" s="115"/>
      <c r="K69" s="115"/>
      <c r="L69" s="115"/>
      <c r="M69" s="115"/>
      <c r="N69" s="115"/>
      <c r="O69" s="115"/>
      <c r="P69" s="115"/>
      <c r="Q69" s="115"/>
      <c r="R69" s="115"/>
      <c r="S69" s="115"/>
      <c r="T69" s="115"/>
      <c r="U69" s="115"/>
      <c r="V69" s="115"/>
      <c r="W69" s="115"/>
      <c r="X69" s="115"/>
      <c r="Y69" s="115"/>
      <c r="Z69" s="115"/>
    </row>
    <row r="70" customFormat="false" ht="15.75" hidden="false" customHeight="true" outlineLevel="0" collapsed="false">
      <c r="A70" s="115"/>
      <c r="B70" s="115"/>
      <c r="C70" s="115"/>
      <c r="D70" s="115"/>
      <c r="E70" s="115"/>
      <c r="F70" s="115"/>
      <c r="G70" s="115"/>
      <c r="H70" s="115"/>
      <c r="I70" s="115"/>
      <c r="J70" s="115"/>
      <c r="K70" s="115"/>
      <c r="L70" s="115"/>
      <c r="M70" s="115"/>
      <c r="N70" s="115"/>
      <c r="O70" s="115"/>
      <c r="P70" s="115"/>
      <c r="Q70" s="115"/>
      <c r="R70" s="115"/>
      <c r="S70" s="115"/>
      <c r="T70" s="115"/>
      <c r="U70" s="115"/>
      <c r="V70" s="115"/>
      <c r="W70" s="115"/>
      <c r="X70" s="115"/>
      <c r="Y70" s="115"/>
      <c r="Z70" s="115"/>
    </row>
    <row r="71" customFormat="false" ht="15.75" hidden="false" customHeight="true" outlineLevel="0" collapsed="false">
      <c r="A71" s="115"/>
      <c r="B71" s="115"/>
      <c r="C71" s="115"/>
      <c r="D71" s="115"/>
      <c r="E71" s="115"/>
      <c r="F71" s="115"/>
      <c r="G71" s="115"/>
      <c r="H71" s="115"/>
      <c r="I71" s="115"/>
      <c r="J71" s="115"/>
      <c r="K71" s="115"/>
      <c r="L71" s="115"/>
      <c r="M71" s="115"/>
      <c r="N71" s="115"/>
      <c r="O71" s="115"/>
      <c r="P71" s="115"/>
      <c r="Q71" s="115"/>
      <c r="R71" s="115"/>
      <c r="S71" s="115"/>
      <c r="T71" s="115"/>
      <c r="U71" s="115"/>
      <c r="V71" s="115"/>
      <c r="W71" s="115"/>
      <c r="X71" s="115"/>
      <c r="Y71" s="115"/>
      <c r="Z71" s="115"/>
    </row>
    <row r="72" customFormat="false" ht="15.75" hidden="false" customHeight="true" outlineLevel="0" collapsed="false">
      <c r="A72" s="115"/>
      <c r="B72" s="115"/>
      <c r="C72" s="115"/>
      <c r="D72" s="115"/>
      <c r="E72" s="115"/>
      <c r="F72" s="115"/>
      <c r="G72" s="115"/>
      <c r="H72" s="115"/>
      <c r="I72" s="115"/>
      <c r="J72" s="115"/>
      <c r="K72" s="115"/>
      <c r="L72" s="115"/>
      <c r="M72" s="115"/>
      <c r="N72" s="115"/>
      <c r="O72" s="115"/>
      <c r="P72" s="115"/>
      <c r="Q72" s="115"/>
      <c r="R72" s="115"/>
      <c r="S72" s="115"/>
      <c r="T72" s="115"/>
      <c r="U72" s="115"/>
      <c r="V72" s="115"/>
      <c r="W72" s="115"/>
      <c r="X72" s="115"/>
      <c r="Y72" s="115"/>
      <c r="Z72" s="115"/>
    </row>
    <row r="73" customFormat="false" ht="15.75" hidden="false" customHeight="true" outlineLevel="0" collapsed="false">
      <c r="A73" s="115"/>
      <c r="B73" s="115"/>
      <c r="C73" s="115"/>
      <c r="D73" s="115"/>
      <c r="E73" s="115"/>
      <c r="F73" s="115"/>
      <c r="G73" s="115"/>
      <c r="H73" s="115"/>
      <c r="I73" s="115"/>
      <c r="J73" s="115"/>
      <c r="K73" s="115"/>
      <c r="L73" s="115"/>
      <c r="M73" s="115"/>
      <c r="N73" s="115"/>
      <c r="O73" s="115"/>
      <c r="P73" s="115"/>
      <c r="Q73" s="115"/>
      <c r="R73" s="115"/>
      <c r="S73" s="115"/>
      <c r="T73" s="115"/>
      <c r="U73" s="115"/>
      <c r="V73" s="115"/>
      <c r="W73" s="115"/>
      <c r="X73" s="115"/>
      <c r="Y73" s="115"/>
      <c r="Z73" s="115"/>
    </row>
    <row r="74" customFormat="false" ht="15.75" hidden="false" customHeight="true" outlineLevel="0" collapsed="false">
      <c r="A74" s="115"/>
      <c r="B74" s="115"/>
      <c r="C74" s="115"/>
      <c r="D74" s="115"/>
      <c r="E74" s="115"/>
      <c r="F74" s="115"/>
      <c r="G74" s="115"/>
      <c r="H74" s="115"/>
      <c r="I74" s="115"/>
      <c r="J74" s="115"/>
      <c r="K74" s="115"/>
      <c r="L74" s="115"/>
      <c r="M74" s="115"/>
      <c r="N74" s="115"/>
      <c r="O74" s="115"/>
      <c r="P74" s="115"/>
      <c r="Q74" s="115"/>
      <c r="R74" s="115"/>
      <c r="S74" s="115"/>
      <c r="T74" s="115"/>
      <c r="U74" s="115"/>
      <c r="V74" s="115"/>
      <c r="W74" s="115"/>
      <c r="X74" s="115"/>
      <c r="Y74" s="115"/>
      <c r="Z74" s="115"/>
    </row>
    <row r="75" customFormat="false" ht="15.75" hidden="false" customHeight="true" outlineLevel="0" collapsed="false">
      <c r="A75" s="115"/>
      <c r="B75" s="115"/>
      <c r="C75" s="115"/>
      <c r="D75" s="115"/>
      <c r="E75" s="115"/>
      <c r="F75" s="115"/>
      <c r="G75" s="115"/>
      <c r="H75" s="115"/>
      <c r="I75" s="115"/>
      <c r="J75" s="115"/>
      <c r="K75" s="115"/>
      <c r="L75" s="115"/>
      <c r="M75" s="115"/>
      <c r="N75" s="115"/>
      <c r="O75" s="115"/>
      <c r="P75" s="115"/>
      <c r="Q75" s="115"/>
      <c r="R75" s="115"/>
      <c r="S75" s="115"/>
      <c r="T75" s="115"/>
      <c r="U75" s="115"/>
      <c r="V75" s="115"/>
      <c r="W75" s="115"/>
      <c r="X75" s="115"/>
      <c r="Y75" s="115"/>
      <c r="Z75" s="115"/>
    </row>
    <row r="76" customFormat="false" ht="15.75" hidden="false" customHeight="true" outlineLevel="0" collapsed="false">
      <c r="A76" s="115"/>
      <c r="B76" s="115"/>
      <c r="C76" s="115"/>
      <c r="D76" s="115"/>
      <c r="E76" s="115"/>
      <c r="F76" s="115"/>
      <c r="G76" s="115"/>
      <c r="H76" s="115"/>
      <c r="I76" s="115"/>
      <c r="J76" s="115"/>
      <c r="K76" s="115"/>
      <c r="L76" s="115"/>
      <c r="M76" s="115"/>
      <c r="N76" s="115"/>
      <c r="O76" s="115"/>
      <c r="P76" s="115"/>
      <c r="Q76" s="115"/>
      <c r="R76" s="115"/>
      <c r="S76" s="115"/>
      <c r="T76" s="115"/>
      <c r="U76" s="115"/>
      <c r="V76" s="115"/>
      <c r="W76" s="115"/>
      <c r="X76" s="115"/>
      <c r="Y76" s="115"/>
      <c r="Z76" s="115"/>
    </row>
    <row r="77" customFormat="false" ht="15.75" hidden="false" customHeight="true" outlineLevel="0" collapsed="false">
      <c r="A77" s="115"/>
      <c r="B77" s="115"/>
      <c r="C77" s="115"/>
      <c r="D77" s="115"/>
      <c r="E77" s="115"/>
      <c r="F77" s="115"/>
      <c r="G77" s="115"/>
      <c r="H77" s="115"/>
      <c r="I77" s="115"/>
      <c r="J77" s="115"/>
      <c r="K77" s="115"/>
      <c r="L77" s="115"/>
      <c r="M77" s="115"/>
      <c r="N77" s="115"/>
      <c r="O77" s="115"/>
      <c r="P77" s="115"/>
      <c r="Q77" s="115"/>
      <c r="R77" s="115"/>
      <c r="S77" s="115"/>
      <c r="T77" s="115"/>
      <c r="U77" s="115"/>
      <c r="V77" s="115"/>
      <c r="W77" s="115"/>
      <c r="X77" s="115"/>
      <c r="Y77" s="115"/>
      <c r="Z77" s="115"/>
    </row>
    <row r="78" customFormat="false" ht="15.75" hidden="false" customHeight="true" outlineLevel="0" collapsed="false">
      <c r="A78" s="115"/>
      <c r="B78" s="115"/>
      <c r="C78" s="115"/>
      <c r="D78" s="115"/>
      <c r="E78" s="115"/>
      <c r="F78" s="115"/>
      <c r="G78" s="115"/>
      <c r="H78" s="115"/>
      <c r="I78" s="115"/>
      <c r="J78" s="115"/>
      <c r="K78" s="115"/>
      <c r="L78" s="115"/>
      <c r="M78" s="115"/>
      <c r="N78" s="115"/>
      <c r="O78" s="115"/>
      <c r="P78" s="115"/>
      <c r="Q78" s="115"/>
      <c r="R78" s="115"/>
      <c r="S78" s="115"/>
      <c r="T78" s="115"/>
      <c r="U78" s="115"/>
      <c r="V78" s="115"/>
      <c r="W78" s="115"/>
      <c r="X78" s="115"/>
      <c r="Y78" s="115"/>
      <c r="Z78" s="115"/>
    </row>
    <row r="79" customFormat="false" ht="15.75" hidden="false" customHeight="true" outlineLevel="0" collapsed="false">
      <c r="A79" s="115"/>
      <c r="B79" s="115"/>
      <c r="C79" s="115"/>
      <c r="D79" s="115"/>
      <c r="E79" s="115"/>
      <c r="F79" s="115"/>
      <c r="G79" s="115"/>
      <c r="H79" s="115"/>
      <c r="I79" s="115"/>
      <c r="J79" s="115"/>
      <c r="K79" s="115"/>
      <c r="L79" s="115"/>
      <c r="M79" s="115"/>
      <c r="N79" s="115"/>
      <c r="O79" s="115"/>
      <c r="P79" s="115"/>
      <c r="Q79" s="115"/>
      <c r="R79" s="115"/>
      <c r="S79" s="115"/>
      <c r="T79" s="115"/>
      <c r="U79" s="115"/>
      <c r="V79" s="115"/>
      <c r="W79" s="115"/>
      <c r="X79" s="115"/>
      <c r="Y79" s="115"/>
      <c r="Z79" s="115"/>
    </row>
    <row r="80" customFormat="false" ht="15.75" hidden="false" customHeight="true" outlineLevel="0" collapsed="false">
      <c r="A80" s="115"/>
      <c r="B80" s="115"/>
      <c r="C80" s="115"/>
      <c r="D80" s="115"/>
      <c r="E80" s="115"/>
      <c r="F80" s="115"/>
      <c r="G80" s="115"/>
      <c r="H80" s="115"/>
      <c r="I80" s="115"/>
      <c r="J80" s="115"/>
      <c r="K80" s="115"/>
      <c r="L80" s="115"/>
      <c r="M80" s="115"/>
      <c r="N80" s="115"/>
      <c r="O80" s="115"/>
      <c r="P80" s="115"/>
      <c r="Q80" s="115"/>
      <c r="R80" s="115"/>
      <c r="S80" s="115"/>
      <c r="T80" s="115"/>
      <c r="U80" s="115"/>
      <c r="V80" s="115"/>
      <c r="W80" s="115"/>
      <c r="X80" s="115"/>
      <c r="Y80" s="115"/>
      <c r="Z80" s="115"/>
    </row>
    <row r="81" customFormat="false" ht="15.75" hidden="false" customHeight="true" outlineLevel="0" collapsed="false">
      <c r="A81" s="115"/>
      <c r="B81" s="115"/>
      <c r="C81" s="115"/>
      <c r="D81" s="115"/>
      <c r="E81" s="115"/>
      <c r="F81" s="115"/>
      <c r="G81" s="115"/>
      <c r="H81" s="115"/>
      <c r="I81" s="115"/>
      <c r="J81" s="115"/>
      <c r="K81" s="115"/>
      <c r="L81" s="115"/>
      <c r="M81" s="115"/>
      <c r="N81" s="115"/>
      <c r="O81" s="115"/>
      <c r="P81" s="115"/>
      <c r="Q81" s="115"/>
      <c r="R81" s="115"/>
      <c r="S81" s="115"/>
      <c r="T81" s="115"/>
      <c r="U81" s="115"/>
      <c r="V81" s="115"/>
      <c r="W81" s="115"/>
      <c r="X81" s="115"/>
      <c r="Y81" s="115"/>
      <c r="Z81" s="115"/>
    </row>
    <row r="82" customFormat="false" ht="15.75" hidden="false" customHeight="true" outlineLevel="0" collapsed="false">
      <c r="A82" s="115"/>
      <c r="B82" s="115"/>
      <c r="C82" s="115"/>
      <c r="D82" s="115"/>
      <c r="E82" s="115"/>
      <c r="F82" s="115"/>
      <c r="G82" s="115"/>
      <c r="H82" s="115"/>
      <c r="I82" s="115"/>
      <c r="J82" s="115"/>
      <c r="K82" s="115"/>
      <c r="L82" s="115"/>
      <c r="M82" s="115"/>
      <c r="N82" s="115"/>
      <c r="O82" s="115"/>
      <c r="P82" s="115"/>
      <c r="Q82" s="115"/>
      <c r="R82" s="115"/>
      <c r="S82" s="115"/>
      <c r="T82" s="115"/>
      <c r="U82" s="115"/>
      <c r="V82" s="115"/>
      <c r="W82" s="115"/>
      <c r="X82" s="115"/>
      <c r="Y82" s="115"/>
      <c r="Z82" s="115"/>
    </row>
    <row r="83" customFormat="false" ht="15.75" hidden="false" customHeight="true" outlineLevel="0" collapsed="false">
      <c r="A83" s="115"/>
      <c r="B83" s="115"/>
      <c r="C83" s="115"/>
      <c r="D83" s="115"/>
      <c r="E83" s="115"/>
      <c r="F83" s="115"/>
      <c r="G83" s="115"/>
      <c r="H83" s="115"/>
      <c r="I83" s="115"/>
      <c r="J83" s="115"/>
      <c r="K83" s="115"/>
      <c r="L83" s="115"/>
      <c r="M83" s="115"/>
      <c r="N83" s="115"/>
      <c r="O83" s="115"/>
      <c r="P83" s="115"/>
      <c r="Q83" s="115"/>
      <c r="R83" s="115"/>
      <c r="S83" s="115"/>
      <c r="T83" s="115"/>
      <c r="U83" s="115"/>
      <c r="V83" s="115"/>
      <c r="W83" s="115"/>
      <c r="X83" s="115"/>
      <c r="Y83" s="115"/>
      <c r="Z83" s="115"/>
    </row>
    <row r="84" customFormat="false" ht="15.75" hidden="false" customHeight="true" outlineLevel="0" collapsed="false">
      <c r="A84" s="115"/>
      <c r="B84" s="115"/>
      <c r="C84" s="115"/>
      <c r="D84" s="115"/>
      <c r="E84" s="115"/>
      <c r="F84" s="115"/>
      <c r="G84" s="115"/>
      <c r="H84" s="115"/>
      <c r="I84" s="115"/>
      <c r="J84" s="115"/>
      <c r="K84" s="115"/>
      <c r="L84" s="115"/>
      <c r="M84" s="115"/>
      <c r="N84" s="115"/>
      <c r="O84" s="115"/>
      <c r="P84" s="115"/>
      <c r="Q84" s="115"/>
      <c r="R84" s="115"/>
      <c r="S84" s="115"/>
      <c r="T84" s="115"/>
      <c r="U84" s="115"/>
      <c r="V84" s="115"/>
      <c r="W84" s="115"/>
      <c r="X84" s="115"/>
      <c r="Y84" s="115"/>
      <c r="Z84" s="115"/>
    </row>
    <row r="85" customFormat="false" ht="15.75" hidden="false" customHeight="true" outlineLevel="0" collapsed="false">
      <c r="A85" s="115"/>
      <c r="B85" s="115"/>
      <c r="C85" s="115"/>
      <c r="D85" s="115"/>
      <c r="E85" s="115"/>
      <c r="F85" s="115"/>
      <c r="G85" s="115"/>
      <c r="H85" s="115"/>
      <c r="I85" s="115"/>
      <c r="J85" s="115"/>
      <c r="K85" s="115"/>
      <c r="L85" s="115"/>
      <c r="M85" s="115"/>
      <c r="N85" s="115"/>
      <c r="O85" s="115"/>
      <c r="P85" s="115"/>
      <c r="Q85" s="115"/>
      <c r="R85" s="115"/>
      <c r="S85" s="115"/>
      <c r="T85" s="115"/>
      <c r="U85" s="115"/>
      <c r="V85" s="115"/>
      <c r="W85" s="115"/>
      <c r="X85" s="115"/>
      <c r="Y85" s="115"/>
      <c r="Z85" s="115"/>
    </row>
    <row r="86" customFormat="false" ht="15.75" hidden="false" customHeight="true" outlineLevel="0" collapsed="false">
      <c r="A86" s="115"/>
      <c r="B86" s="115"/>
      <c r="C86" s="115"/>
      <c r="D86" s="115"/>
      <c r="E86" s="115"/>
      <c r="F86" s="115"/>
      <c r="G86" s="115"/>
      <c r="H86" s="115"/>
      <c r="I86" s="115"/>
      <c r="J86" s="115"/>
      <c r="K86" s="115"/>
      <c r="L86" s="115"/>
      <c r="M86" s="115"/>
      <c r="N86" s="115"/>
      <c r="O86" s="115"/>
      <c r="P86" s="115"/>
      <c r="Q86" s="115"/>
      <c r="R86" s="115"/>
      <c r="S86" s="115"/>
      <c r="T86" s="115"/>
      <c r="U86" s="115"/>
      <c r="V86" s="115"/>
      <c r="W86" s="115"/>
      <c r="X86" s="115"/>
      <c r="Y86" s="115"/>
      <c r="Z86" s="115"/>
    </row>
    <row r="87" customFormat="false" ht="15.75" hidden="false" customHeight="true" outlineLevel="0" collapsed="false">
      <c r="A87" s="115"/>
      <c r="B87" s="115"/>
      <c r="C87" s="115"/>
      <c r="D87" s="115"/>
      <c r="E87" s="115"/>
      <c r="F87" s="115"/>
      <c r="G87" s="115"/>
      <c r="H87" s="115"/>
      <c r="I87" s="115"/>
      <c r="J87" s="115"/>
      <c r="K87" s="115"/>
      <c r="L87" s="115"/>
      <c r="M87" s="115"/>
      <c r="N87" s="115"/>
      <c r="O87" s="115"/>
      <c r="P87" s="115"/>
      <c r="Q87" s="115"/>
      <c r="R87" s="115"/>
      <c r="S87" s="115"/>
      <c r="T87" s="115"/>
      <c r="U87" s="115"/>
      <c r="V87" s="115"/>
      <c r="W87" s="115"/>
      <c r="X87" s="115"/>
      <c r="Y87" s="115"/>
      <c r="Z87" s="115"/>
    </row>
    <row r="88" customFormat="false" ht="15.75" hidden="false" customHeight="true" outlineLevel="0" collapsed="false">
      <c r="A88" s="115"/>
      <c r="B88" s="115"/>
      <c r="C88" s="115"/>
      <c r="D88" s="115"/>
      <c r="E88" s="115"/>
      <c r="F88" s="115"/>
      <c r="G88" s="115"/>
      <c r="H88" s="115"/>
      <c r="I88" s="115"/>
      <c r="J88" s="115"/>
      <c r="K88" s="115"/>
      <c r="L88" s="115"/>
      <c r="M88" s="115"/>
      <c r="N88" s="115"/>
      <c r="O88" s="115"/>
      <c r="P88" s="115"/>
      <c r="Q88" s="115"/>
      <c r="R88" s="115"/>
      <c r="S88" s="115"/>
      <c r="T88" s="115"/>
      <c r="U88" s="115"/>
      <c r="V88" s="115"/>
      <c r="W88" s="115"/>
      <c r="X88" s="115"/>
      <c r="Y88" s="115"/>
      <c r="Z88" s="115"/>
    </row>
    <row r="89" customFormat="false" ht="15.75" hidden="false" customHeight="true" outlineLevel="0" collapsed="false">
      <c r="A89" s="115"/>
      <c r="B89" s="115"/>
      <c r="C89" s="115"/>
      <c r="D89" s="115"/>
      <c r="E89" s="115"/>
      <c r="F89" s="115"/>
      <c r="G89" s="115"/>
      <c r="H89" s="115"/>
      <c r="I89" s="115"/>
      <c r="J89" s="115"/>
      <c r="K89" s="115"/>
      <c r="L89" s="115"/>
      <c r="M89" s="115"/>
      <c r="N89" s="115"/>
      <c r="O89" s="115"/>
      <c r="P89" s="115"/>
      <c r="Q89" s="115"/>
      <c r="R89" s="115"/>
      <c r="S89" s="115"/>
      <c r="T89" s="115"/>
      <c r="U89" s="115"/>
      <c r="V89" s="115"/>
      <c r="W89" s="115"/>
      <c r="X89" s="115"/>
      <c r="Y89" s="115"/>
      <c r="Z89" s="115"/>
    </row>
    <row r="90" customFormat="false" ht="15.75" hidden="false" customHeight="true" outlineLevel="0" collapsed="false">
      <c r="A90" s="115"/>
      <c r="B90" s="115"/>
      <c r="C90" s="115"/>
      <c r="D90" s="115"/>
      <c r="E90" s="115"/>
      <c r="F90" s="115"/>
      <c r="G90" s="115"/>
      <c r="H90" s="115"/>
      <c r="I90" s="115"/>
      <c r="J90" s="115"/>
      <c r="K90" s="115"/>
      <c r="L90" s="115"/>
      <c r="M90" s="115"/>
      <c r="N90" s="115"/>
      <c r="O90" s="115"/>
      <c r="P90" s="115"/>
      <c r="Q90" s="115"/>
      <c r="R90" s="115"/>
      <c r="S90" s="115"/>
      <c r="T90" s="115"/>
      <c r="U90" s="115"/>
      <c r="V90" s="115"/>
      <c r="W90" s="115"/>
      <c r="X90" s="115"/>
      <c r="Y90" s="115"/>
      <c r="Z90" s="115"/>
    </row>
    <row r="91" customFormat="false" ht="15.75" hidden="false" customHeight="true" outlineLevel="0" collapsed="false">
      <c r="A91" s="115"/>
      <c r="B91" s="115"/>
      <c r="C91" s="115"/>
      <c r="D91" s="115"/>
      <c r="E91" s="115"/>
      <c r="F91" s="115"/>
      <c r="G91" s="115"/>
      <c r="H91" s="115"/>
      <c r="I91" s="115"/>
      <c r="J91" s="115"/>
      <c r="K91" s="115"/>
      <c r="L91" s="115"/>
      <c r="M91" s="115"/>
      <c r="N91" s="115"/>
      <c r="O91" s="115"/>
      <c r="P91" s="115"/>
      <c r="Q91" s="115"/>
      <c r="R91" s="115"/>
      <c r="S91" s="115"/>
      <c r="T91" s="115"/>
      <c r="U91" s="115"/>
      <c r="V91" s="115"/>
      <c r="W91" s="115"/>
      <c r="X91" s="115"/>
      <c r="Y91" s="115"/>
      <c r="Z91" s="115"/>
    </row>
    <row r="92" customFormat="false" ht="15.75" hidden="false" customHeight="true" outlineLevel="0" collapsed="false">
      <c r="A92" s="115"/>
      <c r="B92" s="115"/>
      <c r="C92" s="115"/>
      <c r="D92" s="115"/>
      <c r="E92" s="115"/>
      <c r="F92" s="115"/>
      <c r="G92" s="115"/>
      <c r="H92" s="115"/>
      <c r="I92" s="115"/>
      <c r="J92" s="115"/>
      <c r="K92" s="115"/>
      <c r="L92" s="115"/>
      <c r="M92" s="115"/>
      <c r="N92" s="115"/>
      <c r="O92" s="115"/>
      <c r="P92" s="115"/>
      <c r="Q92" s="115"/>
      <c r="R92" s="115"/>
      <c r="S92" s="115"/>
      <c r="T92" s="115"/>
      <c r="U92" s="115"/>
      <c r="V92" s="115"/>
      <c r="W92" s="115"/>
      <c r="X92" s="115"/>
      <c r="Y92" s="115"/>
      <c r="Z92" s="115"/>
    </row>
    <row r="93" customFormat="false" ht="15.75" hidden="false" customHeight="true" outlineLevel="0" collapsed="false">
      <c r="A93" s="115"/>
      <c r="B93" s="115"/>
      <c r="C93" s="115"/>
      <c r="D93" s="115"/>
      <c r="E93" s="115"/>
      <c r="F93" s="115"/>
      <c r="G93" s="115"/>
      <c r="H93" s="115"/>
      <c r="I93" s="115"/>
      <c r="J93" s="115"/>
      <c r="K93" s="115"/>
      <c r="L93" s="115"/>
      <c r="M93" s="115"/>
      <c r="N93" s="115"/>
      <c r="O93" s="115"/>
      <c r="P93" s="115"/>
      <c r="Q93" s="115"/>
      <c r="R93" s="115"/>
      <c r="S93" s="115"/>
      <c r="T93" s="115"/>
      <c r="U93" s="115"/>
      <c r="V93" s="115"/>
      <c r="W93" s="115"/>
      <c r="X93" s="115"/>
      <c r="Y93" s="115"/>
      <c r="Z93" s="115"/>
    </row>
    <row r="94" customFormat="false" ht="15.75" hidden="false" customHeight="true" outlineLevel="0" collapsed="false">
      <c r="A94" s="115"/>
      <c r="B94" s="115"/>
      <c r="C94" s="115"/>
      <c r="D94" s="115"/>
      <c r="E94" s="115"/>
      <c r="F94" s="115"/>
      <c r="G94" s="115"/>
      <c r="H94" s="115"/>
      <c r="I94" s="115"/>
      <c r="J94" s="115"/>
      <c r="K94" s="115"/>
      <c r="L94" s="115"/>
      <c r="M94" s="115"/>
      <c r="N94" s="115"/>
      <c r="O94" s="115"/>
      <c r="P94" s="115"/>
      <c r="Q94" s="115"/>
      <c r="R94" s="115"/>
      <c r="S94" s="115"/>
      <c r="T94" s="115"/>
      <c r="U94" s="115"/>
      <c r="V94" s="115"/>
      <c r="W94" s="115"/>
      <c r="X94" s="115"/>
      <c r="Y94" s="115"/>
      <c r="Z94" s="115"/>
    </row>
    <row r="95" customFormat="false" ht="15.75" hidden="false" customHeight="true" outlineLevel="0" collapsed="false">
      <c r="A95" s="115"/>
      <c r="B95" s="115"/>
      <c r="C95" s="115"/>
      <c r="D95" s="115"/>
      <c r="E95" s="115"/>
      <c r="F95" s="115"/>
      <c r="G95" s="115"/>
      <c r="H95" s="115"/>
      <c r="I95" s="115"/>
      <c r="J95" s="115"/>
      <c r="K95" s="115"/>
      <c r="L95" s="115"/>
      <c r="M95" s="115"/>
      <c r="N95" s="115"/>
      <c r="O95" s="115"/>
      <c r="P95" s="115"/>
      <c r="Q95" s="115"/>
      <c r="R95" s="115"/>
      <c r="S95" s="115"/>
      <c r="T95" s="115"/>
      <c r="U95" s="115"/>
      <c r="V95" s="115"/>
      <c r="W95" s="115"/>
      <c r="X95" s="115"/>
      <c r="Y95" s="115"/>
      <c r="Z95" s="115"/>
    </row>
    <row r="96" customFormat="false" ht="15.75" hidden="false" customHeight="true" outlineLevel="0" collapsed="false">
      <c r="A96" s="115"/>
      <c r="B96" s="115"/>
      <c r="C96" s="115"/>
      <c r="D96" s="115"/>
      <c r="E96" s="115"/>
      <c r="F96" s="115"/>
      <c r="G96" s="115"/>
      <c r="H96" s="115"/>
      <c r="I96" s="115"/>
      <c r="J96" s="115"/>
      <c r="K96" s="115"/>
      <c r="L96" s="115"/>
      <c r="M96" s="115"/>
      <c r="N96" s="115"/>
      <c r="O96" s="115"/>
      <c r="P96" s="115"/>
      <c r="Q96" s="115"/>
      <c r="R96" s="115"/>
      <c r="S96" s="115"/>
      <c r="T96" s="115"/>
      <c r="U96" s="115"/>
      <c r="V96" s="115"/>
      <c r="W96" s="115"/>
      <c r="X96" s="115"/>
      <c r="Y96" s="115"/>
      <c r="Z96" s="115"/>
    </row>
    <row r="97" customFormat="false" ht="15.75" hidden="false" customHeight="true" outlineLevel="0" collapsed="false">
      <c r="A97" s="115"/>
      <c r="B97" s="115"/>
      <c r="C97" s="115"/>
      <c r="D97" s="115"/>
      <c r="E97" s="115"/>
      <c r="F97" s="115"/>
      <c r="G97" s="115"/>
      <c r="H97" s="115"/>
      <c r="I97" s="115"/>
      <c r="J97" s="115"/>
      <c r="K97" s="115"/>
      <c r="L97" s="115"/>
      <c r="M97" s="115"/>
      <c r="N97" s="115"/>
      <c r="O97" s="115"/>
      <c r="P97" s="115"/>
      <c r="Q97" s="115"/>
      <c r="R97" s="115"/>
      <c r="S97" s="115"/>
      <c r="T97" s="115"/>
      <c r="U97" s="115"/>
      <c r="V97" s="115"/>
      <c r="W97" s="115"/>
      <c r="X97" s="115"/>
      <c r="Y97" s="115"/>
      <c r="Z97" s="115"/>
    </row>
    <row r="98" customFormat="false" ht="15.75" hidden="false" customHeight="true" outlineLevel="0" collapsed="false">
      <c r="A98" s="115"/>
      <c r="B98" s="115"/>
      <c r="C98" s="115"/>
      <c r="D98" s="115"/>
      <c r="E98" s="115"/>
      <c r="F98" s="115"/>
      <c r="G98" s="115"/>
      <c r="H98" s="115"/>
      <c r="I98" s="115"/>
      <c r="J98" s="115"/>
      <c r="K98" s="115"/>
      <c r="L98" s="115"/>
      <c r="M98" s="115"/>
      <c r="N98" s="115"/>
      <c r="O98" s="115"/>
      <c r="P98" s="115"/>
      <c r="Q98" s="115"/>
      <c r="R98" s="115"/>
      <c r="S98" s="115"/>
      <c r="T98" s="115"/>
      <c r="U98" s="115"/>
      <c r="V98" s="115"/>
      <c r="W98" s="115"/>
      <c r="X98" s="115"/>
      <c r="Y98" s="115"/>
      <c r="Z98" s="115"/>
    </row>
    <row r="99" customFormat="false" ht="15.75" hidden="false" customHeight="true" outlineLevel="0" collapsed="false">
      <c r="A99" s="115"/>
      <c r="B99" s="115"/>
      <c r="C99" s="115"/>
      <c r="D99" s="115"/>
      <c r="E99" s="115"/>
      <c r="F99" s="115"/>
      <c r="G99" s="115"/>
      <c r="H99" s="115"/>
      <c r="I99" s="115"/>
      <c r="J99" s="115"/>
      <c r="K99" s="115"/>
      <c r="L99" s="115"/>
      <c r="M99" s="115"/>
      <c r="N99" s="115"/>
      <c r="O99" s="115"/>
      <c r="P99" s="115"/>
      <c r="Q99" s="115"/>
      <c r="R99" s="115"/>
      <c r="S99" s="115"/>
      <c r="T99" s="115"/>
      <c r="U99" s="115"/>
      <c r="V99" s="115"/>
      <c r="W99" s="115"/>
      <c r="X99" s="115"/>
      <c r="Y99" s="115"/>
      <c r="Z99" s="115"/>
    </row>
    <row r="100" customFormat="false" ht="15.75" hidden="false" customHeight="true" outlineLevel="0" collapsed="false">
      <c r="A100" s="115"/>
      <c r="B100" s="115"/>
      <c r="C100" s="115"/>
      <c r="D100" s="115"/>
      <c r="E100" s="115"/>
      <c r="F100" s="115"/>
      <c r="G100" s="115"/>
      <c r="H100" s="115"/>
      <c r="I100" s="115"/>
      <c r="J100" s="115"/>
      <c r="K100" s="115"/>
      <c r="L100" s="115"/>
      <c r="M100" s="115"/>
      <c r="N100" s="115"/>
      <c r="O100" s="115"/>
      <c r="P100" s="115"/>
      <c r="Q100" s="115"/>
      <c r="R100" s="115"/>
      <c r="S100" s="115"/>
      <c r="T100" s="115"/>
      <c r="U100" s="115"/>
      <c r="V100" s="115"/>
      <c r="W100" s="115"/>
      <c r="X100" s="115"/>
      <c r="Y100" s="115"/>
      <c r="Z100" s="115"/>
    </row>
    <row r="101" customFormat="false" ht="15.75" hidden="false" customHeight="true" outlineLevel="0" collapsed="false">
      <c r="A101" s="115"/>
      <c r="B101" s="115"/>
      <c r="C101" s="115"/>
      <c r="D101" s="115"/>
      <c r="E101" s="115"/>
      <c r="F101" s="115"/>
      <c r="G101" s="115"/>
      <c r="H101" s="115"/>
      <c r="I101" s="115"/>
      <c r="J101" s="115"/>
      <c r="K101" s="115"/>
      <c r="L101" s="115"/>
      <c r="M101" s="115"/>
      <c r="N101" s="115"/>
      <c r="O101" s="115"/>
      <c r="P101" s="115"/>
      <c r="Q101" s="115"/>
      <c r="R101" s="115"/>
      <c r="S101" s="115"/>
      <c r="T101" s="115"/>
      <c r="U101" s="115"/>
      <c r="V101" s="115"/>
      <c r="W101" s="115"/>
      <c r="X101" s="115"/>
      <c r="Y101" s="115"/>
      <c r="Z101" s="115"/>
    </row>
    <row r="102" customFormat="false" ht="15.75" hidden="false" customHeight="true" outlineLevel="0" collapsed="false">
      <c r="A102" s="115"/>
      <c r="B102" s="115"/>
      <c r="C102" s="115"/>
      <c r="D102" s="115"/>
      <c r="E102" s="115"/>
      <c r="F102" s="115"/>
      <c r="G102" s="115"/>
      <c r="H102" s="115"/>
      <c r="I102" s="115"/>
      <c r="J102" s="115"/>
      <c r="K102" s="115"/>
      <c r="L102" s="115"/>
      <c r="M102" s="115"/>
      <c r="N102" s="115"/>
      <c r="O102" s="115"/>
      <c r="P102" s="115"/>
      <c r="Q102" s="115"/>
      <c r="R102" s="115"/>
      <c r="S102" s="115"/>
      <c r="T102" s="115"/>
      <c r="U102" s="115"/>
      <c r="V102" s="115"/>
      <c r="W102" s="115"/>
      <c r="X102" s="115"/>
      <c r="Y102" s="115"/>
      <c r="Z102" s="115"/>
    </row>
    <row r="103" customFormat="false" ht="15.75" hidden="false" customHeight="true" outlineLevel="0" collapsed="false">
      <c r="A103" s="115"/>
      <c r="B103" s="115"/>
      <c r="C103" s="115"/>
      <c r="D103" s="115"/>
      <c r="E103" s="115"/>
      <c r="F103" s="115"/>
      <c r="G103" s="115"/>
      <c r="H103" s="115"/>
      <c r="I103" s="115"/>
      <c r="J103" s="115"/>
      <c r="K103" s="115"/>
      <c r="L103" s="115"/>
      <c r="M103" s="115"/>
      <c r="N103" s="115"/>
      <c r="O103" s="115"/>
      <c r="P103" s="115"/>
      <c r="Q103" s="115"/>
      <c r="R103" s="115"/>
      <c r="S103" s="115"/>
      <c r="T103" s="115"/>
      <c r="U103" s="115"/>
      <c r="V103" s="115"/>
      <c r="W103" s="115"/>
      <c r="X103" s="115"/>
      <c r="Y103" s="115"/>
      <c r="Z103" s="115"/>
    </row>
    <row r="104" customFormat="false" ht="15.75" hidden="false" customHeight="true" outlineLevel="0" collapsed="false">
      <c r="A104" s="115"/>
      <c r="B104" s="115"/>
      <c r="C104" s="115"/>
      <c r="D104" s="115"/>
      <c r="E104" s="115"/>
      <c r="F104" s="115"/>
      <c r="G104" s="115"/>
      <c r="H104" s="115"/>
      <c r="I104" s="115"/>
      <c r="J104" s="115"/>
      <c r="K104" s="115"/>
      <c r="L104" s="115"/>
      <c r="M104" s="115"/>
      <c r="N104" s="115"/>
      <c r="O104" s="115"/>
      <c r="P104" s="115"/>
      <c r="Q104" s="115"/>
      <c r="R104" s="115"/>
      <c r="S104" s="115"/>
      <c r="T104" s="115"/>
      <c r="U104" s="115"/>
      <c r="V104" s="115"/>
      <c r="W104" s="115"/>
      <c r="X104" s="115"/>
      <c r="Y104" s="115"/>
      <c r="Z104" s="115"/>
    </row>
    <row r="105" customFormat="false" ht="15.75" hidden="false" customHeight="true" outlineLevel="0" collapsed="false">
      <c r="A105" s="115"/>
      <c r="B105" s="115"/>
      <c r="C105" s="115"/>
      <c r="D105" s="115"/>
      <c r="E105" s="115"/>
      <c r="F105" s="115"/>
      <c r="G105" s="115"/>
      <c r="H105" s="115"/>
      <c r="I105" s="115"/>
      <c r="J105" s="115"/>
      <c r="K105" s="115"/>
      <c r="L105" s="115"/>
      <c r="M105" s="115"/>
      <c r="N105" s="115"/>
      <c r="O105" s="115"/>
      <c r="P105" s="115"/>
      <c r="Q105" s="115"/>
      <c r="R105" s="115"/>
      <c r="S105" s="115"/>
      <c r="T105" s="115"/>
      <c r="U105" s="115"/>
      <c r="V105" s="115"/>
      <c r="W105" s="115"/>
      <c r="X105" s="115"/>
      <c r="Y105" s="115"/>
      <c r="Z105" s="115"/>
    </row>
    <row r="106" customFormat="false" ht="15.75" hidden="false" customHeight="true" outlineLevel="0" collapsed="false">
      <c r="A106" s="115"/>
      <c r="B106" s="115"/>
      <c r="C106" s="115"/>
      <c r="D106" s="115"/>
      <c r="E106" s="115"/>
      <c r="F106" s="115"/>
      <c r="G106" s="115"/>
      <c r="H106" s="115"/>
      <c r="I106" s="115"/>
      <c r="J106" s="115"/>
      <c r="K106" s="115"/>
      <c r="L106" s="115"/>
      <c r="M106" s="115"/>
      <c r="N106" s="115"/>
      <c r="O106" s="115"/>
      <c r="P106" s="115"/>
      <c r="Q106" s="115"/>
      <c r="R106" s="115"/>
      <c r="S106" s="115"/>
      <c r="T106" s="115"/>
      <c r="U106" s="115"/>
      <c r="V106" s="115"/>
      <c r="W106" s="115"/>
      <c r="X106" s="115"/>
      <c r="Y106" s="115"/>
      <c r="Z106" s="115"/>
    </row>
    <row r="107" customFormat="false" ht="15.75" hidden="false" customHeight="true" outlineLevel="0" collapsed="false">
      <c r="A107" s="115"/>
      <c r="B107" s="115"/>
      <c r="C107" s="115"/>
      <c r="D107" s="115"/>
      <c r="E107" s="115"/>
      <c r="F107" s="115"/>
      <c r="G107" s="115"/>
      <c r="H107" s="115"/>
      <c r="I107" s="115"/>
      <c r="J107" s="115"/>
      <c r="K107" s="115"/>
      <c r="L107" s="115"/>
      <c r="M107" s="115"/>
      <c r="N107" s="115"/>
      <c r="O107" s="115"/>
      <c r="P107" s="115"/>
      <c r="Q107" s="115"/>
      <c r="R107" s="115"/>
      <c r="S107" s="115"/>
      <c r="T107" s="115"/>
      <c r="U107" s="115"/>
      <c r="V107" s="115"/>
      <c r="W107" s="115"/>
      <c r="X107" s="115"/>
      <c r="Y107" s="115"/>
      <c r="Z107" s="115"/>
    </row>
    <row r="108" customFormat="false" ht="15.75" hidden="false" customHeight="true" outlineLevel="0" collapsed="false">
      <c r="A108" s="115"/>
      <c r="B108" s="115"/>
      <c r="C108" s="115"/>
      <c r="D108" s="115"/>
      <c r="E108" s="115"/>
      <c r="F108" s="115"/>
      <c r="G108" s="115"/>
      <c r="H108" s="115"/>
      <c r="I108" s="115"/>
      <c r="J108" s="115"/>
      <c r="K108" s="115"/>
      <c r="L108" s="115"/>
      <c r="M108" s="115"/>
      <c r="N108" s="115"/>
      <c r="O108" s="115"/>
      <c r="P108" s="115"/>
      <c r="Q108" s="115"/>
      <c r="R108" s="115"/>
      <c r="S108" s="115"/>
      <c r="T108" s="115"/>
      <c r="U108" s="115"/>
      <c r="V108" s="115"/>
      <c r="W108" s="115"/>
      <c r="X108" s="115"/>
      <c r="Y108" s="115"/>
      <c r="Z108" s="115"/>
    </row>
    <row r="109" customFormat="false" ht="15.75" hidden="false" customHeight="true" outlineLevel="0" collapsed="false">
      <c r="A109" s="115"/>
      <c r="B109" s="115"/>
      <c r="C109" s="115"/>
      <c r="D109" s="115"/>
      <c r="E109" s="115"/>
      <c r="F109" s="115"/>
      <c r="G109" s="115"/>
      <c r="H109" s="115"/>
      <c r="I109" s="115"/>
      <c r="J109" s="115"/>
      <c r="K109" s="115"/>
      <c r="L109" s="115"/>
      <c r="M109" s="115"/>
      <c r="N109" s="115"/>
      <c r="O109" s="115"/>
      <c r="P109" s="115"/>
      <c r="Q109" s="115"/>
      <c r="R109" s="115"/>
      <c r="S109" s="115"/>
      <c r="T109" s="115"/>
      <c r="U109" s="115"/>
      <c r="V109" s="115"/>
      <c r="W109" s="115"/>
      <c r="X109" s="115"/>
      <c r="Y109" s="115"/>
      <c r="Z109" s="115"/>
    </row>
    <row r="110" customFormat="false" ht="15.75" hidden="false" customHeight="true" outlineLevel="0" collapsed="false">
      <c r="A110" s="115"/>
      <c r="B110" s="115"/>
      <c r="C110" s="115"/>
      <c r="D110" s="115"/>
      <c r="E110" s="115"/>
      <c r="F110" s="115"/>
      <c r="G110" s="115"/>
      <c r="H110" s="115"/>
      <c r="I110" s="115"/>
      <c r="J110" s="115"/>
      <c r="K110" s="115"/>
      <c r="L110" s="115"/>
      <c r="M110" s="115"/>
      <c r="N110" s="115"/>
      <c r="O110" s="115"/>
      <c r="P110" s="115"/>
      <c r="Q110" s="115"/>
      <c r="R110" s="115"/>
      <c r="S110" s="115"/>
      <c r="T110" s="115"/>
      <c r="U110" s="115"/>
      <c r="V110" s="115"/>
      <c r="W110" s="115"/>
      <c r="X110" s="115"/>
      <c r="Y110" s="115"/>
      <c r="Z110" s="115"/>
    </row>
    <row r="111" customFormat="false" ht="15.75" hidden="false" customHeight="true" outlineLevel="0" collapsed="false">
      <c r="A111" s="115"/>
      <c r="B111" s="115"/>
      <c r="C111" s="115"/>
      <c r="D111" s="115"/>
      <c r="E111" s="115"/>
      <c r="F111" s="115"/>
      <c r="G111" s="115"/>
      <c r="H111" s="115"/>
      <c r="I111" s="115"/>
      <c r="J111" s="115"/>
      <c r="K111" s="115"/>
      <c r="L111" s="115"/>
      <c r="M111" s="115"/>
      <c r="N111" s="115"/>
      <c r="O111" s="115"/>
      <c r="P111" s="115"/>
      <c r="Q111" s="115"/>
      <c r="R111" s="115"/>
      <c r="S111" s="115"/>
      <c r="T111" s="115"/>
      <c r="U111" s="115"/>
      <c r="V111" s="115"/>
      <c r="W111" s="115"/>
      <c r="X111" s="115"/>
      <c r="Y111" s="115"/>
      <c r="Z111" s="115"/>
    </row>
    <row r="112" customFormat="false" ht="15.75" hidden="false" customHeight="true" outlineLevel="0" collapsed="false">
      <c r="A112" s="115"/>
      <c r="B112" s="115"/>
      <c r="C112" s="115"/>
      <c r="D112" s="115"/>
      <c r="E112" s="115"/>
      <c r="F112" s="115"/>
      <c r="G112" s="115"/>
      <c r="H112" s="115"/>
      <c r="I112" s="115"/>
      <c r="J112" s="115"/>
      <c r="K112" s="115"/>
      <c r="L112" s="115"/>
      <c r="M112" s="115"/>
      <c r="N112" s="115"/>
      <c r="O112" s="115"/>
      <c r="P112" s="115"/>
      <c r="Q112" s="115"/>
      <c r="R112" s="115"/>
      <c r="S112" s="115"/>
      <c r="T112" s="115"/>
      <c r="U112" s="115"/>
      <c r="V112" s="115"/>
      <c r="W112" s="115"/>
      <c r="X112" s="115"/>
      <c r="Y112" s="115"/>
      <c r="Z112" s="115"/>
    </row>
    <row r="113" customFormat="false" ht="15.75" hidden="false" customHeight="true" outlineLevel="0" collapsed="false">
      <c r="A113" s="115"/>
      <c r="B113" s="115"/>
      <c r="C113" s="115"/>
      <c r="D113" s="115"/>
      <c r="E113" s="115"/>
      <c r="F113" s="115"/>
      <c r="G113" s="115"/>
      <c r="H113" s="115"/>
      <c r="I113" s="115"/>
      <c r="J113" s="115"/>
      <c r="K113" s="115"/>
      <c r="L113" s="115"/>
      <c r="M113" s="115"/>
      <c r="N113" s="115"/>
      <c r="O113" s="115"/>
      <c r="P113" s="115"/>
      <c r="Q113" s="115"/>
      <c r="R113" s="115"/>
      <c r="S113" s="115"/>
      <c r="T113" s="115"/>
      <c r="U113" s="115"/>
      <c r="V113" s="115"/>
      <c r="W113" s="115"/>
      <c r="X113" s="115"/>
      <c r="Y113" s="115"/>
      <c r="Z113" s="115"/>
    </row>
    <row r="114" customFormat="false" ht="15.75" hidden="false" customHeight="true" outlineLevel="0" collapsed="false">
      <c r="A114" s="115"/>
      <c r="B114" s="115"/>
      <c r="C114" s="115"/>
      <c r="D114" s="115"/>
      <c r="E114" s="115"/>
      <c r="F114" s="115"/>
      <c r="G114" s="115"/>
      <c r="H114" s="115"/>
      <c r="I114" s="115"/>
      <c r="J114" s="115"/>
      <c r="K114" s="115"/>
      <c r="L114" s="115"/>
      <c r="M114" s="115"/>
      <c r="N114" s="115"/>
      <c r="O114" s="115"/>
      <c r="P114" s="115"/>
      <c r="Q114" s="115"/>
      <c r="R114" s="115"/>
      <c r="S114" s="115"/>
      <c r="T114" s="115"/>
      <c r="U114" s="115"/>
      <c r="V114" s="115"/>
      <c r="W114" s="115"/>
      <c r="X114" s="115"/>
      <c r="Y114" s="115"/>
      <c r="Z114" s="115"/>
    </row>
    <row r="115" customFormat="false" ht="15.75" hidden="false" customHeight="true" outlineLevel="0" collapsed="false">
      <c r="A115" s="115"/>
      <c r="B115" s="115"/>
      <c r="C115" s="115"/>
      <c r="D115" s="115"/>
      <c r="E115" s="115"/>
      <c r="F115" s="115"/>
      <c r="G115" s="115"/>
      <c r="H115" s="115"/>
      <c r="I115" s="115"/>
      <c r="J115" s="115"/>
      <c r="K115" s="115"/>
      <c r="L115" s="115"/>
      <c r="M115" s="115"/>
      <c r="N115" s="115"/>
      <c r="O115" s="115"/>
      <c r="P115" s="115"/>
      <c r="Q115" s="115"/>
      <c r="R115" s="115"/>
      <c r="S115" s="115"/>
      <c r="T115" s="115"/>
      <c r="U115" s="115"/>
      <c r="V115" s="115"/>
      <c r="W115" s="115"/>
      <c r="X115" s="115"/>
      <c r="Y115" s="115"/>
      <c r="Z115" s="115"/>
    </row>
    <row r="116" customFormat="false" ht="15.75" hidden="false" customHeight="true" outlineLevel="0" collapsed="false">
      <c r="A116" s="115"/>
      <c r="B116" s="115"/>
      <c r="C116" s="115"/>
      <c r="D116" s="115"/>
      <c r="E116" s="115"/>
      <c r="F116" s="115"/>
      <c r="G116" s="115"/>
      <c r="H116" s="115"/>
      <c r="I116" s="115"/>
      <c r="J116" s="115"/>
      <c r="K116" s="115"/>
      <c r="L116" s="115"/>
      <c r="M116" s="115"/>
      <c r="N116" s="115"/>
      <c r="O116" s="115"/>
      <c r="P116" s="115"/>
      <c r="Q116" s="115"/>
      <c r="R116" s="115"/>
      <c r="S116" s="115"/>
      <c r="T116" s="115"/>
      <c r="U116" s="115"/>
      <c r="V116" s="115"/>
      <c r="W116" s="115"/>
      <c r="X116" s="115"/>
      <c r="Y116" s="115"/>
      <c r="Z116" s="115"/>
    </row>
    <row r="117" customFormat="false" ht="15.75" hidden="false" customHeight="true" outlineLevel="0" collapsed="false">
      <c r="A117" s="115"/>
      <c r="B117" s="115"/>
      <c r="C117" s="115"/>
      <c r="D117" s="115"/>
      <c r="E117" s="115"/>
      <c r="F117" s="115"/>
      <c r="G117" s="115"/>
      <c r="H117" s="115"/>
      <c r="I117" s="115"/>
      <c r="J117" s="115"/>
      <c r="K117" s="115"/>
      <c r="L117" s="115"/>
      <c r="M117" s="115"/>
      <c r="N117" s="115"/>
      <c r="O117" s="115"/>
      <c r="P117" s="115"/>
      <c r="Q117" s="115"/>
      <c r="R117" s="115"/>
      <c r="S117" s="115"/>
      <c r="T117" s="115"/>
      <c r="U117" s="115"/>
      <c r="V117" s="115"/>
      <c r="W117" s="115"/>
      <c r="X117" s="115"/>
      <c r="Y117" s="115"/>
      <c r="Z117" s="115"/>
    </row>
    <row r="118" customFormat="false" ht="15.75" hidden="false" customHeight="true" outlineLevel="0" collapsed="false">
      <c r="A118" s="115"/>
      <c r="B118" s="115"/>
      <c r="C118" s="115"/>
      <c r="D118" s="115"/>
      <c r="E118" s="115"/>
      <c r="F118" s="115"/>
      <c r="G118" s="115"/>
      <c r="H118" s="115"/>
      <c r="I118" s="115"/>
      <c r="J118" s="115"/>
      <c r="K118" s="115"/>
      <c r="L118" s="115"/>
      <c r="M118" s="115"/>
      <c r="N118" s="115"/>
      <c r="O118" s="115"/>
      <c r="P118" s="115"/>
      <c r="Q118" s="115"/>
      <c r="R118" s="115"/>
      <c r="S118" s="115"/>
      <c r="T118" s="115"/>
      <c r="U118" s="115"/>
      <c r="V118" s="115"/>
      <c r="W118" s="115"/>
      <c r="X118" s="115"/>
      <c r="Y118" s="115"/>
      <c r="Z118" s="115"/>
    </row>
    <row r="119" customFormat="false" ht="15.75" hidden="false" customHeight="true" outlineLevel="0" collapsed="false">
      <c r="A119" s="115"/>
      <c r="B119" s="115"/>
      <c r="C119" s="115"/>
      <c r="D119" s="115"/>
      <c r="E119" s="115"/>
      <c r="F119" s="115"/>
      <c r="G119" s="115"/>
      <c r="H119" s="115"/>
      <c r="I119" s="115"/>
      <c r="J119" s="115"/>
      <c r="K119" s="115"/>
      <c r="L119" s="115"/>
      <c r="M119" s="115"/>
      <c r="N119" s="115"/>
      <c r="O119" s="115"/>
      <c r="P119" s="115"/>
      <c r="Q119" s="115"/>
      <c r="R119" s="115"/>
      <c r="S119" s="115"/>
      <c r="T119" s="115"/>
      <c r="U119" s="115"/>
      <c r="V119" s="115"/>
      <c r="W119" s="115"/>
      <c r="X119" s="115"/>
      <c r="Y119" s="115"/>
      <c r="Z119" s="115"/>
    </row>
    <row r="120" customFormat="false" ht="15.75" hidden="false" customHeight="true" outlineLevel="0" collapsed="false">
      <c r="A120" s="115"/>
      <c r="B120" s="115"/>
      <c r="C120" s="115"/>
      <c r="D120" s="115"/>
      <c r="E120" s="115"/>
      <c r="F120" s="115"/>
      <c r="G120" s="115"/>
      <c r="H120" s="115"/>
      <c r="I120" s="115"/>
      <c r="J120" s="115"/>
      <c r="K120" s="115"/>
      <c r="L120" s="115"/>
      <c r="M120" s="115"/>
      <c r="N120" s="115"/>
      <c r="O120" s="115"/>
      <c r="P120" s="115"/>
      <c r="Q120" s="115"/>
      <c r="R120" s="115"/>
      <c r="S120" s="115"/>
      <c r="T120" s="115"/>
      <c r="U120" s="115"/>
      <c r="V120" s="115"/>
      <c r="W120" s="115"/>
      <c r="X120" s="115"/>
      <c r="Y120" s="115"/>
      <c r="Z120" s="115"/>
    </row>
    <row r="121" customFormat="false" ht="15.75" hidden="false" customHeight="true" outlineLevel="0" collapsed="false">
      <c r="A121" s="115"/>
      <c r="B121" s="115"/>
      <c r="C121" s="115"/>
      <c r="D121" s="115"/>
      <c r="E121" s="115"/>
      <c r="F121" s="115"/>
      <c r="G121" s="115"/>
      <c r="H121" s="115"/>
      <c r="I121" s="115"/>
      <c r="J121" s="115"/>
      <c r="K121" s="115"/>
      <c r="L121" s="115"/>
      <c r="M121" s="115"/>
      <c r="N121" s="115"/>
      <c r="O121" s="115"/>
      <c r="P121" s="115"/>
      <c r="Q121" s="115"/>
      <c r="R121" s="115"/>
      <c r="S121" s="115"/>
      <c r="T121" s="115"/>
      <c r="U121" s="115"/>
      <c r="V121" s="115"/>
      <c r="W121" s="115"/>
      <c r="X121" s="115"/>
      <c r="Y121" s="115"/>
      <c r="Z121" s="115"/>
    </row>
    <row r="122" customFormat="false" ht="15.75" hidden="false" customHeight="true" outlineLevel="0" collapsed="false">
      <c r="A122" s="115"/>
      <c r="B122" s="115"/>
      <c r="C122" s="115"/>
      <c r="D122" s="115"/>
      <c r="E122" s="115"/>
      <c r="F122" s="115"/>
      <c r="G122" s="115"/>
      <c r="H122" s="115"/>
      <c r="I122" s="115"/>
      <c r="J122" s="115"/>
      <c r="K122" s="115"/>
      <c r="L122" s="115"/>
      <c r="M122" s="115"/>
      <c r="N122" s="115"/>
      <c r="O122" s="115"/>
      <c r="P122" s="115"/>
      <c r="Q122" s="115"/>
      <c r="R122" s="115"/>
      <c r="S122" s="115"/>
      <c r="T122" s="115"/>
      <c r="U122" s="115"/>
      <c r="V122" s="115"/>
      <c r="W122" s="115"/>
      <c r="X122" s="115"/>
      <c r="Y122" s="115"/>
      <c r="Z122" s="115"/>
    </row>
    <row r="123" customFormat="false" ht="15.75" hidden="false" customHeight="true" outlineLevel="0" collapsed="false">
      <c r="A123" s="115"/>
      <c r="B123" s="115"/>
      <c r="C123" s="115"/>
      <c r="D123" s="115"/>
      <c r="E123" s="115"/>
      <c r="F123" s="115"/>
      <c r="G123" s="115"/>
      <c r="H123" s="115"/>
      <c r="I123" s="115"/>
      <c r="J123" s="115"/>
      <c r="K123" s="115"/>
      <c r="L123" s="115"/>
      <c r="M123" s="115"/>
      <c r="N123" s="115"/>
      <c r="O123" s="115"/>
      <c r="P123" s="115"/>
      <c r="Q123" s="115"/>
      <c r="R123" s="115"/>
      <c r="S123" s="115"/>
      <c r="T123" s="115"/>
      <c r="U123" s="115"/>
      <c r="V123" s="115"/>
      <c r="W123" s="115"/>
      <c r="X123" s="115"/>
      <c r="Y123" s="115"/>
      <c r="Z123" s="115"/>
    </row>
    <row r="124" customFormat="false" ht="15.75" hidden="false" customHeight="true" outlineLevel="0" collapsed="false">
      <c r="A124" s="115"/>
      <c r="B124" s="115"/>
      <c r="C124" s="115"/>
      <c r="D124" s="115"/>
      <c r="E124" s="115"/>
      <c r="F124" s="115"/>
      <c r="G124" s="115"/>
      <c r="H124" s="115"/>
      <c r="I124" s="115"/>
      <c r="J124" s="115"/>
      <c r="K124" s="115"/>
      <c r="L124" s="115"/>
      <c r="M124" s="115"/>
      <c r="N124" s="115"/>
      <c r="O124" s="115"/>
      <c r="P124" s="115"/>
      <c r="Q124" s="115"/>
      <c r="R124" s="115"/>
      <c r="S124" s="115"/>
      <c r="T124" s="115"/>
      <c r="U124" s="115"/>
      <c r="V124" s="115"/>
      <c r="W124" s="115"/>
      <c r="X124" s="115"/>
      <c r="Y124" s="115"/>
      <c r="Z124" s="115"/>
    </row>
    <row r="125" customFormat="false" ht="15.75" hidden="false" customHeight="true" outlineLevel="0" collapsed="false">
      <c r="A125" s="115"/>
      <c r="B125" s="115"/>
      <c r="C125" s="115"/>
      <c r="D125" s="115"/>
      <c r="E125" s="115"/>
      <c r="F125" s="115"/>
      <c r="G125" s="115"/>
      <c r="H125" s="115"/>
      <c r="I125" s="115"/>
      <c r="J125" s="115"/>
      <c r="K125" s="115"/>
      <c r="L125" s="115"/>
      <c r="M125" s="115"/>
      <c r="N125" s="115"/>
      <c r="O125" s="115"/>
      <c r="P125" s="115"/>
      <c r="Q125" s="115"/>
      <c r="R125" s="115"/>
      <c r="S125" s="115"/>
      <c r="T125" s="115"/>
      <c r="U125" s="115"/>
      <c r="V125" s="115"/>
      <c r="W125" s="115"/>
      <c r="X125" s="115"/>
      <c r="Y125" s="115"/>
      <c r="Z125" s="115"/>
    </row>
    <row r="126" customFormat="false" ht="15.75" hidden="false" customHeight="true" outlineLevel="0" collapsed="false">
      <c r="A126" s="115"/>
      <c r="B126" s="115"/>
      <c r="C126" s="115"/>
      <c r="D126" s="115"/>
      <c r="E126" s="115"/>
      <c r="F126" s="115"/>
      <c r="G126" s="115"/>
      <c r="H126" s="115"/>
      <c r="I126" s="115"/>
      <c r="J126" s="115"/>
      <c r="K126" s="115"/>
      <c r="L126" s="115"/>
      <c r="M126" s="115"/>
      <c r="N126" s="115"/>
      <c r="O126" s="115"/>
      <c r="P126" s="115"/>
      <c r="Q126" s="115"/>
      <c r="R126" s="115"/>
      <c r="S126" s="115"/>
      <c r="T126" s="115"/>
      <c r="U126" s="115"/>
      <c r="V126" s="115"/>
      <c r="W126" s="115"/>
      <c r="X126" s="115"/>
      <c r="Y126" s="115"/>
      <c r="Z126" s="115"/>
    </row>
    <row r="127" customFormat="false" ht="15.75" hidden="false" customHeight="true" outlineLevel="0" collapsed="false">
      <c r="A127" s="115"/>
      <c r="B127" s="115"/>
      <c r="C127" s="115"/>
      <c r="D127" s="115"/>
      <c r="E127" s="115"/>
      <c r="F127" s="115"/>
      <c r="G127" s="115"/>
      <c r="H127" s="115"/>
      <c r="I127" s="115"/>
      <c r="J127" s="115"/>
      <c r="K127" s="115"/>
      <c r="L127" s="115"/>
      <c r="M127" s="115"/>
      <c r="N127" s="115"/>
      <c r="O127" s="115"/>
      <c r="P127" s="115"/>
      <c r="Q127" s="115"/>
      <c r="R127" s="115"/>
      <c r="S127" s="115"/>
      <c r="T127" s="115"/>
      <c r="U127" s="115"/>
      <c r="V127" s="115"/>
      <c r="W127" s="115"/>
      <c r="X127" s="115"/>
      <c r="Y127" s="115"/>
      <c r="Z127" s="115"/>
    </row>
    <row r="128" customFormat="false" ht="15.75" hidden="false" customHeight="true" outlineLevel="0" collapsed="false">
      <c r="A128" s="115"/>
      <c r="B128" s="115"/>
      <c r="C128" s="115"/>
      <c r="D128" s="115"/>
      <c r="E128" s="115"/>
      <c r="F128" s="115"/>
      <c r="G128" s="115"/>
      <c r="H128" s="115"/>
      <c r="I128" s="115"/>
      <c r="J128" s="115"/>
      <c r="K128" s="115"/>
      <c r="L128" s="115"/>
      <c r="M128" s="115"/>
      <c r="N128" s="115"/>
      <c r="O128" s="115"/>
      <c r="P128" s="115"/>
      <c r="Q128" s="115"/>
      <c r="R128" s="115"/>
      <c r="S128" s="115"/>
      <c r="T128" s="115"/>
      <c r="U128" s="115"/>
      <c r="V128" s="115"/>
      <c r="W128" s="115"/>
      <c r="X128" s="115"/>
      <c r="Y128" s="115"/>
      <c r="Z128" s="115"/>
    </row>
    <row r="129" customFormat="false" ht="15.75" hidden="false" customHeight="true" outlineLevel="0" collapsed="false">
      <c r="A129" s="115"/>
      <c r="B129" s="115"/>
      <c r="C129" s="115"/>
      <c r="D129" s="115"/>
      <c r="E129" s="115"/>
      <c r="F129" s="115"/>
      <c r="G129" s="115"/>
      <c r="H129" s="115"/>
      <c r="I129" s="115"/>
      <c r="J129" s="115"/>
      <c r="K129" s="115"/>
      <c r="L129" s="115"/>
      <c r="M129" s="115"/>
      <c r="N129" s="115"/>
      <c r="O129" s="115"/>
      <c r="P129" s="115"/>
      <c r="Q129" s="115"/>
      <c r="R129" s="115"/>
      <c r="S129" s="115"/>
      <c r="T129" s="115"/>
      <c r="U129" s="115"/>
      <c r="V129" s="115"/>
      <c r="W129" s="115"/>
      <c r="X129" s="115"/>
      <c r="Y129" s="115"/>
      <c r="Z129" s="115"/>
    </row>
    <row r="130" customFormat="false" ht="15.75" hidden="false" customHeight="true" outlineLevel="0" collapsed="false">
      <c r="A130" s="115"/>
      <c r="B130" s="115"/>
      <c r="C130" s="115"/>
      <c r="D130" s="115"/>
      <c r="E130" s="115"/>
      <c r="F130" s="115"/>
      <c r="G130" s="115"/>
      <c r="H130" s="115"/>
      <c r="I130" s="115"/>
      <c r="J130" s="115"/>
      <c r="K130" s="115"/>
      <c r="L130" s="115"/>
      <c r="M130" s="115"/>
      <c r="N130" s="115"/>
      <c r="O130" s="115"/>
      <c r="P130" s="115"/>
      <c r="Q130" s="115"/>
      <c r="R130" s="115"/>
      <c r="S130" s="115"/>
      <c r="T130" s="115"/>
      <c r="U130" s="115"/>
      <c r="V130" s="115"/>
      <c r="W130" s="115"/>
      <c r="X130" s="115"/>
      <c r="Y130" s="115"/>
      <c r="Z130" s="115"/>
    </row>
    <row r="131" customFormat="false" ht="15.75" hidden="false" customHeight="true" outlineLevel="0" collapsed="false">
      <c r="A131" s="115"/>
      <c r="B131" s="115"/>
      <c r="C131" s="115"/>
      <c r="D131" s="115"/>
      <c r="E131" s="115"/>
      <c r="F131" s="115"/>
      <c r="G131" s="115"/>
      <c r="H131" s="115"/>
      <c r="I131" s="115"/>
      <c r="J131" s="115"/>
      <c r="K131" s="115"/>
      <c r="L131" s="115"/>
      <c r="M131" s="115"/>
      <c r="N131" s="115"/>
      <c r="O131" s="115"/>
      <c r="P131" s="115"/>
      <c r="Q131" s="115"/>
      <c r="R131" s="115"/>
      <c r="S131" s="115"/>
      <c r="T131" s="115"/>
      <c r="U131" s="115"/>
      <c r="V131" s="115"/>
      <c r="W131" s="115"/>
      <c r="X131" s="115"/>
      <c r="Y131" s="115"/>
      <c r="Z131" s="115"/>
    </row>
    <row r="132" customFormat="false" ht="15.75" hidden="false" customHeight="true" outlineLevel="0" collapsed="false">
      <c r="A132" s="115"/>
      <c r="B132" s="115"/>
      <c r="C132" s="115"/>
      <c r="D132" s="115"/>
      <c r="E132" s="115"/>
      <c r="F132" s="115"/>
      <c r="G132" s="115"/>
      <c r="H132" s="115"/>
      <c r="I132" s="115"/>
      <c r="J132" s="115"/>
      <c r="K132" s="115"/>
      <c r="L132" s="115"/>
      <c r="M132" s="115"/>
      <c r="N132" s="115"/>
      <c r="O132" s="115"/>
      <c r="P132" s="115"/>
      <c r="Q132" s="115"/>
      <c r="R132" s="115"/>
      <c r="S132" s="115"/>
      <c r="T132" s="115"/>
      <c r="U132" s="115"/>
      <c r="V132" s="115"/>
      <c r="W132" s="115"/>
      <c r="X132" s="115"/>
      <c r="Y132" s="115"/>
      <c r="Z132" s="115"/>
    </row>
    <row r="133" customFormat="false" ht="15.75" hidden="false" customHeight="true" outlineLevel="0" collapsed="false">
      <c r="A133" s="115"/>
      <c r="B133" s="115"/>
      <c r="C133" s="115"/>
      <c r="D133" s="115"/>
      <c r="E133" s="115"/>
      <c r="F133" s="115"/>
      <c r="G133" s="115"/>
      <c r="H133" s="115"/>
      <c r="I133" s="115"/>
      <c r="J133" s="115"/>
      <c r="K133" s="115"/>
      <c r="L133" s="115"/>
      <c r="M133" s="115"/>
      <c r="N133" s="115"/>
      <c r="O133" s="115"/>
      <c r="P133" s="115"/>
      <c r="Q133" s="115"/>
      <c r="R133" s="115"/>
      <c r="S133" s="115"/>
      <c r="T133" s="115"/>
      <c r="U133" s="115"/>
      <c r="V133" s="115"/>
      <c r="W133" s="115"/>
      <c r="X133" s="115"/>
      <c r="Y133" s="115"/>
      <c r="Z133" s="115"/>
    </row>
    <row r="134" customFormat="false" ht="15.75" hidden="false" customHeight="true" outlineLevel="0" collapsed="false">
      <c r="A134" s="115"/>
      <c r="B134" s="115"/>
      <c r="C134" s="115"/>
      <c r="D134" s="115"/>
      <c r="E134" s="115"/>
      <c r="F134" s="115"/>
      <c r="G134" s="115"/>
      <c r="H134" s="115"/>
      <c r="I134" s="115"/>
      <c r="J134" s="115"/>
      <c r="K134" s="115"/>
      <c r="L134" s="115"/>
      <c r="M134" s="115"/>
      <c r="N134" s="115"/>
      <c r="O134" s="115"/>
      <c r="P134" s="115"/>
      <c r="Q134" s="115"/>
      <c r="R134" s="115"/>
      <c r="S134" s="115"/>
      <c r="T134" s="115"/>
      <c r="U134" s="115"/>
      <c r="V134" s="115"/>
      <c r="W134" s="115"/>
      <c r="X134" s="115"/>
      <c r="Y134" s="115"/>
      <c r="Z134" s="115"/>
    </row>
    <row r="135" customFormat="false" ht="15.75" hidden="false" customHeight="true" outlineLevel="0" collapsed="false">
      <c r="A135" s="115"/>
      <c r="B135" s="115"/>
      <c r="C135" s="115"/>
      <c r="D135" s="115"/>
      <c r="E135" s="115"/>
      <c r="F135" s="115"/>
      <c r="G135" s="115"/>
      <c r="H135" s="115"/>
      <c r="I135" s="115"/>
      <c r="J135" s="115"/>
      <c r="K135" s="115"/>
      <c r="L135" s="115"/>
      <c r="M135" s="115"/>
      <c r="N135" s="115"/>
      <c r="O135" s="115"/>
      <c r="P135" s="115"/>
      <c r="Q135" s="115"/>
      <c r="R135" s="115"/>
      <c r="S135" s="115"/>
      <c r="T135" s="115"/>
      <c r="U135" s="115"/>
      <c r="V135" s="115"/>
      <c r="W135" s="115"/>
      <c r="X135" s="115"/>
      <c r="Y135" s="115"/>
      <c r="Z135" s="115"/>
    </row>
    <row r="136" customFormat="false" ht="15.75" hidden="false" customHeight="true" outlineLevel="0" collapsed="false">
      <c r="A136" s="115"/>
      <c r="B136" s="115"/>
      <c r="C136" s="115"/>
      <c r="D136" s="115"/>
      <c r="E136" s="115"/>
      <c r="F136" s="115"/>
      <c r="G136" s="115"/>
      <c r="H136" s="115"/>
      <c r="I136" s="115"/>
      <c r="J136" s="115"/>
      <c r="K136" s="115"/>
      <c r="L136" s="115"/>
      <c r="M136" s="115"/>
      <c r="N136" s="115"/>
      <c r="O136" s="115"/>
      <c r="P136" s="115"/>
      <c r="Q136" s="115"/>
      <c r="R136" s="115"/>
      <c r="S136" s="115"/>
      <c r="T136" s="115"/>
      <c r="U136" s="115"/>
      <c r="V136" s="115"/>
      <c r="W136" s="115"/>
      <c r="X136" s="115"/>
      <c r="Y136" s="115"/>
      <c r="Z136" s="115"/>
    </row>
    <row r="137" customFormat="false" ht="15.75" hidden="false" customHeight="true" outlineLevel="0" collapsed="false">
      <c r="A137" s="115"/>
      <c r="B137" s="115"/>
      <c r="C137" s="115"/>
      <c r="D137" s="115"/>
      <c r="E137" s="115"/>
      <c r="F137" s="115"/>
      <c r="G137" s="115"/>
      <c r="H137" s="115"/>
      <c r="I137" s="115"/>
      <c r="J137" s="115"/>
      <c r="K137" s="115"/>
      <c r="L137" s="115"/>
      <c r="M137" s="115"/>
      <c r="N137" s="115"/>
      <c r="O137" s="115"/>
      <c r="P137" s="115"/>
      <c r="Q137" s="115"/>
      <c r="R137" s="115"/>
      <c r="S137" s="115"/>
      <c r="T137" s="115"/>
      <c r="U137" s="115"/>
      <c r="V137" s="115"/>
      <c r="W137" s="115"/>
      <c r="X137" s="115"/>
      <c r="Y137" s="115"/>
      <c r="Z137" s="115"/>
    </row>
    <row r="138" customFormat="false" ht="15.75" hidden="false" customHeight="true" outlineLevel="0" collapsed="false">
      <c r="A138" s="115"/>
      <c r="B138" s="115"/>
      <c r="C138" s="115"/>
      <c r="D138" s="115"/>
      <c r="E138" s="115"/>
      <c r="F138" s="115"/>
      <c r="G138" s="115"/>
      <c r="H138" s="115"/>
      <c r="I138" s="115"/>
      <c r="J138" s="115"/>
      <c r="K138" s="115"/>
      <c r="L138" s="115"/>
      <c r="M138" s="115"/>
      <c r="N138" s="115"/>
      <c r="O138" s="115"/>
      <c r="P138" s="115"/>
      <c r="Q138" s="115"/>
      <c r="R138" s="115"/>
      <c r="S138" s="115"/>
      <c r="T138" s="115"/>
      <c r="U138" s="115"/>
      <c r="V138" s="115"/>
      <c r="W138" s="115"/>
      <c r="X138" s="115"/>
      <c r="Y138" s="115"/>
      <c r="Z138" s="115"/>
    </row>
    <row r="139" customFormat="false" ht="15.75" hidden="false" customHeight="true" outlineLevel="0" collapsed="false">
      <c r="A139" s="115"/>
      <c r="B139" s="115"/>
      <c r="C139" s="115"/>
      <c r="D139" s="115"/>
      <c r="E139" s="115"/>
      <c r="F139" s="115"/>
      <c r="G139" s="115"/>
      <c r="H139" s="115"/>
      <c r="I139" s="115"/>
      <c r="J139" s="115"/>
      <c r="K139" s="115"/>
      <c r="L139" s="115"/>
      <c r="M139" s="115"/>
      <c r="N139" s="115"/>
      <c r="O139" s="115"/>
      <c r="P139" s="115"/>
      <c r="Q139" s="115"/>
      <c r="R139" s="115"/>
      <c r="S139" s="115"/>
      <c r="T139" s="115"/>
      <c r="U139" s="115"/>
      <c r="V139" s="115"/>
      <c r="W139" s="115"/>
      <c r="X139" s="115"/>
      <c r="Y139" s="115"/>
      <c r="Z139" s="115"/>
    </row>
    <row r="140" customFormat="false" ht="15.75" hidden="false" customHeight="true" outlineLevel="0" collapsed="false">
      <c r="A140" s="115"/>
      <c r="B140" s="115"/>
      <c r="C140" s="115"/>
      <c r="D140" s="115"/>
      <c r="E140" s="115"/>
      <c r="F140" s="115"/>
      <c r="G140" s="115"/>
      <c r="H140" s="115"/>
      <c r="I140" s="115"/>
      <c r="J140" s="115"/>
      <c r="K140" s="115"/>
      <c r="L140" s="115"/>
      <c r="M140" s="115"/>
      <c r="N140" s="115"/>
      <c r="O140" s="115"/>
      <c r="P140" s="115"/>
      <c r="Q140" s="115"/>
      <c r="R140" s="115"/>
      <c r="S140" s="115"/>
      <c r="T140" s="115"/>
      <c r="U140" s="115"/>
      <c r="V140" s="115"/>
      <c r="W140" s="115"/>
      <c r="X140" s="115"/>
      <c r="Y140" s="115"/>
      <c r="Z140" s="115"/>
    </row>
    <row r="141" customFormat="false" ht="15.75" hidden="false" customHeight="true" outlineLevel="0" collapsed="false">
      <c r="A141" s="115"/>
      <c r="B141" s="115"/>
      <c r="C141" s="115"/>
      <c r="D141" s="115"/>
      <c r="E141" s="115"/>
      <c r="F141" s="115"/>
      <c r="G141" s="115"/>
      <c r="H141" s="115"/>
      <c r="I141" s="115"/>
      <c r="J141" s="115"/>
      <c r="K141" s="115"/>
      <c r="L141" s="115"/>
      <c r="M141" s="115"/>
      <c r="N141" s="115"/>
      <c r="O141" s="115"/>
      <c r="P141" s="115"/>
      <c r="Q141" s="115"/>
      <c r="R141" s="115"/>
      <c r="S141" s="115"/>
      <c r="T141" s="115"/>
      <c r="U141" s="115"/>
      <c r="V141" s="115"/>
      <c r="W141" s="115"/>
      <c r="X141" s="115"/>
      <c r="Y141" s="115"/>
      <c r="Z141" s="115"/>
    </row>
    <row r="142" customFormat="false" ht="15.75" hidden="false" customHeight="true" outlineLevel="0" collapsed="false">
      <c r="A142" s="115"/>
      <c r="B142" s="115"/>
      <c r="C142" s="115"/>
      <c r="D142" s="115"/>
      <c r="E142" s="115"/>
      <c r="F142" s="115"/>
      <c r="G142" s="115"/>
      <c r="H142" s="115"/>
      <c r="I142" s="115"/>
      <c r="J142" s="115"/>
      <c r="K142" s="115"/>
      <c r="L142" s="115"/>
      <c r="M142" s="115"/>
      <c r="N142" s="115"/>
      <c r="O142" s="115"/>
      <c r="P142" s="115"/>
      <c r="Q142" s="115"/>
      <c r="R142" s="115"/>
      <c r="S142" s="115"/>
      <c r="T142" s="115"/>
      <c r="U142" s="115"/>
      <c r="V142" s="115"/>
      <c r="W142" s="115"/>
      <c r="X142" s="115"/>
      <c r="Y142" s="115"/>
      <c r="Z142" s="115"/>
    </row>
    <row r="143" customFormat="false" ht="15.75" hidden="false" customHeight="true" outlineLevel="0" collapsed="false">
      <c r="A143" s="115"/>
      <c r="B143" s="115"/>
      <c r="C143" s="115"/>
      <c r="D143" s="115"/>
      <c r="E143" s="115"/>
      <c r="F143" s="115"/>
      <c r="G143" s="115"/>
      <c r="H143" s="115"/>
      <c r="I143" s="115"/>
      <c r="J143" s="115"/>
      <c r="K143" s="115"/>
      <c r="L143" s="115"/>
      <c r="M143" s="115"/>
      <c r="N143" s="115"/>
      <c r="O143" s="115"/>
      <c r="P143" s="115"/>
      <c r="Q143" s="115"/>
      <c r="R143" s="115"/>
      <c r="S143" s="115"/>
      <c r="T143" s="115"/>
      <c r="U143" s="115"/>
      <c r="V143" s="115"/>
      <c r="W143" s="115"/>
      <c r="X143" s="115"/>
      <c r="Y143" s="115"/>
      <c r="Z143" s="115"/>
    </row>
    <row r="144" customFormat="false" ht="15.75" hidden="false" customHeight="true" outlineLevel="0" collapsed="false">
      <c r="A144" s="115"/>
      <c r="B144" s="115"/>
      <c r="C144" s="115"/>
      <c r="D144" s="115"/>
      <c r="E144" s="115"/>
      <c r="F144" s="115"/>
      <c r="G144" s="115"/>
      <c r="H144" s="115"/>
      <c r="I144" s="115"/>
      <c r="J144" s="115"/>
      <c r="K144" s="115"/>
      <c r="L144" s="115"/>
      <c r="M144" s="115"/>
      <c r="N144" s="115"/>
      <c r="O144" s="115"/>
      <c r="P144" s="115"/>
      <c r="Q144" s="115"/>
      <c r="R144" s="115"/>
      <c r="S144" s="115"/>
      <c r="T144" s="115"/>
      <c r="U144" s="115"/>
      <c r="V144" s="115"/>
      <c r="W144" s="115"/>
      <c r="X144" s="115"/>
      <c r="Y144" s="115"/>
      <c r="Z144" s="115"/>
    </row>
    <row r="145" customFormat="false" ht="15.75" hidden="false" customHeight="true" outlineLevel="0" collapsed="false">
      <c r="A145" s="115"/>
      <c r="B145" s="115"/>
      <c r="C145" s="115"/>
      <c r="D145" s="115"/>
      <c r="E145" s="115"/>
      <c r="F145" s="115"/>
      <c r="G145" s="115"/>
      <c r="H145" s="115"/>
      <c r="I145" s="115"/>
      <c r="J145" s="115"/>
      <c r="K145" s="115"/>
      <c r="L145" s="115"/>
      <c r="M145" s="115"/>
      <c r="N145" s="115"/>
      <c r="O145" s="115"/>
      <c r="P145" s="115"/>
      <c r="Q145" s="115"/>
      <c r="R145" s="115"/>
      <c r="S145" s="115"/>
      <c r="T145" s="115"/>
      <c r="U145" s="115"/>
      <c r="V145" s="115"/>
      <c r="W145" s="115"/>
      <c r="X145" s="115"/>
      <c r="Y145" s="115"/>
      <c r="Z145" s="115"/>
    </row>
    <row r="146" customFormat="false" ht="15.75" hidden="false" customHeight="true" outlineLevel="0" collapsed="false">
      <c r="A146" s="115"/>
      <c r="B146" s="115"/>
      <c r="C146" s="115"/>
      <c r="D146" s="115"/>
      <c r="E146" s="115"/>
      <c r="F146" s="115"/>
      <c r="G146" s="115"/>
      <c r="H146" s="115"/>
      <c r="I146" s="115"/>
      <c r="J146" s="115"/>
      <c r="K146" s="115"/>
      <c r="L146" s="115"/>
      <c r="M146" s="115"/>
      <c r="N146" s="115"/>
      <c r="O146" s="115"/>
      <c r="P146" s="115"/>
      <c r="Q146" s="115"/>
      <c r="R146" s="115"/>
      <c r="S146" s="115"/>
      <c r="T146" s="115"/>
      <c r="U146" s="115"/>
      <c r="V146" s="115"/>
      <c r="W146" s="115"/>
      <c r="X146" s="115"/>
      <c r="Y146" s="115"/>
      <c r="Z146" s="115"/>
    </row>
    <row r="147" customFormat="false" ht="15.75" hidden="false" customHeight="true" outlineLevel="0" collapsed="false">
      <c r="A147" s="115"/>
      <c r="B147" s="115"/>
      <c r="C147" s="115"/>
      <c r="D147" s="115"/>
      <c r="E147" s="115"/>
      <c r="F147" s="115"/>
      <c r="G147" s="115"/>
      <c r="H147" s="115"/>
      <c r="I147" s="115"/>
      <c r="J147" s="115"/>
      <c r="K147" s="115"/>
      <c r="L147" s="115"/>
      <c r="M147" s="115"/>
      <c r="N147" s="115"/>
      <c r="O147" s="115"/>
      <c r="P147" s="115"/>
      <c r="Q147" s="115"/>
      <c r="R147" s="115"/>
      <c r="S147" s="115"/>
      <c r="T147" s="115"/>
      <c r="U147" s="115"/>
      <c r="V147" s="115"/>
      <c r="W147" s="115"/>
      <c r="X147" s="115"/>
      <c r="Y147" s="115"/>
      <c r="Z147" s="115"/>
    </row>
    <row r="148" customFormat="false" ht="15.75" hidden="false" customHeight="true" outlineLevel="0" collapsed="false">
      <c r="A148" s="115"/>
      <c r="B148" s="115"/>
      <c r="C148" s="115"/>
      <c r="D148" s="115"/>
      <c r="E148" s="115"/>
      <c r="F148" s="115"/>
      <c r="G148" s="115"/>
      <c r="H148" s="115"/>
      <c r="I148" s="115"/>
      <c r="J148" s="115"/>
      <c r="K148" s="115"/>
      <c r="L148" s="115"/>
      <c r="M148" s="115"/>
      <c r="N148" s="115"/>
      <c r="O148" s="115"/>
      <c r="P148" s="115"/>
      <c r="Q148" s="115"/>
      <c r="R148" s="115"/>
      <c r="S148" s="115"/>
      <c r="T148" s="115"/>
      <c r="U148" s="115"/>
      <c r="V148" s="115"/>
      <c r="W148" s="115"/>
      <c r="X148" s="115"/>
      <c r="Y148" s="115"/>
      <c r="Z148" s="115"/>
    </row>
    <row r="149" customFormat="false" ht="15.75" hidden="false" customHeight="true" outlineLevel="0" collapsed="false">
      <c r="A149" s="115"/>
      <c r="B149" s="115"/>
      <c r="C149" s="115"/>
      <c r="D149" s="115"/>
      <c r="E149" s="115"/>
      <c r="F149" s="115"/>
      <c r="G149" s="115"/>
      <c r="H149" s="115"/>
      <c r="I149" s="115"/>
      <c r="J149" s="115"/>
      <c r="K149" s="115"/>
      <c r="L149" s="115"/>
      <c r="M149" s="115"/>
      <c r="N149" s="115"/>
      <c r="O149" s="115"/>
      <c r="P149" s="115"/>
      <c r="Q149" s="115"/>
      <c r="R149" s="115"/>
      <c r="S149" s="115"/>
      <c r="T149" s="115"/>
      <c r="U149" s="115"/>
      <c r="V149" s="115"/>
      <c r="W149" s="115"/>
      <c r="X149" s="115"/>
      <c r="Y149" s="115"/>
      <c r="Z149" s="115"/>
    </row>
    <row r="150" customFormat="false" ht="15.75" hidden="false" customHeight="true" outlineLevel="0" collapsed="false">
      <c r="A150" s="115"/>
      <c r="B150" s="115"/>
      <c r="C150" s="115"/>
      <c r="D150" s="115"/>
      <c r="E150" s="115"/>
      <c r="F150" s="115"/>
      <c r="G150" s="115"/>
      <c r="H150" s="115"/>
      <c r="I150" s="115"/>
      <c r="J150" s="115"/>
      <c r="K150" s="115"/>
      <c r="L150" s="115"/>
      <c r="M150" s="115"/>
      <c r="N150" s="115"/>
      <c r="O150" s="115"/>
      <c r="P150" s="115"/>
      <c r="Q150" s="115"/>
      <c r="R150" s="115"/>
      <c r="S150" s="115"/>
      <c r="T150" s="115"/>
      <c r="U150" s="115"/>
      <c r="V150" s="115"/>
      <c r="W150" s="115"/>
      <c r="X150" s="115"/>
      <c r="Y150" s="115"/>
      <c r="Z150" s="115"/>
    </row>
    <row r="151" customFormat="false" ht="15.75" hidden="false" customHeight="true" outlineLevel="0" collapsed="false">
      <c r="A151" s="115"/>
      <c r="B151" s="115"/>
      <c r="C151" s="115"/>
      <c r="D151" s="115"/>
      <c r="E151" s="115"/>
      <c r="F151" s="115"/>
      <c r="G151" s="115"/>
      <c r="H151" s="115"/>
      <c r="I151" s="115"/>
      <c r="J151" s="115"/>
      <c r="K151" s="115"/>
      <c r="L151" s="115"/>
      <c r="M151" s="115"/>
      <c r="N151" s="115"/>
      <c r="O151" s="115"/>
      <c r="P151" s="115"/>
      <c r="Q151" s="115"/>
      <c r="R151" s="115"/>
      <c r="S151" s="115"/>
      <c r="T151" s="115"/>
      <c r="U151" s="115"/>
      <c r="V151" s="115"/>
      <c r="W151" s="115"/>
      <c r="X151" s="115"/>
      <c r="Y151" s="115"/>
      <c r="Z151" s="115"/>
    </row>
    <row r="152" customFormat="false" ht="15.75" hidden="false" customHeight="true" outlineLevel="0" collapsed="false">
      <c r="A152" s="115"/>
      <c r="B152" s="115"/>
      <c r="C152" s="115"/>
      <c r="D152" s="115"/>
      <c r="E152" s="115"/>
      <c r="F152" s="115"/>
      <c r="G152" s="115"/>
      <c r="H152" s="115"/>
      <c r="I152" s="115"/>
      <c r="J152" s="115"/>
      <c r="K152" s="115"/>
      <c r="L152" s="115"/>
      <c r="M152" s="115"/>
      <c r="N152" s="115"/>
      <c r="O152" s="115"/>
      <c r="P152" s="115"/>
      <c r="Q152" s="115"/>
      <c r="R152" s="115"/>
      <c r="S152" s="115"/>
      <c r="T152" s="115"/>
      <c r="U152" s="115"/>
      <c r="V152" s="115"/>
      <c r="W152" s="115"/>
      <c r="X152" s="115"/>
      <c r="Y152" s="115"/>
      <c r="Z152" s="115"/>
    </row>
    <row r="153" customFormat="false" ht="15.75" hidden="false" customHeight="true" outlineLevel="0" collapsed="false">
      <c r="A153" s="115"/>
      <c r="B153" s="115"/>
      <c r="C153" s="115"/>
      <c r="D153" s="115"/>
      <c r="E153" s="115"/>
      <c r="F153" s="115"/>
      <c r="G153" s="115"/>
      <c r="H153" s="115"/>
      <c r="I153" s="115"/>
      <c r="J153" s="115"/>
      <c r="K153" s="115"/>
      <c r="L153" s="115"/>
      <c r="M153" s="115"/>
      <c r="N153" s="115"/>
      <c r="O153" s="115"/>
      <c r="P153" s="115"/>
      <c r="Q153" s="115"/>
      <c r="R153" s="115"/>
      <c r="S153" s="115"/>
      <c r="T153" s="115"/>
      <c r="U153" s="115"/>
      <c r="V153" s="115"/>
      <c r="W153" s="115"/>
      <c r="X153" s="115"/>
      <c r="Y153" s="115"/>
      <c r="Z153" s="115"/>
    </row>
    <row r="154" customFormat="false" ht="15.75" hidden="false" customHeight="true" outlineLevel="0" collapsed="false">
      <c r="A154" s="115"/>
      <c r="B154" s="115"/>
      <c r="C154" s="115"/>
      <c r="D154" s="115"/>
      <c r="E154" s="115"/>
      <c r="F154" s="115"/>
      <c r="G154" s="115"/>
      <c r="H154" s="115"/>
      <c r="I154" s="115"/>
      <c r="J154" s="115"/>
      <c r="K154" s="115"/>
      <c r="L154" s="115"/>
      <c r="M154" s="115"/>
      <c r="N154" s="115"/>
      <c r="O154" s="115"/>
      <c r="P154" s="115"/>
      <c r="Q154" s="115"/>
      <c r="R154" s="115"/>
      <c r="S154" s="115"/>
      <c r="T154" s="115"/>
      <c r="U154" s="115"/>
      <c r="V154" s="115"/>
      <c r="W154" s="115"/>
      <c r="X154" s="115"/>
      <c r="Y154" s="115"/>
      <c r="Z154" s="115"/>
    </row>
    <row r="155" customFormat="false" ht="15.75" hidden="false" customHeight="true" outlineLevel="0" collapsed="false">
      <c r="A155" s="115"/>
      <c r="B155" s="115"/>
      <c r="C155" s="115"/>
      <c r="D155" s="115"/>
      <c r="E155" s="115"/>
      <c r="F155" s="115"/>
      <c r="G155" s="115"/>
      <c r="H155" s="115"/>
      <c r="I155" s="115"/>
      <c r="J155" s="115"/>
      <c r="K155" s="115"/>
      <c r="L155" s="115"/>
      <c r="M155" s="115"/>
      <c r="N155" s="115"/>
      <c r="O155" s="115"/>
      <c r="P155" s="115"/>
      <c r="Q155" s="115"/>
      <c r="R155" s="115"/>
      <c r="S155" s="115"/>
      <c r="T155" s="115"/>
      <c r="U155" s="115"/>
      <c r="V155" s="115"/>
      <c r="W155" s="115"/>
      <c r="X155" s="115"/>
      <c r="Y155" s="115"/>
      <c r="Z155" s="115"/>
    </row>
    <row r="156" customFormat="false" ht="15.75" hidden="false" customHeight="true" outlineLevel="0" collapsed="false">
      <c r="A156" s="115"/>
      <c r="B156" s="115"/>
      <c r="C156" s="115"/>
      <c r="D156" s="115"/>
      <c r="E156" s="115"/>
      <c r="F156" s="115"/>
      <c r="G156" s="115"/>
      <c r="H156" s="115"/>
      <c r="I156" s="115"/>
      <c r="J156" s="115"/>
      <c r="K156" s="115"/>
      <c r="L156" s="115"/>
      <c r="M156" s="115"/>
      <c r="N156" s="115"/>
      <c r="O156" s="115"/>
      <c r="P156" s="115"/>
      <c r="Q156" s="115"/>
      <c r="R156" s="115"/>
      <c r="S156" s="115"/>
      <c r="T156" s="115"/>
      <c r="U156" s="115"/>
      <c r="V156" s="115"/>
      <c r="W156" s="115"/>
      <c r="X156" s="115"/>
      <c r="Y156" s="115"/>
      <c r="Z156" s="115"/>
    </row>
    <row r="157" customFormat="false" ht="15.75" hidden="false" customHeight="true" outlineLevel="0" collapsed="false">
      <c r="A157" s="115"/>
      <c r="B157" s="115"/>
      <c r="C157" s="115"/>
      <c r="D157" s="115"/>
      <c r="E157" s="115"/>
      <c r="F157" s="115"/>
      <c r="G157" s="115"/>
      <c r="H157" s="115"/>
      <c r="I157" s="115"/>
      <c r="J157" s="115"/>
      <c r="K157" s="115"/>
      <c r="L157" s="115"/>
      <c r="M157" s="115"/>
      <c r="N157" s="115"/>
      <c r="O157" s="115"/>
      <c r="P157" s="115"/>
      <c r="Q157" s="115"/>
      <c r="R157" s="115"/>
      <c r="S157" s="115"/>
      <c r="T157" s="115"/>
      <c r="U157" s="115"/>
      <c r="V157" s="115"/>
      <c r="W157" s="115"/>
      <c r="X157" s="115"/>
      <c r="Y157" s="115"/>
      <c r="Z157" s="115"/>
    </row>
    <row r="158" customFormat="false" ht="15.75" hidden="false" customHeight="true" outlineLevel="0" collapsed="false">
      <c r="A158" s="115"/>
      <c r="B158" s="115"/>
      <c r="C158" s="115"/>
      <c r="D158" s="115"/>
      <c r="E158" s="115"/>
      <c r="F158" s="115"/>
      <c r="G158" s="115"/>
      <c r="H158" s="115"/>
      <c r="I158" s="115"/>
      <c r="J158" s="115"/>
      <c r="K158" s="115"/>
      <c r="L158" s="115"/>
      <c r="M158" s="115"/>
      <c r="N158" s="115"/>
      <c r="O158" s="115"/>
      <c r="P158" s="115"/>
      <c r="Q158" s="115"/>
      <c r="R158" s="115"/>
      <c r="S158" s="115"/>
      <c r="T158" s="115"/>
      <c r="U158" s="115"/>
      <c r="V158" s="115"/>
      <c r="W158" s="115"/>
      <c r="X158" s="115"/>
      <c r="Y158" s="115"/>
      <c r="Z158" s="115"/>
    </row>
    <row r="159" customFormat="false" ht="15.75" hidden="false" customHeight="true" outlineLevel="0" collapsed="false">
      <c r="A159" s="115"/>
      <c r="B159" s="115"/>
      <c r="C159" s="115"/>
      <c r="D159" s="115"/>
      <c r="E159" s="115"/>
      <c r="F159" s="115"/>
      <c r="G159" s="115"/>
      <c r="H159" s="115"/>
      <c r="I159" s="115"/>
      <c r="J159" s="115"/>
      <c r="K159" s="115"/>
      <c r="L159" s="115"/>
      <c r="M159" s="115"/>
      <c r="N159" s="115"/>
      <c r="O159" s="115"/>
      <c r="P159" s="115"/>
      <c r="Q159" s="115"/>
      <c r="R159" s="115"/>
      <c r="S159" s="115"/>
      <c r="T159" s="115"/>
      <c r="U159" s="115"/>
      <c r="V159" s="115"/>
      <c r="W159" s="115"/>
      <c r="X159" s="115"/>
      <c r="Y159" s="115"/>
      <c r="Z159" s="115"/>
    </row>
    <row r="160" customFormat="false" ht="15.75" hidden="false" customHeight="true" outlineLevel="0" collapsed="false">
      <c r="A160" s="115"/>
      <c r="B160" s="115"/>
      <c r="C160" s="115"/>
      <c r="D160" s="115"/>
      <c r="E160" s="115"/>
      <c r="F160" s="115"/>
      <c r="G160" s="115"/>
      <c r="H160" s="115"/>
      <c r="I160" s="115"/>
      <c r="J160" s="115"/>
      <c r="K160" s="115"/>
      <c r="L160" s="115"/>
      <c r="M160" s="115"/>
      <c r="N160" s="115"/>
      <c r="O160" s="115"/>
      <c r="P160" s="115"/>
      <c r="Q160" s="115"/>
      <c r="R160" s="115"/>
      <c r="S160" s="115"/>
      <c r="T160" s="115"/>
      <c r="U160" s="115"/>
      <c r="V160" s="115"/>
      <c r="W160" s="115"/>
      <c r="X160" s="115"/>
      <c r="Y160" s="115"/>
      <c r="Z160" s="115"/>
    </row>
    <row r="161" customFormat="false" ht="15.75" hidden="false" customHeight="true" outlineLevel="0" collapsed="false">
      <c r="A161" s="115"/>
      <c r="B161" s="115"/>
      <c r="C161" s="115"/>
      <c r="D161" s="115"/>
      <c r="E161" s="115"/>
      <c r="F161" s="115"/>
      <c r="G161" s="115"/>
      <c r="H161" s="115"/>
      <c r="I161" s="115"/>
      <c r="J161" s="115"/>
      <c r="K161" s="115"/>
      <c r="L161" s="115"/>
      <c r="M161" s="115"/>
      <c r="N161" s="115"/>
      <c r="O161" s="115"/>
      <c r="P161" s="115"/>
      <c r="Q161" s="115"/>
      <c r="R161" s="115"/>
      <c r="S161" s="115"/>
      <c r="T161" s="115"/>
      <c r="U161" s="115"/>
      <c r="V161" s="115"/>
      <c r="W161" s="115"/>
      <c r="X161" s="115"/>
      <c r="Y161" s="115"/>
      <c r="Z161" s="115"/>
    </row>
    <row r="162" customFormat="false" ht="15.75" hidden="false" customHeight="true" outlineLevel="0" collapsed="false">
      <c r="A162" s="115"/>
      <c r="B162" s="115"/>
      <c r="C162" s="115"/>
      <c r="D162" s="115"/>
      <c r="E162" s="115"/>
      <c r="F162" s="115"/>
      <c r="G162" s="115"/>
      <c r="H162" s="115"/>
      <c r="I162" s="115"/>
      <c r="J162" s="115"/>
      <c r="K162" s="115"/>
      <c r="L162" s="115"/>
      <c r="M162" s="115"/>
      <c r="N162" s="115"/>
      <c r="O162" s="115"/>
      <c r="P162" s="115"/>
      <c r="Q162" s="115"/>
      <c r="R162" s="115"/>
      <c r="S162" s="115"/>
      <c r="T162" s="115"/>
      <c r="U162" s="115"/>
      <c r="V162" s="115"/>
      <c r="W162" s="115"/>
      <c r="X162" s="115"/>
      <c r="Y162" s="115"/>
      <c r="Z162" s="115"/>
    </row>
    <row r="163" customFormat="false" ht="15.75" hidden="false" customHeight="true" outlineLevel="0" collapsed="false">
      <c r="A163" s="115"/>
      <c r="B163" s="115"/>
      <c r="C163" s="115"/>
      <c r="D163" s="115"/>
      <c r="E163" s="115"/>
      <c r="F163" s="115"/>
      <c r="G163" s="115"/>
      <c r="H163" s="115"/>
      <c r="I163" s="115"/>
      <c r="J163" s="115"/>
      <c r="K163" s="115"/>
      <c r="L163" s="115"/>
      <c r="M163" s="115"/>
      <c r="N163" s="115"/>
      <c r="O163" s="115"/>
      <c r="P163" s="115"/>
      <c r="Q163" s="115"/>
      <c r="R163" s="115"/>
      <c r="S163" s="115"/>
      <c r="T163" s="115"/>
      <c r="U163" s="115"/>
      <c r="V163" s="115"/>
      <c r="W163" s="115"/>
      <c r="X163" s="115"/>
      <c r="Y163" s="115"/>
      <c r="Z163" s="115"/>
    </row>
    <row r="164" customFormat="false" ht="15.75" hidden="false" customHeight="true" outlineLevel="0" collapsed="false">
      <c r="A164" s="115"/>
      <c r="B164" s="115"/>
      <c r="C164" s="115"/>
      <c r="D164" s="115"/>
      <c r="E164" s="115"/>
      <c r="F164" s="115"/>
      <c r="G164" s="115"/>
      <c r="H164" s="115"/>
      <c r="I164" s="115"/>
      <c r="J164" s="115"/>
      <c r="K164" s="115"/>
      <c r="L164" s="115"/>
      <c r="M164" s="115"/>
      <c r="N164" s="115"/>
      <c r="O164" s="115"/>
      <c r="P164" s="115"/>
      <c r="Q164" s="115"/>
      <c r="R164" s="115"/>
      <c r="S164" s="115"/>
      <c r="T164" s="115"/>
      <c r="U164" s="115"/>
      <c r="V164" s="115"/>
      <c r="W164" s="115"/>
      <c r="X164" s="115"/>
      <c r="Y164" s="115"/>
      <c r="Z164" s="115"/>
    </row>
    <row r="165" customFormat="false" ht="15.75" hidden="false" customHeight="true" outlineLevel="0" collapsed="false">
      <c r="A165" s="115"/>
      <c r="B165" s="115"/>
      <c r="C165" s="115"/>
      <c r="D165" s="115"/>
      <c r="E165" s="115"/>
      <c r="F165" s="115"/>
      <c r="G165" s="115"/>
      <c r="H165" s="115"/>
      <c r="I165" s="115"/>
      <c r="J165" s="115"/>
      <c r="K165" s="115"/>
      <c r="L165" s="115"/>
      <c r="M165" s="115"/>
      <c r="N165" s="115"/>
      <c r="O165" s="115"/>
      <c r="P165" s="115"/>
      <c r="Q165" s="115"/>
      <c r="R165" s="115"/>
      <c r="S165" s="115"/>
      <c r="T165" s="115"/>
      <c r="U165" s="115"/>
      <c r="V165" s="115"/>
      <c r="W165" s="115"/>
      <c r="X165" s="115"/>
      <c r="Y165" s="115"/>
      <c r="Z165" s="115"/>
    </row>
    <row r="166" customFormat="false" ht="15.75" hidden="false" customHeight="true" outlineLevel="0" collapsed="false">
      <c r="A166" s="115"/>
      <c r="B166" s="115"/>
      <c r="C166" s="115"/>
      <c r="D166" s="115"/>
      <c r="E166" s="115"/>
      <c r="F166" s="115"/>
      <c r="G166" s="115"/>
      <c r="H166" s="115"/>
      <c r="I166" s="115"/>
      <c r="J166" s="115"/>
      <c r="K166" s="115"/>
      <c r="L166" s="115"/>
      <c r="M166" s="115"/>
      <c r="N166" s="115"/>
      <c r="O166" s="115"/>
      <c r="P166" s="115"/>
      <c r="Q166" s="115"/>
      <c r="R166" s="115"/>
      <c r="S166" s="115"/>
      <c r="T166" s="115"/>
      <c r="U166" s="115"/>
      <c r="V166" s="115"/>
      <c r="W166" s="115"/>
      <c r="X166" s="115"/>
      <c r="Y166" s="115"/>
      <c r="Z166" s="115"/>
    </row>
    <row r="167" customFormat="false" ht="15.75" hidden="false" customHeight="true" outlineLevel="0" collapsed="false">
      <c r="A167" s="115"/>
      <c r="B167" s="115"/>
      <c r="C167" s="115"/>
      <c r="D167" s="115"/>
      <c r="E167" s="115"/>
      <c r="F167" s="115"/>
      <c r="G167" s="115"/>
      <c r="H167" s="115"/>
      <c r="I167" s="115"/>
      <c r="J167" s="115"/>
      <c r="K167" s="115"/>
      <c r="L167" s="115"/>
      <c r="M167" s="115"/>
      <c r="N167" s="115"/>
      <c r="O167" s="115"/>
      <c r="P167" s="115"/>
      <c r="Q167" s="115"/>
      <c r="R167" s="115"/>
      <c r="S167" s="115"/>
      <c r="T167" s="115"/>
      <c r="U167" s="115"/>
      <c r="V167" s="115"/>
      <c r="W167" s="115"/>
      <c r="X167" s="115"/>
      <c r="Y167" s="115"/>
      <c r="Z167" s="115"/>
    </row>
    <row r="168" customFormat="false" ht="15.75" hidden="false" customHeight="true" outlineLevel="0" collapsed="false">
      <c r="A168" s="115"/>
      <c r="B168" s="115"/>
      <c r="C168" s="115"/>
      <c r="D168" s="115"/>
      <c r="E168" s="115"/>
      <c r="F168" s="115"/>
      <c r="G168" s="115"/>
      <c r="H168" s="115"/>
      <c r="I168" s="115"/>
      <c r="J168" s="115"/>
      <c r="K168" s="115"/>
      <c r="L168" s="115"/>
      <c r="M168" s="115"/>
      <c r="N168" s="115"/>
      <c r="O168" s="115"/>
      <c r="P168" s="115"/>
      <c r="Q168" s="115"/>
      <c r="R168" s="115"/>
      <c r="S168" s="115"/>
      <c r="T168" s="115"/>
      <c r="U168" s="115"/>
      <c r="V168" s="115"/>
      <c r="W168" s="115"/>
      <c r="X168" s="115"/>
      <c r="Y168" s="115"/>
      <c r="Z168" s="115"/>
    </row>
    <row r="169" customFormat="false" ht="15.75" hidden="false" customHeight="true" outlineLevel="0" collapsed="false">
      <c r="A169" s="115"/>
      <c r="B169" s="115"/>
      <c r="C169" s="115"/>
      <c r="D169" s="115"/>
      <c r="E169" s="115"/>
      <c r="F169" s="115"/>
      <c r="G169" s="115"/>
      <c r="H169" s="115"/>
      <c r="I169" s="115"/>
      <c r="J169" s="115"/>
      <c r="K169" s="115"/>
      <c r="L169" s="115"/>
      <c r="M169" s="115"/>
      <c r="N169" s="115"/>
      <c r="O169" s="115"/>
      <c r="P169" s="115"/>
      <c r="Q169" s="115"/>
      <c r="R169" s="115"/>
      <c r="S169" s="115"/>
      <c r="T169" s="115"/>
      <c r="U169" s="115"/>
      <c r="V169" s="115"/>
      <c r="W169" s="115"/>
      <c r="X169" s="115"/>
      <c r="Y169" s="115"/>
      <c r="Z169" s="115"/>
    </row>
    <row r="170" customFormat="false" ht="15.75" hidden="false" customHeight="true" outlineLevel="0" collapsed="false">
      <c r="A170" s="115"/>
      <c r="B170" s="115"/>
      <c r="C170" s="115"/>
      <c r="D170" s="115"/>
      <c r="E170" s="115"/>
      <c r="F170" s="115"/>
      <c r="G170" s="115"/>
      <c r="H170" s="115"/>
      <c r="I170" s="115"/>
      <c r="J170" s="115"/>
      <c r="K170" s="115"/>
      <c r="L170" s="115"/>
      <c r="M170" s="115"/>
      <c r="N170" s="115"/>
      <c r="O170" s="115"/>
      <c r="P170" s="115"/>
      <c r="Q170" s="115"/>
      <c r="R170" s="115"/>
      <c r="S170" s="115"/>
      <c r="T170" s="115"/>
      <c r="U170" s="115"/>
      <c r="V170" s="115"/>
      <c r="W170" s="115"/>
      <c r="X170" s="115"/>
      <c r="Y170" s="115"/>
      <c r="Z170" s="115"/>
    </row>
    <row r="171" customFormat="false" ht="15.75" hidden="false" customHeight="true" outlineLevel="0" collapsed="false">
      <c r="A171" s="115"/>
      <c r="B171" s="115"/>
      <c r="C171" s="115"/>
      <c r="D171" s="115"/>
      <c r="E171" s="115"/>
      <c r="F171" s="115"/>
      <c r="G171" s="115"/>
      <c r="H171" s="115"/>
      <c r="I171" s="115"/>
      <c r="J171" s="115"/>
      <c r="K171" s="115"/>
      <c r="L171" s="115"/>
      <c r="M171" s="115"/>
      <c r="N171" s="115"/>
      <c r="O171" s="115"/>
      <c r="P171" s="115"/>
      <c r="Q171" s="115"/>
      <c r="R171" s="115"/>
      <c r="S171" s="115"/>
      <c r="T171" s="115"/>
      <c r="U171" s="115"/>
      <c r="V171" s="115"/>
      <c r="W171" s="115"/>
      <c r="X171" s="115"/>
      <c r="Y171" s="115"/>
      <c r="Z171" s="115"/>
    </row>
    <row r="172" customFormat="false" ht="15.75" hidden="false" customHeight="true" outlineLevel="0" collapsed="false">
      <c r="A172" s="115"/>
      <c r="B172" s="115"/>
      <c r="C172" s="115"/>
      <c r="D172" s="115"/>
      <c r="E172" s="115"/>
      <c r="F172" s="115"/>
      <c r="G172" s="115"/>
      <c r="H172" s="115"/>
      <c r="I172" s="115"/>
      <c r="J172" s="115"/>
      <c r="K172" s="115"/>
      <c r="L172" s="115"/>
      <c r="M172" s="115"/>
      <c r="N172" s="115"/>
      <c r="O172" s="115"/>
      <c r="P172" s="115"/>
      <c r="Q172" s="115"/>
      <c r="R172" s="115"/>
      <c r="S172" s="115"/>
      <c r="T172" s="115"/>
      <c r="U172" s="115"/>
      <c r="V172" s="115"/>
      <c r="W172" s="115"/>
      <c r="X172" s="115"/>
      <c r="Y172" s="115"/>
      <c r="Z172" s="115"/>
    </row>
    <row r="173" customFormat="false" ht="15.75" hidden="false" customHeight="true" outlineLevel="0" collapsed="false">
      <c r="A173" s="115"/>
      <c r="B173" s="115"/>
      <c r="C173" s="115"/>
      <c r="D173" s="115"/>
      <c r="E173" s="115"/>
      <c r="F173" s="115"/>
      <c r="G173" s="115"/>
      <c r="H173" s="115"/>
      <c r="I173" s="115"/>
      <c r="J173" s="115"/>
      <c r="K173" s="115"/>
      <c r="L173" s="115"/>
      <c r="M173" s="115"/>
      <c r="N173" s="115"/>
      <c r="O173" s="115"/>
      <c r="P173" s="115"/>
      <c r="Q173" s="115"/>
      <c r="R173" s="115"/>
      <c r="S173" s="115"/>
      <c r="T173" s="115"/>
      <c r="U173" s="115"/>
      <c r="V173" s="115"/>
      <c r="W173" s="115"/>
      <c r="X173" s="115"/>
      <c r="Y173" s="115"/>
      <c r="Z173" s="115"/>
    </row>
    <row r="174" customFormat="false" ht="15.75" hidden="false" customHeight="true" outlineLevel="0" collapsed="false">
      <c r="A174" s="115"/>
      <c r="B174" s="115"/>
      <c r="C174" s="115"/>
      <c r="D174" s="115"/>
      <c r="E174" s="115"/>
      <c r="F174" s="115"/>
      <c r="G174" s="115"/>
      <c r="H174" s="115"/>
      <c r="I174" s="115"/>
      <c r="J174" s="115"/>
      <c r="K174" s="115"/>
      <c r="L174" s="115"/>
      <c r="M174" s="115"/>
      <c r="N174" s="115"/>
      <c r="O174" s="115"/>
      <c r="P174" s="115"/>
      <c r="Q174" s="115"/>
      <c r="R174" s="115"/>
      <c r="S174" s="115"/>
      <c r="T174" s="115"/>
      <c r="U174" s="115"/>
      <c r="V174" s="115"/>
      <c r="W174" s="115"/>
      <c r="X174" s="115"/>
      <c r="Y174" s="115"/>
      <c r="Z174" s="115"/>
    </row>
    <row r="175" customFormat="false" ht="15.75" hidden="false" customHeight="true" outlineLevel="0" collapsed="false">
      <c r="A175" s="115"/>
      <c r="B175" s="115"/>
      <c r="C175" s="115"/>
      <c r="D175" s="115"/>
      <c r="E175" s="115"/>
      <c r="F175" s="115"/>
      <c r="G175" s="115"/>
      <c r="H175" s="115"/>
      <c r="I175" s="115"/>
      <c r="J175" s="115"/>
      <c r="K175" s="115"/>
      <c r="L175" s="115"/>
      <c r="M175" s="115"/>
      <c r="N175" s="115"/>
      <c r="O175" s="115"/>
      <c r="P175" s="115"/>
      <c r="Q175" s="115"/>
      <c r="R175" s="115"/>
      <c r="S175" s="115"/>
      <c r="T175" s="115"/>
      <c r="U175" s="115"/>
      <c r="V175" s="115"/>
      <c r="W175" s="115"/>
      <c r="X175" s="115"/>
      <c r="Y175" s="115"/>
      <c r="Z175" s="115"/>
    </row>
    <row r="176" customFormat="false" ht="15.75" hidden="false" customHeight="true" outlineLevel="0" collapsed="false">
      <c r="A176" s="115"/>
      <c r="B176" s="115"/>
      <c r="C176" s="115"/>
      <c r="D176" s="115"/>
      <c r="E176" s="115"/>
      <c r="F176" s="115"/>
      <c r="G176" s="115"/>
      <c r="H176" s="115"/>
      <c r="I176" s="115"/>
      <c r="J176" s="115"/>
      <c r="K176" s="115"/>
      <c r="L176" s="115"/>
      <c r="M176" s="115"/>
      <c r="N176" s="115"/>
      <c r="O176" s="115"/>
      <c r="P176" s="115"/>
      <c r="Q176" s="115"/>
      <c r="R176" s="115"/>
      <c r="S176" s="115"/>
      <c r="T176" s="115"/>
      <c r="U176" s="115"/>
      <c r="V176" s="115"/>
      <c r="W176" s="115"/>
      <c r="X176" s="115"/>
      <c r="Y176" s="115"/>
      <c r="Z176" s="115"/>
    </row>
    <row r="177" customFormat="false" ht="15.75" hidden="false" customHeight="true" outlineLevel="0" collapsed="false">
      <c r="A177" s="115"/>
      <c r="B177" s="115"/>
      <c r="C177" s="115"/>
      <c r="D177" s="115"/>
      <c r="E177" s="115"/>
      <c r="F177" s="115"/>
      <c r="G177" s="115"/>
      <c r="H177" s="115"/>
      <c r="I177" s="115"/>
      <c r="J177" s="115"/>
      <c r="K177" s="115"/>
      <c r="L177" s="115"/>
      <c r="M177" s="115"/>
      <c r="N177" s="115"/>
      <c r="O177" s="115"/>
      <c r="P177" s="115"/>
      <c r="Q177" s="115"/>
      <c r="R177" s="115"/>
      <c r="S177" s="115"/>
      <c r="T177" s="115"/>
      <c r="U177" s="115"/>
      <c r="V177" s="115"/>
      <c r="W177" s="115"/>
      <c r="X177" s="115"/>
      <c r="Y177" s="115"/>
      <c r="Z177" s="115"/>
    </row>
    <row r="178" customFormat="false" ht="15.75" hidden="false" customHeight="true" outlineLevel="0" collapsed="false">
      <c r="A178" s="115"/>
      <c r="B178" s="115"/>
      <c r="C178" s="115"/>
      <c r="D178" s="115"/>
      <c r="E178" s="115"/>
      <c r="F178" s="115"/>
      <c r="G178" s="115"/>
      <c r="H178" s="115"/>
      <c r="I178" s="115"/>
      <c r="J178" s="115"/>
      <c r="K178" s="115"/>
      <c r="L178" s="115"/>
      <c r="M178" s="115"/>
      <c r="N178" s="115"/>
      <c r="O178" s="115"/>
      <c r="P178" s="115"/>
      <c r="Q178" s="115"/>
      <c r="R178" s="115"/>
      <c r="S178" s="115"/>
      <c r="T178" s="115"/>
      <c r="U178" s="115"/>
      <c r="V178" s="115"/>
      <c r="W178" s="115"/>
      <c r="X178" s="115"/>
      <c r="Y178" s="115"/>
      <c r="Z178" s="115"/>
    </row>
    <row r="179" customFormat="false" ht="15.75" hidden="false" customHeight="true" outlineLevel="0" collapsed="false">
      <c r="A179" s="115"/>
      <c r="B179" s="115"/>
      <c r="C179" s="115"/>
      <c r="D179" s="115"/>
      <c r="E179" s="115"/>
      <c r="F179" s="115"/>
      <c r="G179" s="115"/>
      <c r="H179" s="115"/>
      <c r="I179" s="115"/>
      <c r="J179" s="115"/>
      <c r="K179" s="115"/>
      <c r="L179" s="115"/>
      <c r="M179" s="115"/>
      <c r="N179" s="115"/>
      <c r="O179" s="115"/>
      <c r="P179" s="115"/>
      <c r="Q179" s="115"/>
      <c r="R179" s="115"/>
      <c r="S179" s="115"/>
      <c r="T179" s="115"/>
      <c r="U179" s="115"/>
      <c r="V179" s="115"/>
      <c r="W179" s="115"/>
      <c r="X179" s="115"/>
      <c r="Y179" s="115"/>
      <c r="Z179" s="115"/>
    </row>
    <row r="180" customFormat="false" ht="15.75" hidden="false" customHeight="true" outlineLevel="0" collapsed="false">
      <c r="A180" s="115"/>
      <c r="B180" s="115"/>
      <c r="C180" s="115"/>
      <c r="D180" s="115"/>
      <c r="E180" s="115"/>
      <c r="F180" s="115"/>
      <c r="G180" s="115"/>
      <c r="H180" s="115"/>
      <c r="I180" s="115"/>
      <c r="J180" s="115"/>
      <c r="K180" s="115"/>
      <c r="L180" s="115"/>
      <c r="M180" s="115"/>
      <c r="N180" s="115"/>
      <c r="O180" s="115"/>
      <c r="P180" s="115"/>
      <c r="Q180" s="115"/>
      <c r="R180" s="115"/>
      <c r="S180" s="115"/>
      <c r="T180" s="115"/>
      <c r="U180" s="115"/>
      <c r="V180" s="115"/>
      <c r="W180" s="115"/>
      <c r="X180" s="115"/>
      <c r="Y180" s="115"/>
      <c r="Z180" s="115"/>
    </row>
    <row r="181" customFormat="false" ht="15.75" hidden="false" customHeight="true" outlineLevel="0" collapsed="false">
      <c r="A181" s="115"/>
      <c r="B181" s="115"/>
      <c r="C181" s="115"/>
      <c r="D181" s="115"/>
      <c r="E181" s="115"/>
      <c r="F181" s="115"/>
      <c r="G181" s="115"/>
      <c r="H181" s="115"/>
      <c r="I181" s="115"/>
      <c r="J181" s="115"/>
      <c r="K181" s="115"/>
      <c r="L181" s="115"/>
      <c r="M181" s="115"/>
      <c r="N181" s="115"/>
      <c r="O181" s="115"/>
      <c r="P181" s="115"/>
      <c r="Q181" s="115"/>
      <c r="R181" s="115"/>
      <c r="S181" s="115"/>
      <c r="T181" s="115"/>
      <c r="U181" s="115"/>
      <c r="V181" s="115"/>
      <c r="W181" s="115"/>
      <c r="X181" s="115"/>
      <c r="Y181" s="115"/>
      <c r="Z181" s="115"/>
    </row>
    <row r="182" customFormat="false" ht="15.75" hidden="false" customHeight="true" outlineLevel="0" collapsed="false">
      <c r="A182" s="115"/>
      <c r="B182" s="115"/>
      <c r="C182" s="115"/>
      <c r="D182" s="115"/>
      <c r="E182" s="115"/>
      <c r="F182" s="115"/>
      <c r="G182" s="115"/>
      <c r="H182" s="115"/>
      <c r="I182" s="115"/>
      <c r="J182" s="115"/>
      <c r="K182" s="115"/>
      <c r="L182" s="115"/>
      <c r="M182" s="115"/>
      <c r="N182" s="115"/>
      <c r="O182" s="115"/>
      <c r="P182" s="115"/>
      <c r="Q182" s="115"/>
      <c r="R182" s="115"/>
      <c r="S182" s="115"/>
      <c r="T182" s="115"/>
      <c r="U182" s="115"/>
      <c r="V182" s="115"/>
      <c r="W182" s="115"/>
      <c r="X182" s="115"/>
      <c r="Y182" s="115"/>
      <c r="Z182" s="115"/>
    </row>
    <row r="183" customFormat="false" ht="15.75" hidden="false" customHeight="true" outlineLevel="0" collapsed="false">
      <c r="A183" s="115"/>
      <c r="B183" s="115"/>
      <c r="C183" s="115"/>
      <c r="D183" s="115"/>
      <c r="E183" s="115"/>
      <c r="F183" s="115"/>
      <c r="G183" s="115"/>
      <c r="H183" s="115"/>
      <c r="I183" s="115"/>
      <c r="J183" s="115"/>
      <c r="K183" s="115"/>
      <c r="L183" s="115"/>
      <c r="M183" s="115"/>
      <c r="N183" s="115"/>
      <c r="O183" s="115"/>
      <c r="P183" s="115"/>
      <c r="Q183" s="115"/>
      <c r="R183" s="115"/>
      <c r="S183" s="115"/>
      <c r="T183" s="115"/>
      <c r="U183" s="115"/>
      <c r="V183" s="115"/>
      <c r="W183" s="115"/>
      <c r="X183" s="115"/>
      <c r="Y183" s="115"/>
      <c r="Z183" s="115"/>
    </row>
    <row r="184" customFormat="false" ht="15.75" hidden="false" customHeight="true" outlineLevel="0" collapsed="false">
      <c r="A184" s="115"/>
      <c r="B184" s="115"/>
      <c r="C184" s="115"/>
      <c r="D184" s="115"/>
      <c r="E184" s="115"/>
      <c r="F184" s="115"/>
      <c r="G184" s="115"/>
      <c r="H184" s="115"/>
      <c r="I184" s="115"/>
      <c r="J184" s="115"/>
      <c r="K184" s="115"/>
      <c r="L184" s="115"/>
      <c r="M184" s="115"/>
      <c r="N184" s="115"/>
      <c r="O184" s="115"/>
      <c r="P184" s="115"/>
      <c r="Q184" s="115"/>
      <c r="R184" s="115"/>
      <c r="S184" s="115"/>
      <c r="T184" s="115"/>
      <c r="U184" s="115"/>
      <c r="V184" s="115"/>
      <c r="W184" s="115"/>
      <c r="X184" s="115"/>
      <c r="Y184" s="115"/>
      <c r="Z184" s="115"/>
    </row>
    <row r="185" customFormat="false" ht="15.75" hidden="false" customHeight="true" outlineLevel="0" collapsed="false">
      <c r="A185" s="115"/>
      <c r="B185" s="115"/>
      <c r="C185" s="115"/>
      <c r="D185" s="115"/>
      <c r="E185" s="115"/>
      <c r="F185" s="115"/>
      <c r="G185" s="115"/>
      <c r="H185" s="115"/>
      <c r="I185" s="115"/>
      <c r="J185" s="115"/>
      <c r="K185" s="115"/>
      <c r="L185" s="115"/>
      <c r="M185" s="115"/>
      <c r="N185" s="115"/>
      <c r="O185" s="115"/>
      <c r="P185" s="115"/>
      <c r="Q185" s="115"/>
      <c r="R185" s="115"/>
      <c r="S185" s="115"/>
      <c r="T185" s="115"/>
      <c r="U185" s="115"/>
      <c r="V185" s="115"/>
      <c r="W185" s="115"/>
      <c r="X185" s="115"/>
      <c r="Y185" s="115"/>
      <c r="Z185" s="115"/>
    </row>
    <row r="186" customFormat="false" ht="15.75" hidden="false" customHeight="true" outlineLevel="0" collapsed="false">
      <c r="A186" s="115"/>
      <c r="B186" s="115"/>
      <c r="C186" s="115"/>
      <c r="D186" s="115"/>
      <c r="E186" s="115"/>
      <c r="F186" s="115"/>
      <c r="G186" s="115"/>
      <c r="H186" s="115"/>
      <c r="I186" s="115"/>
      <c r="J186" s="115"/>
      <c r="K186" s="115"/>
      <c r="L186" s="115"/>
      <c r="M186" s="115"/>
      <c r="N186" s="115"/>
      <c r="O186" s="115"/>
      <c r="P186" s="115"/>
      <c r="Q186" s="115"/>
      <c r="R186" s="115"/>
      <c r="S186" s="115"/>
      <c r="T186" s="115"/>
      <c r="U186" s="115"/>
      <c r="V186" s="115"/>
      <c r="W186" s="115"/>
      <c r="X186" s="115"/>
      <c r="Y186" s="115"/>
      <c r="Z186" s="115"/>
    </row>
    <row r="187" customFormat="false" ht="15.75" hidden="false" customHeight="true" outlineLevel="0" collapsed="false">
      <c r="A187" s="115"/>
      <c r="B187" s="115"/>
      <c r="C187" s="115"/>
      <c r="D187" s="115"/>
      <c r="E187" s="115"/>
      <c r="F187" s="115"/>
      <c r="G187" s="115"/>
      <c r="H187" s="115"/>
      <c r="I187" s="115"/>
      <c r="J187" s="115"/>
      <c r="K187" s="115"/>
      <c r="L187" s="115"/>
      <c r="M187" s="115"/>
      <c r="N187" s="115"/>
      <c r="O187" s="115"/>
      <c r="P187" s="115"/>
      <c r="Q187" s="115"/>
      <c r="R187" s="115"/>
      <c r="S187" s="115"/>
      <c r="T187" s="115"/>
      <c r="U187" s="115"/>
      <c r="V187" s="115"/>
      <c r="W187" s="115"/>
      <c r="X187" s="115"/>
      <c r="Y187" s="115"/>
      <c r="Z187" s="115"/>
    </row>
    <row r="188" customFormat="false" ht="15.75" hidden="false" customHeight="true" outlineLevel="0" collapsed="false">
      <c r="A188" s="115"/>
      <c r="B188" s="115"/>
      <c r="C188" s="115"/>
      <c r="D188" s="115"/>
      <c r="E188" s="115"/>
      <c r="F188" s="115"/>
      <c r="G188" s="115"/>
      <c r="H188" s="115"/>
      <c r="I188" s="115"/>
      <c r="J188" s="115"/>
      <c r="K188" s="115"/>
      <c r="L188" s="115"/>
      <c r="M188" s="115"/>
      <c r="N188" s="115"/>
      <c r="O188" s="115"/>
      <c r="P188" s="115"/>
      <c r="Q188" s="115"/>
      <c r="R188" s="115"/>
      <c r="S188" s="115"/>
      <c r="T188" s="115"/>
      <c r="U188" s="115"/>
      <c r="V188" s="115"/>
      <c r="W188" s="115"/>
      <c r="X188" s="115"/>
      <c r="Y188" s="115"/>
      <c r="Z188" s="115"/>
    </row>
    <row r="189" customFormat="false" ht="15.75" hidden="false" customHeight="true" outlineLevel="0" collapsed="false">
      <c r="A189" s="115"/>
      <c r="B189" s="115"/>
      <c r="C189" s="115"/>
      <c r="D189" s="115"/>
      <c r="E189" s="115"/>
      <c r="F189" s="115"/>
      <c r="G189" s="115"/>
      <c r="H189" s="115"/>
      <c r="I189" s="115"/>
      <c r="J189" s="115"/>
      <c r="K189" s="115"/>
      <c r="L189" s="115"/>
      <c r="M189" s="115"/>
      <c r="N189" s="115"/>
      <c r="O189" s="115"/>
      <c r="P189" s="115"/>
      <c r="Q189" s="115"/>
      <c r="R189" s="115"/>
      <c r="S189" s="115"/>
      <c r="T189" s="115"/>
      <c r="U189" s="115"/>
      <c r="V189" s="115"/>
      <c r="W189" s="115"/>
      <c r="X189" s="115"/>
      <c r="Y189" s="115"/>
      <c r="Z189" s="115"/>
    </row>
    <row r="190" customFormat="false" ht="15.75" hidden="false" customHeight="true" outlineLevel="0" collapsed="false">
      <c r="A190" s="115"/>
      <c r="B190" s="115"/>
      <c r="C190" s="115"/>
      <c r="D190" s="115"/>
      <c r="E190" s="115"/>
      <c r="F190" s="115"/>
      <c r="G190" s="115"/>
      <c r="H190" s="115"/>
      <c r="I190" s="115"/>
      <c r="J190" s="115"/>
      <c r="K190" s="115"/>
      <c r="L190" s="115"/>
      <c r="M190" s="115"/>
      <c r="N190" s="115"/>
      <c r="O190" s="115"/>
      <c r="P190" s="115"/>
      <c r="Q190" s="115"/>
      <c r="R190" s="115"/>
      <c r="S190" s="115"/>
      <c r="T190" s="115"/>
      <c r="U190" s="115"/>
      <c r="V190" s="115"/>
      <c r="W190" s="115"/>
      <c r="X190" s="115"/>
      <c r="Y190" s="115"/>
      <c r="Z190" s="115"/>
    </row>
    <row r="191" customFormat="false" ht="15.75" hidden="false" customHeight="true" outlineLevel="0" collapsed="false">
      <c r="A191" s="115"/>
      <c r="B191" s="115"/>
      <c r="C191" s="115"/>
      <c r="D191" s="115"/>
      <c r="E191" s="115"/>
      <c r="F191" s="115"/>
      <c r="G191" s="115"/>
      <c r="H191" s="115"/>
      <c r="I191" s="115"/>
      <c r="J191" s="115"/>
      <c r="K191" s="115"/>
      <c r="L191" s="115"/>
      <c r="M191" s="115"/>
      <c r="N191" s="115"/>
      <c r="O191" s="115"/>
      <c r="P191" s="115"/>
      <c r="Q191" s="115"/>
      <c r="R191" s="115"/>
      <c r="S191" s="115"/>
      <c r="T191" s="115"/>
      <c r="U191" s="115"/>
      <c r="V191" s="115"/>
      <c r="W191" s="115"/>
      <c r="X191" s="115"/>
      <c r="Y191" s="115"/>
      <c r="Z191" s="115"/>
    </row>
    <row r="192" customFormat="false" ht="15.75" hidden="false" customHeight="true" outlineLevel="0" collapsed="false">
      <c r="A192" s="115"/>
      <c r="B192" s="115"/>
      <c r="C192" s="115"/>
      <c r="D192" s="115"/>
      <c r="E192" s="115"/>
      <c r="F192" s="115"/>
      <c r="G192" s="115"/>
      <c r="H192" s="115"/>
      <c r="I192" s="115"/>
      <c r="J192" s="115"/>
      <c r="K192" s="115"/>
      <c r="L192" s="115"/>
      <c r="M192" s="115"/>
      <c r="N192" s="115"/>
      <c r="O192" s="115"/>
      <c r="P192" s="115"/>
      <c r="Q192" s="115"/>
      <c r="R192" s="115"/>
      <c r="S192" s="115"/>
      <c r="T192" s="115"/>
      <c r="U192" s="115"/>
      <c r="V192" s="115"/>
      <c r="W192" s="115"/>
      <c r="X192" s="115"/>
      <c r="Y192" s="115"/>
      <c r="Z192" s="115"/>
    </row>
    <row r="193" customFormat="false" ht="15.75" hidden="false" customHeight="true" outlineLevel="0" collapsed="false">
      <c r="A193" s="115"/>
      <c r="B193" s="115"/>
      <c r="C193" s="115"/>
      <c r="D193" s="115"/>
      <c r="E193" s="115"/>
      <c r="F193" s="115"/>
      <c r="G193" s="115"/>
      <c r="H193" s="115"/>
      <c r="I193" s="115"/>
      <c r="J193" s="115"/>
      <c r="K193" s="115"/>
      <c r="L193" s="115"/>
      <c r="M193" s="115"/>
      <c r="N193" s="115"/>
      <c r="O193" s="115"/>
      <c r="P193" s="115"/>
      <c r="Q193" s="115"/>
      <c r="R193" s="115"/>
      <c r="S193" s="115"/>
      <c r="T193" s="115"/>
      <c r="U193" s="115"/>
      <c r="V193" s="115"/>
      <c r="W193" s="115"/>
      <c r="X193" s="115"/>
      <c r="Y193" s="115"/>
      <c r="Z193" s="115"/>
    </row>
    <row r="194" customFormat="false" ht="15.75" hidden="false" customHeight="true" outlineLevel="0" collapsed="false">
      <c r="A194" s="115"/>
      <c r="B194" s="115"/>
      <c r="C194" s="115"/>
      <c r="D194" s="115"/>
      <c r="E194" s="115"/>
      <c r="F194" s="115"/>
      <c r="G194" s="115"/>
      <c r="H194" s="115"/>
      <c r="I194" s="115"/>
      <c r="J194" s="115"/>
      <c r="K194" s="115"/>
      <c r="L194" s="115"/>
      <c r="M194" s="115"/>
      <c r="N194" s="115"/>
      <c r="O194" s="115"/>
      <c r="P194" s="115"/>
      <c r="Q194" s="115"/>
      <c r="R194" s="115"/>
      <c r="S194" s="115"/>
      <c r="T194" s="115"/>
      <c r="U194" s="115"/>
      <c r="V194" s="115"/>
      <c r="W194" s="115"/>
      <c r="X194" s="115"/>
      <c r="Y194" s="115"/>
      <c r="Z194" s="115"/>
    </row>
    <row r="195" customFormat="false" ht="15.75" hidden="false" customHeight="true" outlineLevel="0" collapsed="false">
      <c r="A195" s="115"/>
      <c r="B195" s="115"/>
      <c r="C195" s="115"/>
      <c r="D195" s="115"/>
      <c r="E195" s="115"/>
      <c r="F195" s="115"/>
      <c r="G195" s="115"/>
      <c r="H195" s="115"/>
      <c r="I195" s="115"/>
      <c r="J195" s="115"/>
      <c r="K195" s="115"/>
      <c r="L195" s="115"/>
      <c r="M195" s="115"/>
      <c r="N195" s="115"/>
      <c r="O195" s="115"/>
      <c r="P195" s="115"/>
      <c r="Q195" s="115"/>
      <c r="R195" s="115"/>
      <c r="S195" s="115"/>
      <c r="T195" s="115"/>
      <c r="U195" s="115"/>
      <c r="V195" s="115"/>
      <c r="W195" s="115"/>
      <c r="X195" s="115"/>
      <c r="Y195" s="115"/>
      <c r="Z195" s="115"/>
    </row>
    <row r="196" customFormat="false" ht="15.75" hidden="false" customHeight="true" outlineLevel="0" collapsed="false">
      <c r="A196" s="115"/>
      <c r="B196" s="115"/>
      <c r="C196" s="115"/>
      <c r="D196" s="115"/>
      <c r="E196" s="115"/>
      <c r="F196" s="115"/>
      <c r="G196" s="115"/>
      <c r="H196" s="115"/>
      <c r="I196" s="115"/>
      <c r="J196" s="115"/>
      <c r="K196" s="115"/>
      <c r="L196" s="115"/>
      <c r="M196" s="115"/>
      <c r="N196" s="115"/>
      <c r="O196" s="115"/>
      <c r="P196" s="115"/>
      <c r="Q196" s="115"/>
      <c r="R196" s="115"/>
      <c r="S196" s="115"/>
      <c r="T196" s="115"/>
      <c r="U196" s="115"/>
      <c r="V196" s="115"/>
      <c r="W196" s="115"/>
      <c r="X196" s="115"/>
      <c r="Y196" s="115"/>
      <c r="Z196" s="115"/>
    </row>
    <row r="197" customFormat="false" ht="15.75" hidden="false" customHeight="true" outlineLevel="0" collapsed="false">
      <c r="A197" s="115"/>
      <c r="B197" s="115"/>
      <c r="C197" s="115"/>
      <c r="D197" s="115"/>
      <c r="E197" s="115"/>
      <c r="F197" s="115"/>
      <c r="G197" s="115"/>
      <c r="H197" s="115"/>
      <c r="I197" s="115"/>
      <c r="J197" s="115"/>
      <c r="K197" s="115"/>
      <c r="L197" s="115"/>
      <c r="M197" s="115"/>
      <c r="N197" s="115"/>
      <c r="O197" s="115"/>
      <c r="P197" s="115"/>
      <c r="Q197" s="115"/>
      <c r="R197" s="115"/>
      <c r="S197" s="115"/>
      <c r="T197" s="115"/>
      <c r="U197" s="115"/>
      <c r="V197" s="115"/>
      <c r="W197" s="115"/>
      <c r="X197" s="115"/>
      <c r="Y197" s="115"/>
      <c r="Z197" s="115"/>
    </row>
    <row r="198" customFormat="false" ht="15.75" hidden="false" customHeight="true" outlineLevel="0" collapsed="false">
      <c r="A198" s="115"/>
      <c r="B198" s="115"/>
      <c r="C198" s="115"/>
      <c r="D198" s="115"/>
      <c r="E198" s="115"/>
      <c r="F198" s="115"/>
      <c r="G198" s="115"/>
      <c r="H198" s="115"/>
      <c r="I198" s="115"/>
      <c r="J198" s="115"/>
      <c r="K198" s="115"/>
      <c r="L198" s="115"/>
      <c r="M198" s="115"/>
      <c r="N198" s="115"/>
      <c r="O198" s="115"/>
      <c r="P198" s="115"/>
      <c r="Q198" s="115"/>
      <c r="R198" s="115"/>
      <c r="S198" s="115"/>
      <c r="T198" s="115"/>
      <c r="U198" s="115"/>
      <c r="V198" s="115"/>
      <c r="W198" s="115"/>
      <c r="X198" s="115"/>
      <c r="Y198" s="115"/>
      <c r="Z198" s="115"/>
    </row>
    <row r="199" customFormat="false" ht="15.75" hidden="false" customHeight="true" outlineLevel="0" collapsed="false">
      <c r="A199" s="115"/>
      <c r="B199" s="115"/>
      <c r="C199" s="115"/>
      <c r="D199" s="115"/>
      <c r="E199" s="115"/>
      <c r="F199" s="115"/>
      <c r="G199" s="115"/>
      <c r="H199" s="115"/>
      <c r="I199" s="115"/>
      <c r="J199" s="115"/>
      <c r="K199" s="115"/>
      <c r="L199" s="115"/>
      <c r="M199" s="115"/>
      <c r="N199" s="115"/>
      <c r="O199" s="115"/>
      <c r="P199" s="115"/>
      <c r="Q199" s="115"/>
      <c r="R199" s="115"/>
      <c r="S199" s="115"/>
      <c r="T199" s="115"/>
      <c r="U199" s="115"/>
      <c r="V199" s="115"/>
      <c r="W199" s="115"/>
      <c r="X199" s="115"/>
      <c r="Y199" s="115"/>
      <c r="Z199" s="115"/>
    </row>
    <row r="200" customFormat="false" ht="15.75" hidden="false" customHeight="true" outlineLevel="0" collapsed="false">
      <c r="A200" s="115"/>
      <c r="B200" s="115"/>
      <c r="C200" s="115"/>
      <c r="D200" s="115"/>
      <c r="E200" s="115"/>
      <c r="F200" s="115"/>
      <c r="G200" s="115"/>
      <c r="H200" s="115"/>
      <c r="I200" s="115"/>
      <c r="J200" s="115"/>
      <c r="K200" s="115"/>
      <c r="L200" s="115"/>
      <c r="M200" s="115"/>
      <c r="N200" s="115"/>
      <c r="O200" s="115"/>
      <c r="P200" s="115"/>
      <c r="Q200" s="115"/>
      <c r="R200" s="115"/>
      <c r="S200" s="115"/>
      <c r="T200" s="115"/>
      <c r="U200" s="115"/>
      <c r="V200" s="115"/>
      <c r="W200" s="115"/>
      <c r="X200" s="115"/>
      <c r="Y200" s="115"/>
      <c r="Z200" s="115"/>
    </row>
    <row r="201" customFormat="false" ht="15.75" hidden="false" customHeight="true" outlineLevel="0" collapsed="false">
      <c r="A201" s="115"/>
      <c r="B201" s="115"/>
      <c r="C201" s="115"/>
      <c r="D201" s="115"/>
      <c r="E201" s="115"/>
      <c r="F201" s="115"/>
      <c r="G201" s="115"/>
      <c r="H201" s="115"/>
      <c r="I201" s="115"/>
      <c r="J201" s="115"/>
      <c r="K201" s="115"/>
      <c r="L201" s="115"/>
      <c r="M201" s="115"/>
      <c r="N201" s="115"/>
      <c r="O201" s="115"/>
      <c r="P201" s="115"/>
      <c r="Q201" s="115"/>
      <c r="R201" s="115"/>
      <c r="S201" s="115"/>
      <c r="T201" s="115"/>
      <c r="U201" s="115"/>
      <c r="V201" s="115"/>
      <c r="W201" s="115"/>
      <c r="X201" s="115"/>
      <c r="Y201" s="115"/>
      <c r="Z201" s="115"/>
    </row>
    <row r="202" customFormat="false" ht="15.75" hidden="false" customHeight="true" outlineLevel="0" collapsed="false">
      <c r="A202" s="115"/>
      <c r="B202" s="115"/>
      <c r="C202" s="115"/>
      <c r="D202" s="115"/>
      <c r="E202" s="115"/>
      <c r="F202" s="115"/>
      <c r="G202" s="115"/>
      <c r="H202" s="115"/>
      <c r="I202" s="115"/>
      <c r="J202" s="115"/>
      <c r="K202" s="115"/>
      <c r="L202" s="115"/>
      <c r="M202" s="115"/>
      <c r="N202" s="115"/>
      <c r="O202" s="115"/>
      <c r="P202" s="115"/>
      <c r="Q202" s="115"/>
      <c r="R202" s="115"/>
      <c r="S202" s="115"/>
      <c r="T202" s="115"/>
      <c r="U202" s="115"/>
      <c r="V202" s="115"/>
      <c r="W202" s="115"/>
      <c r="X202" s="115"/>
      <c r="Y202" s="115"/>
      <c r="Z202" s="115"/>
    </row>
    <row r="203" customFormat="false" ht="15.75" hidden="false" customHeight="true" outlineLevel="0" collapsed="false">
      <c r="A203" s="115"/>
      <c r="B203" s="115"/>
      <c r="C203" s="115"/>
      <c r="D203" s="115"/>
      <c r="E203" s="115"/>
      <c r="F203" s="115"/>
      <c r="G203" s="115"/>
      <c r="H203" s="115"/>
      <c r="I203" s="115"/>
      <c r="J203" s="115"/>
      <c r="K203" s="115"/>
      <c r="L203" s="115"/>
      <c r="M203" s="115"/>
      <c r="N203" s="115"/>
      <c r="O203" s="115"/>
      <c r="P203" s="115"/>
      <c r="Q203" s="115"/>
      <c r="R203" s="115"/>
      <c r="S203" s="115"/>
      <c r="T203" s="115"/>
      <c r="U203" s="115"/>
      <c r="V203" s="115"/>
      <c r="W203" s="115"/>
      <c r="X203" s="115"/>
      <c r="Y203" s="115"/>
      <c r="Z203" s="115"/>
    </row>
    <row r="204" customFormat="false" ht="15.75" hidden="false" customHeight="true" outlineLevel="0" collapsed="false">
      <c r="A204" s="115"/>
      <c r="B204" s="115"/>
      <c r="C204" s="115"/>
      <c r="D204" s="115"/>
      <c r="E204" s="115"/>
      <c r="F204" s="115"/>
      <c r="G204" s="115"/>
      <c r="H204" s="115"/>
      <c r="I204" s="115"/>
      <c r="J204" s="115"/>
      <c r="K204" s="115"/>
      <c r="L204" s="115"/>
      <c r="M204" s="115"/>
      <c r="N204" s="115"/>
      <c r="O204" s="115"/>
      <c r="P204" s="115"/>
      <c r="Q204" s="115"/>
      <c r="R204" s="115"/>
      <c r="S204" s="115"/>
      <c r="T204" s="115"/>
      <c r="U204" s="115"/>
      <c r="V204" s="115"/>
      <c r="W204" s="115"/>
      <c r="X204" s="115"/>
      <c r="Y204" s="115"/>
      <c r="Z204" s="115"/>
    </row>
    <row r="205" customFormat="false" ht="15.75" hidden="false" customHeight="true" outlineLevel="0" collapsed="false">
      <c r="A205" s="115"/>
      <c r="B205" s="115"/>
      <c r="C205" s="115"/>
      <c r="D205" s="115"/>
      <c r="E205" s="115"/>
      <c r="F205" s="115"/>
      <c r="G205" s="115"/>
      <c r="H205" s="115"/>
      <c r="I205" s="115"/>
      <c r="J205" s="115"/>
      <c r="K205" s="115"/>
      <c r="L205" s="115"/>
      <c r="M205" s="115"/>
      <c r="N205" s="115"/>
      <c r="O205" s="115"/>
      <c r="P205" s="115"/>
      <c r="Q205" s="115"/>
      <c r="R205" s="115"/>
      <c r="S205" s="115"/>
      <c r="T205" s="115"/>
      <c r="U205" s="115"/>
      <c r="V205" s="115"/>
      <c r="W205" s="115"/>
      <c r="X205" s="115"/>
      <c r="Y205" s="115"/>
      <c r="Z205" s="115"/>
    </row>
    <row r="206" customFormat="false" ht="15.75" hidden="false" customHeight="true" outlineLevel="0" collapsed="false">
      <c r="A206" s="115"/>
      <c r="B206" s="115"/>
      <c r="C206" s="115"/>
      <c r="D206" s="115"/>
      <c r="E206" s="115"/>
      <c r="F206" s="115"/>
      <c r="G206" s="115"/>
      <c r="H206" s="115"/>
      <c r="I206" s="115"/>
      <c r="J206" s="115"/>
      <c r="K206" s="115"/>
      <c r="L206" s="115"/>
      <c r="M206" s="115"/>
      <c r="N206" s="115"/>
      <c r="O206" s="115"/>
      <c r="P206" s="115"/>
      <c r="Q206" s="115"/>
      <c r="R206" s="115"/>
      <c r="S206" s="115"/>
      <c r="T206" s="115"/>
      <c r="U206" s="115"/>
      <c r="V206" s="115"/>
      <c r="W206" s="115"/>
      <c r="X206" s="115"/>
      <c r="Y206" s="115"/>
      <c r="Z206" s="115"/>
    </row>
    <row r="207" customFormat="false" ht="15.75" hidden="false" customHeight="true" outlineLevel="0" collapsed="false">
      <c r="A207" s="115"/>
      <c r="B207" s="115"/>
      <c r="C207" s="115"/>
      <c r="D207" s="115"/>
      <c r="E207" s="115"/>
      <c r="F207" s="115"/>
      <c r="G207" s="115"/>
      <c r="H207" s="115"/>
      <c r="I207" s="115"/>
      <c r="J207" s="115"/>
      <c r="K207" s="115"/>
      <c r="L207" s="115"/>
      <c r="M207" s="115"/>
      <c r="N207" s="115"/>
      <c r="O207" s="115"/>
      <c r="P207" s="115"/>
      <c r="Q207" s="115"/>
      <c r="R207" s="115"/>
      <c r="S207" s="115"/>
      <c r="T207" s="115"/>
      <c r="U207" s="115"/>
      <c r="V207" s="115"/>
      <c r="W207" s="115"/>
      <c r="X207" s="115"/>
      <c r="Y207" s="115"/>
      <c r="Z207" s="115"/>
    </row>
    <row r="208" customFormat="false" ht="15.75" hidden="false" customHeight="true" outlineLevel="0" collapsed="false">
      <c r="A208" s="115"/>
      <c r="B208" s="115"/>
      <c r="C208" s="115"/>
      <c r="D208" s="115"/>
      <c r="E208" s="115"/>
      <c r="F208" s="115"/>
      <c r="G208" s="115"/>
      <c r="H208" s="115"/>
      <c r="I208" s="115"/>
      <c r="J208" s="115"/>
      <c r="K208" s="115"/>
      <c r="L208" s="115"/>
      <c r="M208" s="115"/>
      <c r="N208" s="115"/>
      <c r="O208" s="115"/>
      <c r="P208" s="115"/>
      <c r="Q208" s="115"/>
      <c r="R208" s="115"/>
      <c r="S208" s="115"/>
      <c r="T208" s="115"/>
      <c r="U208" s="115"/>
      <c r="V208" s="115"/>
      <c r="W208" s="115"/>
      <c r="X208" s="115"/>
      <c r="Y208" s="115"/>
      <c r="Z208" s="115"/>
    </row>
    <row r="209" customFormat="false" ht="15.75" hidden="false" customHeight="true" outlineLevel="0" collapsed="false">
      <c r="A209" s="115"/>
      <c r="B209" s="115"/>
      <c r="C209" s="115"/>
      <c r="D209" s="115"/>
      <c r="E209" s="115"/>
      <c r="F209" s="115"/>
      <c r="G209" s="115"/>
      <c r="H209" s="115"/>
      <c r="I209" s="115"/>
      <c r="J209" s="115"/>
      <c r="K209" s="115"/>
      <c r="L209" s="115"/>
      <c r="M209" s="115"/>
      <c r="N209" s="115"/>
      <c r="O209" s="115"/>
      <c r="P209" s="115"/>
      <c r="Q209" s="115"/>
      <c r="R209" s="115"/>
      <c r="S209" s="115"/>
      <c r="T209" s="115"/>
      <c r="U209" s="115"/>
      <c r="V209" s="115"/>
      <c r="W209" s="115"/>
      <c r="X209" s="115"/>
      <c r="Y209" s="115"/>
      <c r="Z209" s="115"/>
    </row>
    <row r="210" customFormat="false" ht="15.75" hidden="false" customHeight="true" outlineLevel="0" collapsed="false">
      <c r="A210" s="115"/>
      <c r="B210" s="115"/>
      <c r="C210" s="115"/>
      <c r="D210" s="115"/>
      <c r="E210" s="115"/>
      <c r="F210" s="115"/>
      <c r="G210" s="115"/>
      <c r="H210" s="115"/>
      <c r="I210" s="115"/>
      <c r="J210" s="115"/>
      <c r="K210" s="115"/>
      <c r="L210" s="115"/>
      <c r="M210" s="115"/>
      <c r="N210" s="115"/>
      <c r="O210" s="115"/>
      <c r="P210" s="115"/>
      <c r="Q210" s="115"/>
      <c r="R210" s="115"/>
      <c r="S210" s="115"/>
      <c r="T210" s="115"/>
      <c r="U210" s="115"/>
      <c r="V210" s="115"/>
      <c r="W210" s="115"/>
      <c r="X210" s="115"/>
      <c r="Y210" s="115"/>
      <c r="Z210" s="115"/>
    </row>
    <row r="211" customFormat="false" ht="15.75" hidden="false" customHeight="true" outlineLevel="0" collapsed="false">
      <c r="A211" s="115"/>
      <c r="B211" s="115"/>
      <c r="C211" s="115"/>
      <c r="D211" s="115"/>
      <c r="E211" s="115"/>
      <c r="F211" s="115"/>
      <c r="G211" s="115"/>
      <c r="H211" s="115"/>
      <c r="I211" s="115"/>
      <c r="J211" s="115"/>
      <c r="K211" s="115"/>
      <c r="L211" s="115"/>
      <c r="M211" s="115"/>
      <c r="N211" s="115"/>
      <c r="O211" s="115"/>
      <c r="P211" s="115"/>
      <c r="Q211" s="115"/>
      <c r="R211" s="115"/>
      <c r="S211" s="115"/>
      <c r="T211" s="115"/>
      <c r="U211" s="115"/>
      <c r="V211" s="115"/>
      <c r="W211" s="115"/>
      <c r="X211" s="115"/>
      <c r="Y211" s="115"/>
      <c r="Z211" s="115"/>
    </row>
    <row r="212" customFormat="false" ht="15.75" hidden="false" customHeight="true" outlineLevel="0" collapsed="false">
      <c r="A212" s="115"/>
      <c r="B212" s="115"/>
      <c r="C212" s="115"/>
      <c r="D212" s="115"/>
      <c r="E212" s="115"/>
      <c r="F212" s="115"/>
      <c r="G212" s="115"/>
      <c r="H212" s="115"/>
      <c r="I212" s="115"/>
      <c r="J212" s="115"/>
      <c r="K212" s="115"/>
      <c r="L212" s="115"/>
      <c r="M212" s="115"/>
      <c r="N212" s="115"/>
      <c r="O212" s="115"/>
      <c r="P212" s="115"/>
      <c r="Q212" s="115"/>
      <c r="R212" s="115"/>
      <c r="S212" s="115"/>
      <c r="T212" s="115"/>
      <c r="U212" s="115"/>
      <c r="V212" s="115"/>
      <c r="W212" s="115"/>
      <c r="X212" s="115"/>
      <c r="Y212" s="115"/>
      <c r="Z212" s="115"/>
    </row>
    <row r="213" customFormat="false" ht="15.75" hidden="false" customHeight="true" outlineLevel="0" collapsed="false">
      <c r="A213" s="115"/>
      <c r="B213" s="115"/>
      <c r="C213" s="115"/>
      <c r="D213" s="115"/>
      <c r="E213" s="115"/>
      <c r="F213" s="115"/>
      <c r="G213" s="115"/>
      <c r="H213" s="115"/>
      <c r="I213" s="115"/>
      <c r="J213" s="115"/>
      <c r="K213" s="115"/>
      <c r="L213" s="115"/>
      <c r="M213" s="115"/>
      <c r="N213" s="115"/>
      <c r="O213" s="115"/>
      <c r="P213" s="115"/>
      <c r="Q213" s="115"/>
      <c r="R213" s="115"/>
      <c r="S213" s="115"/>
      <c r="T213" s="115"/>
      <c r="U213" s="115"/>
      <c r="V213" s="115"/>
      <c r="W213" s="115"/>
      <c r="X213" s="115"/>
      <c r="Y213" s="115"/>
      <c r="Z213" s="115"/>
    </row>
    <row r="214" customFormat="false" ht="15.75" hidden="false" customHeight="true" outlineLevel="0" collapsed="false">
      <c r="A214" s="115"/>
      <c r="B214" s="115"/>
      <c r="C214" s="115"/>
      <c r="D214" s="115"/>
      <c r="E214" s="115"/>
      <c r="F214" s="115"/>
      <c r="G214" s="115"/>
      <c r="H214" s="115"/>
      <c r="I214" s="115"/>
      <c r="J214" s="115"/>
      <c r="K214" s="115"/>
      <c r="L214" s="115"/>
      <c r="M214" s="115"/>
      <c r="N214" s="115"/>
      <c r="O214" s="115"/>
      <c r="P214" s="115"/>
      <c r="Q214" s="115"/>
      <c r="R214" s="115"/>
      <c r="S214" s="115"/>
      <c r="T214" s="115"/>
      <c r="U214" s="115"/>
      <c r="V214" s="115"/>
      <c r="W214" s="115"/>
      <c r="X214" s="115"/>
      <c r="Y214" s="115"/>
      <c r="Z214" s="115"/>
    </row>
    <row r="215" customFormat="false" ht="15.75" hidden="false" customHeight="true" outlineLevel="0" collapsed="false">
      <c r="A215" s="115"/>
      <c r="B215" s="115"/>
      <c r="C215" s="115"/>
      <c r="D215" s="115"/>
      <c r="E215" s="115"/>
      <c r="F215" s="115"/>
      <c r="G215" s="115"/>
      <c r="H215" s="115"/>
      <c r="I215" s="115"/>
      <c r="J215" s="115"/>
      <c r="K215" s="115"/>
      <c r="L215" s="115"/>
      <c r="M215" s="115"/>
      <c r="N215" s="115"/>
      <c r="O215" s="115"/>
      <c r="P215" s="115"/>
      <c r="Q215" s="115"/>
      <c r="R215" s="115"/>
      <c r="S215" s="115"/>
      <c r="T215" s="115"/>
      <c r="U215" s="115"/>
      <c r="V215" s="115"/>
      <c r="W215" s="115"/>
      <c r="X215" s="115"/>
      <c r="Y215" s="115"/>
      <c r="Z215" s="115"/>
    </row>
    <row r="216" customFormat="false" ht="15.75" hidden="false" customHeight="true" outlineLevel="0" collapsed="false">
      <c r="A216" s="115"/>
      <c r="B216" s="115"/>
      <c r="C216" s="115"/>
      <c r="D216" s="115"/>
      <c r="E216" s="115"/>
      <c r="F216" s="115"/>
      <c r="G216" s="115"/>
      <c r="H216" s="115"/>
      <c r="I216" s="115"/>
      <c r="J216" s="115"/>
      <c r="K216" s="115"/>
      <c r="L216" s="115"/>
      <c r="M216" s="115"/>
      <c r="N216" s="115"/>
      <c r="O216" s="115"/>
      <c r="P216" s="115"/>
      <c r="Q216" s="115"/>
      <c r="R216" s="115"/>
      <c r="S216" s="115"/>
      <c r="T216" s="115"/>
      <c r="U216" s="115"/>
      <c r="V216" s="115"/>
      <c r="W216" s="115"/>
      <c r="X216" s="115"/>
      <c r="Y216" s="115"/>
      <c r="Z216" s="115"/>
    </row>
    <row r="217" customFormat="false" ht="15.75" hidden="false" customHeight="true" outlineLevel="0" collapsed="false">
      <c r="A217" s="115"/>
      <c r="B217" s="115"/>
      <c r="C217" s="115"/>
      <c r="D217" s="115"/>
      <c r="E217" s="115"/>
      <c r="F217" s="115"/>
      <c r="G217" s="115"/>
      <c r="H217" s="115"/>
      <c r="I217" s="115"/>
      <c r="J217" s="115"/>
      <c r="K217" s="115"/>
      <c r="L217" s="115"/>
      <c r="M217" s="115"/>
      <c r="N217" s="115"/>
      <c r="O217" s="115"/>
      <c r="P217" s="115"/>
      <c r="Q217" s="115"/>
      <c r="R217" s="115"/>
      <c r="S217" s="115"/>
      <c r="T217" s="115"/>
      <c r="U217" s="115"/>
      <c r="V217" s="115"/>
      <c r="W217" s="115"/>
      <c r="X217" s="115"/>
      <c r="Y217" s="115"/>
      <c r="Z217" s="115"/>
    </row>
    <row r="218" customFormat="false" ht="15.75" hidden="false" customHeight="true" outlineLevel="0" collapsed="false">
      <c r="A218" s="115"/>
      <c r="B218" s="115"/>
      <c r="C218" s="115"/>
      <c r="D218" s="115"/>
      <c r="E218" s="115"/>
      <c r="F218" s="115"/>
      <c r="G218" s="115"/>
      <c r="H218" s="115"/>
      <c r="I218" s="115"/>
      <c r="J218" s="115"/>
      <c r="K218" s="115"/>
      <c r="L218" s="115"/>
      <c r="M218" s="115"/>
      <c r="N218" s="115"/>
      <c r="O218" s="115"/>
      <c r="P218" s="115"/>
      <c r="Q218" s="115"/>
      <c r="R218" s="115"/>
      <c r="S218" s="115"/>
      <c r="T218" s="115"/>
      <c r="U218" s="115"/>
      <c r="V218" s="115"/>
      <c r="W218" s="115"/>
      <c r="X218" s="115"/>
      <c r="Y218" s="115"/>
      <c r="Z218" s="115"/>
    </row>
    <row r="219" customFormat="false" ht="15.75" hidden="false" customHeight="true" outlineLevel="0" collapsed="false">
      <c r="A219" s="115"/>
      <c r="B219" s="115"/>
      <c r="C219" s="115"/>
      <c r="D219" s="115"/>
      <c r="E219" s="115"/>
      <c r="F219" s="115"/>
      <c r="G219" s="115"/>
      <c r="H219" s="115"/>
      <c r="I219" s="115"/>
      <c r="J219" s="115"/>
      <c r="K219" s="115"/>
      <c r="L219" s="115"/>
      <c r="M219" s="115"/>
      <c r="N219" s="115"/>
      <c r="O219" s="115"/>
      <c r="P219" s="115"/>
      <c r="Q219" s="115"/>
      <c r="R219" s="115"/>
      <c r="S219" s="115"/>
      <c r="T219" s="115"/>
      <c r="U219" s="115"/>
      <c r="V219" s="115"/>
      <c r="W219" s="115"/>
      <c r="X219" s="115"/>
      <c r="Y219" s="115"/>
      <c r="Z219" s="115"/>
    </row>
    <row r="220" customFormat="false" ht="15.75" hidden="false" customHeight="true" outlineLevel="0" collapsed="false">
      <c r="A220" s="115"/>
      <c r="B220" s="115"/>
      <c r="C220" s="115"/>
      <c r="D220" s="115"/>
      <c r="E220" s="115"/>
      <c r="F220" s="115"/>
      <c r="G220" s="115"/>
      <c r="H220" s="115"/>
      <c r="I220" s="115"/>
      <c r="J220" s="115"/>
      <c r="K220" s="115"/>
      <c r="L220" s="115"/>
      <c r="M220" s="115"/>
      <c r="N220" s="115"/>
      <c r="O220" s="115"/>
      <c r="P220" s="115"/>
      <c r="Q220" s="115"/>
      <c r="R220" s="115"/>
      <c r="S220" s="115"/>
      <c r="T220" s="115"/>
      <c r="U220" s="115"/>
      <c r="V220" s="115"/>
      <c r="W220" s="115"/>
      <c r="X220" s="115"/>
      <c r="Y220" s="115"/>
      <c r="Z220" s="115"/>
    </row>
    <row r="221" customFormat="false" ht="15.75" hidden="false" customHeight="true" outlineLevel="0" collapsed="false">
      <c r="A221" s="115"/>
      <c r="B221" s="115"/>
      <c r="C221" s="115"/>
      <c r="D221" s="115"/>
      <c r="E221" s="115"/>
      <c r="F221" s="115"/>
      <c r="G221" s="115"/>
      <c r="H221" s="115"/>
      <c r="I221" s="115"/>
      <c r="J221" s="115"/>
      <c r="K221" s="115"/>
      <c r="L221" s="115"/>
      <c r="M221" s="115"/>
      <c r="N221" s="115"/>
      <c r="O221" s="115"/>
      <c r="P221" s="115"/>
      <c r="Q221" s="115"/>
      <c r="R221" s="115"/>
      <c r="S221" s="115"/>
      <c r="T221" s="115"/>
      <c r="U221" s="115"/>
      <c r="V221" s="115"/>
      <c r="W221" s="115"/>
      <c r="X221" s="115"/>
      <c r="Y221" s="115"/>
      <c r="Z221" s="115"/>
    </row>
    <row r="222" customFormat="false" ht="15.75" hidden="false" customHeight="true" outlineLevel="0" collapsed="false">
      <c r="A222" s="115"/>
      <c r="B222" s="115"/>
      <c r="C222" s="115"/>
      <c r="D222" s="115"/>
      <c r="E222" s="115"/>
      <c r="F222" s="115"/>
      <c r="G222" s="115"/>
      <c r="H222" s="115"/>
      <c r="I222" s="115"/>
      <c r="J222" s="115"/>
      <c r="K222" s="115"/>
      <c r="L222" s="115"/>
      <c r="M222" s="115"/>
      <c r="N222" s="115"/>
      <c r="O222" s="115"/>
      <c r="P222" s="115"/>
      <c r="Q222" s="115"/>
      <c r="R222" s="115"/>
      <c r="S222" s="115"/>
      <c r="T222" s="115"/>
      <c r="U222" s="115"/>
      <c r="V222" s="115"/>
      <c r="W222" s="115"/>
      <c r="X222" s="115"/>
      <c r="Y222" s="115"/>
      <c r="Z222" s="115"/>
    </row>
    <row r="223" customFormat="false" ht="15.75" hidden="false" customHeight="true" outlineLevel="0" collapsed="false">
      <c r="A223" s="115"/>
      <c r="B223" s="115"/>
      <c r="C223" s="115"/>
      <c r="D223" s="115"/>
      <c r="E223" s="115"/>
      <c r="F223" s="115"/>
      <c r="G223" s="115"/>
      <c r="H223" s="115"/>
      <c r="I223" s="115"/>
      <c r="J223" s="115"/>
      <c r="K223" s="115"/>
      <c r="L223" s="115"/>
      <c r="M223" s="115"/>
      <c r="N223" s="115"/>
      <c r="O223" s="115"/>
      <c r="P223" s="115"/>
      <c r="Q223" s="115"/>
      <c r="R223" s="115"/>
      <c r="S223" s="115"/>
      <c r="T223" s="115"/>
      <c r="U223" s="115"/>
      <c r="V223" s="115"/>
      <c r="W223" s="115"/>
      <c r="X223" s="115"/>
      <c r="Y223" s="115"/>
      <c r="Z223" s="115"/>
    </row>
    <row r="224" customFormat="false" ht="15.75" hidden="false" customHeight="true" outlineLevel="0" collapsed="false">
      <c r="A224" s="115"/>
      <c r="B224" s="115"/>
      <c r="C224" s="115"/>
      <c r="D224" s="115"/>
      <c r="E224" s="115"/>
      <c r="F224" s="115"/>
      <c r="G224" s="115"/>
      <c r="H224" s="115"/>
      <c r="I224" s="115"/>
      <c r="J224" s="115"/>
      <c r="K224" s="115"/>
      <c r="L224" s="115"/>
      <c r="M224" s="115"/>
      <c r="N224" s="115"/>
      <c r="O224" s="115"/>
      <c r="P224" s="115"/>
      <c r="Q224" s="115"/>
      <c r="R224" s="115"/>
      <c r="S224" s="115"/>
      <c r="T224" s="115"/>
      <c r="U224" s="115"/>
      <c r="V224" s="115"/>
      <c r="W224" s="115"/>
      <c r="X224" s="115"/>
      <c r="Y224" s="115"/>
      <c r="Z224" s="115"/>
    </row>
    <row r="225" customFormat="false" ht="15.75" hidden="false" customHeight="true" outlineLevel="0" collapsed="false">
      <c r="A225" s="115"/>
      <c r="B225" s="115"/>
      <c r="C225" s="115"/>
      <c r="D225" s="115"/>
      <c r="E225" s="115"/>
      <c r="F225" s="115"/>
      <c r="G225" s="115"/>
      <c r="H225" s="115"/>
      <c r="I225" s="115"/>
      <c r="J225" s="115"/>
      <c r="K225" s="115"/>
      <c r="L225" s="115"/>
      <c r="M225" s="115"/>
      <c r="N225" s="115"/>
      <c r="O225" s="115"/>
      <c r="P225" s="115"/>
      <c r="Q225" s="115"/>
      <c r="R225" s="115"/>
      <c r="S225" s="115"/>
      <c r="T225" s="115"/>
      <c r="U225" s="115"/>
      <c r="V225" s="115"/>
      <c r="W225" s="115"/>
      <c r="X225" s="115"/>
      <c r="Y225" s="115"/>
      <c r="Z225" s="115"/>
    </row>
    <row r="226" customFormat="false" ht="15.75" hidden="false" customHeight="true" outlineLevel="0" collapsed="false">
      <c r="A226" s="115"/>
      <c r="B226" s="115"/>
      <c r="C226" s="115"/>
      <c r="D226" s="115"/>
      <c r="E226" s="115"/>
      <c r="F226" s="115"/>
      <c r="G226" s="115"/>
      <c r="H226" s="115"/>
      <c r="I226" s="115"/>
      <c r="J226" s="115"/>
      <c r="K226" s="115"/>
      <c r="L226" s="115"/>
      <c r="M226" s="115"/>
      <c r="N226" s="115"/>
      <c r="O226" s="115"/>
      <c r="P226" s="115"/>
      <c r="Q226" s="115"/>
      <c r="R226" s="115"/>
      <c r="S226" s="115"/>
      <c r="T226" s="115"/>
      <c r="U226" s="115"/>
      <c r="V226" s="115"/>
      <c r="W226" s="115"/>
      <c r="X226" s="115"/>
      <c r="Y226" s="115"/>
      <c r="Z226" s="115"/>
    </row>
    <row r="227" customFormat="false" ht="15.75" hidden="false" customHeight="true" outlineLevel="0" collapsed="false">
      <c r="A227" s="115"/>
      <c r="B227" s="115"/>
      <c r="C227" s="115"/>
      <c r="D227" s="115"/>
      <c r="E227" s="115"/>
      <c r="F227" s="115"/>
      <c r="G227" s="115"/>
      <c r="H227" s="115"/>
      <c r="I227" s="115"/>
      <c r="J227" s="115"/>
      <c r="K227" s="115"/>
      <c r="L227" s="115"/>
      <c r="M227" s="115"/>
      <c r="N227" s="115"/>
      <c r="O227" s="115"/>
      <c r="P227" s="115"/>
      <c r="Q227" s="115"/>
      <c r="R227" s="115"/>
      <c r="S227" s="115"/>
      <c r="T227" s="115"/>
      <c r="U227" s="115"/>
      <c r="V227" s="115"/>
      <c r="W227" s="115"/>
      <c r="X227" s="115"/>
      <c r="Y227" s="115"/>
      <c r="Z227" s="115"/>
    </row>
    <row r="228" customFormat="false" ht="15.75" hidden="false" customHeight="true" outlineLevel="0" collapsed="false">
      <c r="A228" s="115"/>
      <c r="B228" s="115"/>
      <c r="C228" s="115"/>
      <c r="D228" s="115"/>
      <c r="E228" s="115"/>
      <c r="F228" s="115"/>
      <c r="G228" s="115"/>
      <c r="H228" s="115"/>
      <c r="I228" s="115"/>
      <c r="J228" s="115"/>
      <c r="K228" s="115"/>
      <c r="L228" s="115"/>
      <c r="M228" s="115"/>
      <c r="N228" s="115"/>
      <c r="O228" s="115"/>
      <c r="P228" s="115"/>
      <c r="Q228" s="115"/>
      <c r="R228" s="115"/>
      <c r="S228" s="115"/>
      <c r="T228" s="115"/>
      <c r="U228" s="115"/>
      <c r="V228" s="115"/>
      <c r="W228" s="115"/>
      <c r="X228" s="115"/>
      <c r="Y228" s="115"/>
      <c r="Z228" s="115"/>
    </row>
    <row r="229" customFormat="false" ht="15.75" hidden="false" customHeight="true" outlineLevel="0" collapsed="false">
      <c r="A229" s="115"/>
      <c r="B229" s="115"/>
      <c r="C229" s="115"/>
      <c r="D229" s="115"/>
      <c r="E229" s="115"/>
      <c r="F229" s="115"/>
      <c r="G229" s="115"/>
      <c r="H229" s="115"/>
      <c r="I229" s="115"/>
      <c r="J229" s="115"/>
      <c r="K229" s="115"/>
      <c r="L229" s="115"/>
      <c r="M229" s="115"/>
      <c r="N229" s="115"/>
      <c r="O229" s="115"/>
      <c r="P229" s="115"/>
      <c r="Q229" s="115"/>
      <c r="R229" s="115"/>
      <c r="S229" s="115"/>
      <c r="T229" s="115"/>
      <c r="U229" s="115"/>
      <c r="V229" s="115"/>
      <c r="W229" s="115"/>
      <c r="X229" s="115"/>
      <c r="Y229" s="115"/>
      <c r="Z229" s="115"/>
    </row>
    <row r="230" customFormat="false" ht="15.75" hidden="false" customHeight="true" outlineLevel="0" collapsed="false">
      <c r="A230" s="115"/>
      <c r="B230" s="115"/>
      <c r="C230" s="115"/>
      <c r="D230" s="115"/>
      <c r="E230" s="115"/>
      <c r="F230" s="115"/>
      <c r="G230" s="115"/>
      <c r="H230" s="115"/>
      <c r="I230" s="115"/>
      <c r="J230" s="115"/>
      <c r="K230" s="115"/>
      <c r="L230" s="115"/>
      <c r="M230" s="115"/>
      <c r="N230" s="115"/>
      <c r="O230" s="115"/>
      <c r="P230" s="115"/>
      <c r="Q230" s="115"/>
      <c r="R230" s="115"/>
      <c r="S230" s="115"/>
      <c r="T230" s="115"/>
      <c r="U230" s="115"/>
      <c r="V230" s="115"/>
      <c r="W230" s="115"/>
      <c r="X230" s="115"/>
      <c r="Y230" s="115"/>
      <c r="Z230" s="115"/>
    </row>
    <row r="231" customFormat="false" ht="15.75" hidden="false" customHeight="true" outlineLevel="0" collapsed="false">
      <c r="A231" s="115"/>
      <c r="B231" s="115"/>
      <c r="C231" s="115"/>
      <c r="D231" s="115"/>
      <c r="E231" s="115"/>
      <c r="F231" s="115"/>
      <c r="G231" s="115"/>
      <c r="H231" s="115"/>
      <c r="I231" s="115"/>
      <c r="J231" s="115"/>
      <c r="K231" s="115"/>
      <c r="L231" s="115"/>
      <c r="M231" s="115"/>
      <c r="N231" s="115"/>
      <c r="O231" s="115"/>
      <c r="P231" s="115"/>
      <c r="Q231" s="115"/>
      <c r="R231" s="115"/>
      <c r="S231" s="115"/>
      <c r="T231" s="115"/>
      <c r="U231" s="115"/>
      <c r="V231" s="115"/>
      <c r="W231" s="115"/>
      <c r="X231" s="115"/>
      <c r="Y231" s="115"/>
      <c r="Z231" s="115"/>
    </row>
    <row r="232" customFormat="false" ht="15.75" hidden="false" customHeight="true" outlineLevel="0" collapsed="false">
      <c r="A232" s="115"/>
      <c r="B232" s="115"/>
      <c r="C232" s="115"/>
      <c r="D232" s="115"/>
      <c r="E232" s="115"/>
      <c r="F232" s="115"/>
      <c r="G232" s="115"/>
      <c r="H232" s="115"/>
      <c r="I232" s="115"/>
      <c r="J232" s="115"/>
      <c r="K232" s="115"/>
      <c r="L232" s="115"/>
      <c r="M232" s="115"/>
      <c r="N232" s="115"/>
      <c r="O232" s="115"/>
      <c r="P232" s="115"/>
      <c r="Q232" s="115"/>
      <c r="R232" s="115"/>
      <c r="S232" s="115"/>
      <c r="T232" s="115"/>
      <c r="U232" s="115"/>
      <c r="V232" s="115"/>
      <c r="W232" s="115"/>
      <c r="X232" s="115"/>
      <c r="Y232" s="115"/>
      <c r="Z232" s="115"/>
    </row>
    <row r="233" customFormat="false" ht="15.75" hidden="false" customHeight="true" outlineLevel="0" collapsed="false">
      <c r="A233" s="115"/>
      <c r="B233" s="115"/>
      <c r="C233" s="115"/>
      <c r="D233" s="115"/>
      <c r="E233" s="115"/>
      <c r="F233" s="115"/>
      <c r="G233" s="115"/>
      <c r="H233" s="115"/>
      <c r="I233" s="115"/>
      <c r="J233" s="115"/>
      <c r="K233" s="115"/>
      <c r="L233" s="115"/>
      <c r="M233" s="115"/>
      <c r="N233" s="115"/>
      <c r="O233" s="115"/>
      <c r="P233" s="115"/>
      <c r="Q233" s="115"/>
      <c r="R233" s="115"/>
      <c r="S233" s="115"/>
      <c r="T233" s="115"/>
      <c r="U233" s="115"/>
      <c r="V233" s="115"/>
      <c r="W233" s="115"/>
      <c r="X233" s="115"/>
      <c r="Y233" s="115"/>
      <c r="Z233" s="115"/>
    </row>
    <row r="234" customFormat="false" ht="15.75" hidden="false" customHeight="true" outlineLevel="0" collapsed="false">
      <c r="A234" s="115"/>
      <c r="B234" s="115"/>
      <c r="C234" s="115"/>
      <c r="D234" s="115"/>
      <c r="E234" s="115"/>
      <c r="F234" s="115"/>
      <c r="G234" s="115"/>
      <c r="H234" s="115"/>
      <c r="I234" s="115"/>
      <c r="J234" s="115"/>
      <c r="K234" s="115"/>
      <c r="L234" s="115"/>
      <c r="M234" s="115"/>
      <c r="N234" s="115"/>
      <c r="O234" s="115"/>
      <c r="P234" s="115"/>
      <c r="Q234" s="115"/>
      <c r="R234" s="115"/>
      <c r="S234" s="115"/>
      <c r="T234" s="115"/>
      <c r="U234" s="115"/>
      <c r="V234" s="115"/>
      <c r="W234" s="115"/>
      <c r="X234" s="115"/>
      <c r="Y234" s="115"/>
      <c r="Z234" s="115"/>
    </row>
    <row r="235" customFormat="false" ht="15.75" hidden="false" customHeight="true" outlineLevel="0" collapsed="false">
      <c r="A235" s="115"/>
      <c r="B235" s="115"/>
      <c r="C235" s="115"/>
      <c r="D235" s="115"/>
      <c r="E235" s="115"/>
      <c r="F235" s="115"/>
      <c r="G235" s="115"/>
      <c r="H235" s="115"/>
      <c r="I235" s="115"/>
      <c r="J235" s="115"/>
      <c r="K235" s="115"/>
      <c r="L235" s="115"/>
      <c r="M235" s="115"/>
      <c r="N235" s="115"/>
      <c r="O235" s="115"/>
      <c r="P235" s="115"/>
      <c r="Q235" s="115"/>
      <c r="R235" s="115"/>
      <c r="S235" s="115"/>
      <c r="T235" s="115"/>
      <c r="U235" s="115"/>
      <c r="V235" s="115"/>
      <c r="W235" s="115"/>
      <c r="X235" s="115"/>
      <c r="Y235" s="115"/>
      <c r="Z235" s="115"/>
    </row>
    <row r="236" customFormat="false" ht="15.75" hidden="false" customHeight="true" outlineLevel="0" collapsed="false">
      <c r="A236" s="115"/>
      <c r="B236" s="115"/>
      <c r="C236" s="115"/>
      <c r="D236" s="115"/>
      <c r="E236" s="115"/>
      <c r="F236" s="115"/>
      <c r="G236" s="115"/>
      <c r="H236" s="115"/>
      <c r="I236" s="115"/>
      <c r="J236" s="115"/>
      <c r="K236" s="115"/>
      <c r="L236" s="115"/>
      <c r="M236" s="115"/>
      <c r="N236" s="115"/>
      <c r="O236" s="115"/>
      <c r="P236" s="115"/>
      <c r="Q236" s="115"/>
      <c r="R236" s="115"/>
      <c r="S236" s="115"/>
      <c r="T236" s="115"/>
      <c r="U236" s="115"/>
      <c r="V236" s="115"/>
      <c r="W236" s="115"/>
      <c r="X236" s="115"/>
      <c r="Y236" s="115"/>
      <c r="Z236" s="115"/>
    </row>
    <row r="237" customFormat="false" ht="15.75" hidden="false" customHeight="true" outlineLevel="0" collapsed="false">
      <c r="A237" s="115"/>
      <c r="B237" s="115"/>
      <c r="C237" s="115"/>
      <c r="D237" s="115"/>
      <c r="E237" s="115"/>
      <c r="F237" s="115"/>
      <c r="G237" s="115"/>
      <c r="H237" s="115"/>
      <c r="I237" s="115"/>
      <c r="J237" s="115"/>
      <c r="K237" s="115"/>
      <c r="L237" s="115"/>
      <c r="M237" s="115"/>
      <c r="N237" s="115"/>
      <c r="O237" s="115"/>
      <c r="P237" s="115"/>
      <c r="Q237" s="115"/>
      <c r="R237" s="115"/>
      <c r="S237" s="115"/>
      <c r="T237" s="115"/>
      <c r="U237" s="115"/>
      <c r="V237" s="115"/>
      <c r="W237" s="115"/>
      <c r="X237" s="115"/>
      <c r="Y237" s="115"/>
      <c r="Z237" s="115"/>
    </row>
    <row r="238" customFormat="false" ht="15.75" hidden="false" customHeight="true" outlineLevel="0" collapsed="false">
      <c r="A238" s="115"/>
      <c r="B238" s="115"/>
      <c r="C238" s="115"/>
      <c r="D238" s="115"/>
      <c r="E238" s="115"/>
      <c r="F238" s="115"/>
      <c r="G238" s="115"/>
      <c r="H238" s="115"/>
      <c r="I238" s="115"/>
      <c r="J238" s="115"/>
      <c r="K238" s="115"/>
      <c r="L238" s="115"/>
      <c r="M238" s="115"/>
      <c r="N238" s="115"/>
      <c r="O238" s="115"/>
      <c r="P238" s="115"/>
      <c r="Q238" s="115"/>
      <c r="R238" s="115"/>
      <c r="S238" s="115"/>
      <c r="T238" s="115"/>
      <c r="U238" s="115"/>
      <c r="V238" s="115"/>
      <c r="W238" s="115"/>
      <c r="X238" s="115"/>
      <c r="Y238" s="115"/>
      <c r="Z238" s="115"/>
    </row>
    <row r="239" customFormat="false" ht="15.75" hidden="false" customHeight="true" outlineLevel="0" collapsed="false">
      <c r="A239" s="115"/>
      <c r="B239" s="115"/>
      <c r="C239" s="115"/>
      <c r="D239" s="115"/>
      <c r="E239" s="115"/>
      <c r="F239" s="115"/>
      <c r="G239" s="115"/>
      <c r="H239" s="115"/>
      <c r="I239" s="115"/>
      <c r="J239" s="115"/>
      <c r="K239" s="115"/>
      <c r="L239" s="115"/>
      <c r="M239" s="115"/>
      <c r="N239" s="115"/>
      <c r="O239" s="115"/>
      <c r="P239" s="115"/>
      <c r="Q239" s="115"/>
      <c r="R239" s="115"/>
      <c r="S239" s="115"/>
      <c r="T239" s="115"/>
      <c r="U239" s="115"/>
      <c r="V239" s="115"/>
      <c r="W239" s="115"/>
      <c r="X239" s="115"/>
      <c r="Y239" s="115"/>
      <c r="Z239" s="115"/>
    </row>
    <row r="240" customFormat="false" ht="15.75" hidden="false" customHeight="true" outlineLevel="0" collapsed="false">
      <c r="A240" s="115"/>
      <c r="B240" s="115"/>
      <c r="C240" s="115"/>
      <c r="D240" s="115"/>
      <c r="E240" s="115"/>
      <c r="F240" s="115"/>
      <c r="G240" s="115"/>
      <c r="H240" s="115"/>
      <c r="I240" s="115"/>
      <c r="J240" s="115"/>
      <c r="K240" s="115"/>
      <c r="L240" s="115"/>
      <c r="M240" s="115"/>
      <c r="N240" s="115"/>
      <c r="O240" s="115"/>
      <c r="P240" s="115"/>
      <c r="Q240" s="115"/>
      <c r="R240" s="115"/>
      <c r="S240" s="115"/>
      <c r="T240" s="115"/>
      <c r="U240" s="115"/>
      <c r="V240" s="115"/>
      <c r="W240" s="115"/>
      <c r="X240" s="115"/>
      <c r="Y240" s="115"/>
      <c r="Z240" s="115"/>
    </row>
    <row r="241" customFormat="false" ht="15.75" hidden="false" customHeight="true" outlineLevel="0" collapsed="false">
      <c r="A241" s="115"/>
      <c r="B241" s="115"/>
      <c r="C241" s="115"/>
      <c r="D241" s="115"/>
      <c r="E241" s="115"/>
      <c r="F241" s="115"/>
      <c r="G241" s="115"/>
      <c r="H241" s="115"/>
      <c r="I241" s="115"/>
      <c r="J241" s="115"/>
      <c r="K241" s="115"/>
      <c r="L241" s="115"/>
      <c r="M241" s="115"/>
      <c r="N241" s="115"/>
      <c r="O241" s="115"/>
      <c r="P241" s="115"/>
      <c r="Q241" s="115"/>
      <c r="R241" s="115"/>
      <c r="S241" s="115"/>
      <c r="T241" s="115"/>
      <c r="U241" s="115"/>
      <c r="V241" s="115"/>
      <c r="W241" s="115"/>
      <c r="X241" s="115"/>
      <c r="Y241" s="115"/>
      <c r="Z241" s="115"/>
    </row>
    <row r="242" customFormat="false" ht="15.75" hidden="false" customHeight="true" outlineLevel="0" collapsed="false">
      <c r="A242" s="115"/>
      <c r="B242" s="115"/>
      <c r="C242" s="115"/>
      <c r="D242" s="115"/>
      <c r="E242" s="115"/>
      <c r="F242" s="115"/>
      <c r="G242" s="115"/>
      <c r="H242" s="115"/>
      <c r="I242" s="115"/>
      <c r="J242" s="115"/>
      <c r="K242" s="115"/>
      <c r="L242" s="115"/>
      <c r="M242" s="115"/>
      <c r="N242" s="115"/>
      <c r="O242" s="115"/>
      <c r="P242" s="115"/>
      <c r="Q242" s="115"/>
      <c r="R242" s="115"/>
      <c r="S242" s="115"/>
      <c r="T242" s="115"/>
      <c r="U242" s="115"/>
      <c r="V242" s="115"/>
      <c r="W242" s="115"/>
      <c r="X242" s="115"/>
      <c r="Y242" s="115"/>
      <c r="Z242" s="115"/>
    </row>
    <row r="243" customFormat="false" ht="15.75" hidden="false" customHeight="true" outlineLevel="0" collapsed="false">
      <c r="A243" s="115"/>
      <c r="B243" s="115"/>
      <c r="C243" s="115"/>
      <c r="D243" s="115"/>
      <c r="E243" s="115"/>
      <c r="F243" s="115"/>
      <c r="G243" s="115"/>
      <c r="H243" s="115"/>
      <c r="I243" s="115"/>
      <c r="J243" s="115"/>
      <c r="K243" s="115"/>
      <c r="L243" s="115"/>
      <c r="M243" s="115"/>
      <c r="N243" s="115"/>
      <c r="O243" s="115"/>
      <c r="P243" s="115"/>
      <c r="Q243" s="115"/>
      <c r="R243" s="115"/>
      <c r="S243" s="115"/>
      <c r="T243" s="115"/>
      <c r="U243" s="115"/>
      <c r="V243" s="115"/>
      <c r="W243" s="115"/>
      <c r="X243" s="115"/>
      <c r="Y243" s="115"/>
      <c r="Z243" s="115"/>
    </row>
    <row r="244" customFormat="false" ht="15.75" hidden="false" customHeight="true" outlineLevel="0" collapsed="false">
      <c r="A244" s="115"/>
      <c r="B244" s="115"/>
      <c r="C244" s="115"/>
      <c r="D244" s="115"/>
      <c r="E244" s="115"/>
      <c r="F244" s="115"/>
      <c r="G244" s="115"/>
      <c r="H244" s="115"/>
      <c r="I244" s="115"/>
      <c r="J244" s="115"/>
      <c r="K244" s="115"/>
      <c r="L244" s="115"/>
      <c r="M244" s="115"/>
      <c r="N244" s="115"/>
      <c r="O244" s="115"/>
      <c r="P244" s="115"/>
      <c r="Q244" s="115"/>
      <c r="R244" s="115"/>
      <c r="S244" s="115"/>
      <c r="T244" s="115"/>
      <c r="U244" s="115"/>
      <c r="V244" s="115"/>
      <c r="W244" s="115"/>
      <c r="X244" s="115"/>
      <c r="Y244" s="115"/>
      <c r="Z244" s="115"/>
    </row>
    <row r="245" customFormat="false" ht="15.75" hidden="false" customHeight="true" outlineLevel="0" collapsed="false">
      <c r="A245" s="115"/>
      <c r="B245" s="115"/>
      <c r="C245" s="115"/>
      <c r="D245" s="115"/>
      <c r="E245" s="115"/>
      <c r="F245" s="115"/>
      <c r="G245" s="115"/>
      <c r="H245" s="115"/>
      <c r="I245" s="115"/>
      <c r="J245" s="115"/>
      <c r="K245" s="115"/>
      <c r="L245" s="115"/>
      <c r="M245" s="115"/>
      <c r="N245" s="115"/>
      <c r="O245" s="115"/>
      <c r="P245" s="115"/>
      <c r="Q245" s="115"/>
      <c r="R245" s="115"/>
      <c r="S245" s="115"/>
      <c r="T245" s="115"/>
      <c r="U245" s="115"/>
      <c r="V245" s="115"/>
      <c r="W245" s="115"/>
      <c r="X245" s="115"/>
      <c r="Y245" s="115"/>
      <c r="Z245" s="115"/>
    </row>
    <row r="246" customFormat="false" ht="15.75" hidden="false" customHeight="true" outlineLevel="0" collapsed="false">
      <c r="A246" s="115"/>
      <c r="B246" s="115"/>
      <c r="C246" s="115"/>
      <c r="D246" s="115"/>
      <c r="E246" s="115"/>
      <c r="F246" s="115"/>
      <c r="G246" s="115"/>
      <c r="H246" s="115"/>
      <c r="I246" s="115"/>
      <c r="J246" s="115"/>
      <c r="K246" s="115"/>
      <c r="L246" s="115"/>
      <c r="M246" s="115"/>
      <c r="N246" s="115"/>
      <c r="O246" s="115"/>
      <c r="P246" s="115"/>
      <c r="Q246" s="115"/>
      <c r="R246" s="115"/>
      <c r="S246" s="115"/>
      <c r="T246" s="115"/>
      <c r="U246" s="115"/>
      <c r="V246" s="115"/>
      <c r="W246" s="115"/>
      <c r="X246" s="115"/>
      <c r="Y246" s="115"/>
      <c r="Z246" s="115"/>
    </row>
    <row r="247" customFormat="false" ht="15.75" hidden="false" customHeight="true" outlineLevel="0" collapsed="false">
      <c r="A247" s="115"/>
      <c r="B247" s="115"/>
      <c r="C247" s="115"/>
      <c r="D247" s="115"/>
      <c r="E247" s="115"/>
      <c r="F247" s="115"/>
      <c r="G247" s="115"/>
      <c r="H247" s="115"/>
      <c r="I247" s="115"/>
      <c r="J247" s="115"/>
      <c r="K247" s="115"/>
      <c r="L247" s="115"/>
      <c r="M247" s="115"/>
      <c r="N247" s="115"/>
      <c r="O247" s="115"/>
      <c r="P247" s="115"/>
      <c r="Q247" s="115"/>
      <c r="R247" s="115"/>
      <c r="S247" s="115"/>
      <c r="T247" s="115"/>
      <c r="U247" s="115"/>
      <c r="V247" s="115"/>
      <c r="W247" s="115"/>
      <c r="X247" s="115"/>
      <c r="Y247" s="115"/>
      <c r="Z247" s="115"/>
    </row>
    <row r="248" customFormat="false" ht="15.75" hidden="false" customHeight="true" outlineLevel="0" collapsed="false">
      <c r="A248" s="115"/>
      <c r="B248" s="115"/>
      <c r="C248" s="115"/>
      <c r="D248" s="115"/>
      <c r="E248" s="115"/>
      <c r="F248" s="115"/>
      <c r="G248" s="115"/>
      <c r="H248" s="115"/>
      <c r="I248" s="115"/>
      <c r="J248" s="115"/>
      <c r="K248" s="115"/>
      <c r="L248" s="115"/>
      <c r="M248" s="115"/>
      <c r="N248" s="115"/>
      <c r="O248" s="115"/>
      <c r="P248" s="115"/>
      <c r="Q248" s="115"/>
      <c r="R248" s="115"/>
      <c r="S248" s="115"/>
      <c r="T248" s="115"/>
      <c r="U248" s="115"/>
      <c r="V248" s="115"/>
      <c r="W248" s="115"/>
      <c r="X248" s="115"/>
      <c r="Y248" s="115"/>
      <c r="Z248" s="115"/>
    </row>
    <row r="249" customFormat="false" ht="15.75" hidden="false" customHeight="true" outlineLevel="0" collapsed="false">
      <c r="A249" s="115"/>
      <c r="B249" s="115"/>
      <c r="C249" s="115"/>
      <c r="D249" s="115"/>
      <c r="E249" s="115"/>
      <c r="F249" s="115"/>
      <c r="G249" s="115"/>
      <c r="H249" s="115"/>
      <c r="I249" s="115"/>
      <c r="J249" s="115"/>
      <c r="K249" s="115"/>
      <c r="L249" s="115"/>
      <c r="M249" s="115"/>
      <c r="N249" s="115"/>
      <c r="O249" s="115"/>
      <c r="P249" s="115"/>
      <c r="Q249" s="115"/>
      <c r="R249" s="115"/>
      <c r="S249" s="115"/>
      <c r="T249" s="115"/>
      <c r="U249" s="115"/>
      <c r="V249" s="115"/>
      <c r="W249" s="115"/>
      <c r="X249" s="115"/>
      <c r="Y249" s="115"/>
      <c r="Z249" s="115"/>
    </row>
    <row r="250" customFormat="false" ht="15.75" hidden="false" customHeight="true" outlineLevel="0" collapsed="false">
      <c r="A250" s="115"/>
      <c r="B250" s="115"/>
      <c r="C250" s="115"/>
      <c r="D250" s="115"/>
      <c r="E250" s="115"/>
      <c r="F250" s="115"/>
      <c r="G250" s="115"/>
      <c r="H250" s="115"/>
      <c r="I250" s="115"/>
      <c r="J250" s="115"/>
      <c r="K250" s="115"/>
      <c r="L250" s="115"/>
      <c r="M250" s="115"/>
      <c r="N250" s="115"/>
      <c r="O250" s="115"/>
      <c r="P250" s="115"/>
      <c r="Q250" s="115"/>
      <c r="R250" s="115"/>
      <c r="S250" s="115"/>
      <c r="T250" s="115"/>
      <c r="U250" s="115"/>
      <c r="V250" s="115"/>
      <c r="W250" s="115"/>
      <c r="X250" s="115"/>
      <c r="Y250" s="115"/>
      <c r="Z250" s="115"/>
    </row>
    <row r="251" customFormat="false" ht="15.75" hidden="false" customHeight="true" outlineLevel="0" collapsed="false">
      <c r="A251" s="115"/>
      <c r="B251" s="115"/>
      <c r="C251" s="115"/>
      <c r="D251" s="115"/>
      <c r="E251" s="115"/>
      <c r="F251" s="115"/>
      <c r="G251" s="115"/>
      <c r="H251" s="115"/>
      <c r="I251" s="115"/>
      <c r="J251" s="115"/>
      <c r="K251" s="115"/>
      <c r="L251" s="115"/>
      <c r="M251" s="115"/>
      <c r="N251" s="115"/>
      <c r="O251" s="115"/>
      <c r="P251" s="115"/>
      <c r="Q251" s="115"/>
      <c r="R251" s="115"/>
      <c r="S251" s="115"/>
      <c r="T251" s="115"/>
      <c r="U251" s="115"/>
      <c r="V251" s="115"/>
      <c r="W251" s="115"/>
      <c r="X251" s="115"/>
      <c r="Y251" s="115"/>
      <c r="Z251" s="115"/>
    </row>
    <row r="252" customFormat="false" ht="15.75" hidden="false" customHeight="true" outlineLevel="0" collapsed="false">
      <c r="A252" s="115"/>
      <c r="B252" s="115"/>
      <c r="C252" s="115"/>
      <c r="D252" s="115"/>
      <c r="E252" s="115"/>
      <c r="F252" s="115"/>
      <c r="G252" s="115"/>
      <c r="H252" s="115"/>
      <c r="I252" s="115"/>
      <c r="J252" s="115"/>
      <c r="K252" s="115"/>
      <c r="L252" s="115"/>
      <c r="M252" s="115"/>
      <c r="N252" s="115"/>
      <c r="O252" s="115"/>
      <c r="P252" s="115"/>
      <c r="Q252" s="115"/>
      <c r="R252" s="115"/>
      <c r="S252" s="115"/>
      <c r="T252" s="115"/>
      <c r="U252" s="115"/>
      <c r="V252" s="115"/>
      <c r="W252" s="115"/>
      <c r="X252" s="115"/>
      <c r="Y252" s="115"/>
      <c r="Z252" s="115"/>
    </row>
    <row r="253" customFormat="false" ht="15.75" hidden="false" customHeight="true" outlineLevel="0" collapsed="false">
      <c r="A253" s="115"/>
      <c r="B253" s="115"/>
      <c r="C253" s="115"/>
      <c r="D253" s="115"/>
      <c r="E253" s="115"/>
      <c r="F253" s="115"/>
      <c r="G253" s="115"/>
      <c r="H253" s="115"/>
      <c r="I253" s="115"/>
      <c r="J253" s="115"/>
      <c r="K253" s="115"/>
      <c r="L253" s="115"/>
      <c r="M253" s="115"/>
      <c r="N253" s="115"/>
      <c r="O253" s="115"/>
      <c r="P253" s="115"/>
      <c r="Q253" s="115"/>
      <c r="R253" s="115"/>
      <c r="S253" s="115"/>
      <c r="T253" s="115"/>
      <c r="U253" s="115"/>
      <c r="V253" s="115"/>
      <c r="W253" s="115"/>
      <c r="X253" s="115"/>
      <c r="Y253" s="115"/>
      <c r="Z253" s="115"/>
    </row>
    <row r="254" customFormat="false" ht="15.75" hidden="false" customHeight="true" outlineLevel="0" collapsed="false">
      <c r="A254" s="115"/>
      <c r="B254" s="115"/>
      <c r="C254" s="115"/>
      <c r="D254" s="115"/>
      <c r="E254" s="115"/>
      <c r="F254" s="115"/>
      <c r="G254" s="115"/>
      <c r="H254" s="115"/>
      <c r="I254" s="115"/>
      <c r="J254" s="115"/>
      <c r="K254" s="115"/>
      <c r="L254" s="115"/>
      <c r="M254" s="115"/>
      <c r="N254" s="115"/>
      <c r="O254" s="115"/>
      <c r="P254" s="115"/>
      <c r="Q254" s="115"/>
      <c r="R254" s="115"/>
      <c r="S254" s="115"/>
      <c r="T254" s="115"/>
      <c r="U254" s="115"/>
      <c r="V254" s="115"/>
      <c r="W254" s="115"/>
      <c r="X254" s="115"/>
      <c r="Y254" s="115"/>
      <c r="Z254" s="115"/>
    </row>
    <row r="255" customFormat="false" ht="15.75" hidden="false" customHeight="true" outlineLevel="0" collapsed="false">
      <c r="A255" s="115"/>
      <c r="B255" s="115"/>
      <c r="C255" s="115"/>
      <c r="D255" s="115"/>
      <c r="E255" s="115"/>
      <c r="F255" s="115"/>
      <c r="G255" s="115"/>
      <c r="H255" s="115"/>
      <c r="I255" s="115"/>
      <c r="J255" s="115"/>
      <c r="K255" s="115"/>
      <c r="L255" s="115"/>
      <c r="M255" s="115"/>
      <c r="N255" s="115"/>
      <c r="O255" s="115"/>
      <c r="P255" s="115"/>
      <c r="Q255" s="115"/>
      <c r="R255" s="115"/>
      <c r="S255" s="115"/>
      <c r="T255" s="115"/>
      <c r="U255" s="115"/>
      <c r="V255" s="115"/>
      <c r="W255" s="115"/>
      <c r="X255" s="115"/>
      <c r="Y255" s="115"/>
      <c r="Z255" s="115"/>
    </row>
    <row r="256" customFormat="false" ht="15.75" hidden="false" customHeight="true" outlineLevel="0" collapsed="false">
      <c r="A256" s="115"/>
      <c r="B256" s="115"/>
      <c r="C256" s="115"/>
      <c r="D256" s="115"/>
      <c r="E256" s="115"/>
      <c r="F256" s="115"/>
      <c r="G256" s="115"/>
      <c r="H256" s="115"/>
      <c r="I256" s="115"/>
      <c r="J256" s="115"/>
      <c r="K256" s="115"/>
      <c r="L256" s="115"/>
      <c r="M256" s="115"/>
      <c r="N256" s="115"/>
      <c r="O256" s="115"/>
      <c r="P256" s="115"/>
      <c r="Q256" s="115"/>
      <c r="R256" s="115"/>
      <c r="S256" s="115"/>
      <c r="T256" s="115"/>
      <c r="U256" s="115"/>
      <c r="V256" s="115"/>
      <c r="W256" s="115"/>
      <c r="X256" s="115"/>
      <c r="Y256" s="115"/>
      <c r="Z256" s="115"/>
    </row>
    <row r="257" customFormat="false" ht="15.75" hidden="false" customHeight="true" outlineLevel="0" collapsed="false">
      <c r="A257" s="115"/>
      <c r="B257" s="115"/>
      <c r="C257" s="115"/>
      <c r="D257" s="115"/>
      <c r="E257" s="115"/>
      <c r="F257" s="115"/>
      <c r="G257" s="115"/>
      <c r="H257" s="115"/>
      <c r="I257" s="115"/>
      <c r="J257" s="115"/>
      <c r="K257" s="115"/>
      <c r="L257" s="115"/>
      <c r="M257" s="115"/>
      <c r="N257" s="115"/>
      <c r="O257" s="115"/>
      <c r="P257" s="115"/>
      <c r="Q257" s="115"/>
      <c r="R257" s="115"/>
      <c r="S257" s="115"/>
      <c r="T257" s="115"/>
      <c r="U257" s="115"/>
      <c r="V257" s="115"/>
      <c r="W257" s="115"/>
      <c r="X257" s="115"/>
      <c r="Y257" s="115"/>
      <c r="Z257" s="115"/>
    </row>
    <row r="258" customFormat="false" ht="15.75" hidden="false" customHeight="true" outlineLevel="0" collapsed="false">
      <c r="A258" s="115"/>
      <c r="B258" s="115"/>
      <c r="C258" s="115"/>
      <c r="D258" s="115"/>
      <c r="E258" s="115"/>
      <c r="F258" s="115"/>
      <c r="G258" s="115"/>
      <c r="H258" s="115"/>
      <c r="I258" s="115"/>
      <c r="J258" s="115"/>
      <c r="K258" s="115"/>
      <c r="L258" s="115"/>
      <c r="M258" s="115"/>
      <c r="N258" s="115"/>
      <c r="O258" s="115"/>
      <c r="P258" s="115"/>
      <c r="Q258" s="115"/>
      <c r="R258" s="115"/>
      <c r="S258" s="115"/>
      <c r="T258" s="115"/>
      <c r="U258" s="115"/>
      <c r="V258" s="115"/>
      <c r="W258" s="115"/>
      <c r="X258" s="115"/>
      <c r="Y258" s="115"/>
      <c r="Z258" s="115"/>
    </row>
    <row r="259" customFormat="false" ht="15.75" hidden="false" customHeight="true" outlineLevel="0" collapsed="false">
      <c r="A259" s="115"/>
      <c r="B259" s="115"/>
      <c r="C259" s="115"/>
      <c r="D259" s="115"/>
      <c r="E259" s="115"/>
      <c r="F259" s="115"/>
      <c r="G259" s="115"/>
      <c r="H259" s="115"/>
      <c r="I259" s="115"/>
      <c r="J259" s="115"/>
      <c r="K259" s="115"/>
      <c r="L259" s="115"/>
      <c r="M259" s="115"/>
      <c r="N259" s="115"/>
      <c r="O259" s="115"/>
      <c r="P259" s="115"/>
      <c r="Q259" s="115"/>
      <c r="R259" s="115"/>
      <c r="S259" s="115"/>
      <c r="T259" s="115"/>
      <c r="U259" s="115"/>
      <c r="V259" s="115"/>
      <c r="W259" s="115"/>
      <c r="X259" s="115"/>
      <c r="Y259" s="115"/>
      <c r="Z259" s="115"/>
    </row>
    <row r="260" customFormat="false" ht="15.75" hidden="false" customHeight="true" outlineLevel="0" collapsed="false">
      <c r="A260" s="115"/>
      <c r="B260" s="115"/>
      <c r="C260" s="115"/>
      <c r="D260" s="115"/>
      <c r="E260" s="115"/>
      <c r="F260" s="115"/>
      <c r="G260" s="115"/>
      <c r="H260" s="115"/>
      <c r="I260" s="115"/>
      <c r="J260" s="115"/>
      <c r="K260" s="115"/>
      <c r="L260" s="115"/>
      <c r="M260" s="115"/>
      <c r="N260" s="115"/>
      <c r="O260" s="115"/>
      <c r="P260" s="115"/>
      <c r="Q260" s="115"/>
      <c r="R260" s="115"/>
      <c r="S260" s="115"/>
      <c r="T260" s="115"/>
      <c r="U260" s="115"/>
      <c r="V260" s="115"/>
      <c r="W260" s="115"/>
      <c r="X260" s="115"/>
      <c r="Y260" s="115"/>
      <c r="Z260" s="115"/>
    </row>
    <row r="261" customFormat="false" ht="15.75" hidden="false" customHeight="true" outlineLevel="0" collapsed="false">
      <c r="A261" s="115"/>
      <c r="B261" s="115"/>
      <c r="C261" s="115"/>
      <c r="D261" s="115"/>
      <c r="E261" s="115"/>
      <c r="F261" s="115"/>
      <c r="G261" s="115"/>
      <c r="H261" s="115"/>
      <c r="I261" s="115"/>
      <c r="J261" s="115"/>
      <c r="K261" s="115"/>
      <c r="L261" s="115"/>
      <c r="M261" s="115"/>
      <c r="N261" s="115"/>
      <c r="O261" s="115"/>
      <c r="P261" s="115"/>
      <c r="Q261" s="115"/>
      <c r="R261" s="115"/>
      <c r="S261" s="115"/>
      <c r="T261" s="115"/>
      <c r="U261" s="115"/>
      <c r="V261" s="115"/>
      <c r="W261" s="115"/>
      <c r="X261" s="115"/>
      <c r="Y261" s="115"/>
      <c r="Z261" s="115"/>
    </row>
    <row r="262" customFormat="false" ht="15.75" hidden="false" customHeight="true" outlineLevel="0" collapsed="false">
      <c r="A262" s="115"/>
      <c r="B262" s="115"/>
      <c r="C262" s="115"/>
      <c r="D262" s="115"/>
      <c r="E262" s="115"/>
      <c r="F262" s="115"/>
      <c r="G262" s="115"/>
      <c r="H262" s="115"/>
      <c r="I262" s="115"/>
      <c r="J262" s="115"/>
      <c r="K262" s="115"/>
      <c r="L262" s="115"/>
      <c r="M262" s="115"/>
      <c r="N262" s="115"/>
      <c r="O262" s="115"/>
      <c r="P262" s="115"/>
      <c r="Q262" s="115"/>
      <c r="R262" s="115"/>
      <c r="S262" s="115"/>
      <c r="T262" s="115"/>
      <c r="U262" s="115"/>
      <c r="V262" s="115"/>
      <c r="W262" s="115"/>
      <c r="X262" s="115"/>
      <c r="Y262" s="115"/>
      <c r="Z262" s="115"/>
    </row>
    <row r="263" customFormat="false" ht="15.75" hidden="false" customHeight="true" outlineLevel="0" collapsed="false">
      <c r="A263" s="115"/>
      <c r="B263" s="115"/>
      <c r="C263" s="115"/>
      <c r="D263" s="115"/>
      <c r="E263" s="115"/>
      <c r="F263" s="115"/>
      <c r="G263" s="115"/>
      <c r="H263" s="115"/>
      <c r="I263" s="115"/>
      <c r="J263" s="115"/>
      <c r="K263" s="115"/>
      <c r="L263" s="115"/>
      <c r="M263" s="115"/>
      <c r="N263" s="115"/>
      <c r="O263" s="115"/>
      <c r="P263" s="115"/>
      <c r="Q263" s="115"/>
      <c r="R263" s="115"/>
      <c r="S263" s="115"/>
      <c r="T263" s="115"/>
      <c r="U263" s="115"/>
      <c r="V263" s="115"/>
      <c r="W263" s="115"/>
      <c r="X263" s="115"/>
      <c r="Y263" s="115"/>
      <c r="Z263" s="115"/>
    </row>
    <row r="264" customFormat="false" ht="15.75" hidden="false" customHeight="true" outlineLevel="0" collapsed="false">
      <c r="A264" s="115"/>
      <c r="B264" s="115"/>
      <c r="C264" s="115"/>
      <c r="D264" s="115"/>
      <c r="E264" s="115"/>
      <c r="F264" s="115"/>
      <c r="G264" s="115"/>
      <c r="H264" s="115"/>
      <c r="I264" s="115"/>
      <c r="J264" s="115"/>
      <c r="K264" s="115"/>
      <c r="L264" s="115"/>
      <c r="M264" s="115"/>
      <c r="N264" s="115"/>
      <c r="O264" s="115"/>
      <c r="P264" s="115"/>
      <c r="Q264" s="115"/>
      <c r="R264" s="115"/>
      <c r="S264" s="115"/>
      <c r="T264" s="115"/>
      <c r="U264" s="115"/>
      <c r="V264" s="115"/>
      <c r="W264" s="115"/>
      <c r="X264" s="115"/>
      <c r="Y264" s="115"/>
      <c r="Z264" s="115"/>
    </row>
    <row r="265" customFormat="false" ht="15.75" hidden="false" customHeight="true" outlineLevel="0" collapsed="false">
      <c r="A265" s="115"/>
      <c r="B265" s="115"/>
      <c r="C265" s="115"/>
      <c r="D265" s="115"/>
      <c r="E265" s="115"/>
      <c r="F265" s="115"/>
      <c r="G265" s="115"/>
      <c r="H265" s="115"/>
      <c r="I265" s="115"/>
      <c r="J265" s="115"/>
      <c r="K265" s="115"/>
      <c r="L265" s="115"/>
      <c r="M265" s="115"/>
      <c r="N265" s="115"/>
      <c r="O265" s="115"/>
      <c r="P265" s="115"/>
      <c r="Q265" s="115"/>
      <c r="R265" s="115"/>
      <c r="S265" s="115"/>
      <c r="T265" s="115"/>
      <c r="U265" s="115"/>
      <c r="V265" s="115"/>
      <c r="W265" s="115"/>
      <c r="X265" s="115"/>
      <c r="Y265" s="115"/>
      <c r="Z265" s="115"/>
    </row>
    <row r="266" customFormat="false" ht="15.75" hidden="false" customHeight="true" outlineLevel="0" collapsed="false">
      <c r="A266" s="115"/>
      <c r="B266" s="115"/>
      <c r="C266" s="115"/>
      <c r="D266" s="115"/>
      <c r="E266" s="115"/>
      <c r="F266" s="115"/>
      <c r="G266" s="115"/>
      <c r="H266" s="115"/>
      <c r="I266" s="115"/>
      <c r="J266" s="115"/>
      <c r="K266" s="115"/>
      <c r="L266" s="115"/>
      <c r="M266" s="115"/>
      <c r="N266" s="115"/>
      <c r="O266" s="115"/>
      <c r="P266" s="115"/>
      <c r="Q266" s="115"/>
      <c r="R266" s="115"/>
      <c r="S266" s="115"/>
      <c r="T266" s="115"/>
      <c r="U266" s="115"/>
      <c r="V266" s="115"/>
      <c r="W266" s="115"/>
      <c r="X266" s="115"/>
      <c r="Y266" s="115"/>
      <c r="Z266" s="115"/>
    </row>
    <row r="267" customFormat="false" ht="15.75" hidden="false" customHeight="true" outlineLevel="0" collapsed="false">
      <c r="A267" s="115"/>
      <c r="B267" s="115"/>
      <c r="C267" s="115"/>
      <c r="D267" s="115"/>
      <c r="E267" s="115"/>
      <c r="F267" s="115"/>
      <c r="G267" s="115"/>
      <c r="H267" s="115"/>
      <c r="I267" s="115"/>
      <c r="J267" s="115"/>
      <c r="K267" s="115"/>
      <c r="L267" s="115"/>
      <c r="M267" s="115"/>
      <c r="N267" s="115"/>
      <c r="O267" s="115"/>
      <c r="P267" s="115"/>
      <c r="Q267" s="115"/>
      <c r="R267" s="115"/>
      <c r="S267" s="115"/>
      <c r="T267" s="115"/>
      <c r="U267" s="115"/>
      <c r="V267" s="115"/>
      <c r="W267" s="115"/>
      <c r="X267" s="115"/>
      <c r="Y267" s="115"/>
      <c r="Z267" s="115"/>
    </row>
    <row r="268" customFormat="false" ht="15.75" hidden="false" customHeight="true" outlineLevel="0" collapsed="false">
      <c r="A268" s="115"/>
      <c r="B268" s="115"/>
      <c r="C268" s="115"/>
      <c r="D268" s="115"/>
      <c r="E268" s="115"/>
      <c r="F268" s="115"/>
      <c r="G268" s="115"/>
      <c r="H268" s="115"/>
      <c r="I268" s="115"/>
      <c r="J268" s="115"/>
      <c r="K268" s="115"/>
      <c r="L268" s="115"/>
      <c r="M268" s="115"/>
      <c r="N268" s="115"/>
      <c r="O268" s="115"/>
      <c r="P268" s="115"/>
      <c r="Q268" s="115"/>
      <c r="R268" s="115"/>
      <c r="S268" s="115"/>
      <c r="T268" s="115"/>
      <c r="U268" s="115"/>
      <c r="V268" s="115"/>
      <c r="W268" s="115"/>
      <c r="X268" s="115"/>
      <c r="Y268" s="115"/>
      <c r="Z268" s="115"/>
    </row>
    <row r="269" customFormat="false" ht="15.75" hidden="false" customHeight="true" outlineLevel="0" collapsed="false">
      <c r="A269" s="115"/>
      <c r="B269" s="115"/>
      <c r="C269" s="115"/>
      <c r="D269" s="115"/>
      <c r="E269" s="115"/>
      <c r="F269" s="115"/>
      <c r="G269" s="115"/>
      <c r="H269" s="115"/>
      <c r="I269" s="115"/>
      <c r="J269" s="115"/>
      <c r="K269" s="115"/>
      <c r="L269" s="115"/>
      <c r="M269" s="115"/>
      <c r="N269" s="115"/>
      <c r="O269" s="115"/>
      <c r="P269" s="115"/>
      <c r="Q269" s="115"/>
      <c r="R269" s="115"/>
      <c r="S269" s="115"/>
      <c r="T269" s="115"/>
      <c r="U269" s="115"/>
      <c r="V269" s="115"/>
      <c r="W269" s="115"/>
      <c r="X269" s="115"/>
      <c r="Y269" s="115"/>
      <c r="Z269" s="115"/>
    </row>
    <row r="270" customFormat="false" ht="15.75" hidden="false" customHeight="true" outlineLevel="0" collapsed="false">
      <c r="A270" s="115"/>
      <c r="B270" s="115"/>
      <c r="C270" s="115"/>
      <c r="D270" s="115"/>
      <c r="E270" s="115"/>
      <c r="F270" s="115"/>
      <c r="G270" s="115"/>
      <c r="H270" s="115"/>
      <c r="I270" s="115"/>
      <c r="J270" s="115"/>
      <c r="K270" s="115"/>
      <c r="L270" s="115"/>
      <c r="M270" s="115"/>
      <c r="N270" s="115"/>
      <c r="O270" s="115"/>
      <c r="P270" s="115"/>
      <c r="Q270" s="115"/>
      <c r="R270" s="115"/>
      <c r="S270" s="115"/>
      <c r="T270" s="115"/>
      <c r="U270" s="115"/>
      <c r="V270" s="115"/>
      <c r="W270" s="115"/>
      <c r="X270" s="115"/>
      <c r="Y270" s="115"/>
      <c r="Z270" s="115"/>
    </row>
    <row r="271" customFormat="false" ht="15.75" hidden="false" customHeight="true" outlineLevel="0" collapsed="false">
      <c r="A271" s="115"/>
      <c r="B271" s="115"/>
      <c r="C271" s="115"/>
      <c r="D271" s="115"/>
      <c r="E271" s="115"/>
      <c r="F271" s="115"/>
      <c r="G271" s="115"/>
      <c r="H271" s="115"/>
      <c r="I271" s="115"/>
      <c r="J271" s="115"/>
      <c r="K271" s="115"/>
      <c r="L271" s="115"/>
      <c r="M271" s="115"/>
      <c r="N271" s="115"/>
      <c r="O271" s="115"/>
      <c r="P271" s="115"/>
      <c r="Q271" s="115"/>
      <c r="R271" s="115"/>
      <c r="S271" s="115"/>
      <c r="T271" s="115"/>
      <c r="U271" s="115"/>
      <c r="V271" s="115"/>
      <c r="W271" s="115"/>
      <c r="X271" s="115"/>
      <c r="Y271" s="115"/>
      <c r="Z271" s="115"/>
    </row>
    <row r="272" customFormat="false" ht="15.75" hidden="false" customHeight="true" outlineLevel="0" collapsed="false">
      <c r="A272" s="115"/>
      <c r="B272" s="115"/>
      <c r="C272" s="115"/>
      <c r="D272" s="115"/>
      <c r="E272" s="115"/>
      <c r="F272" s="115"/>
      <c r="G272" s="115"/>
      <c r="H272" s="115"/>
      <c r="I272" s="115"/>
      <c r="J272" s="115"/>
      <c r="K272" s="115"/>
      <c r="L272" s="115"/>
      <c r="M272" s="115"/>
      <c r="N272" s="115"/>
      <c r="O272" s="115"/>
      <c r="P272" s="115"/>
      <c r="Q272" s="115"/>
      <c r="R272" s="115"/>
      <c r="S272" s="115"/>
      <c r="T272" s="115"/>
      <c r="U272" s="115"/>
      <c r="V272" s="115"/>
      <c r="W272" s="115"/>
      <c r="X272" s="115"/>
      <c r="Y272" s="115"/>
      <c r="Z272" s="115"/>
    </row>
    <row r="273" customFormat="false" ht="15.75" hidden="false" customHeight="true" outlineLevel="0" collapsed="false">
      <c r="A273" s="115"/>
      <c r="B273" s="115"/>
      <c r="C273" s="115"/>
      <c r="D273" s="115"/>
      <c r="E273" s="115"/>
      <c r="F273" s="115"/>
      <c r="G273" s="115"/>
      <c r="H273" s="115"/>
      <c r="I273" s="115"/>
      <c r="J273" s="115"/>
      <c r="K273" s="115"/>
      <c r="L273" s="115"/>
      <c r="M273" s="115"/>
      <c r="N273" s="115"/>
      <c r="O273" s="115"/>
      <c r="P273" s="115"/>
      <c r="Q273" s="115"/>
      <c r="R273" s="115"/>
      <c r="S273" s="115"/>
      <c r="T273" s="115"/>
      <c r="U273" s="115"/>
      <c r="V273" s="115"/>
      <c r="W273" s="115"/>
      <c r="X273" s="115"/>
      <c r="Y273" s="115"/>
      <c r="Z273" s="115"/>
    </row>
    <row r="274" customFormat="false" ht="15.75" hidden="false" customHeight="true" outlineLevel="0" collapsed="false">
      <c r="A274" s="115"/>
      <c r="B274" s="115"/>
      <c r="C274" s="115"/>
      <c r="D274" s="115"/>
      <c r="E274" s="115"/>
      <c r="F274" s="115"/>
      <c r="G274" s="115"/>
      <c r="H274" s="115"/>
      <c r="I274" s="115"/>
      <c r="J274" s="115"/>
      <c r="K274" s="115"/>
      <c r="L274" s="115"/>
      <c r="M274" s="115"/>
      <c r="N274" s="115"/>
      <c r="O274" s="115"/>
      <c r="P274" s="115"/>
      <c r="Q274" s="115"/>
      <c r="R274" s="115"/>
      <c r="S274" s="115"/>
      <c r="T274" s="115"/>
      <c r="U274" s="115"/>
      <c r="V274" s="115"/>
      <c r="W274" s="115"/>
      <c r="X274" s="115"/>
      <c r="Y274" s="115"/>
      <c r="Z274" s="115"/>
    </row>
    <row r="275" customFormat="false" ht="15.75" hidden="false" customHeight="true" outlineLevel="0" collapsed="false">
      <c r="A275" s="115"/>
      <c r="B275" s="115"/>
      <c r="C275" s="115"/>
      <c r="D275" s="115"/>
      <c r="E275" s="115"/>
      <c r="F275" s="115"/>
      <c r="G275" s="115"/>
      <c r="H275" s="115"/>
      <c r="I275" s="115"/>
      <c r="J275" s="115"/>
      <c r="K275" s="115"/>
      <c r="L275" s="115"/>
      <c r="M275" s="115"/>
      <c r="N275" s="115"/>
      <c r="O275" s="115"/>
      <c r="P275" s="115"/>
      <c r="Q275" s="115"/>
      <c r="R275" s="115"/>
      <c r="S275" s="115"/>
      <c r="T275" s="115"/>
      <c r="U275" s="115"/>
      <c r="V275" s="115"/>
      <c r="W275" s="115"/>
      <c r="X275" s="115"/>
      <c r="Y275" s="115"/>
      <c r="Z275" s="115"/>
    </row>
    <row r="276" customFormat="false" ht="15.75" hidden="false" customHeight="true" outlineLevel="0" collapsed="false">
      <c r="A276" s="115"/>
      <c r="B276" s="115"/>
      <c r="C276" s="115"/>
      <c r="D276" s="115"/>
      <c r="E276" s="115"/>
      <c r="F276" s="115"/>
      <c r="G276" s="115"/>
      <c r="H276" s="115"/>
      <c r="I276" s="115"/>
      <c r="J276" s="115"/>
      <c r="K276" s="115"/>
      <c r="L276" s="115"/>
      <c r="M276" s="115"/>
      <c r="N276" s="115"/>
      <c r="O276" s="115"/>
      <c r="P276" s="115"/>
      <c r="Q276" s="115"/>
      <c r="R276" s="115"/>
      <c r="S276" s="115"/>
      <c r="T276" s="115"/>
      <c r="U276" s="115"/>
      <c r="V276" s="115"/>
      <c r="W276" s="115"/>
      <c r="X276" s="115"/>
      <c r="Y276" s="115"/>
      <c r="Z276" s="115"/>
    </row>
    <row r="277" customFormat="false" ht="15.75" hidden="false" customHeight="true" outlineLevel="0" collapsed="false">
      <c r="A277" s="115"/>
      <c r="B277" s="115"/>
      <c r="C277" s="115"/>
      <c r="D277" s="115"/>
      <c r="E277" s="115"/>
      <c r="F277" s="115"/>
      <c r="G277" s="115"/>
      <c r="H277" s="115"/>
      <c r="I277" s="115"/>
      <c r="J277" s="115"/>
      <c r="K277" s="115"/>
      <c r="L277" s="115"/>
      <c r="M277" s="115"/>
      <c r="N277" s="115"/>
      <c r="O277" s="115"/>
      <c r="P277" s="115"/>
      <c r="Q277" s="115"/>
      <c r="R277" s="115"/>
      <c r="S277" s="115"/>
      <c r="T277" s="115"/>
      <c r="U277" s="115"/>
      <c r="V277" s="115"/>
      <c r="W277" s="115"/>
      <c r="X277" s="115"/>
      <c r="Y277" s="115"/>
      <c r="Z277" s="115"/>
    </row>
    <row r="278" customFormat="false" ht="15.75" hidden="false" customHeight="true" outlineLevel="0" collapsed="false">
      <c r="A278" s="115"/>
      <c r="B278" s="115"/>
      <c r="C278" s="115"/>
      <c r="D278" s="115"/>
      <c r="E278" s="115"/>
      <c r="F278" s="115"/>
      <c r="G278" s="115"/>
      <c r="H278" s="115"/>
      <c r="I278" s="115"/>
      <c r="J278" s="115"/>
      <c r="K278" s="115"/>
      <c r="L278" s="115"/>
      <c r="M278" s="115"/>
      <c r="N278" s="115"/>
      <c r="O278" s="115"/>
      <c r="P278" s="115"/>
      <c r="Q278" s="115"/>
      <c r="R278" s="115"/>
      <c r="S278" s="115"/>
      <c r="T278" s="115"/>
      <c r="U278" s="115"/>
      <c r="V278" s="115"/>
      <c r="W278" s="115"/>
      <c r="X278" s="115"/>
      <c r="Y278" s="115"/>
      <c r="Z278" s="115"/>
    </row>
    <row r="279" customFormat="false" ht="15.75" hidden="false" customHeight="true" outlineLevel="0" collapsed="false">
      <c r="A279" s="115"/>
      <c r="B279" s="115"/>
      <c r="C279" s="115"/>
      <c r="D279" s="115"/>
      <c r="E279" s="115"/>
      <c r="F279" s="115"/>
      <c r="G279" s="115"/>
      <c r="H279" s="115"/>
      <c r="I279" s="115"/>
      <c r="J279" s="115"/>
      <c r="K279" s="115"/>
      <c r="L279" s="115"/>
      <c r="M279" s="115"/>
      <c r="N279" s="115"/>
      <c r="O279" s="115"/>
      <c r="P279" s="115"/>
      <c r="Q279" s="115"/>
      <c r="R279" s="115"/>
      <c r="S279" s="115"/>
      <c r="T279" s="115"/>
      <c r="U279" s="115"/>
      <c r="V279" s="115"/>
      <c r="W279" s="115"/>
      <c r="X279" s="115"/>
      <c r="Y279" s="115"/>
      <c r="Z279" s="115"/>
    </row>
    <row r="280" customFormat="false" ht="15.75" hidden="false" customHeight="true" outlineLevel="0" collapsed="false">
      <c r="A280" s="115"/>
      <c r="B280" s="115"/>
      <c r="C280" s="115"/>
      <c r="D280" s="115"/>
      <c r="E280" s="115"/>
      <c r="F280" s="115"/>
      <c r="G280" s="115"/>
      <c r="H280" s="115"/>
      <c r="I280" s="115"/>
      <c r="J280" s="115"/>
      <c r="K280" s="115"/>
      <c r="L280" s="115"/>
      <c r="M280" s="115"/>
      <c r="N280" s="115"/>
      <c r="O280" s="115"/>
      <c r="P280" s="115"/>
      <c r="Q280" s="115"/>
      <c r="R280" s="115"/>
      <c r="S280" s="115"/>
      <c r="T280" s="115"/>
      <c r="U280" s="115"/>
      <c r="V280" s="115"/>
      <c r="W280" s="115"/>
      <c r="X280" s="115"/>
      <c r="Y280" s="115"/>
      <c r="Z280" s="115"/>
    </row>
    <row r="281" customFormat="false" ht="15.75" hidden="false" customHeight="true" outlineLevel="0" collapsed="false">
      <c r="A281" s="115"/>
      <c r="B281" s="115"/>
      <c r="C281" s="115"/>
      <c r="D281" s="115"/>
      <c r="E281" s="115"/>
      <c r="F281" s="115"/>
      <c r="G281" s="115"/>
      <c r="H281" s="115"/>
      <c r="I281" s="115"/>
      <c r="J281" s="115"/>
      <c r="K281" s="115"/>
      <c r="L281" s="115"/>
      <c r="M281" s="115"/>
      <c r="N281" s="115"/>
      <c r="O281" s="115"/>
      <c r="P281" s="115"/>
      <c r="Q281" s="115"/>
      <c r="R281" s="115"/>
      <c r="S281" s="115"/>
      <c r="T281" s="115"/>
      <c r="U281" s="115"/>
      <c r="V281" s="115"/>
      <c r="W281" s="115"/>
      <c r="X281" s="115"/>
      <c r="Y281" s="115"/>
      <c r="Z281" s="115"/>
    </row>
    <row r="282" customFormat="false" ht="15.75" hidden="false" customHeight="true" outlineLevel="0" collapsed="false">
      <c r="A282" s="115"/>
      <c r="B282" s="115"/>
      <c r="C282" s="115"/>
      <c r="D282" s="115"/>
      <c r="E282" s="115"/>
      <c r="F282" s="115"/>
      <c r="G282" s="115"/>
      <c r="H282" s="115"/>
      <c r="I282" s="115"/>
      <c r="J282" s="115"/>
      <c r="K282" s="115"/>
      <c r="L282" s="115"/>
      <c r="M282" s="115"/>
      <c r="N282" s="115"/>
      <c r="O282" s="115"/>
      <c r="P282" s="115"/>
      <c r="Q282" s="115"/>
      <c r="R282" s="115"/>
      <c r="S282" s="115"/>
      <c r="T282" s="115"/>
      <c r="U282" s="115"/>
      <c r="V282" s="115"/>
      <c r="W282" s="115"/>
      <c r="X282" s="115"/>
      <c r="Y282" s="115"/>
      <c r="Z282" s="115"/>
    </row>
    <row r="283" customFormat="false" ht="15.75" hidden="false" customHeight="true" outlineLevel="0" collapsed="false">
      <c r="A283" s="115"/>
      <c r="B283" s="115"/>
      <c r="C283" s="115"/>
      <c r="D283" s="115"/>
      <c r="E283" s="115"/>
      <c r="F283" s="115"/>
      <c r="G283" s="115"/>
      <c r="H283" s="115"/>
      <c r="I283" s="115"/>
      <c r="J283" s="115"/>
      <c r="K283" s="115"/>
      <c r="L283" s="115"/>
      <c r="M283" s="115"/>
      <c r="N283" s="115"/>
      <c r="O283" s="115"/>
      <c r="P283" s="115"/>
      <c r="Q283" s="115"/>
      <c r="R283" s="115"/>
      <c r="S283" s="115"/>
      <c r="T283" s="115"/>
      <c r="U283" s="115"/>
      <c r="V283" s="115"/>
      <c r="W283" s="115"/>
      <c r="X283" s="115"/>
      <c r="Y283" s="115"/>
      <c r="Z283" s="115"/>
    </row>
    <row r="284" customFormat="false" ht="15.75" hidden="false" customHeight="true" outlineLevel="0" collapsed="false">
      <c r="A284" s="115"/>
      <c r="B284" s="115"/>
      <c r="C284" s="115"/>
      <c r="D284" s="115"/>
      <c r="E284" s="115"/>
      <c r="F284" s="115"/>
      <c r="G284" s="115"/>
      <c r="H284" s="115"/>
      <c r="I284" s="115"/>
      <c r="J284" s="115"/>
      <c r="K284" s="115"/>
      <c r="L284" s="115"/>
      <c r="M284" s="115"/>
      <c r="N284" s="115"/>
      <c r="O284" s="115"/>
      <c r="P284" s="115"/>
      <c r="Q284" s="115"/>
      <c r="R284" s="115"/>
      <c r="S284" s="115"/>
      <c r="T284" s="115"/>
      <c r="U284" s="115"/>
      <c r="V284" s="115"/>
      <c r="W284" s="115"/>
      <c r="X284" s="115"/>
      <c r="Y284" s="115"/>
      <c r="Z284" s="115"/>
    </row>
    <row r="285" customFormat="false" ht="15.75" hidden="false" customHeight="true" outlineLevel="0" collapsed="false">
      <c r="A285" s="115"/>
      <c r="B285" s="115"/>
      <c r="C285" s="115"/>
      <c r="D285" s="115"/>
      <c r="E285" s="115"/>
      <c r="F285" s="115"/>
      <c r="G285" s="115"/>
      <c r="H285" s="115"/>
      <c r="I285" s="115"/>
      <c r="J285" s="115"/>
      <c r="K285" s="115"/>
      <c r="L285" s="115"/>
      <c r="M285" s="115"/>
      <c r="N285" s="115"/>
      <c r="O285" s="115"/>
      <c r="P285" s="115"/>
      <c r="Q285" s="115"/>
      <c r="R285" s="115"/>
      <c r="S285" s="115"/>
      <c r="T285" s="115"/>
      <c r="U285" s="115"/>
      <c r="V285" s="115"/>
      <c r="W285" s="115"/>
      <c r="X285" s="115"/>
      <c r="Y285" s="115"/>
      <c r="Z285" s="115"/>
    </row>
    <row r="286" customFormat="false" ht="15.75" hidden="false" customHeight="true" outlineLevel="0" collapsed="false">
      <c r="A286" s="115"/>
      <c r="B286" s="115"/>
      <c r="C286" s="115"/>
      <c r="D286" s="115"/>
      <c r="E286" s="115"/>
      <c r="F286" s="115"/>
      <c r="G286" s="115"/>
      <c r="H286" s="115"/>
      <c r="I286" s="115"/>
      <c r="J286" s="115"/>
      <c r="K286" s="115"/>
      <c r="L286" s="115"/>
      <c r="M286" s="115"/>
      <c r="N286" s="115"/>
      <c r="O286" s="115"/>
      <c r="P286" s="115"/>
      <c r="Q286" s="115"/>
      <c r="R286" s="115"/>
      <c r="S286" s="115"/>
      <c r="T286" s="115"/>
      <c r="U286" s="115"/>
      <c r="V286" s="115"/>
      <c r="W286" s="115"/>
      <c r="X286" s="115"/>
      <c r="Y286" s="115"/>
      <c r="Z286" s="115"/>
    </row>
    <row r="287" customFormat="false" ht="15.75" hidden="false" customHeight="true" outlineLevel="0" collapsed="false">
      <c r="A287" s="115"/>
      <c r="B287" s="115"/>
      <c r="C287" s="115"/>
      <c r="D287" s="115"/>
      <c r="E287" s="115"/>
      <c r="F287" s="115"/>
      <c r="G287" s="115"/>
      <c r="H287" s="115"/>
      <c r="I287" s="115"/>
      <c r="J287" s="115"/>
      <c r="K287" s="115"/>
      <c r="L287" s="115"/>
      <c r="M287" s="115"/>
      <c r="N287" s="115"/>
      <c r="O287" s="115"/>
      <c r="P287" s="115"/>
      <c r="Q287" s="115"/>
      <c r="R287" s="115"/>
      <c r="S287" s="115"/>
      <c r="T287" s="115"/>
      <c r="U287" s="115"/>
      <c r="V287" s="115"/>
      <c r="W287" s="115"/>
      <c r="X287" s="115"/>
      <c r="Y287" s="115"/>
      <c r="Z287" s="115"/>
    </row>
    <row r="288" customFormat="false" ht="15.75" hidden="false" customHeight="true" outlineLevel="0" collapsed="false">
      <c r="A288" s="115"/>
      <c r="B288" s="115"/>
      <c r="C288" s="115"/>
      <c r="D288" s="115"/>
      <c r="E288" s="115"/>
      <c r="F288" s="115"/>
      <c r="G288" s="115"/>
      <c r="H288" s="115"/>
      <c r="I288" s="115"/>
      <c r="J288" s="115"/>
      <c r="K288" s="115"/>
      <c r="L288" s="115"/>
      <c r="M288" s="115"/>
      <c r="N288" s="115"/>
      <c r="O288" s="115"/>
      <c r="P288" s="115"/>
      <c r="Q288" s="115"/>
      <c r="R288" s="115"/>
      <c r="S288" s="115"/>
      <c r="T288" s="115"/>
      <c r="U288" s="115"/>
      <c r="V288" s="115"/>
      <c r="W288" s="115"/>
      <c r="X288" s="115"/>
      <c r="Y288" s="115"/>
      <c r="Z288" s="115"/>
    </row>
    <row r="289" customFormat="false" ht="15.75" hidden="false" customHeight="true" outlineLevel="0" collapsed="false">
      <c r="A289" s="115"/>
      <c r="B289" s="115"/>
      <c r="C289" s="115"/>
      <c r="D289" s="115"/>
      <c r="E289" s="115"/>
      <c r="F289" s="115"/>
      <c r="G289" s="115"/>
      <c r="H289" s="115"/>
      <c r="I289" s="115"/>
      <c r="J289" s="115"/>
      <c r="K289" s="115"/>
      <c r="L289" s="115"/>
      <c r="M289" s="115"/>
      <c r="N289" s="115"/>
      <c r="O289" s="115"/>
      <c r="P289" s="115"/>
      <c r="Q289" s="115"/>
      <c r="R289" s="115"/>
      <c r="S289" s="115"/>
      <c r="T289" s="115"/>
      <c r="U289" s="115"/>
      <c r="V289" s="115"/>
      <c r="W289" s="115"/>
      <c r="X289" s="115"/>
      <c r="Y289" s="115"/>
      <c r="Z289" s="115"/>
    </row>
    <row r="290" customFormat="false" ht="15.75" hidden="false" customHeight="true" outlineLevel="0" collapsed="false">
      <c r="A290" s="115"/>
      <c r="B290" s="115"/>
      <c r="C290" s="115"/>
      <c r="D290" s="115"/>
      <c r="E290" s="115"/>
      <c r="F290" s="115"/>
      <c r="G290" s="115"/>
      <c r="H290" s="115"/>
      <c r="I290" s="115"/>
      <c r="J290" s="115"/>
      <c r="K290" s="115"/>
      <c r="L290" s="115"/>
      <c r="M290" s="115"/>
      <c r="N290" s="115"/>
      <c r="O290" s="115"/>
      <c r="P290" s="115"/>
      <c r="Q290" s="115"/>
      <c r="R290" s="115"/>
      <c r="S290" s="115"/>
      <c r="T290" s="115"/>
      <c r="U290" s="115"/>
      <c r="V290" s="115"/>
      <c r="W290" s="115"/>
      <c r="X290" s="115"/>
      <c r="Y290" s="115"/>
      <c r="Z290" s="115"/>
    </row>
    <row r="291" customFormat="false" ht="15.75" hidden="false" customHeight="true" outlineLevel="0" collapsed="false">
      <c r="A291" s="115"/>
      <c r="B291" s="115"/>
      <c r="C291" s="115"/>
      <c r="D291" s="115"/>
      <c r="E291" s="115"/>
      <c r="F291" s="115"/>
      <c r="G291" s="115"/>
      <c r="H291" s="115"/>
      <c r="I291" s="115"/>
      <c r="J291" s="115"/>
      <c r="K291" s="115"/>
      <c r="L291" s="115"/>
      <c r="M291" s="115"/>
      <c r="N291" s="115"/>
      <c r="O291" s="115"/>
      <c r="P291" s="115"/>
      <c r="Q291" s="115"/>
      <c r="R291" s="115"/>
      <c r="S291" s="115"/>
      <c r="T291" s="115"/>
      <c r="U291" s="115"/>
      <c r="V291" s="115"/>
      <c r="W291" s="115"/>
      <c r="X291" s="115"/>
      <c r="Y291" s="115"/>
      <c r="Z291" s="115"/>
    </row>
    <row r="292" customFormat="false" ht="15.75" hidden="false" customHeight="true" outlineLevel="0" collapsed="false">
      <c r="A292" s="115"/>
      <c r="B292" s="115"/>
      <c r="C292" s="115"/>
      <c r="D292" s="115"/>
      <c r="E292" s="115"/>
      <c r="F292" s="115"/>
      <c r="G292" s="115"/>
      <c r="H292" s="115"/>
      <c r="I292" s="115"/>
      <c r="J292" s="115"/>
      <c r="K292" s="115"/>
      <c r="L292" s="115"/>
      <c r="M292" s="115"/>
      <c r="N292" s="115"/>
      <c r="O292" s="115"/>
      <c r="P292" s="115"/>
      <c r="Q292" s="115"/>
      <c r="R292" s="115"/>
      <c r="S292" s="115"/>
      <c r="T292" s="115"/>
      <c r="U292" s="115"/>
      <c r="V292" s="115"/>
      <c r="W292" s="115"/>
      <c r="X292" s="115"/>
      <c r="Y292" s="115"/>
      <c r="Z292" s="115"/>
    </row>
    <row r="293" customFormat="false" ht="15.75" hidden="false" customHeight="true" outlineLevel="0" collapsed="false">
      <c r="A293" s="115"/>
      <c r="B293" s="115"/>
      <c r="C293" s="115"/>
      <c r="D293" s="115"/>
      <c r="E293" s="115"/>
      <c r="F293" s="115"/>
      <c r="G293" s="115"/>
      <c r="H293" s="115"/>
      <c r="I293" s="115"/>
      <c r="J293" s="115"/>
      <c r="K293" s="115"/>
      <c r="L293" s="115"/>
      <c r="M293" s="115"/>
      <c r="N293" s="115"/>
      <c r="O293" s="115"/>
      <c r="P293" s="115"/>
      <c r="Q293" s="115"/>
      <c r="R293" s="115"/>
      <c r="S293" s="115"/>
      <c r="T293" s="115"/>
      <c r="U293" s="115"/>
      <c r="V293" s="115"/>
      <c r="W293" s="115"/>
      <c r="X293" s="115"/>
      <c r="Y293" s="115"/>
      <c r="Z293" s="115"/>
    </row>
    <row r="294" customFormat="false" ht="15.75" hidden="false" customHeight="true" outlineLevel="0" collapsed="false">
      <c r="A294" s="115"/>
      <c r="B294" s="115"/>
      <c r="C294" s="115"/>
      <c r="D294" s="115"/>
      <c r="E294" s="115"/>
      <c r="F294" s="115"/>
      <c r="G294" s="115"/>
      <c r="H294" s="115"/>
      <c r="I294" s="115"/>
      <c r="J294" s="115"/>
      <c r="K294" s="115"/>
      <c r="L294" s="115"/>
      <c r="M294" s="115"/>
      <c r="N294" s="115"/>
      <c r="O294" s="115"/>
      <c r="P294" s="115"/>
      <c r="Q294" s="115"/>
      <c r="R294" s="115"/>
      <c r="S294" s="115"/>
      <c r="T294" s="115"/>
      <c r="U294" s="115"/>
      <c r="V294" s="115"/>
      <c r="W294" s="115"/>
      <c r="X294" s="115"/>
      <c r="Y294" s="115"/>
      <c r="Z294" s="115"/>
    </row>
    <row r="295" customFormat="false" ht="15.75" hidden="false" customHeight="true" outlineLevel="0" collapsed="false">
      <c r="A295" s="115"/>
      <c r="B295" s="115"/>
      <c r="C295" s="115"/>
      <c r="D295" s="115"/>
      <c r="E295" s="115"/>
      <c r="F295" s="115"/>
      <c r="G295" s="115"/>
      <c r="H295" s="115"/>
      <c r="I295" s="115"/>
      <c r="J295" s="115"/>
      <c r="K295" s="115"/>
      <c r="L295" s="115"/>
      <c r="M295" s="115"/>
      <c r="N295" s="115"/>
      <c r="O295" s="115"/>
      <c r="P295" s="115"/>
      <c r="Q295" s="115"/>
      <c r="R295" s="115"/>
      <c r="S295" s="115"/>
      <c r="T295" s="115"/>
      <c r="U295" s="115"/>
      <c r="V295" s="115"/>
      <c r="W295" s="115"/>
      <c r="X295" s="115"/>
      <c r="Y295" s="115"/>
      <c r="Z295" s="115"/>
    </row>
    <row r="296" customFormat="false" ht="15.75" hidden="false" customHeight="true" outlineLevel="0" collapsed="false">
      <c r="A296" s="115"/>
      <c r="B296" s="115"/>
      <c r="C296" s="115"/>
      <c r="D296" s="115"/>
      <c r="E296" s="115"/>
      <c r="F296" s="115"/>
      <c r="G296" s="115"/>
      <c r="H296" s="115"/>
      <c r="I296" s="115"/>
      <c r="J296" s="115"/>
      <c r="K296" s="115"/>
      <c r="L296" s="115"/>
      <c r="M296" s="115"/>
      <c r="N296" s="115"/>
      <c r="O296" s="115"/>
      <c r="P296" s="115"/>
      <c r="Q296" s="115"/>
      <c r="R296" s="115"/>
      <c r="S296" s="115"/>
      <c r="T296" s="115"/>
      <c r="U296" s="115"/>
      <c r="V296" s="115"/>
      <c r="W296" s="115"/>
      <c r="X296" s="115"/>
      <c r="Y296" s="115"/>
      <c r="Z296" s="115"/>
    </row>
    <row r="297" customFormat="false" ht="15.75" hidden="false" customHeight="true" outlineLevel="0" collapsed="false">
      <c r="A297" s="115"/>
      <c r="B297" s="115"/>
      <c r="C297" s="115"/>
      <c r="D297" s="115"/>
      <c r="E297" s="115"/>
      <c r="F297" s="115"/>
      <c r="G297" s="115"/>
      <c r="H297" s="115"/>
      <c r="I297" s="115"/>
      <c r="J297" s="115"/>
      <c r="K297" s="115"/>
      <c r="L297" s="115"/>
      <c r="M297" s="115"/>
      <c r="N297" s="115"/>
      <c r="O297" s="115"/>
      <c r="P297" s="115"/>
      <c r="Q297" s="115"/>
      <c r="R297" s="115"/>
      <c r="S297" s="115"/>
      <c r="T297" s="115"/>
      <c r="U297" s="115"/>
      <c r="V297" s="115"/>
      <c r="W297" s="115"/>
      <c r="X297" s="115"/>
      <c r="Y297" s="115"/>
      <c r="Z297" s="115"/>
    </row>
    <row r="298" customFormat="false" ht="15.75" hidden="false" customHeight="true" outlineLevel="0" collapsed="false">
      <c r="A298" s="115"/>
      <c r="B298" s="115"/>
      <c r="C298" s="115"/>
      <c r="D298" s="115"/>
      <c r="E298" s="115"/>
      <c r="F298" s="115"/>
      <c r="G298" s="115"/>
      <c r="H298" s="115"/>
      <c r="I298" s="115"/>
      <c r="J298" s="115"/>
      <c r="K298" s="115"/>
      <c r="L298" s="115"/>
      <c r="M298" s="115"/>
      <c r="N298" s="115"/>
      <c r="O298" s="115"/>
      <c r="P298" s="115"/>
      <c r="Q298" s="115"/>
      <c r="R298" s="115"/>
      <c r="S298" s="115"/>
      <c r="T298" s="115"/>
      <c r="U298" s="115"/>
      <c r="V298" s="115"/>
      <c r="W298" s="115"/>
      <c r="X298" s="115"/>
      <c r="Y298" s="115"/>
      <c r="Z298" s="115"/>
    </row>
    <row r="299" customFormat="false" ht="15.75" hidden="false" customHeight="true" outlineLevel="0" collapsed="false">
      <c r="A299" s="115"/>
      <c r="B299" s="115"/>
      <c r="C299" s="115"/>
      <c r="D299" s="115"/>
      <c r="E299" s="115"/>
      <c r="F299" s="115"/>
      <c r="G299" s="115"/>
      <c r="H299" s="115"/>
      <c r="I299" s="115"/>
      <c r="J299" s="115"/>
      <c r="K299" s="115"/>
      <c r="L299" s="115"/>
      <c r="M299" s="115"/>
      <c r="N299" s="115"/>
      <c r="O299" s="115"/>
      <c r="P299" s="115"/>
      <c r="Q299" s="115"/>
      <c r="R299" s="115"/>
      <c r="S299" s="115"/>
      <c r="T299" s="115"/>
      <c r="U299" s="115"/>
      <c r="V299" s="115"/>
      <c r="W299" s="115"/>
      <c r="X299" s="115"/>
      <c r="Y299" s="115"/>
      <c r="Z299" s="115"/>
    </row>
    <row r="300" customFormat="false" ht="15.75" hidden="false" customHeight="true" outlineLevel="0" collapsed="false">
      <c r="A300" s="115"/>
      <c r="B300" s="115"/>
      <c r="C300" s="115"/>
      <c r="D300" s="115"/>
      <c r="E300" s="115"/>
      <c r="F300" s="115"/>
      <c r="G300" s="115"/>
      <c r="H300" s="115"/>
      <c r="I300" s="115"/>
      <c r="J300" s="115"/>
      <c r="K300" s="115"/>
      <c r="L300" s="115"/>
      <c r="M300" s="115"/>
      <c r="N300" s="115"/>
      <c r="O300" s="115"/>
      <c r="P300" s="115"/>
      <c r="Q300" s="115"/>
      <c r="R300" s="115"/>
      <c r="S300" s="115"/>
      <c r="T300" s="115"/>
      <c r="U300" s="115"/>
      <c r="V300" s="115"/>
      <c r="W300" s="115"/>
      <c r="X300" s="115"/>
      <c r="Y300" s="115"/>
      <c r="Z300" s="115"/>
    </row>
    <row r="301" customFormat="false" ht="15.75" hidden="false" customHeight="true" outlineLevel="0" collapsed="false">
      <c r="A301" s="115"/>
      <c r="B301" s="115"/>
      <c r="C301" s="115"/>
      <c r="D301" s="115"/>
      <c r="E301" s="115"/>
      <c r="F301" s="115"/>
      <c r="G301" s="115"/>
      <c r="H301" s="115"/>
      <c r="I301" s="115"/>
      <c r="J301" s="115"/>
      <c r="K301" s="115"/>
      <c r="L301" s="115"/>
      <c r="M301" s="115"/>
      <c r="N301" s="115"/>
      <c r="O301" s="115"/>
      <c r="P301" s="115"/>
      <c r="Q301" s="115"/>
      <c r="R301" s="115"/>
      <c r="S301" s="115"/>
      <c r="T301" s="115"/>
      <c r="U301" s="115"/>
      <c r="V301" s="115"/>
      <c r="W301" s="115"/>
      <c r="X301" s="115"/>
      <c r="Y301" s="115"/>
      <c r="Z301" s="115"/>
    </row>
    <row r="302" customFormat="false" ht="15.75" hidden="false" customHeight="true" outlineLevel="0" collapsed="false">
      <c r="A302" s="115"/>
      <c r="B302" s="115"/>
      <c r="C302" s="115"/>
      <c r="D302" s="115"/>
      <c r="E302" s="115"/>
      <c r="F302" s="115"/>
      <c r="G302" s="115"/>
      <c r="H302" s="115"/>
      <c r="I302" s="115"/>
      <c r="J302" s="115"/>
      <c r="K302" s="115"/>
      <c r="L302" s="115"/>
      <c r="M302" s="115"/>
      <c r="N302" s="115"/>
      <c r="O302" s="115"/>
      <c r="P302" s="115"/>
      <c r="Q302" s="115"/>
      <c r="R302" s="115"/>
      <c r="S302" s="115"/>
      <c r="T302" s="115"/>
      <c r="U302" s="115"/>
      <c r="V302" s="115"/>
      <c r="W302" s="115"/>
      <c r="X302" s="115"/>
      <c r="Y302" s="115"/>
      <c r="Z302" s="115"/>
    </row>
    <row r="303" customFormat="false" ht="15.75" hidden="false" customHeight="true" outlineLevel="0" collapsed="false">
      <c r="A303" s="115"/>
      <c r="B303" s="115"/>
      <c r="C303" s="115"/>
      <c r="D303" s="115"/>
      <c r="E303" s="115"/>
      <c r="F303" s="115"/>
      <c r="G303" s="115"/>
      <c r="H303" s="115"/>
      <c r="I303" s="115"/>
      <c r="J303" s="115"/>
      <c r="K303" s="115"/>
      <c r="L303" s="115"/>
      <c r="M303" s="115"/>
      <c r="N303" s="115"/>
      <c r="O303" s="115"/>
      <c r="P303" s="115"/>
      <c r="Q303" s="115"/>
      <c r="R303" s="115"/>
      <c r="S303" s="115"/>
      <c r="T303" s="115"/>
      <c r="U303" s="115"/>
      <c r="V303" s="115"/>
      <c r="W303" s="115"/>
      <c r="X303" s="115"/>
      <c r="Y303" s="115"/>
      <c r="Z303" s="115"/>
    </row>
    <row r="304" customFormat="false" ht="15.75" hidden="false" customHeight="true" outlineLevel="0" collapsed="false">
      <c r="A304" s="115"/>
      <c r="B304" s="115"/>
      <c r="C304" s="115"/>
      <c r="D304" s="115"/>
      <c r="E304" s="115"/>
      <c r="F304" s="115"/>
      <c r="G304" s="115"/>
      <c r="H304" s="115"/>
      <c r="I304" s="115"/>
      <c r="J304" s="115"/>
      <c r="K304" s="115"/>
      <c r="L304" s="115"/>
      <c r="M304" s="115"/>
      <c r="N304" s="115"/>
      <c r="O304" s="115"/>
      <c r="P304" s="115"/>
      <c r="Q304" s="115"/>
      <c r="R304" s="115"/>
      <c r="S304" s="115"/>
      <c r="T304" s="115"/>
      <c r="U304" s="115"/>
      <c r="V304" s="115"/>
      <c r="W304" s="115"/>
      <c r="X304" s="115"/>
      <c r="Y304" s="115"/>
      <c r="Z304" s="115"/>
    </row>
    <row r="305" customFormat="false" ht="15.75" hidden="false" customHeight="true" outlineLevel="0" collapsed="false">
      <c r="A305" s="115"/>
      <c r="B305" s="115"/>
      <c r="C305" s="115"/>
      <c r="D305" s="115"/>
      <c r="E305" s="115"/>
      <c r="F305" s="115"/>
      <c r="G305" s="115"/>
      <c r="H305" s="115"/>
      <c r="I305" s="115"/>
      <c r="J305" s="115"/>
      <c r="K305" s="115"/>
      <c r="L305" s="115"/>
      <c r="M305" s="115"/>
      <c r="N305" s="115"/>
      <c r="O305" s="115"/>
      <c r="P305" s="115"/>
      <c r="Q305" s="115"/>
      <c r="R305" s="115"/>
      <c r="S305" s="115"/>
      <c r="T305" s="115"/>
      <c r="U305" s="115"/>
      <c r="V305" s="115"/>
      <c r="W305" s="115"/>
      <c r="X305" s="115"/>
      <c r="Y305" s="115"/>
      <c r="Z305" s="115"/>
    </row>
    <row r="306" customFormat="false" ht="15.75" hidden="false" customHeight="true" outlineLevel="0" collapsed="false">
      <c r="A306" s="115"/>
      <c r="B306" s="115"/>
      <c r="C306" s="115"/>
      <c r="D306" s="115"/>
      <c r="E306" s="115"/>
      <c r="F306" s="115"/>
      <c r="G306" s="115"/>
      <c r="H306" s="115"/>
      <c r="I306" s="115"/>
      <c r="J306" s="115"/>
      <c r="K306" s="115"/>
      <c r="L306" s="115"/>
      <c r="M306" s="115"/>
      <c r="N306" s="115"/>
      <c r="O306" s="115"/>
      <c r="P306" s="115"/>
      <c r="Q306" s="115"/>
      <c r="R306" s="115"/>
      <c r="S306" s="115"/>
      <c r="T306" s="115"/>
      <c r="U306" s="115"/>
      <c r="V306" s="115"/>
      <c r="W306" s="115"/>
      <c r="X306" s="115"/>
      <c r="Y306" s="115"/>
      <c r="Z306" s="115"/>
    </row>
    <row r="307" customFormat="false" ht="15.75" hidden="false" customHeight="true" outlineLevel="0" collapsed="false">
      <c r="A307" s="115"/>
      <c r="B307" s="115"/>
      <c r="C307" s="115"/>
      <c r="D307" s="115"/>
      <c r="E307" s="115"/>
      <c r="F307" s="115"/>
      <c r="G307" s="115"/>
      <c r="H307" s="115"/>
      <c r="I307" s="115"/>
      <c r="J307" s="115"/>
      <c r="K307" s="115"/>
      <c r="L307" s="115"/>
      <c r="M307" s="115"/>
      <c r="N307" s="115"/>
      <c r="O307" s="115"/>
      <c r="P307" s="115"/>
      <c r="Q307" s="115"/>
      <c r="R307" s="115"/>
      <c r="S307" s="115"/>
      <c r="T307" s="115"/>
      <c r="U307" s="115"/>
      <c r="V307" s="115"/>
      <c r="W307" s="115"/>
      <c r="X307" s="115"/>
      <c r="Y307" s="115"/>
      <c r="Z307" s="115"/>
    </row>
    <row r="308" customFormat="false" ht="15.75" hidden="false" customHeight="true" outlineLevel="0" collapsed="false">
      <c r="A308" s="115"/>
      <c r="B308" s="115"/>
      <c r="C308" s="115"/>
      <c r="D308" s="115"/>
      <c r="E308" s="115"/>
      <c r="F308" s="115"/>
      <c r="G308" s="115"/>
      <c r="H308" s="115"/>
      <c r="I308" s="115"/>
      <c r="J308" s="115"/>
      <c r="K308" s="115"/>
      <c r="L308" s="115"/>
      <c r="M308" s="115"/>
      <c r="N308" s="115"/>
      <c r="O308" s="115"/>
      <c r="P308" s="115"/>
      <c r="Q308" s="115"/>
      <c r="R308" s="115"/>
      <c r="S308" s="115"/>
      <c r="T308" s="115"/>
      <c r="U308" s="115"/>
      <c r="V308" s="115"/>
      <c r="W308" s="115"/>
      <c r="X308" s="115"/>
      <c r="Y308" s="115"/>
      <c r="Z308" s="115"/>
    </row>
    <row r="309" customFormat="false" ht="15.75" hidden="false" customHeight="true" outlineLevel="0" collapsed="false">
      <c r="A309" s="115"/>
      <c r="B309" s="115"/>
      <c r="C309" s="115"/>
      <c r="D309" s="115"/>
      <c r="E309" s="115"/>
      <c r="F309" s="115"/>
      <c r="G309" s="115"/>
      <c r="H309" s="115"/>
      <c r="I309" s="115"/>
      <c r="J309" s="115"/>
      <c r="K309" s="115"/>
      <c r="L309" s="115"/>
      <c r="M309" s="115"/>
      <c r="N309" s="115"/>
      <c r="O309" s="115"/>
      <c r="P309" s="115"/>
      <c r="Q309" s="115"/>
      <c r="R309" s="115"/>
      <c r="S309" s="115"/>
      <c r="T309" s="115"/>
      <c r="U309" s="115"/>
      <c r="V309" s="115"/>
      <c r="W309" s="115"/>
      <c r="X309" s="115"/>
      <c r="Y309" s="115"/>
      <c r="Z309" s="115"/>
    </row>
    <row r="310" customFormat="false" ht="15.75" hidden="false" customHeight="true" outlineLevel="0" collapsed="false">
      <c r="A310" s="115"/>
      <c r="B310" s="115"/>
      <c r="C310" s="115"/>
      <c r="D310" s="115"/>
      <c r="E310" s="115"/>
      <c r="F310" s="115"/>
      <c r="G310" s="115"/>
      <c r="H310" s="115"/>
      <c r="I310" s="115"/>
      <c r="J310" s="115"/>
      <c r="K310" s="115"/>
      <c r="L310" s="115"/>
      <c r="M310" s="115"/>
      <c r="N310" s="115"/>
      <c r="O310" s="115"/>
      <c r="P310" s="115"/>
      <c r="Q310" s="115"/>
      <c r="R310" s="115"/>
      <c r="S310" s="115"/>
      <c r="T310" s="115"/>
      <c r="U310" s="115"/>
      <c r="V310" s="115"/>
      <c r="W310" s="115"/>
      <c r="X310" s="115"/>
      <c r="Y310" s="115"/>
      <c r="Z310" s="115"/>
    </row>
    <row r="311" customFormat="false" ht="15.75" hidden="false" customHeight="true" outlineLevel="0" collapsed="false">
      <c r="A311" s="115"/>
      <c r="B311" s="115"/>
      <c r="C311" s="115"/>
      <c r="D311" s="115"/>
      <c r="E311" s="115"/>
      <c r="F311" s="115"/>
      <c r="G311" s="115"/>
      <c r="H311" s="115"/>
      <c r="I311" s="115"/>
      <c r="J311" s="115"/>
      <c r="K311" s="115"/>
      <c r="L311" s="115"/>
      <c r="M311" s="115"/>
      <c r="N311" s="115"/>
      <c r="O311" s="115"/>
      <c r="P311" s="115"/>
      <c r="Q311" s="115"/>
      <c r="R311" s="115"/>
      <c r="S311" s="115"/>
      <c r="T311" s="115"/>
      <c r="U311" s="115"/>
      <c r="V311" s="115"/>
      <c r="W311" s="115"/>
      <c r="X311" s="115"/>
      <c r="Y311" s="115"/>
      <c r="Z311" s="115"/>
    </row>
    <row r="312" customFormat="false" ht="15.75" hidden="false" customHeight="true" outlineLevel="0" collapsed="false">
      <c r="A312" s="115"/>
      <c r="B312" s="115"/>
      <c r="C312" s="115"/>
      <c r="D312" s="115"/>
      <c r="E312" s="115"/>
      <c r="F312" s="115"/>
      <c r="G312" s="115"/>
      <c r="H312" s="115"/>
      <c r="I312" s="115"/>
      <c r="J312" s="115"/>
      <c r="K312" s="115"/>
      <c r="L312" s="115"/>
      <c r="M312" s="115"/>
      <c r="N312" s="115"/>
      <c r="O312" s="115"/>
      <c r="P312" s="115"/>
      <c r="Q312" s="115"/>
      <c r="R312" s="115"/>
      <c r="S312" s="115"/>
      <c r="T312" s="115"/>
      <c r="U312" s="115"/>
      <c r="V312" s="115"/>
      <c r="W312" s="115"/>
      <c r="X312" s="115"/>
      <c r="Y312" s="115"/>
      <c r="Z312" s="115"/>
    </row>
    <row r="313" customFormat="false" ht="15.75" hidden="false" customHeight="true" outlineLevel="0" collapsed="false">
      <c r="A313" s="115"/>
      <c r="B313" s="115"/>
      <c r="C313" s="115"/>
      <c r="D313" s="115"/>
      <c r="E313" s="115"/>
      <c r="F313" s="115"/>
      <c r="G313" s="115"/>
      <c r="H313" s="115"/>
      <c r="I313" s="115"/>
      <c r="J313" s="115"/>
      <c r="K313" s="115"/>
      <c r="L313" s="115"/>
      <c r="M313" s="115"/>
      <c r="N313" s="115"/>
      <c r="O313" s="115"/>
      <c r="P313" s="115"/>
      <c r="Q313" s="115"/>
      <c r="R313" s="115"/>
      <c r="S313" s="115"/>
      <c r="T313" s="115"/>
      <c r="U313" s="115"/>
      <c r="V313" s="115"/>
      <c r="W313" s="115"/>
      <c r="X313" s="115"/>
      <c r="Y313" s="115"/>
      <c r="Z313" s="115"/>
    </row>
    <row r="314" customFormat="false" ht="15.75" hidden="false" customHeight="true" outlineLevel="0" collapsed="false">
      <c r="A314" s="115"/>
      <c r="B314" s="115"/>
      <c r="C314" s="115"/>
      <c r="D314" s="115"/>
      <c r="E314" s="115"/>
      <c r="F314" s="115"/>
      <c r="G314" s="115"/>
      <c r="H314" s="115"/>
      <c r="I314" s="115"/>
      <c r="J314" s="115"/>
      <c r="K314" s="115"/>
      <c r="L314" s="115"/>
      <c r="M314" s="115"/>
      <c r="N314" s="115"/>
      <c r="O314" s="115"/>
      <c r="P314" s="115"/>
      <c r="Q314" s="115"/>
      <c r="R314" s="115"/>
      <c r="S314" s="115"/>
      <c r="T314" s="115"/>
      <c r="U314" s="115"/>
      <c r="V314" s="115"/>
      <c r="W314" s="115"/>
      <c r="X314" s="115"/>
      <c r="Y314" s="115"/>
      <c r="Z314" s="115"/>
    </row>
    <row r="315" customFormat="false" ht="15.75" hidden="false" customHeight="true" outlineLevel="0" collapsed="false">
      <c r="A315" s="115"/>
      <c r="B315" s="115"/>
      <c r="C315" s="115"/>
      <c r="D315" s="115"/>
      <c r="E315" s="115"/>
      <c r="F315" s="115"/>
      <c r="G315" s="115"/>
      <c r="H315" s="115"/>
      <c r="I315" s="115"/>
      <c r="J315" s="115"/>
      <c r="K315" s="115"/>
      <c r="L315" s="115"/>
      <c r="M315" s="115"/>
      <c r="N315" s="115"/>
      <c r="O315" s="115"/>
      <c r="P315" s="115"/>
      <c r="Q315" s="115"/>
      <c r="R315" s="115"/>
      <c r="S315" s="115"/>
      <c r="T315" s="115"/>
      <c r="U315" s="115"/>
      <c r="V315" s="115"/>
      <c r="W315" s="115"/>
      <c r="X315" s="115"/>
      <c r="Y315" s="115"/>
      <c r="Z315" s="115"/>
    </row>
    <row r="316" customFormat="false" ht="15.75" hidden="false" customHeight="true" outlineLevel="0" collapsed="false">
      <c r="A316" s="115"/>
      <c r="B316" s="115"/>
      <c r="C316" s="115"/>
      <c r="D316" s="115"/>
      <c r="E316" s="115"/>
      <c r="F316" s="115"/>
      <c r="G316" s="115"/>
      <c r="H316" s="115"/>
      <c r="I316" s="115"/>
      <c r="J316" s="115"/>
      <c r="K316" s="115"/>
      <c r="L316" s="115"/>
      <c r="M316" s="115"/>
      <c r="N316" s="115"/>
      <c r="O316" s="115"/>
      <c r="P316" s="115"/>
      <c r="Q316" s="115"/>
      <c r="R316" s="115"/>
      <c r="S316" s="115"/>
      <c r="T316" s="115"/>
      <c r="U316" s="115"/>
      <c r="V316" s="115"/>
      <c r="W316" s="115"/>
      <c r="X316" s="115"/>
      <c r="Y316" s="115"/>
      <c r="Z316" s="115"/>
    </row>
    <row r="317" customFormat="false" ht="15.75" hidden="false" customHeight="true" outlineLevel="0" collapsed="false">
      <c r="A317" s="115"/>
      <c r="B317" s="115"/>
      <c r="C317" s="115"/>
      <c r="D317" s="115"/>
      <c r="E317" s="115"/>
      <c r="F317" s="115"/>
      <c r="G317" s="115"/>
      <c r="H317" s="115"/>
      <c r="I317" s="115"/>
      <c r="J317" s="115"/>
      <c r="K317" s="115"/>
      <c r="L317" s="115"/>
      <c r="M317" s="115"/>
      <c r="N317" s="115"/>
      <c r="O317" s="115"/>
      <c r="P317" s="115"/>
      <c r="Q317" s="115"/>
      <c r="R317" s="115"/>
      <c r="S317" s="115"/>
      <c r="T317" s="115"/>
      <c r="U317" s="115"/>
      <c r="V317" s="115"/>
      <c r="W317" s="115"/>
      <c r="X317" s="115"/>
      <c r="Y317" s="115"/>
      <c r="Z317" s="115"/>
    </row>
    <row r="318" customFormat="false" ht="15.75" hidden="false" customHeight="true" outlineLevel="0" collapsed="false">
      <c r="A318" s="115"/>
      <c r="B318" s="115"/>
      <c r="C318" s="115"/>
      <c r="D318" s="115"/>
      <c r="E318" s="115"/>
      <c r="F318" s="115"/>
      <c r="G318" s="115"/>
      <c r="H318" s="115"/>
      <c r="I318" s="115"/>
      <c r="J318" s="115"/>
      <c r="K318" s="115"/>
      <c r="L318" s="115"/>
      <c r="M318" s="115"/>
      <c r="N318" s="115"/>
      <c r="O318" s="115"/>
      <c r="P318" s="115"/>
      <c r="Q318" s="115"/>
      <c r="R318" s="115"/>
      <c r="S318" s="115"/>
      <c r="T318" s="115"/>
      <c r="U318" s="115"/>
      <c r="V318" s="115"/>
      <c r="W318" s="115"/>
      <c r="X318" s="115"/>
      <c r="Y318" s="115"/>
      <c r="Z318" s="115"/>
    </row>
    <row r="319" customFormat="false" ht="15.75" hidden="false" customHeight="true" outlineLevel="0" collapsed="false">
      <c r="A319" s="115"/>
      <c r="B319" s="115"/>
      <c r="C319" s="115"/>
      <c r="D319" s="115"/>
      <c r="E319" s="115"/>
      <c r="F319" s="115"/>
      <c r="G319" s="115"/>
      <c r="H319" s="115"/>
      <c r="I319" s="115"/>
      <c r="J319" s="115"/>
      <c r="K319" s="115"/>
      <c r="L319" s="115"/>
      <c r="M319" s="115"/>
      <c r="N319" s="115"/>
      <c r="O319" s="115"/>
      <c r="P319" s="115"/>
      <c r="Q319" s="115"/>
      <c r="R319" s="115"/>
      <c r="S319" s="115"/>
      <c r="T319" s="115"/>
      <c r="U319" s="115"/>
      <c r="V319" s="115"/>
      <c r="W319" s="115"/>
      <c r="X319" s="115"/>
      <c r="Y319" s="115"/>
      <c r="Z319" s="115"/>
    </row>
    <row r="320" customFormat="false" ht="15.75" hidden="false" customHeight="true" outlineLevel="0" collapsed="false">
      <c r="A320" s="115"/>
      <c r="B320" s="115"/>
      <c r="C320" s="115"/>
      <c r="D320" s="115"/>
      <c r="E320" s="115"/>
      <c r="F320" s="115"/>
      <c r="G320" s="115"/>
      <c r="H320" s="115"/>
      <c r="I320" s="115"/>
      <c r="J320" s="115"/>
      <c r="K320" s="115"/>
      <c r="L320" s="115"/>
      <c r="M320" s="115"/>
      <c r="N320" s="115"/>
      <c r="O320" s="115"/>
      <c r="P320" s="115"/>
      <c r="Q320" s="115"/>
      <c r="R320" s="115"/>
      <c r="S320" s="115"/>
      <c r="T320" s="115"/>
      <c r="U320" s="115"/>
      <c r="V320" s="115"/>
      <c r="W320" s="115"/>
      <c r="X320" s="115"/>
      <c r="Y320" s="115"/>
      <c r="Z320" s="115"/>
    </row>
    <row r="321" customFormat="false" ht="15.75" hidden="false" customHeight="true" outlineLevel="0" collapsed="false">
      <c r="A321" s="115"/>
      <c r="B321" s="115"/>
      <c r="C321" s="115"/>
      <c r="D321" s="115"/>
      <c r="E321" s="115"/>
      <c r="F321" s="115"/>
      <c r="G321" s="115"/>
      <c r="H321" s="115"/>
      <c r="I321" s="115"/>
      <c r="J321" s="115"/>
      <c r="K321" s="115"/>
      <c r="L321" s="115"/>
      <c r="M321" s="115"/>
      <c r="N321" s="115"/>
      <c r="O321" s="115"/>
      <c r="P321" s="115"/>
      <c r="Q321" s="115"/>
      <c r="R321" s="115"/>
      <c r="S321" s="115"/>
      <c r="T321" s="115"/>
      <c r="U321" s="115"/>
      <c r="V321" s="115"/>
      <c r="W321" s="115"/>
      <c r="X321" s="115"/>
      <c r="Y321" s="115"/>
      <c r="Z321" s="115"/>
    </row>
    <row r="322" customFormat="false" ht="15.75" hidden="false" customHeight="true" outlineLevel="0" collapsed="false">
      <c r="A322" s="115"/>
      <c r="B322" s="115"/>
      <c r="C322" s="115"/>
      <c r="D322" s="115"/>
      <c r="E322" s="115"/>
      <c r="F322" s="115"/>
      <c r="G322" s="115"/>
      <c r="H322" s="115"/>
      <c r="I322" s="115"/>
      <c r="J322" s="115"/>
      <c r="K322" s="115"/>
      <c r="L322" s="115"/>
      <c r="M322" s="115"/>
      <c r="N322" s="115"/>
      <c r="O322" s="115"/>
      <c r="P322" s="115"/>
      <c r="Q322" s="115"/>
      <c r="R322" s="115"/>
      <c r="S322" s="115"/>
      <c r="T322" s="115"/>
      <c r="U322" s="115"/>
      <c r="V322" s="115"/>
      <c r="W322" s="115"/>
      <c r="X322" s="115"/>
      <c r="Y322" s="115"/>
      <c r="Z322" s="115"/>
    </row>
    <row r="323" customFormat="false" ht="15.75" hidden="false" customHeight="true" outlineLevel="0" collapsed="false">
      <c r="A323" s="115"/>
      <c r="B323" s="115"/>
      <c r="C323" s="115"/>
      <c r="D323" s="115"/>
      <c r="E323" s="115"/>
      <c r="F323" s="115"/>
      <c r="G323" s="115"/>
      <c r="H323" s="115"/>
      <c r="I323" s="115"/>
      <c r="J323" s="115"/>
      <c r="K323" s="115"/>
      <c r="L323" s="115"/>
      <c r="M323" s="115"/>
      <c r="N323" s="115"/>
      <c r="O323" s="115"/>
      <c r="P323" s="115"/>
      <c r="Q323" s="115"/>
      <c r="R323" s="115"/>
      <c r="S323" s="115"/>
      <c r="T323" s="115"/>
      <c r="U323" s="115"/>
      <c r="V323" s="115"/>
      <c r="W323" s="115"/>
      <c r="X323" s="115"/>
      <c r="Y323" s="115"/>
      <c r="Z323" s="115"/>
    </row>
    <row r="324" customFormat="false" ht="15.75" hidden="false" customHeight="true" outlineLevel="0" collapsed="false">
      <c r="A324" s="115"/>
      <c r="B324" s="115"/>
      <c r="C324" s="115"/>
      <c r="D324" s="115"/>
      <c r="E324" s="115"/>
      <c r="F324" s="115"/>
      <c r="G324" s="115"/>
      <c r="H324" s="115"/>
      <c r="I324" s="115"/>
      <c r="J324" s="115"/>
      <c r="K324" s="115"/>
      <c r="L324" s="115"/>
      <c r="M324" s="115"/>
      <c r="N324" s="115"/>
      <c r="O324" s="115"/>
      <c r="P324" s="115"/>
      <c r="Q324" s="115"/>
      <c r="R324" s="115"/>
      <c r="S324" s="115"/>
      <c r="T324" s="115"/>
      <c r="U324" s="115"/>
      <c r="V324" s="115"/>
      <c r="W324" s="115"/>
      <c r="X324" s="115"/>
      <c r="Y324" s="115"/>
      <c r="Z324" s="115"/>
    </row>
    <row r="325" customFormat="false" ht="15.75" hidden="false" customHeight="true" outlineLevel="0" collapsed="false">
      <c r="A325" s="115"/>
      <c r="B325" s="115"/>
      <c r="C325" s="115"/>
      <c r="D325" s="115"/>
      <c r="E325" s="115"/>
      <c r="F325" s="115"/>
      <c r="G325" s="115"/>
      <c r="H325" s="115"/>
      <c r="I325" s="115"/>
      <c r="J325" s="115"/>
      <c r="K325" s="115"/>
      <c r="L325" s="115"/>
      <c r="M325" s="115"/>
      <c r="N325" s="115"/>
      <c r="O325" s="115"/>
      <c r="P325" s="115"/>
      <c r="Q325" s="115"/>
      <c r="R325" s="115"/>
      <c r="S325" s="115"/>
      <c r="T325" s="115"/>
      <c r="U325" s="115"/>
      <c r="V325" s="115"/>
      <c r="W325" s="115"/>
      <c r="X325" s="115"/>
      <c r="Y325" s="115"/>
      <c r="Z325" s="115"/>
    </row>
    <row r="326" customFormat="false" ht="15.75" hidden="false" customHeight="true" outlineLevel="0" collapsed="false">
      <c r="A326" s="115"/>
      <c r="B326" s="115"/>
      <c r="C326" s="115"/>
      <c r="D326" s="115"/>
      <c r="E326" s="115"/>
      <c r="F326" s="115"/>
      <c r="G326" s="115"/>
      <c r="H326" s="115"/>
      <c r="I326" s="115"/>
      <c r="J326" s="115"/>
      <c r="K326" s="115"/>
      <c r="L326" s="115"/>
      <c r="M326" s="115"/>
      <c r="N326" s="115"/>
      <c r="O326" s="115"/>
      <c r="P326" s="115"/>
      <c r="Q326" s="115"/>
      <c r="R326" s="115"/>
      <c r="S326" s="115"/>
      <c r="T326" s="115"/>
      <c r="U326" s="115"/>
      <c r="V326" s="115"/>
      <c r="W326" s="115"/>
      <c r="X326" s="115"/>
      <c r="Y326" s="115"/>
      <c r="Z326" s="115"/>
    </row>
    <row r="327" customFormat="false" ht="15.75" hidden="false" customHeight="true" outlineLevel="0" collapsed="false">
      <c r="A327" s="115"/>
      <c r="B327" s="115"/>
      <c r="C327" s="115"/>
      <c r="D327" s="115"/>
      <c r="E327" s="115"/>
      <c r="F327" s="115"/>
      <c r="G327" s="115"/>
      <c r="H327" s="115"/>
      <c r="I327" s="115"/>
      <c r="J327" s="115"/>
      <c r="K327" s="115"/>
      <c r="L327" s="115"/>
      <c r="M327" s="115"/>
      <c r="N327" s="115"/>
      <c r="O327" s="115"/>
      <c r="P327" s="115"/>
      <c r="Q327" s="115"/>
      <c r="R327" s="115"/>
      <c r="S327" s="115"/>
      <c r="T327" s="115"/>
      <c r="U327" s="115"/>
      <c r="V327" s="115"/>
      <c r="W327" s="115"/>
      <c r="X327" s="115"/>
      <c r="Y327" s="115"/>
      <c r="Z327" s="115"/>
    </row>
    <row r="328" customFormat="false" ht="15.75" hidden="false" customHeight="true" outlineLevel="0" collapsed="false">
      <c r="A328" s="115"/>
      <c r="B328" s="115"/>
      <c r="C328" s="115"/>
      <c r="D328" s="115"/>
      <c r="E328" s="115"/>
      <c r="F328" s="115"/>
      <c r="G328" s="115"/>
      <c r="H328" s="115"/>
      <c r="I328" s="115"/>
      <c r="J328" s="115"/>
      <c r="K328" s="115"/>
      <c r="L328" s="115"/>
      <c r="M328" s="115"/>
      <c r="N328" s="115"/>
      <c r="O328" s="115"/>
      <c r="P328" s="115"/>
      <c r="Q328" s="115"/>
      <c r="R328" s="115"/>
      <c r="S328" s="115"/>
      <c r="T328" s="115"/>
      <c r="U328" s="115"/>
      <c r="V328" s="115"/>
      <c r="W328" s="115"/>
      <c r="X328" s="115"/>
      <c r="Y328" s="115"/>
      <c r="Z328" s="115"/>
    </row>
    <row r="329" customFormat="false" ht="15.75" hidden="false" customHeight="true" outlineLevel="0" collapsed="false">
      <c r="A329" s="115"/>
      <c r="B329" s="115"/>
      <c r="C329" s="115"/>
      <c r="D329" s="115"/>
      <c r="E329" s="115"/>
      <c r="F329" s="115"/>
      <c r="G329" s="115"/>
      <c r="H329" s="115"/>
      <c r="I329" s="115"/>
      <c r="J329" s="115"/>
      <c r="K329" s="115"/>
      <c r="L329" s="115"/>
      <c r="M329" s="115"/>
      <c r="N329" s="115"/>
      <c r="O329" s="115"/>
      <c r="P329" s="115"/>
      <c r="Q329" s="115"/>
      <c r="R329" s="115"/>
      <c r="S329" s="115"/>
      <c r="T329" s="115"/>
      <c r="U329" s="115"/>
      <c r="V329" s="115"/>
      <c r="W329" s="115"/>
      <c r="X329" s="115"/>
      <c r="Y329" s="115"/>
      <c r="Z329" s="115"/>
    </row>
    <row r="330" customFormat="false" ht="15.75" hidden="false" customHeight="true" outlineLevel="0" collapsed="false">
      <c r="A330" s="115"/>
      <c r="B330" s="115"/>
      <c r="C330" s="115"/>
      <c r="D330" s="115"/>
      <c r="E330" s="115"/>
      <c r="F330" s="115"/>
      <c r="G330" s="115"/>
      <c r="H330" s="115"/>
      <c r="I330" s="115"/>
      <c r="J330" s="115"/>
      <c r="K330" s="115"/>
      <c r="L330" s="115"/>
      <c r="M330" s="115"/>
      <c r="N330" s="115"/>
      <c r="O330" s="115"/>
      <c r="P330" s="115"/>
      <c r="Q330" s="115"/>
      <c r="R330" s="115"/>
      <c r="S330" s="115"/>
      <c r="T330" s="115"/>
      <c r="U330" s="115"/>
      <c r="V330" s="115"/>
      <c r="W330" s="115"/>
      <c r="X330" s="115"/>
      <c r="Y330" s="115"/>
      <c r="Z330" s="115"/>
    </row>
    <row r="331" customFormat="false" ht="15.75" hidden="false" customHeight="true" outlineLevel="0" collapsed="false">
      <c r="A331" s="115"/>
      <c r="B331" s="115"/>
      <c r="C331" s="115"/>
      <c r="D331" s="115"/>
      <c r="E331" s="115"/>
      <c r="F331" s="115"/>
      <c r="G331" s="115"/>
      <c r="H331" s="115"/>
      <c r="I331" s="115"/>
      <c r="J331" s="115"/>
      <c r="K331" s="115"/>
      <c r="L331" s="115"/>
      <c r="M331" s="115"/>
      <c r="N331" s="115"/>
      <c r="O331" s="115"/>
      <c r="P331" s="115"/>
      <c r="Q331" s="115"/>
      <c r="R331" s="115"/>
      <c r="S331" s="115"/>
      <c r="T331" s="115"/>
      <c r="U331" s="115"/>
      <c r="V331" s="115"/>
      <c r="W331" s="115"/>
      <c r="X331" s="115"/>
      <c r="Y331" s="115"/>
      <c r="Z331" s="115"/>
    </row>
    <row r="332" customFormat="false" ht="15.75" hidden="false" customHeight="true" outlineLevel="0" collapsed="false">
      <c r="A332" s="115"/>
      <c r="B332" s="115"/>
      <c r="C332" s="115"/>
      <c r="D332" s="115"/>
      <c r="E332" s="115"/>
      <c r="F332" s="115"/>
      <c r="G332" s="115"/>
      <c r="H332" s="115"/>
      <c r="I332" s="115"/>
      <c r="J332" s="115"/>
      <c r="K332" s="115"/>
      <c r="L332" s="115"/>
      <c r="M332" s="115"/>
      <c r="N332" s="115"/>
      <c r="O332" s="115"/>
      <c r="P332" s="115"/>
      <c r="Q332" s="115"/>
      <c r="R332" s="115"/>
      <c r="S332" s="115"/>
      <c r="T332" s="115"/>
      <c r="U332" s="115"/>
      <c r="V332" s="115"/>
      <c r="W332" s="115"/>
      <c r="X332" s="115"/>
      <c r="Y332" s="115"/>
      <c r="Z332" s="115"/>
    </row>
    <row r="333" customFormat="false" ht="15.75" hidden="false" customHeight="true" outlineLevel="0" collapsed="false">
      <c r="A333" s="115"/>
      <c r="B333" s="115"/>
      <c r="C333" s="115"/>
      <c r="D333" s="115"/>
      <c r="E333" s="115"/>
      <c r="F333" s="115"/>
      <c r="G333" s="115"/>
      <c r="H333" s="115"/>
      <c r="I333" s="115"/>
      <c r="J333" s="115"/>
      <c r="K333" s="115"/>
      <c r="L333" s="115"/>
      <c r="M333" s="115"/>
      <c r="N333" s="115"/>
      <c r="O333" s="115"/>
      <c r="P333" s="115"/>
      <c r="Q333" s="115"/>
      <c r="R333" s="115"/>
      <c r="S333" s="115"/>
      <c r="T333" s="115"/>
      <c r="U333" s="115"/>
      <c r="V333" s="115"/>
      <c r="W333" s="115"/>
      <c r="X333" s="115"/>
      <c r="Y333" s="115"/>
      <c r="Z333" s="115"/>
    </row>
    <row r="334" customFormat="false" ht="15.75" hidden="false" customHeight="true" outlineLevel="0" collapsed="false">
      <c r="A334" s="115"/>
      <c r="B334" s="115"/>
      <c r="C334" s="115"/>
      <c r="D334" s="115"/>
      <c r="E334" s="115"/>
      <c r="F334" s="115"/>
      <c r="G334" s="115"/>
      <c r="H334" s="115"/>
      <c r="I334" s="115"/>
      <c r="J334" s="115"/>
      <c r="K334" s="115"/>
      <c r="L334" s="115"/>
      <c r="M334" s="115"/>
      <c r="N334" s="115"/>
      <c r="O334" s="115"/>
      <c r="P334" s="115"/>
      <c r="Q334" s="115"/>
      <c r="R334" s="115"/>
      <c r="S334" s="115"/>
      <c r="T334" s="115"/>
      <c r="U334" s="115"/>
      <c r="V334" s="115"/>
      <c r="W334" s="115"/>
      <c r="X334" s="115"/>
      <c r="Y334" s="115"/>
      <c r="Z334" s="115"/>
    </row>
    <row r="335" customFormat="false" ht="15.75" hidden="false" customHeight="true" outlineLevel="0" collapsed="false">
      <c r="A335" s="115"/>
      <c r="B335" s="115"/>
      <c r="C335" s="115"/>
      <c r="D335" s="115"/>
      <c r="E335" s="115"/>
      <c r="F335" s="115"/>
      <c r="G335" s="115"/>
      <c r="H335" s="115"/>
      <c r="I335" s="115"/>
      <c r="J335" s="115"/>
      <c r="K335" s="115"/>
      <c r="L335" s="115"/>
      <c r="M335" s="115"/>
      <c r="N335" s="115"/>
      <c r="O335" s="115"/>
      <c r="P335" s="115"/>
      <c r="Q335" s="115"/>
      <c r="R335" s="115"/>
      <c r="S335" s="115"/>
      <c r="T335" s="115"/>
      <c r="U335" s="115"/>
      <c r="V335" s="115"/>
      <c r="W335" s="115"/>
      <c r="X335" s="115"/>
      <c r="Y335" s="115"/>
      <c r="Z335" s="115"/>
    </row>
    <row r="336" customFormat="false" ht="15.75" hidden="false" customHeight="true" outlineLevel="0" collapsed="false">
      <c r="A336" s="115"/>
      <c r="B336" s="115"/>
      <c r="C336" s="115"/>
      <c r="D336" s="115"/>
      <c r="E336" s="115"/>
      <c r="F336" s="115"/>
      <c r="G336" s="115"/>
      <c r="H336" s="115"/>
      <c r="I336" s="115"/>
      <c r="J336" s="115"/>
      <c r="K336" s="115"/>
      <c r="L336" s="115"/>
      <c r="M336" s="115"/>
      <c r="N336" s="115"/>
      <c r="O336" s="115"/>
      <c r="P336" s="115"/>
      <c r="Q336" s="115"/>
      <c r="R336" s="115"/>
      <c r="S336" s="115"/>
      <c r="T336" s="115"/>
      <c r="U336" s="115"/>
      <c r="V336" s="115"/>
      <c r="W336" s="115"/>
      <c r="X336" s="115"/>
      <c r="Y336" s="115"/>
      <c r="Z336" s="115"/>
    </row>
    <row r="337" customFormat="false" ht="15.75" hidden="false" customHeight="true" outlineLevel="0" collapsed="false">
      <c r="A337" s="115"/>
      <c r="B337" s="115"/>
      <c r="C337" s="115"/>
      <c r="D337" s="115"/>
      <c r="E337" s="115"/>
      <c r="F337" s="115"/>
      <c r="G337" s="115"/>
      <c r="H337" s="115"/>
      <c r="I337" s="115"/>
      <c r="J337" s="115"/>
      <c r="K337" s="115"/>
      <c r="L337" s="115"/>
      <c r="M337" s="115"/>
      <c r="N337" s="115"/>
      <c r="O337" s="115"/>
      <c r="P337" s="115"/>
      <c r="Q337" s="115"/>
      <c r="R337" s="115"/>
      <c r="S337" s="115"/>
      <c r="T337" s="115"/>
      <c r="U337" s="115"/>
      <c r="V337" s="115"/>
      <c r="W337" s="115"/>
      <c r="X337" s="115"/>
      <c r="Y337" s="115"/>
      <c r="Z337" s="115"/>
    </row>
    <row r="338" customFormat="false" ht="15.75" hidden="false" customHeight="true" outlineLevel="0" collapsed="false">
      <c r="A338" s="115"/>
      <c r="B338" s="115"/>
      <c r="C338" s="115"/>
      <c r="D338" s="115"/>
      <c r="E338" s="115"/>
      <c r="F338" s="115"/>
      <c r="G338" s="115"/>
      <c r="H338" s="115"/>
      <c r="I338" s="115"/>
      <c r="J338" s="115"/>
      <c r="K338" s="115"/>
      <c r="L338" s="115"/>
      <c r="M338" s="115"/>
      <c r="N338" s="115"/>
      <c r="O338" s="115"/>
      <c r="P338" s="115"/>
      <c r="Q338" s="115"/>
      <c r="R338" s="115"/>
      <c r="S338" s="115"/>
      <c r="T338" s="115"/>
      <c r="U338" s="115"/>
      <c r="V338" s="115"/>
      <c r="W338" s="115"/>
      <c r="X338" s="115"/>
      <c r="Y338" s="115"/>
      <c r="Z338" s="115"/>
    </row>
    <row r="339" customFormat="false" ht="15.75" hidden="false" customHeight="true" outlineLevel="0" collapsed="false">
      <c r="A339" s="115"/>
      <c r="B339" s="115"/>
      <c r="C339" s="115"/>
      <c r="D339" s="115"/>
      <c r="E339" s="115"/>
      <c r="F339" s="115"/>
      <c r="G339" s="115"/>
      <c r="H339" s="115"/>
      <c r="I339" s="115"/>
      <c r="J339" s="115"/>
      <c r="K339" s="115"/>
      <c r="L339" s="115"/>
      <c r="M339" s="115"/>
      <c r="N339" s="115"/>
      <c r="O339" s="115"/>
      <c r="P339" s="115"/>
      <c r="Q339" s="115"/>
      <c r="R339" s="115"/>
      <c r="S339" s="115"/>
      <c r="T339" s="115"/>
      <c r="U339" s="115"/>
      <c r="V339" s="115"/>
      <c r="W339" s="115"/>
      <c r="X339" s="115"/>
      <c r="Y339" s="115"/>
      <c r="Z339" s="115"/>
    </row>
    <row r="340" customFormat="false" ht="15.75" hidden="false" customHeight="true" outlineLevel="0" collapsed="false">
      <c r="A340" s="115"/>
      <c r="B340" s="115"/>
      <c r="C340" s="115"/>
      <c r="D340" s="115"/>
      <c r="E340" s="115"/>
      <c r="F340" s="115"/>
      <c r="G340" s="115"/>
      <c r="H340" s="115"/>
      <c r="I340" s="115"/>
      <c r="J340" s="115"/>
      <c r="K340" s="115"/>
      <c r="L340" s="115"/>
      <c r="M340" s="115"/>
      <c r="N340" s="115"/>
      <c r="O340" s="115"/>
      <c r="P340" s="115"/>
      <c r="Q340" s="115"/>
      <c r="R340" s="115"/>
      <c r="S340" s="115"/>
      <c r="T340" s="115"/>
      <c r="U340" s="115"/>
      <c r="V340" s="115"/>
      <c r="W340" s="115"/>
      <c r="X340" s="115"/>
      <c r="Y340" s="115"/>
      <c r="Z340" s="115"/>
    </row>
    <row r="341" customFormat="false" ht="15.75" hidden="false" customHeight="true" outlineLevel="0" collapsed="false">
      <c r="A341" s="115"/>
      <c r="B341" s="115"/>
      <c r="C341" s="115"/>
      <c r="D341" s="115"/>
      <c r="E341" s="115"/>
      <c r="F341" s="115"/>
      <c r="G341" s="115"/>
      <c r="H341" s="115"/>
      <c r="I341" s="115"/>
      <c r="J341" s="115"/>
      <c r="K341" s="115"/>
      <c r="L341" s="115"/>
      <c r="M341" s="115"/>
      <c r="N341" s="115"/>
      <c r="O341" s="115"/>
      <c r="P341" s="115"/>
      <c r="Q341" s="115"/>
      <c r="R341" s="115"/>
      <c r="S341" s="115"/>
      <c r="T341" s="115"/>
      <c r="U341" s="115"/>
      <c r="V341" s="115"/>
      <c r="W341" s="115"/>
      <c r="X341" s="115"/>
      <c r="Y341" s="115"/>
      <c r="Z341" s="115"/>
    </row>
    <row r="342" customFormat="false" ht="15.75" hidden="false" customHeight="true" outlineLevel="0" collapsed="false">
      <c r="A342" s="115"/>
      <c r="B342" s="115"/>
      <c r="C342" s="115"/>
      <c r="D342" s="115"/>
      <c r="E342" s="115"/>
      <c r="F342" s="115"/>
      <c r="G342" s="115"/>
      <c r="H342" s="115"/>
      <c r="I342" s="115"/>
      <c r="J342" s="115"/>
      <c r="K342" s="115"/>
      <c r="L342" s="115"/>
      <c r="M342" s="115"/>
      <c r="N342" s="115"/>
      <c r="O342" s="115"/>
      <c r="P342" s="115"/>
      <c r="Q342" s="115"/>
      <c r="R342" s="115"/>
      <c r="S342" s="115"/>
      <c r="T342" s="115"/>
      <c r="U342" s="115"/>
      <c r="V342" s="115"/>
      <c r="W342" s="115"/>
      <c r="X342" s="115"/>
      <c r="Y342" s="115"/>
      <c r="Z342" s="115"/>
    </row>
    <row r="343" customFormat="false" ht="15.75" hidden="false" customHeight="true" outlineLevel="0" collapsed="false">
      <c r="A343" s="115"/>
      <c r="B343" s="115"/>
      <c r="C343" s="115"/>
      <c r="D343" s="115"/>
      <c r="E343" s="115"/>
      <c r="F343" s="115"/>
      <c r="G343" s="115"/>
      <c r="H343" s="115"/>
      <c r="I343" s="115"/>
      <c r="J343" s="115"/>
      <c r="K343" s="115"/>
      <c r="L343" s="115"/>
      <c r="M343" s="115"/>
      <c r="N343" s="115"/>
      <c r="O343" s="115"/>
      <c r="P343" s="115"/>
      <c r="Q343" s="115"/>
      <c r="R343" s="115"/>
      <c r="S343" s="115"/>
      <c r="T343" s="115"/>
      <c r="U343" s="115"/>
      <c r="V343" s="115"/>
      <c r="W343" s="115"/>
      <c r="X343" s="115"/>
      <c r="Y343" s="115"/>
      <c r="Z343" s="115"/>
    </row>
    <row r="344" customFormat="false" ht="15.75" hidden="false" customHeight="true" outlineLevel="0" collapsed="false">
      <c r="A344" s="115"/>
      <c r="B344" s="115"/>
      <c r="C344" s="115"/>
      <c r="D344" s="115"/>
      <c r="E344" s="115"/>
      <c r="F344" s="115"/>
      <c r="G344" s="115"/>
      <c r="H344" s="115"/>
      <c r="I344" s="115"/>
      <c r="J344" s="115"/>
      <c r="K344" s="115"/>
      <c r="L344" s="115"/>
      <c r="M344" s="115"/>
      <c r="N344" s="115"/>
      <c r="O344" s="115"/>
      <c r="P344" s="115"/>
      <c r="Q344" s="115"/>
      <c r="R344" s="115"/>
      <c r="S344" s="115"/>
      <c r="T344" s="115"/>
      <c r="U344" s="115"/>
      <c r="V344" s="115"/>
      <c r="W344" s="115"/>
      <c r="X344" s="115"/>
      <c r="Y344" s="115"/>
      <c r="Z344" s="115"/>
    </row>
    <row r="345" customFormat="false" ht="15.75" hidden="false" customHeight="true" outlineLevel="0" collapsed="false">
      <c r="A345" s="115"/>
      <c r="B345" s="115"/>
      <c r="C345" s="115"/>
      <c r="D345" s="115"/>
      <c r="E345" s="115"/>
      <c r="F345" s="115"/>
      <c r="G345" s="115"/>
      <c r="H345" s="115"/>
      <c r="I345" s="115"/>
      <c r="J345" s="115"/>
      <c r="K345" s="115"/>
      <c r="L345" s="115"/>
      <c r="M345" s="115"/>
      <c r="N345" s="115"/>
      <c r="O345" s="115"/>
      <c r="P345" s="115"/>
      <c r="Q345" s="115"/>
      <c r="R345" s="115"/>
      <c r="S345" s="115"/>
      <c r="T345" s="115"/>
      <c r="U345" s="115"/>
      <c r="V345" s="115"/>
      <c r="W345" s="115"/>
      <c r="X345" s="115"/>
      <c r="Y345" s="115"/>
      <c r="Z345" s="115"/>
    </row>
    <row r="346" customFormat="false" ht="15.75" hidden="false" customHeight="true" outlineLevel="0" collapsed="false">
      <c r="A346" s="115"/>
      <c r="B346" s="115"/>
      <c r="C346" s="115"/>
      <c r="D346" s="115"/>
      <c r="E346" s="115"/>
      <c r="F346" s="115"/>
      <c r="G346" s="115"/>
      <c r="H346" s="115"/>
      <c r="I346" s="115"/>
      <c r="J346" s="115"/>
      <c r="K346" s="115"/>
      <c r="L346" s="115"/>
      <c r="M346" s="115"/>
      <c r="N346" s="115"/>
      <c r="O346" s="115"/>
      <c r="P346" s="115"/>
      <c r="Q346" s="115"/>
      <c r="R346" s="115"/>
      <c r="S346" s="115"/>
      <c r="T346" s="115"/>
      <c r="U346" s="115"/>
      <c r="V346" s="115"/>
      <c r="W346" s="115"/>
      <c r="X346" s="115"/>
      <c r="Y346" s="115"/>
      <c r="Z346" s="115"/>
    </row>
    <row r="347" customFormat="false" ht="15.75" hidden="false" customHeight="true" outlineLevel="0" collapsed="false">
      <c r="A347" s="115"/>
      <c r="B347" s="115"/>
      <c r="C347" s="115"/>
      <c r="D347" s="115"/>
      <c r="E347" s="115"/>
      <c r="F347" s="115"/>
      <c r="G347" s="115"/>
      <c r="H347" s="115"/>
      <c r="I347" s="115"/>
      <c r="J347" s="115"/>
      <c r="K347" s="115"/>
      <c r="L347" s="115"/>
      <c r="M347" s="115"/>
      <c r="N347" s="115"/>
      <c r="O347" s="115"/>
      <c r="P347" s="115"/>
      <c r="Q347" s="115"/>
      <c r="R347" s="115"/>
      <c r="S347" s="115"/>
      <c r="T347" s="115"/>
      <c r="U347" s="115"/>
      <c r="V347" s="115"/>
      <c r="W347" s="115"/>
      <c r="X347" s="115"/>
      <c r="Y347" s="115"/>
      <c r="Z347" s="115"/>
    </row>
    <row r="348" customFormat="false" ht="15.75" hidden="false" customHeight="true" outlineLevel="0" collapsed="false">
      <c r="A348" s="115"/>
      <c r="B348" s="115"/>
      <c r="C348" s="115"/>
      <c r="D348" s="115"/>
      <c r="E348" s="115"/>
      <c r="F348" s="115"/>
      <c r="G348" s="115"/>
      <c r="H348" s="115"/>
      <c r="I348" s="115"/>
      <c r="J348" s="115"/>
      <c r="K348" s="115"/>
      <c r="L348" s="115"/>
      <c r="M348" s="115"/>
      <c r="N348" s="115"/>
      <c r="O348" s="115"/>
      <c r="P348" s="115"/>
      <c r="Q348" s="115"/>
      <c r="R348" s="115"/>
      <c r="S348" s="115"/>
      <c r="T348" s="115"/>
      <c r="U348" s="115"/>
      <c r="V348" s="115"/>
      <c r="W348" s="115"/>
      <c r="X348" s="115"/>
      <c r="Y348" s="115"/>
      <c r="Z348" s="115"/>
    </row>
    <row r="349" customFormat="false" ht="15.75" hidden="false" customHeight="true" outlineLevel="0" collapsed="false">
      <c r="A349" s="115"/>
      <c r="B349" s="115"/>
      <c r="C349" s="115"/>
      <c r="D349" s="115"/>
      <c r="E349" s="115"/>
      <c r="F349" s="115"/>
      <c r="G349" s="115"/>
      <c r="H349" s="115"/>
      <c r="I349" s="115"/>
      <c r="J349" s="115"/>
      <c r="K349" s="115"/>
      <c r="L349" s="115"/>
      <c r="M349" s="115"/>
      <c r="N349" s="115"/>
      <c r="O349" s="115"/>
      <c r="P349" s="115"/>
      <c r="Q349" s="115"/>
      <c r="R349" s="115"/>
      <c r="S349" s="115"/>
      <c r="T349" s="115"/>
      <c r="U349" s="115"/>
      <c r="V349" s="115"/>
      <c r="W349" s="115"/>
      <c r="X349" s="115"/>
      <c r="Y349" s="115"/>
      <c r="Z349" s="115"/>
    </row>
    <row r="350" customFormat="false" ht="15.75" hidden="false" customHeight="true" outlineLevel="0" collapsed="false">
      <c r="A350" s="115"/>
      <c r="B350" s="115"/>
      <c r="C350" s="115"/>
      <c r="D350" s="115"/>
      <c r="E350" s="115"/>
      <c r="F350" s="115"/>
      <c r="G350" s="115"/>
      <c r="H350" s="115"/>
      <c r="I350" s="115"/>
      <c r="J350" s="115"/>
      <c r="K350" s="115"/>
      <c r="L350" s="115"/>
      <c r="M350" s="115"/>
      <c r="N350" s="115"/>
      <c r="O350" s="115"/>
      <c r="P350" s="115"/>
      <c r="Q350" s="115"/>
      <c r="R350" s="115"/>
      <c r="S350" s="115"/>
      <c r="T350" s="115"/>
      <c r="U350" s="115"/>
      <c r="V350" s="115"/>
      <c r="W350" s="115"/>
      <c r="X350" s="115"/>
      <c r="Y350" s="115"/>
      <c r="Z350" s="115"/>
    </row>
    <row r="351" customFormat="false" ht="15.75" hidden="false" customHeight="true" outlineLevel="0" collapsed="false">
      <c r="A351" s="115"/>
      <c r="B351" s="115"/>
      <c r="C351" s="115"/>
      <c r="D351" s="115"/>
      <c r="E351" s="115"/>
      <c r="F351" s="115"/>
      <c r="G351" s="115"/>
      <c r="H351" s="115"/>
      <c r="I351" s="115"/>
      <c r="J351" s="115"/>
      <c r="K351" s="115"/>
      <c r="L351" s="115"/>
      <c r="M351" s="115"/>
      <c r="N351" s="115"/>
      <c r="O351" s="115"/>
      <c r="P351" s="115"/>
      <c r="Q351" s="115"/>
      <c r="R351" s="115"/>
      <c r="S351" s="115"/>
      <c r="T351" s="115"/>
      <c r="U351" s="115"/>
      <c r="V351" s="115"/>
      <c r="W351" s="115"/>
      <c r="X351" s="115"/>
      <c r="Y351" s="115"/>
      <c r="Z351" s="115"/>
    </row>
    <row r="352" customFormat="false" ht="15.75" hidden="false" customHeight="true" outlineLevel="0" collapsed="false">
      <c r="A352" s="115"/>
      <c r="B352" s="115"/>
      <c r="C352" s="115"/>
      <c r="D352" s="115"/>
      <c r="E352" s="115"/>
      <c r="F352" s="115"/>
      <c r="G352" s="115"/>
      <c r="H352" s="115"/>
      <c r="I352" s="115"/>
      <c r="J352" s="115"/>
      <c r="K352" s="115"/>
      <c r="L352" s="115"/>
      <c r="M352" s="115"/>
      <c r="N352" s="115"/>
      <c r="O352" s="115"/>
      <c r="P352" s="115"/>
      <c r="Q352" s="115"/>
      <c r="R352" s="115"/>
      <c r="S352" s="115"/>
      <c r="T352" s="115"/>
      <c r="U352" s="115"/>
      <c r="V352" s="115"/>
      <c r="W352" s="115"/>
      <c r="X352" s="115"/>
      <c r="Y352" s="115"/>
      <c r="Z352" s="115"/>
    </row>
    <row r="353" customFormat="false" ht="15.75" hidden="false" customHeight="true" outlineLevel="0" collapsed="false">
      <c r="A353" s="115"/>
      <c r="B353" s="115"/>
      <c r="C353" s="115"/>
      <c r="D353" s="115"/>
      <c r="E353" s="115"/>
      <c r="F353" s="115"/>
      <c r="G353" s="115"/>
      <c r="H353" s="115"/>
      <c r="I353" s="115"/>
      <c r="J353" s="115"/>
      <c r="K353" s="115"/>
      <c r="L353" s="115"/>
      <c r="M353" s="115"/>
      <c r="N353" s="115"/>
      <c r="O353" s="115"/>
      <c r="P353" s="115"/>
      <c r="Q353" s="115"/>
      <c r="R353" s="115"/>
      <c r="S353" s="115"/>
      <c r="T353" s="115"/>
      <c r="U353" s="115"/>
      <c r="V353" s="115"/>
      <c r="W353" s="115"/>
      <c r="X353" s="115"/>
      <c r="Y353" s="115"/>
      <c r="Z353" s="115"/>
    </row>
    <row r="354" customFormat="false" ht="15.75" hidden="false" customHeight="true" outlineLevel="0" collapsed="false">
      <c r="A354" s="115"/>
      <c r="B354" s="115"/>
      <c r="C354" s="115"/>
      <c r="D354" s="115"/>
      <c r="E354" s="115"/>
      <c r="F354" s="115"/>
      <c r="G354" s="115"/>
      <c r="H354" s="115"/>
      <c r="I354" s="115"/>
      <c r="J354" s="115"/>
      <c r="K354" s="115"/>
      <c r="L354" s="115"/>
      <c r="M354" s="115"/>
      <c r="N354" s="115"/>
      <c r="O354" s="115"/>
      <c r="P354" s="115"/>
      <c r="Q354" s="115"/>
      <c r="R354" s="115"/>
      <c r="S354" s="115"/>
      <c r="T354" s="115"/>
      <c r="U354" s="115"/>
      <c r="V354" s="115"/>
      <c r="W354" s="115"/>
      <c r="X354" s="115"/>
      <c r="Y354" s="115"/>
      <c r="Z354" s="115"/>
    </row>
    <row r="355" customFormat="false" ht="15.75" hidden="false" customHeight="true" outlineLevel="0" collapsed="false">
      <c r="A355" s="115"/>
      <c r="B355" s="115"/>
      <c r="C355" s="115"/>
      <c r="D355" s="115"/>
      <c r="E355" s="115"/>
      <c r="F355" s="115"/>
      <c r="G355" s="115"/>
      <c r="H355" s="115"/>
      <c r="I355" s="115"/>
      <c r="J355" s="115"/>
      <c r="K355" s="115"/>
      <c r="L355" s="115"/>
      <c r="M355" s="115"/>
      <c r="N355" s="115"/>
      <c r="O355" s="115"/>
      <c r="P355" s="115"/>
      <c r="Q355" s="115"/>
      <c r="R355" s="115"/>
      <c r="S355" s="115"/>
      <c r="T355" s="115"/>
      <c r="U355" s="115"/>
      <c r="V355" s="115"/>
      <c r="W355" s="115"/>
      <c r="X355" s="115"/>
      <c r="Y355" s="115"/>
      <c r="Z355" s="115"/>
    </row>
    <row r="356" customFormat="false" ht="15.75" hidden="false" customHeight="true" outlineLevel="0" collapsed="false">
      <c r="A356" s="115"/>
      <c r="B356" s="115"/>
      <c r="C356" s="115"/>
      <c r="D356" s="115"/>
      <c r="E356" s="115"/>
      <c r="F356" s="115"/>
      <c r="G356" s="115"/>
      <c r="H356" s="115"/>
      <c r="I356" s="115"/>
      <c r="J356" s="115"/>
      <c r="K356" s="115"/>
      <c r="L356" s="115"/>
      <c r="M356" s="115"/>
      <c r="N356" s="115"/>
      <c r="O356" s="115"/>
      <c r="P356" s="115"/>
      <c r="Q356" s="115"/>
      <c r="R356" s="115"/>
      <c r="S356" s="115"/>
      <c r="T356" s="115"/>
      <c r="U356" s="115"/>
      <c r="V356" s="115"/>
      <c r="W356" s="115"/>
      <c r="X356" s="115"/>
      <c r="Y356" s="115"/>
      <c r="Z356" s="115"/>
    </row>
    <row r="357" customFormat="false" ht="15.75" hidden="false" customHeight="true" outlineLevel="0" collapsed="false">
      <c r="A357" s="115"/>
      <c r="B357" s="115"/>
      <c r="C357" s="115"/>
      <c r="D357" s="115"/>
      <c r="E357" s="115"/>
      <c r="F357" s="115"/>
      <c r="G357" s="115"/>
      <c r="H357" s="115"/>
      <c r="I357" s="115"/>
      <c r="J357" s="115"/>
      <c r="K357" s="115"/>
      <c r="L357" s="115"/>
      <c r="M357" s="115"/>
      <c r="N357" s="115"/>
      <c r="O357" s="115"/>
      <c r="P357" s="115"/>
      <c r="Q357" s="115"/>
      <c r="R357" s="115"/>
      <c r="S357" s="115"/>
      <c r="T357" s="115"/>
      <c r="U357" s="115"/>
      <c r="V357" s="115"/>
      <c r="W357" s="115"/>
      <c r="X357" s="115"/>
      <c r="Y357" s="115"/>
      <c r="Z357" s="115"/>
    </row>
    <row r="358" customFormat="false" ht="15.75" hidden="false" customHeight="true" outlineLevel="0" collapsed="false">
      <c r="A358" s="115"/>
      <c r="B358" s="115"/>
      <c r="C358" s="115"/>
      <c r="D358" s="115"/>
      <c r="E358" s="115"/>
      <c r="F358" s="115"/>
      <c r="G358" s="115"/>
      <c r="H358" s="115"/>
      <c r="I358" s="115"/>
      <c r="J358" s="115"/>
      <c r="K358" s="115"/>
      <c r="L358" s="115"/>
      <c r="M358" s="115"/>
      <c r="N358" s="115"/>
      <c r="O358" s="115"/>
      <c r="P358" s="115"/>
      <c r="Q358" s="115"/>
      <c r="R358" s="115"/>
      <c r="S358" s="115"/>
      <c r="T358" s="115"/>
      <c r="U358" s="115"/>
      <c r="V358" s="115"/>
      <c r="W358" s="115"/>
      <c r="X358" s="115"/>
      <c r="Y358" s="115"/>
      <c r="Z358" s="115"/>
    </row>
    <row r="359" customFormat="false" ht="15.75" hidden="false" customHeight="true" outlineLevel="0" collapsed="false">
      <c r="A359" s="115"/>
      <c r="B359" s="115"/>
      <c r="C359" s="115"/>
      <c r="D359" s="115"/>
      <c r="E359" s="115"/>
      <c r="F359" s="115"/>
      <c r="G359" s="115"/>
      <c r="H359" s="115"/>
      <c r="I359" s="115"/>
      <c r="J359" s="115"/>
      <c r="K359" s="115"/>
      <c r="L359" s="115"/>
      <c r="M359" s="115"/>
      <c r="N359" s="115"/>
      <c r="O359" s="115"/>
      <c r="P359" s="115"/>
      <c r="Q359" s="115"/>
      <c r="R359" s="115"/>
      <c r="S359" s="115"/>
      <c r="T359" s="115"/>
      <c r="U359" s="115"/>
      <c r="V359" s="115"/>
      <c r="W359" s="115"/>
      <c r="X359" s="115"/>
      <c r="Y359" s="115"/>
      <c r="Z359" s="115"/>
    </row>
    <row r="360" customFormat="false" ht="15.75" hidden="false" customHeight="true" outlineLevel="0" collapsed="false">
      <c r="A360" s="115"/>
      <c r="B360" s="115"/>
      <c r="C360" s="115"/>
      <c r="D360" s="115"/>
      <c r="E360" s="115"/>
      <c r="F360" s="115"/>
      <c r="G360" s="115"/>
      <c r="H360" s="115"/>
      <c r="I360" s="115"/>
      <c r="J360" s="115"/>
      <c r="K360" s="115"/>
      <c r="L360" s="115"/>
      <c r="M360" s="115"/>
      <c r="N360" s="115"/>
      <c r="O360" s="115"/>
      <c r="P360" s="115"/>
      <c r="Q360" s="115"/>
      <c r="R360" s="115"/>
      <c r="S360" s="115"/>
      <c r="T360" s="115"/>
      <c r="U360" s="115"/>
      <c r="V360" s="115"/>
      <c r="W360" s="115"/>
      <c r="X360" s="115"/>
      <c r="Y360" s="115"/>
      <c r="Z360" s="115"/>
    </row>
    <row r="361" customFormat="false" ht="15.75" hidden="false" customHeight="true" outlineLevel="0" collapsed="false">
      <c r="A361" s="115"/>
      <c r="B361" s="115"/>
      <c r="C361" s="115"/>
      <c r="D361" s="115"/>
      <c r="E361" s="115"/>
      <c r="F361" s="115"/>
      <c r="G361" s="115"/>
      <c r="H361" s="115"/>
      <c r="I361" s="115"/>
      <c r="J361" s="115"/>
      <c r="K361" s="115"/>
      <c r="L361" s="115"/>
      <c r="M361" s="115"/>
      <c r="N361" s="115"/>
      <c r="O361" s="115"/>
      <c r="P361" s="115"/>
      <c r="Q361" s="115"/>
      <c r="R361" s="115"/>
      <c r="S361" s="115"/>
      <c r="T361" s="115"/>
      <c r="U361" s="115"/>
      <c r="V361" s="115"/>
      <c r="W361" s="115"/>
      <c r="X361" s="115"/>
      <c r="Y361" s="115"/>
      <c r="Z361" s="115"/>
    </row>
    <row r="362" customFormat="false" ht="15.75" hidden="false" customHeight="true" outlineLevel="0" collapsed="false">
      <c r="A362" s="115"/>
      <c r="B362" s="115"/>
      <c r="C362" s="115"/>
      <c r="D362" s="115"/>
      <c r="E362" s="115"/>
      <c r="F362" s="115"/>
      <c r="G362" s="115"/>
      <c r="H362" s="115"/>
      <c r="I362" s="115"/>
      <c r="J362" s="115"/>
      <c r="K362" s="115"/>
      <c r="L362" s="115"/>
      <c r="M362" s="115"/>
      <c r="N362" s="115"/>
      <c r="O362" s="115"/>
      <c r="P362" s="115"/>
      <c r="Q362" s="115"/>
      <c r="R362" s="115"/>
      <c r="S362" s="115"/>
      <c r="T362" s="115"/>
      <c r="U362" s="115"/>
      <c r="V362" s="115"/>
      <c r="W362" s="115"/>
      <c r="X362" s="115"/>
      <c r="Y362" s="115"/>
      <c r="Z362" s="115"/>
    </row>
    <row r="363" customFormat="false" ht="15.75" hidden="false" customHeight="true" outlineLevel="0" collapsed="false">
      <c r="A363" s="115"/>
      <c r="B363" s="115"/>
      <c r="C363" s="115"/>
      <c r="D363" s="115"/>
      <c r="E363" s="115"/>
      <c r="F363" s="115"/>
      <c r="G363" s="115"/>
      <c r="H363" s="115"/>
      <c r="I363" s="115"/>
      <c r="J363" s="115"/>
      <c r="K363" s="115"/>
      <c r="L363" s="115"/>
      <c r="M363" s="115"/>
      <c r="N363" s="115"/>
      <c r="O363" s="115"/>
      <c r="P363" s="115"/>
      <c r="Q363" s="115"/>
      <c r="R363" s="115"/>
      <c r="S363" s="115"/>
      <c r="T363" s="115"/>
      <c r="U363" s="115"/>
      <c r="V363" s="115"/>
      <c r="W363" s="115"/>
      <c r="X363" s="115"/>
      <c r="Y363" s="115"/>
      <c r="Z363" s="115"/>
    </row>
    <row r="364" customFormat="false" ht="15.75" hidden="false" customHeight="true" outlineLevel="0" collapsed="false">
      <c r="A364" s="115"/>
      <c r="B364" s="115"/>
      <c r="C364" s="115"/>
      <c r="D364" s="115"/>
      <c r="E364" s="115"/>
      <c r="F364" s="115"/>
      <c r="G364" s="115"/>
      <c r="H364" s="115"/>
      <c r="I364" s="115"/>
      <c r="J364" s="115"/>
      <c r="K364" s="115"/>
      <c r="L364" s="115"/>
      <c r="M364" s="115"/>
      <c r="N364" s="115"/>
      <c r="O364" s="115"/>
      <c r="P364" s="115"/>
      <c r="Q364" s="115"/>
      <c r="R364" s="115"/>
      <c r="S364" s="115"/>
      <c r="T364" s="115"/>
      <c r="U364" s="115"/>
      <c r="V364" s="115"/>
      <c r="W364" s="115"/>
      <c r="X364" s="115"/>
      <c r="Y364" s="115"/>
      <c r="Z364" s="115"/>
    </row>
    <row r="365" customFormat="false" ht="15.75" hidden="false" customHeight="true" outlineLevel="0" collapsed="false">
      <c r="A365" s="115"/>
      <c r="B365" s="115"/>
      <c r="C365" s="115"/>
      <c r="D365" s="115"/>
      <c r="E365" s="115"/>
      <c r="F365" s="115"/>
      <c r="G365" s="115"/>
      <c r="H365" s="115"/>
      <c r="I365" s="115"/>
      <c r="J365" s="115"/>
      <c r="K365" s="115"/>
      <c r="L365" s="115"/>
      <c r="M365" s="115"/>
      <c r="N365" s="115"/>
      <c r="O365" s="115"/>
      <c r="P365" s="115"/>
      <c r="Q365" s="115"/>
      <c r="R365" s="115"/>
      <c r="S365" s="115"/>
      <c r="T365" s="115"/>
      <c r="U365" s="115"/>
      <c r="V365" s="115"/>
      <c r="W365" s="115"/>
      <c r="X365" s="115"/>
      <c r="Y365" s="115"/>
      <c r="Z365" s="115"/>
    </row>
    <row r="366" customFormat="false" ht="15.75" hidden="false" customHeight="true" outlineLevel="0" collapsed="false">
      <c r="A366" s="115"/>
      <c r="B366" s="115"/>
      <c r="C366" s="115"/>
      <c r="D366" s="115"/>
      <c r="E366" s="115"/>
      <c r="F366" s="115"/>
      <c r="G366" s="115"/>
      <c r="H366" s="115"/>
      <c r="I366" s="115"/>
      <c r="J366" s="115"/>
      <c r="K366" s="115"/>
      <c r="L366" s="115"/>
      <c r="M366" s="115"/>
      <c r="N366" s="115"/>
      <c r="O366" s="115"/>
      <c r="P366" s="115"/>
      <c r="Q366" s="115"/>
      <c r="R366" s="115"/>
      <c r="S366" s="115"/>
      <c r="T366" s="115"/>
      <c r="U366" s="115"/>
      <c r="V366" s="115"/>
      <c r="W366" s="115"/>
      <c r="X366" s="115"/>
      <c r="Y366" s="115"/>
      <c r="Z366" s="115"/>
    </row>
    <row r="367" customFormat="false" ht="15.75" hidden="false" customHeight="true" outlineLevel="0" collapsed="false">
      <c r="A367" s="115"/>
      <c r="B367" s="115"/>
      <c r="C367" s="115"/>
      <c r="D367" s="115"/>
      <c r="E367" s="115"/>
      <c r="F367" s="115"/>
      <c r="G367" s="115"/>
      <c r="H367" s="115"/>
      <c r="I367" s="115"/>
      <c r="J367" s="115"/>
      <c r="K367" s="115"/>
      <c r="L367" s="115"/>
      <c r="M367" s="115"/>
      <c r="N367" s="115"/>
      <c r="O367" s="115"/>
      <c r="P367" s="115"/>
      <c r="Q367" s="115"/>
      <c r="R367" s="115"/>
      <c r="S367" s="115"/>
      <c r="T367" s="115"/>
      <c r="U367" s="115"/>
      <c r="V367" s="115"/>
      <c r="W367" s="115"/>
      <c r="X367" s="115"/>
      <c r="Y367" s="115"/>
      <c r="Z367" s="115"/>
    </row>
    <row r="368" customFormat="false" ht="15.75" hidden="false" customHeight="true" outlineLevel="0" collapsed="false">
      <c r="A368" s="115"/>
      <c r="B368" s="115"/>
      <c r="C368" s="115"/>
      <c r="D368" s="115"/>
      <c r="E368" s="115"/>
      <c r="F368" s="115"/>
      <c r="G368" s="115"/>
      <c r="H368" s="115"/>
      <c r="I368" s="115"/>
      <c r="J368" s="115"/>
      <c r="K368" s="115"/>
      <c r="L368" s="115"/>
      <c r="M368" s="115"/>
      <c r="N368" s="115"/>
      <c r="O368" s="115"/>
      <c r="P368" s="115"/>
      <c r="Q368" s="115"/>
      <c r="R368" s="115"/>
      <c r="S368" s="115"/>
      <c r="T368" s="115"/>
      <c r="U368" s="115"/>
      <c r="V368" s="115"/>
      <c r="W368" s="115"/>
      <c r="X368" s="115"/>
      <c r="Y368" s="115"/>
      <c r="Z368" s="115"/>
    </row>
    <row r="369" customFormat="false" ht="15.75" hidden="false" customHeight="true" outlineLevel="0" collapsed="false">
      <c r="A369" s="115"/>
      <c r="B369" s="115"/>
      <c r="C369" s="115"/>
      <c r="D369" s="115"/>
      <c r="E369" s="115"/>
      <c r="F369" s="115"/>
      <c r="G369" s="115"/>
      <c r="H369" s="115"/>
      <c r="I369" s="115"/>
      <c r="J369" s="115"/>
      <c r="K369" s="115"/>
      <c r="L369" s="115"/>
      <c r="M369" s="115"/>
      <c r="N369" s="115"/>
      <c r="O369" s="115"/>
      <c r="P369" s="115"/>
      <c r="Q369" s="115"/>
      <c r="R369" s="115"/>
      <c r="S369" s="115"/>
      <c r="T369" s="115"/>
      <c r="U369" s="115"/>
      <c r="V369" s="115"/>
      <c r="W369" s="115"/>
      <c r="X369" s="115"/>
      <c r="Y369" s="115"/>
      <c r="Z369" s="115"/>
    </row>
    <row r="370" customFormat="false" ht="15.75" hidden="false" customHeight="true" outlineLevel="0" collapsed="false">
      <c r="A370" s="115"/>
      <c r="B370" s="115"/>
      <c r="C370" s="115"/>
      <c r="D370" s="115"/>
      <c r="E370" s="115"/>
      <c r="F370" s="115"/>
      <c r="G370" s="115"/>
      <c r="H370" s="115"/>
      <c r="I370" s="115"/>
      <c r="J370" s="115"/>
      <c r="K370" s="115"/>
      <c r="L370" s="115"/>
      <c r="M370" s="115"/>
      <c r="N370" s="115"/>
      <c r="O370" s="115"/>
      <c r="P370" s="115"/>
      <c r="Q370" s="115"/>
      <c r="R370" s="115"/>
      <c r="S370" s="115"/>
      <c r="T370" s="115"/>
      <c r="U370" s="115"/>
      <c r="V370" s="115"/>
      <c r="W370" s="115"/>
      <c r="X370" s="115"/>
      <c r="Y370" s="115"/>
      <c r="Z370" s="115"/>
    </row>
    <row r="371" customFormat="false" ht="15.75" hidden="false" customHeight="true" outlineLevel="0" collapsed="false">
      <c r="A371" s="115"/>
      <c r="B371" s="115"/>
      <c r="C371" s="115"/>
      <c r="D371" s="115"/>
      <c r="E371" s="115"/>
      <c r="F371" s="115"/>
      <c r="G371" s="115"/>
      <c r="H371" s="115"/>
      <c r="I371" s="115"/>
      <c r="J371" s="115"/>
      <c r="K371" s="115"/>
      <c r="L371" s="115"/>
      <c r="M371" s="115"/>
      <c r="N371" s="115"/>
      <c r="O371" s="115"/>
      <c r="P371" s="115"/>
      <c r="Q371" s="115"/>
      <c r="R371" s="115"/>
      <c r="S371" s="115"/>
      <c r="T371" s="115"/>
      <c r="U371" s="115"/>
      <c r="V371" s="115"/>
      <c r="W371" s="115"/>
      <c r="X371" s="115"/>
      <c r="Y371" s="115"/>
      <c r="Z371" s="115"/>
    </row>
    <row r="372" customFormat="false" ht="15.75" hidden="false" customHeight="true" outlineLevel="0" collapsed="false">
      <c r="A372" s="115"/>
      <c r="B372" s="115"/>
      <c r="C372" s="115"/>
      <c r="D372" s="115"/>
      <c r="E372" s="115"/>
      <c r="F372" s="115"/>
      <c r="G372" s="115"/>
      <c r="H372" s="115"/>
      <c r="I372" s="115"/>
      <c r="J372" s="115"/>
      <c r="K372" s="115"/>
      <c r="L372" s="115"/>
      <c r="M372" s="115"/>
      <c r="N372" s="115"/>
      <c r="O372" s="115"/>
      <c r="P372" s="115"/>
      <c r="Q372" s="115"/>
      <c r="R372" s="115"/>
      <c r="S372" s="115"/>
      <c r="T372" s="115"/>
      <c r="U372" s="115"/>
      <c r="V372" s="115"/>
      <c r="W372" s="115"/>
      <c r="X372" s="115"/>
      <c r="Y372" s="115"/>
      <c r="Z372" s="115"/>
    </row>
    <row r="373" customFormat="false" ht="15.75" hidden="false" customHeight="true" outlineLevel="0" collapsed="false">
      <c r="A373" s="115"/>
      <c r="B373" s="115"/>
      <c r="C373" s="115"/>
      <c r="D373" s="115"/>
      <c r="E373" s="115"/>
      <c r="F373" s="115"/>
      <c r="G373" s="115"/>
      <c r="H373" s="115"/>
      <c r="I373" s="115"/>
      <c r="J373" s="115"/>
      <c r="K373" s="115"/>
      <c r="L373" s="115"/>
      <c r="M373" s="115"/>
      <c r="N373" s="115"/>
      <c r="O373" s="115"/>
      <c r="P373" s="115"/>
      <c r="Q373" s="115"/>
      <c r="R373" s="115"/>
      <c r="S373" s="115"/>
      <c r="T373" s="115"/>
      <c r="U373" s="115"/>
      <c r="V373" s="115"/>
      <c r="W373" s="115"/>
      <c r="X373" s="115"/>
      <c r="Y373" s="115"/>
      <c r="Z373" s="115"/>
    </row>
    <row r="374" customFormat="false" ht="15.75" hidden="false" customHeight="true" outlineLevel="0" collapsed="false">
      <c r="A374" s="115"/>
      <c r="B374" s="115"/>
      <c r="C374" s="115"/>
      <c r="D374" s="115"/>
      <c r="E374" s="115"/>
      <c r="F374" s="115"/>
      <c r="G374" s="115"/>
      <c r="H374" s="115"/>
      <c r="I374" s="115"/>
      <c r="J374" s="115"/>
      <c r="K374" s="115"/>
      <c r="L374" s="115"/>
      <c r="M374" s="115"/>
      <c r="N374" s="115"/>
      <c r="O374" s="115"/>
      <c r="P374" s="115"/>
      <c r="Q374" s="115"/>
      <c r="R374" s="115"/>
      <c r="S374" s="115"/>
      <c r="T374" s="115"/>
      <c r="U374" s="115"/>
      <c r="V374" s="115"/>
      <c r="W374" s="115"/>
      <c r="X374" s="115"/>
      <c r="Y374" s="115"/>
      <c r="Z374" s="115"/>
    </row>
    <row r="375" customFormat="false" ht="15.75" hidden="false" customHeight="true" outlineLevel="0" collapsed="false">
      <c r="A375" s="115"/>
      <c r="B375" s="115"/>
      <c r="C375" s="115"/>
      <c r="D375" s="115"/>
      <c r="E375" s="115"/>
      <c r="F375" s="115"/>
      <c r="G375" s="115"/>
      <c r="H375" s="115"/>
      <c r="I375" s="115"/>
      <c r="J375" s="115"/>
      <c r="K375" s="115"/>
      <c r="L375" s="115"/>
      <c r="M375" s="115"/>
      <c r="N375" s="115"/>
      <c r="O375" s="115"/>
      <c r="P375" s="115"/>
      <c r="Q375" s="115"/>
      <c r="R375" s="115"/>
      <c r="S375" s="115"/>
      <c r="T375" s="115"/>
      <c r="U375" s="115"/>
      <c r="V375" s="115"/>
      <c r="W375" s="115"/>
      <c r="X375" s="115"/>
      <c r="Y375" s="115"/>
      <c r="Z375" s="115"/>
    </row>
    <row r="376" customFormat="false" ht="15.75" hidden="false" customHeight="true" outlineLevel="0" collapsed="false">
      <c r="A376" s="115"/>
      <c r="B376" s="115"/>
      <c r="C376" s="115"/>
      <c r="D376" s="115"/>
      <c r="E376" s="115"/>
      <c r="F376" s="115"/>
      <c r="G376" s="115"/>
      <c r="H376" s="115"/>
      <c r="I376" s="115"/>
      <c r="J376" s="115"/>
      <c r="K376" s="115"/>
      <c r="L376" s="115"/>
      <c r="M376" s="115"/>
      <c r="N376" s="115"/>
      <c r="O376" s="115"/>
      <c r="P376" s="115"/>
      <c r="Q376" s="115"/>
      <c r="R376" s="115"/>
      <c r="S376" s="115"/>
      <c r="T376" s="115"/>
      <c r="U376" s="115"/>
      <c r="V376" s="115"/>
      <c r="W376" s="115"/>
      <c r="X376" s="115"/>
      <c r="Y376" s="115"/>
      <c r="Z376" s="115"/>
    </row>
    <row r="377" customFormat="false" ht="15.75" hidden="false" customHeight="true" outlineLevel="0" collapsed="false">
      <c r="A377" s="115"/>
      <c r="B377" s="115"/>
      <c r="C377" s="115"/>
      <c r="D377" s="115"/>
      <c r="E377" s="115"/>
      <c r="F377" s="115"/>
      <c r="G377" s="115"/>
      <c r="H377" s="115"/>
      <c r="I377" s="115"/>
      <c r="J377" s="115"/>
      <c r="K377" s="115"/>
      <c r="L377" s="115"/>
      <c r="M377" s="115"/>
      <c r="N377" s="115"/>
      <c r="O377" s="115"/>
      <c r="P377" s="115"/>
      <c r="Q377" s="115"/>
      <c r="R377" s="115"/>
      <c r="S377" s="115"/>
      <c r="T377" s="115"/>
      <c r="U377" s="115"/>
      <c r="V377" s="115"/>
      <c r="W377" s="115"/>
      <c r="X377" s="115"/>
      <c r="Y377" s="115"/>
      <c r="Z377" s="115"/>
    </row>
    <row r="378" customFormat="false" ht="15.75" hidden="false" customHeight="true" outlineLevel="0" collapsed="false">
      <c r="A378" s="115"/>
      <c r="B378" s="115"/>
      <c r="C378" s="115"/>
      <c r="D378" s="115"/>
      <c r="E378" s="115"/>
      <c r="F378" s="115"/>
      <c r="G378" s="115"/>
      <c r="H378" s="115"/>
      <c r="I378" s="115"/>
      <c r="J378" s="115"/>
      <c r="K378" s="115"/>
      <c r="L378" s="115"/>
      <c r="M378" s="115"/>
      <c r="N378" s="115"/>
      <c r="O378" s="115"/>
      <c r="P378" s="115"/>
      <c r="Q378" s="115"/>
      <c r="R378" s="115"/>
      <c r="S378" s="115"/>
      <c r="T378" s="115"/>
      <c r="U378" s="115"/>
      <c r="V378" s="115"/>
      <c r="W378" s="115"/>
      <c r="X378" s="115"/>
      <c r="Y378" s="115"/>
      <c r="Z378" s="115"/>
    </row>
    <row r="379" customFormat="false" ht="15.75" hidden="false" customHeight="true" outlineLevel="0" collapsed="false">
      <c r="A379" s="115"/>
      <c r="B379" s="115"/>
      <c r="C379" s="115"/>
      <c r="D379" s="115"/>
      <c r="E379" s="115"/>
      <c r="F379" s="115"/>
      <c r="G379" s="115"/>
      <c r="H379" s="115"/>
      <c r="I379" s="115"/>
      <c r="J379" s="115"/>
      <c r="K379" s="115"/>
      <c r="L379" s="115"/>
      <c r="M379" s="115"/>
      <c r="N379" s="115"/>
      <c r="O379" s="115"/>
      <c r="P379" s="115"/>
      <c r="Q379" s="115"/>
      <c r="R379" s="115"/>
      <c r="S379" s="115"/>
      <c r="T379" s="115"/>
      <c r="U379" s="115"/>
      <c r="V379" s="115"/>
      <c r="W379" s="115"/>
      <c r="X379" s="115"/>
      <c r="Y379" s="115"/>
      <c r="Z379" s="115"/>
    </row>
    <row r="380" customFormat="false" ht="15.75" hidden="false" customHeight="true" outlineLevel="0" collapsed="false">
      <c r="A380" s="115"/>
      <c r="B380" s="115"/>
      <c r="C380" s="115"/>
      <c r="D380" s="115"/>
      <c r="E380" s="115"/>
      <c r="F380" s="115"/>
      <c r="G380" s="115"/>
      <c r="H380" s="115"/>
      <c r="I380" s="115"/>
      <c r="J380" s="115"/>
      <c r="K380" s="115"/>
      <c r="L380" s="115"/>
      <c r="M380" s="115"/>
      <c r="N380" s="115"/>
      <c r="O380" s="115"/>
      <c r="P380" s="115"/>
      <c r="Q380" s="115"/>
      <c r="R380" s="115"/>
      <c r="S380" s="115"/>
      <c r="T380" s="115"/>
      <c r="U380" s="115"/>
      <c r="V380" s="115"/>
      <c r="W380" s="115"/>
      <c r="X380" s="115"/>
      <c r="Y380" s="115"/>
      <c r="Z380" s="115"/>
    </row>
    <row r="381" customFormat="false" ht="15.75" hidden="false" customHeight="true" outlineLevel="0" collapsed="false">
      <c r="A381" s="115"/>
      <c r="B381" s="115"/>
      <c r="C381" s="115"/>
      <c r="D381" s="115"/>
      <c r="E381" s="115"/>
      <c r="F381" s="115"/>
      <c r="G381" s="115"/>
      <c r="H381" s="115"/>
      <c r="I381" s="115"/>
      <c r="J381" s="115"/>
      <c r="K381" s="115"/>
      <c r="L381" s="115"/>
      <c r="M381" s="115"/>
      <c r="N381" s="115"/>
      <c r="O381" s="115"/>
      <c r="P381" s="115"/>
      <c r="Q381" s="115"/>
      <c r="R381" s="115"/>
      <c r="S381" s="115"/>
      <c r="T381" s="115"/>
      <c r="U381" s="115"/>
      <c r="V381" s="115"/>
      <c r="W381" s="115"/>
      <c r="X381" s="115"/>
      <c r="Y381" s="115"/>
      <c r="Z381" s="115"/>
    </row>
    <row r="382" customFormat="false" ht="15.75" hidden="false" customHeight="true" outlineLevel="0" collapsed="false">
      <c r="A382" s="115"/>
      <c r="B382" s="115"/>
      <c r="C382" s="115"/>
      <c r="D382" s="115"/>
      <c r="E382" s="115"/>
      <c r="F382" s="115"/>
      <c r="G382" s="115"/>
      <c r="H382" s="115"/>
      <c r="I382" s="115"/>
      <c r="J382" s="115"/>
      <c r="K382" s="115"/>
      <c r="L382" s="115"/>
      <c r="M382" s="115"/>
      <c r="N382" s="115"/>
      <c r="O382" s="115"/>
      <c r="P382" s="115"/>
      <c r="Q382" s="115"/>
      <c r="R382" s="115"/>
      <c r="S382" s="115"/>
      <c r="T382" s="115"/>
      <c r="U382" s="115"/>
      <c r="V382" s="115"/>
      <c r="W382" s="115"/>
      <c r="X382" s="115"/>
      <c r="Y382" s="115"/>
      <c r="Z382" s="115"/>
    </row>
    <row r="383" customFormat="false" ht="15.75" hidden="false" customHeight="true" outlineLevel="0" collapsed="false">
      <c r="A383" s="115"/>
      <c r="B383" s="115"/>
      <c r="C383" s="115"/>
      <c r="D383" s="115"/>
      <c r="E383" s="115"/>
      <c r="F383" s="115"/>
      <c r="G383" s="115"/>
      <c r="H383" s="115"/>
      <c r="I383" s="115"/>
      <c r="J383" s="115"/>
      <c r="K383" s="115"/>
      <c r="L383" s="115"/>
      <c r="M383" s="115"/>
      <c r="N383" s="115"/>
      <c r="O383" s="115"/>
      <c r="P383" s="115"/>
      <c r="Q383" s="115"/>
      <c r="R383" s="115"/>
      <c r="S383" s="115"/>
      <c r="T383" s="115"/>
      <c r="U383" s="115"/>
      <c r="V383" s="115"/>
      <c r="W383" s="115"/>
      <c r="X383" s="115"/>
      <c r="Y383" s="115"/>
      <c r="Z383" s="115"/>
    </row>
    <row r="384" customFormat="false" ht="15.75" hidden="false" customHeight="true" outlineLevel="0" collapsed="false">
      <c r="A384" s="115"/>
      <c r="B384" s="115"/>
      <c r="C384" s="115"/>
      <c r="D384" s="115"/>
      <c r="E384" s="115"/>
      <c r="F384" s="115"/>
      <c r="G384" s="115"/>
      <c r="H384" s="115"/>
      <c r="I384" s="115"/>
      <c r="J384" s="115"/>
      <c r="K384" s="115"/>
      <c r="L384" s="115"/>
      <c r="M384" s="115"/>
      <c r="N384" s="115"/>
      <c r="O384" s="115"/>
      <c r="P384" s="115"/>
      <c r="Q384" s="115"/>
      <c r="R384" s="115"/>
      <c r="S384" s="115"/>
      <c r="T384" s="115"/>
      <c r="U384" s="115"/>
      <c r="V384" s="115"/>
      <c r="W384" s="115"/>
      <c r="X384" s="115"/>
      <c r="Y384" s="115"/>
      <c r="Z384" s="115"/>
    </row>
    <row r="385" customFormat="false" ht="15.75" hidden="false" customHeight="true" outlineLevel="0" collapsed="false">
      <c r="A385" s="115"/>
      <c r="B385" s="115"/>
      <c r="C385" s="115"/>
      <c r="D385" s="115"/>
      <c r="E385" s="115"/>
      <c r="F385" s="115"/>
      <c r="G385" s="115"/>
      <c r="H385" s="115"/>
      <c r="I385" s="115"/>
      <c r="J385" s="115"/>
      <c r="K385" s="115"/>
      <c r="L385" s="115"/>
      <c r="M385" s="115"/>
      <c r="N385" s="115"/>
      <c r="O385" s="115"/>
      <c r="P385" s="115"/>
      <c r="Q385" s="115"/>
      <c r="R385" s="115"/>
      <c r="S385" s="115"/>
      <c r="T385" s="115"/>
      <c r="U385" s="115"/>
      <c r="V385" s="115"/>
      <c r="W385" s="115"/>
      <c r="X385" s="115"/>
      <c r="Y385" s="115"/>
      <c r="Z385" s="115"/>
    </row>
    <row r="386" customFormat="false" ht="15.75" hidden="false" customHeight="true" outlineLevel="0" collapsed="false">
      <c r="A386" s="115"/>
      <c r="B386" s="115"/>
      <c r="C386" s="115"/>
      <c r="D386" s="115"/>
      <c r="E386" s="115"/>
      <c r="F386" s="115"/>
      <c r="G386" s="115"/>
      <c r="H386" s="115"/>
      <c r="I386" s="115"/>
      <c r="J386" s="115"/>
      <c r="K386" s="115"/>
      <c r="L386" s="115"/>
      <c r="M386" s="115"/>
      <c r="N386" s="115"/>
      <c r="O386" s="115"/>
      <c r="P386" s="115"/>
      <c r="Q386" s="115"/>
      <c r="R386" s="115"/>
      <c r="S386" s="115"/>
      <c r="T386" s="115"/>
      <c r="U386" s="115"/>
      <c r="V386" s="115"/>
      <c r="W386" s="115"/>
      <c r="X386" s="115"/>
      <c r="Y386" s="115"/>
      <c r="Z386" s="115"/>
    </row>
    <row r="387" customFormat="false" ht="15.75" hidden="false" customHeight="true" outlineLevel="0" collapsed="false">
      <c r="A387" s="115"/>
      <c r="B387" s="115"/>
      <c r="C387" s="115"/>
      <c r="D387" s="115"/>
      <c r="E387" s="115"/>
      <c r="F387" s="115"/>
      <c r="G387" s="115"/>
      <c r="H387" s="115"/>
      <c r="I387" s="115"/>
      <c r="J387" s="115"/>
      <c r="K387" s="115"/>
      <c r="L387" s="115"/>
      <c r="M387" s="115"/>
      <c r="N387" s="115"/>
      <c r="O387" s="115"/>
      <c r="P387" s="115"/>
      <c r="Q387" s="115"/>
      <c r="R387" s="115"/>
      <c r="S387" s="115"/>
      <c r="T387" s="115"/>
      <c r="U387" s="115"/>
      <c r="V387" s="115"/>
      <c r="W387" s="115"/>
      <c r="X387" s="115"/>
      <c r="Y387" s="115"/>
      <c r="Z387" s="115"/>
    </row>
    <row r="388" customFormat="false" ht="15.75" hidden="false" customHeight="true" outlineLevel="0" collapsed="false">
      <c r="A388" s="115"/>
      <c r="B388" s="115"/>
      <c r="C388" s="115"/>
      <c r="D388" s="115"/>
      <c r="E388" s="115"/>
      <c r="F388" s="115"/>
      <c r="G388" s="115"/>
      <c r="H388" s="115"/>
      <c r="I388" s="115"/>
      <c r="J388" s="115"/>
      <c r="K388" s="115"/>
      <c r="L388" s="115"/>
      <c r="M388" s="115"/>
      <c r="N388" s="115"/>
      <c r="O388" s="115"/>
      <c r="P388" s="115"/>
      <c r="Q388" s="115"/>
      <c r="R388" s="115"/>
      <c r="S388" s="115"/>
      <c r="T388" s="115"/>
      <c r="U388" s="115"/>
      <c r="V388" s="115"/>
      <c r="W388" s="115"/>
      <c r="X388" s="115"/>
      <c r="Y388" s="115"/>
      <c r="Z388" s="115"/>
    </row>
    <row r="389" customFormat="false" ht="15.75" hidden="false" customHeight="true" outlineLevel="0" collapsed="false">
      <c r="A389" s="115"/>
      <c r="B389" s="115"/>
      <c r="C389" s="115"/>
      <c r="D389" s="115"/>
      <c r="E389" s="115"/>
      <c r="F389" s="115"/>
      <c r="G389" s="115"/>
      <c r="H389" s="115"/>
      <c r="I389" s="115"/>
      <c r="J389" s="115"/>
      <c r="K389" s="115"/>
      <c r="L389" s="115"/>
      <c r="M389" s="115"/>
      <c r="N389" s="115"/>
      <c r="O389" s="115"/>
      <c r="P389" s="115"/>
      <c r="Q389" s="115"/>
      <c r="R389" s="115"/>
      <c r="S389" s="115"/>
      <c r="T389" s="115"/>
      <c r="U389" s="115"/>
      <c r="V389" s="115"/>
      <c r="W389" s="115"/>
      <c r="X389" s="115"/>
      <c r="Y389" s="115"/>
      <c r="Z389" s="115"/>
    </row>
    <row r="390" customFormat="false" ht="15.75" hidden="false" customHeight="true" outlineLevel="0" collapsed="false">
      <c r="A390" s="115"/>
      <c r="B390" s="115"/>
      <c r="C390" s="115"/>
      <c r="D390" s="115"/>
      <c r="E390" s="115"/>
      <c r="F390" s="115"/>
      <c r="G390" s="115"/>
      <c r="H390" s="115"/>
      <c r="I390" s="115"/>
      <c r="J390" s="115"/>
      <c r="K390" s="115"/>
      <c r="L390" s="115"/>
      <c r="M390" s="115"/>
      <c r="N390" s="115"/>
      <c r="O390" s="115"/>
      <c r="P390" s="115"/>
      <c r="Q390" s="115"/>
      <c r="R390" s="115"/>
      <c r="S390" s="115"/>
      <c r="T390" s="115"/>
      <c r="U390" s="115"/>
      <c r="V390" s="115"/>
      <c r="W390" s="115"/>
      <c r="X390" s="115"/>
      <c r="Y390" s="115"/>
      <c r="Z390" s="115"/>
    </row>
    <row r="391" customFormat="false" ht="15.75" hidden="false" customHeight="true" outlineLevel="0" collapsed="false">
      <c r="A391" s="115"/>
      <c r="B391" s="115"/>
      <c r="C391" s="115"/>
      <c r="D391" s="115"/>
      <c r="E391" s="115"/>
      <c r="F391" s="115"/>
      <c r="G391" s="115"/>
      <c r="H391" s="115"/>
      <c r="I391" s="115"/>
      <c r="J391" s="115"/>
      <c r="K391" s="115"/>
      <c r="L391" s="115"/>
      <c r="M391" s="115"/>
      <c r="N391" s="115"/>
      <c r="O391" s="115"/>
      <c r="P391" s="115"/>
      <c r="Q391" s="115"/>
      <c r="R391" s="115"/>
      <c r="S391" s="115"/>
      <c r="T391" s="115"/>
      <c r="U391" s="115"/>
      <c r="V391" s="115"/>
      <c r="W391" s="115"/>
      <c r="X391" s="115"/>
      <c r="Y391" s="115"/>
      <c r="Z391" s="115"/>
    </row>
    <row r="392" customFormat="false" ht="15.75" hidden="false" customHeight="true" outlineLevel="0" collapsed="false">
      <c r="A392" s="115"/>
      <c r="B392" s="115"/>
      <c r="C392" s="115"/>
      <c r="D392" s="115"/>
      <c r="E392" s="115"/>
      <c r="F392" s="115"/>
      <c r="G392" s="115"/>
      <c r="H392" s="115"/>
      <c r="I392" s="115"/>
      <c r="J392" s="115"/>
      <c r="K392" s="115"/>
      <c r="L392" s="115"/>
      <c r="M392" s="115"/>
      <c r="N392" s="115"/>
      <c r="O392" s="115"/>
      <c r="P392" s="115"/>
      <c r="Q392" s="115"/>
      <c r="R392" s="115"/>
      <c r="S392" s="115"/>
      <c r="T392" s="115"/>
      <c r="U392" s="115"/>
      <c r="V392" s="115"/>
      <c r="W392" s="115"/>
      <c r="X392" s="115"/>
      <c r="Y392" s="115"/>
      <c r="Z392" s="115"/>
    </row>
    <row r="393" customFormat="false" ht="15.75" hidden="false" customHeight="true" outlineLevel="0" collapsed="false">
      <c r="A393" s="115"/>
      <c r="B393" s="115"/>
      <c r="C393" s="115"/>
      <c r="D393" s="115"/>
      <c r="E393" s="115"/>
      <c r="F393" s="115"/>
      <c r="G393" s="115"/>
      <c r="H393" s="115"/>
      <c r="I393" s="115"/>
      <c r="J393" s="115"/>
      <c r="K393" s="115"/>
      <c r="L393" s="115"/>
      <c r="M393" s="115"/>
      <c r="N393" s="115"/>
      <c r="O393" s="115"/>
      <c r="P393" s="115"/>
      <c r="Q393" s="115"/>
      <c r="R393" s="115"/>
      <c r="S393" s="115"/>
      <c r="T393" s="115"/>
      <c r="U393" s="115"/>
      <c r="V393" s="115"/>
      <c r="W393" s="115"/>
      <c r="X393" s="115"/>
      <c r="Y393" s="115"/>
      <c r="Z393" s="115"/>
    </row>
    <row r="394" customFormat="false" ht="15.75" hidden="false" customHeight="true" outlineLevel="0" collapsed="false">
      <c r="A394" s="115"/>
      <c r="B394" s="115"/>
      <c r="C394" s="115"/>
      <c r="D394" s="115"/>
      <c r="E394" s="115"/>
      <c r="F394" s="115"/>
      <c r="G394" s="115"/>
      <c r="H394" s="115"/>
      <c r="I394" s="115"/>
      <c r="J394" s="115"/>
      <c r="K394" s="115"/>
      <c r="L394" s="115"/>
      <c r="M394" s="115"/>
      <c r="N394" s="115"/>
      <c r="O394" s="115"/>
      <c r="P394" s="115"/>
      <c r="Q394" s="115"/>
      <c r="R394" s="115"/>
      <c r="S394" s="115"/>
      <c r="T394" s="115"/>
      <c r="U394" s="115"/>
      <c r="V394" s="115"/>
      <c r="W394" s="115"/>
      <c r="X394" s="115"/>
      <c r="Y394" s="115"/>
      <c r="Z394" s="115"/>
    </row>
    <row r="395" customFormat="false" ht="15.75" hidden="false" customHeight="true" outlineLevel="0" collapsed="false">
      <c r="A395" s="115"/>
      <c r="B395" s="115"/>
      <c r="C395" s="115"/>
      <c r="D395" s="115"/>
      <c r="E395" s="115"/>
      <c r="F395" s="115"/>
      <c r="G395" s="115"/>
      <c r="H395" s="115"/>
      <c r="I395" s="115"/>
      <c r="J395" s="115"/>
      <c r="K395" s="115"/>
      <c r="L395" s="115"/>
      <c r="M395" s="115"/>
      <c r="N395" s="115"/>
      <c r="O395" s="115"/>
      <c r="P395" s="115"/>
      <c r="Q395" s="115"/>
      <c r="R395" s="115"/>
      <c r="S395" s="115"/>
      <c r="T395" s="115"/>
      <c r="U395" s="115"/>
      <c r="V395" s="115"/>
      <c r="W395" s="115"/>
      <c r="X395" s="115"/>
      <c r="Y395" s="115"/>
      <c r="Z395" s="115"/>
    </row>
    <row r="396" customFormat="false" ht="15.75" hidden="false" customHeight="true" outlineLevel="0" collapsed="false">
      <c r="A396" s="115"/>
      <c r="B396" s="115"/>
      <c r="C396" s="115"/>
      <c r="D396" s="115"/>
      <c r="E396" s="115"/>
      <c r="F396" s="115"/>
      <c r="G396" s="115"/>
      <c r="H396" s="115"/>
      <c r="I396" s="115"/>
      <c r="J396" s="115"/>
      <c r="K396" s="115"/>
      <c r="L396" s="115"/>
      <c r="M396" s="115"/>
      <c r="N396" s="115"/>
      <c r="O396" s="115"/>
      <c r="P396" s="115"/>
      <c r="Q396" s="115"/>
      <c r="R396" s="115"/>
      <c r="S396" s="115"/>
      <c r="T396" s="115"/>
      <c r="U396" s="115"/>
      <c r="V396" s="115"/>
      <c r="W396" s="115"/>
      <c r="X396" s="115"/>
      <c r="Y396" s="115"/>
      <c r="Z396" s="115"/>
    </row>
    <row r="397" customFormat="false" ht="15.75" hidden="false" customHeight="true" outlineLevel="0" collapsed="false">
      <c r="A397" s="115"/>
      <c r="B397" s="115"/>
      <c r="C397" s="115"/>
      <c r="D397" s="115"/>
      <c r="E397" s="115"/>
      <c r="F397" s="115"/>
      <c r="G397" s="115"/>
      <c r="H397" s="115"/>
      <c r="I397" s="115"/>
      <c r="J397" s="115"/>
      <c r="K397" s="115"/>
      <c r="L397" s="115"/>
      <c r="M397" s="115"/>
      <c r="N397" s="115"/>
      <c r="O397" s="115"/>
      <c r="P397" s="115"/>
      <c r="Q397" s="115"/>
      <c r="R397" s="115"/>
      <c r="S397" s="115"/>
      <c r="T397" s="115"/>
      <c r="U397" s="115"/>
      <c r="V397" s="115"/>
      <c r="W397" s="115"/>
      <c r="X397" s="115"/>
      <c r="Y397" s="115"/>
      <c r="Z397" s="115"/>
    </row>
    <row r="398" customFormat="false" ht="15.75" hidden="false" customHeight="true" outlineLevel="0" collapsed="false">
      <c r="A398" s="115"/>
      <c r="B398" s="115"/>
      <c r="C398" s="115"/>
      <c r="D398" s="115"/>
      <c r="E398" s="115"/>
      <c r="F398" s="115"/>
      <c r="G398" s="115"/>
      <c r="H398" s="115"/>
      <c r="I398" s="115"/>
      <c r="J398" s="115"/>
      <c r="K398" s="115"/>
      <c r="L398" s="115"/>
      <c r="M398" s="115"/>
      <c r="N398" s="115"/>
      <c r="O398" s="115"/>
      <c r="P398" s="115"/>
      <c r="Q398" s="115"/>
      <c r="R398" s="115"/>
      <c r="S398" s="115"/>
      <c r="T398" s="115"/>
      <c r="U398" s="115"/>
      <c r="V398" s="115"/>
      <c r="W398" s="115"/>
      <c r="X398" s="115"/>
      <c r="Y398" s="115"/>
      <c r="Z398" s="115"/>
    </row>
    <row r="399" customFormat="false" ht="15.75" hidden="false" customHeight="true" outlineLevel="0" collapsed="false">
      <c r="A399" s="115"/>
      <c r="B399" s="115"/>
      <c r="C399" s="115"/>
      <c r="D399" s="115"/>
      <c r="E399" s="115"/>
      <c r="F399" s="115"/>
      <c r="G399" s="115"/>
      <c r="H399" s="115"/>
      <c r="I399" s="115"/>
      <c r="J399" s="115"/>
      <c r="K399" s="115"/>
      <c r="L399" s="115"/>
      <c r="M399" s="115"/>
      <c r="N399" s="115"/>
      <c r="O399" s="115"/>
      <c r="P399" s="115"/>
      <c r="Q399" s="115"/>
      <c r="R399" s="115"/>
      <c r="S399" s="115"/>
      <c r="T399" s="115"/>
      <c r="U399" s="115"/>
      <c r="V399" s="115"/>
      <c r="W399" s="115"/>
      <c r="X399" s="115"/>
      <c r="Y399" s="115"/>
      <c r="Z399" s="115"/>
    </row>
    <row r="400" customFormat="false" ht="15.75" hidden="false" customHeight="true" outlineLevel="0" collapsed="false">
      <c r="A400" s="115"/>
      <c r="B400" s="115"/>
      <c r="C400" s="115"/>
      <c r="D400" s="115"/>
      <c r="E400" s="115"/>
      <c r="F400" s="115"/>
      <c r="G400" s="115"/>
      <c r="H400" s="115"/>
      <c r="I400" s="115"/>
      <c r="J400" s="115"/>
      <c r="K400" s="115"/>
      <c r="L400" s="115"/>
      <c r="M400" s="115"/>
      <c r="N400" s="115"/>
      <c r="O400" s="115"/>
      <c r="P400" s="115"/>
      <c r="Q400" s="115"/>
      <c r="R400" s="115"/>
      <c r="S400" s="115"/>
      <c r="T400" s="115"/>
      <c r="U400" s="115"/>
      <c r="V400" s="115"/>
      <c r="W400" s="115"/>
      <c r="X400" s="115"/>
      <c r="Y400" s="115"/>
      <c r="Z400" s="115"/>
    </row>
    <row r="401" customFormat="false" ht="15.75" hidden="false" customHeight="true" outlineLevel="0" collapsed="false">
      <c r="A401" s="115"/>
      <c r="B401" s="115"/>
      <c r="C401" s="115"/>
      <c r="D401" s="115"/>
      <c r="E401" s="115"/>
      <c r="F401" s="115"/>
      <c r="G401" s="115"/>
      <c r="H401" s="115"/>
      <c r="I401" s="115"/>
      <c r="J401" s="115"/>
      <c r="K401" s="115"/>
      <c r="L401" s="115"/>
      <c r="M401" s="115"/>
      <c r="N401" s="115"/>
      <c r="O401" s="115"/>
      <c r="P401" s="115"/>
      <c r="Q401" s="115"/>
      <c r="R401" s="115"/>
      <c r="S401" s="115"/>
      <c r="T401" s="115"/>
      <c r="U401" s="115"/>
      <c r="V401" s="115"/>
      <c r="W401" s="115"/>
      <c r="X401" s="115"/>
      <c r="Y401" s="115"/>
      <c r="Z401" s="115"/>
    </row>
    <row r="402" customFormat="false" ht="15.75" hidden="false" customHeight="true" outlineLevel="0" collapsed="false">
      <c r="A402" s="115"/>
      <c r="B402" s="115"/>
      <c r="C402" s="115"/>
      <c r="D402" s="115"/>
      <c r="E402" s="115"/>
      <c r="F402" s="115"/>
      <c r="G402" s="115"/>
      <c r="H402" s="115"/>
      <c r="I402" s="115"/>
      <c r="J402" s="115"/>
      <c r="K402" s="115"/>
      <c r="L402" s="115"/>
      <c r="M402" s="115"/>
      <c r="N402" s="115"/>
      <c r="O402" s="115"/>
      <c r="P402" s="115"/>
      <c r="Q402" s="115"/>
      <c r="R402" s="115"/>
      <c r="S402" s="115"/>
      <c r="T402" s="115"/>
      <c r="U402" s="115"/>
      <c r="V402" s="115"/>
      <c r="W402" s="115"/>
      <c r="X402" s="115"/>
      <c r="Y402" s="115"/>
      <c r="Z402" s="115"/>
    </row>
    <row r="403" customFormat="false" ht="15.75" hidden="false" customHeight="true" outlineLevel="0" collapsed="false">
      <c r="A403" s="115"/>
      <c r="B403" s="115"/>
      <c r="C403" s="115"/>
      <c r="D403" s="115"/>
      <c r="E403" s="115"/>
      <c r="F403" s="115"/>
      <c r="G403" s="115"/>
      <c r="H403" s="115"/>
      <c r="I403" s="115"/>
      <c r="J403" s="115"/>
      <c r="K403" s="115"/>
      <c r="L403" s="115"/>
      <c r="M403" s="115"/>
      <c r="N403" s="115"/>
      <c r="O403" s="115"/>
      <c r="P403" s="115"/>
      <c r="Q403" s="115"/>
      <c r="R403" s="115"/>
      <c r="S403" s="115"/>
      <c r="T403" s="115"/>
      <c r="U403" s="115"/>
      <c r="V403" s="115"/>
      <c r="W403" s="115"/>
      <c r="X403" s="115"/>
      <c r="Y403" s="115"/>
      <c r="Z403" s="115"/>
    </row>
    <row r="404" customFormat="false" ht="15.75" hidden="false" customHeight="true" outlineLevel="0" collapsed="false">
      <c r="A404" s="115"/>
      <c r="B404" s="115"/>
      <c r="C404" s="115"/>
      <c r="D404" s="115"/>
      <c r="E404" s="115"/>
      <c r="F404" s="115"/>
      <c r="G404" s="115"/>
      <c r="H404" s="115"/>
      <c r="I404" s="115"/>
      <c r="J404" s="115"/>
      <c r="K404" s="115"/>
      <c r="L404" s="115"/>
      <c r="M404" s="115"/>
      <c r="N404" s="115"/>
      <c r="O404" s="115"/>
      <c r="P404" s="115"/>
      <c r="Q404" s="115"/>
      <c r="R404" s="115"/>
      <c r="S404" s="115"/>
      <c r="T404" s="115"/>
      <c r="U404" s="115"/>
      <c r="V404" s="115"/>
      <c r="W404" s="115"/>
      <c r="X404" s="115"/>
      <c r="Y404" s="115"/>
      <c r="Z404" s="115"/>
    </row>
    <row r="405" customFormat="false" ht="15.75" hidden="false" customHeight="true" outlineLevel="0" collapsed="false">
      <c r="A405" s="115"/>
      <c r="B405" s="115"/>
      <c r="C405" s="115"/>
      <c r="D405" s="115"/>
      <c r="E405" s="115"/>
      <c r="F405" s="115"/>
      <c r="G405" s="115"/>
      <c r="H405" s="115"/>
      <c r="I405" s="115"/>
      <c r="J405" s="115"/>
      <c r="K405" s="115"/>
      <c r="L405" s="115"/>
      <c r="M405" s="115"/>
      <c r="N405" s="115"/>
      <c r="O405" s="115"/>
      <c r="P405" s="115"/>
      <c r="Q405" s="115"/>
      <c r="R405" s="115"/>
      <c r="S405" s="115"/>
      <c r="T405" s="115"/>
      <c r="U405" s="115"/>
      <c r="V405" s="115"/>
      <c r="W405" s="115"/>
      <c r="X405" s="115"/>
      <c r="Y405" s="115"/>
      <c r="Z405" s="115"/>
    </row>
    <row r="406" customFormat="false" ht="15.75" hidden="false" customHeight="true" outlineLevel="0" collapsed="false">
      <c r="A406" s="115"/>
      <c r="B406" s="115"/>
      <c r="C406" s="115"/>
      <c r="D406" s="115"/>
      <c r="E406" s="115"/>
      <c r="F406" s="115"/>
      <c r="G406" s="115"/>
      <c r="H406" s="115"/>
      <c r="I406" s="115"/>
      <c r="J406" s="115"/>
      <c r="K406" s="115"/>
      <c r="L406" s="115"/>
      <c r="M406" s="115"/>
      <c r="N406" s="115"/>
      <c r="O406" s="115"/>
      <c r="P406" s="115"/>
      <c r="Q406" s="115"/>
      <c r="R406" s="115"/>
      <c r="S406" s="115"/>
      <c r="T406" s="115"/>
      <c r="U406" s="115"/>
      <c r="V406" s="115"/>
      <c r="W406" s="115"/>
      <c r="X406" s="115"/>
      <c r="Y406" s="115"/>
      <c r="Z406" s="115"/>
    </row>
    <row r="407" customFormat="false" ht="15.75" hidden="false" customHeight="true" outlineLevel="0" collapsed="false">
      <c r="A407" s="115"/>
      <c r="B407" s="115"/>
      <c r="C407" s="115"/>
      <c r="D407" s="115"/>
      <c r="E407" s="115"/>
      <c r="F407" s="115"/>
      <c r="G407" s="115"/>
      <c r="H407" s="115"/>
      <c r="I407" s="115"/>
      <c r="J407" s="115"/>
      <c r="K407" s="115"/>
      <c r="L407" s="115"/>
      <c r="M407" s="115"/>
      <c r="N407" s="115"/>
      <c r="O407" s="115"/>
      <c r="P407" s="115"/>
      <c r="Q407" s="115"/>
      <c r="R407" s="115"/>
      <c r="S407" s="115"/>
      <c r="T407" s="115"/>
      <c r="U407" s="115"/>
      <c r="V407" s="115"/>
      <c r="W407" s="115"/>
      <c r="X407" s="115"/>
      <c r="Y407" s="115"/>
      <c r="Z407" s="115"/>
    </row>
    <row r="408" customFormat="false" ht="15.75" hidden="false" customHeight="true" outlineLevel="0" collapsed="false">
      <c r="A408" s="115"/>
      <c r="B408" s="115"/>
      <c r="C408" s="115"/>
      <c r="D408" s="115"/>
      <c r="E408" s="115"/>
      <c r="F408" s="115"/>
      <c r="G408" s="115"/>
      <c r="H408" s="115"/>
      <c r="I408" s="115"/>
      <c r="J408" s="115"/>
      <c r="K408" s="115"/>
      <c r="L408" s="115"/>
      <c r="M408" s="115"/>
      <c r="N408" s="115"/>
      <c r="O408" s="115"/>
      <c r="P408" s="115"/>
      <c r="Q408" s="115"/>
      <c r="R408" s="115"/>
      <c r="S408" s="115"/>
      <c r="T408" s="115"/>
      <c r="U408" s="115"/>
      <c r="V408" s="115"/>
      <c r="W408" s="115"/>
      <c r="X408" s="115"/>
      <c r="Y408" s="115"/>
      <c r="Z408" s="115"/>
    </row>
    <row r="409" customFormat="false" ht="15.75" hidden="false" customHeight="true" outlineLevel="0" collapsed="false">
      <c r="A409" s="115"/>
      <c r="B409" s="115"/>
      <c r="C409" s="115"/>
      <c r="D409" s="115"/>
      <c r="E409" s="115"/>
      <c r="F409" s="115"/>
      <c r="G409" s="115"/>
      <c r="H409" s="115"/>
      <c r="I409" s="115"/>
      <c r="J409" s="115"/>
      <c r="K409" s="115"/>
      <c r="L409" s="115"/>
      <c r="M409" s="115"/>
      <c r="N409" s="115"/>
      <c r="O409" s="115"/>
      <c r="P409" s="115"/>
      <c r="Q409" s="115"/>
      <c r="R409" s="115"/>
      <c r="S409" s="115"/>
      <c r="T409" s="115"/>
      <c r="U409" s="115"/>
      <c r="V409" s="115"/>
      <c r="W409" s="115"/>
      <c r="X409" s="115"/>
      <c r="Y409" s="115"/>
      <c r="Z409" s="115"/>
    </row>
    <row r="410" customFormat="false" ht="15.75" hidden="false" customHeight="true" outlineLevel="0" collapsed="false">
      <c r="A410" s="115"/>
      <c r="B410" s="115"/>
      <c r="C410" s="115"/>
      <c r="D410" s="115"/>
      <c r="E410" s="115"/>
      <c r="F410" s="115"/>
      <c r="G410" s="115"/>
      <c r="H410" s="115"/>
      <c r="I410" s="115"/>
      <c r="J410" s="115"/>
      <c r="K410" s="115"/>
      <c r="L410" s="115"/>
      <c r="M410" s="115"/>
      <c r="N410" s="115"/>
      <c r="O410" s="115"/>
      <c r="P410" s="115"/>
      <c r="Q410" s="115"/>
      <c r="R410" s="115"/>
      <c r="S410" s="115"/>
      <c r="T410" s="115"/>
      <c r="U410" s="115"/>
      <c r="V410" s="115"/>
      <c r="W410" s="115"/>
      <c r="X410" s="115"/>
      <c r="Y410" s="115"/>
      <c r="Z410" s="115"/>
    </row>
    <row r="411" customFormat="false" ht="15.75" hidden="false" customHeight="true" outlineLevel="0" collapsed="false">
      <c r="A411" s="115"/>
      <c r="B411" s="115"/>
      <c r="C411" s="115"/>
      <c r="D411" s="115"/>
      <c r="E411" s="115"/>
      <c r="F411" s="115"/>
      <c r="G411" s="115"/>
      <c r="H411" s="115"/>
      <c r="I411" s="115"/>
      <c r="J411" s="115"/>
      <c r="K411" s="115"/>
      <c r="L411" s="115"/>
      <c r="M411" s="115"/>
      <c r="N411" s="115"/>
      <c r="O411" s="115"/>
      <c r="P411" s="115"/>
      <c r="Q411" s="115"/>
      <c r="R411" s="115"/>
      <c r="S411" s="115"/>
      <c r="T411" s="115"/>
      <c r="U411" s="115"/>
      <c r="V411" s="115"/>
      <c r="W411" s="115"/>
      <c r="X411" s="115"/>
      <c r="Y411" s="115"/>
      <c r="Z411" s="115"/>
    </row>
    <row r="412" customFormat="false" ht="15.75" hidden="false" customHeight="true" outlineLevel="0" collapsed="false">
      <c r="A412" s="115"/>
      <c r="B412" s="115"/>
      <c r="C412" s="115"/>
      <c r="D412" s="115"/>
      <c r="E412" s="115"/>
      <c r="F412" s="115"/>
      <c r="G412" s="115"/>
      <c r="H412" s="115"/>
      <c r="I412" s="115"/>
      <c r="J412" s="115"/>
      <c r="K412" s="115"/>
      <c r="L412" s="115"/>
      <c r="M412" s="115"/>
      <c r="N412" s="115"/>
      <c r="O412" s="115"/>
      <c r="P412" s="115"/>
      <c r="Q412" s="115"/>
      <c r="R412" s="115"/>
      <c r="S412" s="115"/>
      <c r="T412" s="115"/>
      <c r="U412" s="115"/>
      <c r="V412" s="115"/>
      <c r="W412" s="115"/>
      <c r="X412" s="115"/>
      <c r="Y412" s="115"/>
      <c r="Z412" s="115"/>
    </row>
    <row r="413" customFormat="false" ht="15.75" hidden="false" customHeight="true" outlineLevel="0" collapsed="false">
      <c r="A413" s="115"/>
      <c r="B413" s="115"/>
      <c r="C413" s="115"/>
      <c r="D413" s="115"/>
      <c r="E413" s="115"/>
      <c r="F413" s="115"/>
      <c r="G413" s="115"/>
      <c r="H413" s="115"/>
      <c r="I413" s="115"/>
      <c r="J413" s="115"/>
      <c r="K413" s="115"/>
      <c r="L413" s="115"/>
      <c r="M413" s="115"/>
      <c r="N413" s="115"/>
      <c r="O413" s="115"/>
      <c r="P413" s="115"/>
      <c r="Q413" s="115"/>
      <c r="R413" s="115"/>
      <c r="S413" s="115"/>
      <c r="T413" s="115"/>
      <c r="U413" s="115"/>
      <c r="V413" s="115"/>
      <c r="W413" s="115"/>
      <c r="X413" s="115"/>
      <c r="Y413" s="115"/>
      <c r="Z413" s="115"/>
    </row>
    <row r="414" customFormat="false" ht="15.75" hidden="false" customHeight="true" outlineLevel="0" collapsed="false">
      <c r="A414" s="115"/>
      <c r="B414" s="115"/>
      <c r="C414" s="115"/>
      <c r="D414" s="115"/>
      <c r="E414" s="115"/>
      <c r="F414" s="115"/>
      <c r="G414" s="115"/>
      <c r="H414" s="115"/>
      <c r="I414" s="115"/>
      <c r="J414" s="115"/>
      <c r="K414" s="115"/>
      <c r="L414" s="115"/>
      <c r="M414" s="115"/>
      <c r="N414" s="115"/>
      <c r="O414" s="115"/>
      <c r="P414" s="115"/>
      <c r="Q414" s="115"/>
      <c r="R414" s="115"/>
      <c r="S414" s="115"/>
      <c r="T414" s="115"/>
      <c r="U414" s="115"/>
      <c r="V414" s="115"/>
      <c r="W414" s="115"/>
      <c r="X414" s="115"/>
      <c r="Y414" s="115"/>
      <c r="Z414" s="115"/>
    </row>
    <row r="415" customFormat="false" ht="15.75" hidden="false" customHeight="true" outlineLevel="0" collapsed="false">
      <c r="A415" s="115"/>
      <c r="B415" s="115"/>
      <c r="C415" s="115"/>
      <c r="D415" s="115"/>
      <c r="E415" s="115"/>
      <c r="F415" s="115"/>
      <c r="G415" s="115"/>
      <c r="H415" s="115"/>
      <c r="I415" s="115"/>
      <c r="J415" s="115"/>
      <c r="K415" s="115"/>
      <c r="L415" s="115"/>
      <c r="M415" s="115"/>
      <c r="N415" s="115"/>
      <c r="O415" s="115"/>
      <c r="P415" s="115"/>
      <c r="Q415" s="115"/>
      <c r="R415" s="115"/>
      <c r="S415" s="115"/>
      <c r="T415" s="115"/>
      <c r="U415" s="115"/>
      <c r="V415" s="115"/>
      <c r="W415" s="115"/>
      <c r="X415" s="115"/>
      <c r="Y415" s="115"/>
      <c r="Z415" s="115"/>
    </row>
    <row r="416" customFormat="false" ht="15.75" hidden="false" customHeight="true" outlineLevel="0" collapsed="false">
      <c r="A416" s="115"/>
      <c r="B416" s="115"/>
      <c r="C416" s="115"/>
      <c r="D416" s="115"/>
      <c r="E416" s="115"/>
      <c r="F416" s="115"/>
      <c r="G416" s="115"/>
      <c r="H416" s="115"/>
      <c r="I416" s="115"/>
      <c r="J416" s="115"/>
      <c r="K416" s="115"/>
      <c r="L416" s="115"/>
      <c r="M416" s="115"/>
      <c r="N416" s="115"/>
      <c r="O416" s="115"/>
      <c r="P416" s="115"/>
      <c r="Q416" s="115"/>
      <c r="R416" s="115"/>
      <c r="S416" s="115"/>
      <c r="T416" s="115"/>
      <c r="U416" s="115"/>
      <c r="V416" s="115"/>
      <c r="W416" s="115"/>
      <c r="X416" s="115"/>
      <c r="Y416" s="115"/>
      <c r="Z416" s="115"/>
    </row>
    <row r="417" customFormat="false" ht="15.75" hidden="false" customHeight="true" outlineLevel="0" collapsed="false">
      <c r="A417" s="115"/>
      <c r="B417" s="115"/>
      <c r="C417" s="115"/>
      <c r="D417" s="115"/>
      <c r="E417" s="115"/>
      <c r="F417" s="115"/>
      <c r="G417" s="115"/>
      <c r="H417" s="115"/>
      <c r="I417" s="115"/>
      <c r="J417" s="115"/>
      <c r="K417" s="115"/>
      <c r="L417" s="115"/>
      <c r="M417" s="115"/>
      <c r="N417" s="115"/>
      <c r="O417" s="115"/>
      <c r="P417" s="115"/>
      <c r="Q417" s="115"/>
      <c r="R417" s="115"/>
      <c r="S417" s="115"/>
      <c r="T417" s="115"/>
      <c r="U417" s="115"/>
      <c r="V417" s="115"/>
      <c r="W417" s="115"/>
      <c r="X417" s="115"/>
      <c r="Y417" s="115"/>
      <c r="Z417" s="115"/>
    </row>
    <row r="418" customFormat="false" ht="15.75" hidden="false" customHeight="true" outlineLevel="0" collapsed="false">
      <c r="A418" s="115"/>
      <c r="B418" s="115"/>
      <c r="C418" s="115"/>
      <c r="D418" s="115"/>
      <c r="E418" s="115"/>
      <c r="F418" s="115"/>
      <c r="G418" s="115"/>
      <c r="H418" s="115"/>
      <c r="I418" s="115"/>
      <c r="J418" s="115"/>
      <c r="K418" s="115"/>
      <c r="L418" s="115"/>
      <c r="M418" s="115"/>
      <c r="N418" s="115"/>
      <c r="O418" s="115"/>
      <c r="P418" s="115"/>
      <c r="Q418" s="115"/>
      <c r="R418" s="115"/>
      <c r="S418" s="115"/>
      <c r="T418" s="115"/>
      <c r="U418" s="115"/>
      <c r="V418" s="115"/>
      <c r="W418" s="115"/>
      <c r="X418" s="115"/>
      <c r="Y418" s="115"/>
      <c r="Z418" s="115"/>
    </row>
    <row r="419" customFormat="false" ht="15.75" hidden="false" customHeight="true" outlineLevel="0" collapsed="false">
      <c r="A419" s="115"/>
      <c r="B419" s="115"/>
      <c r="C419" s="115"/>
      <c r="D419" s="115"/>
      <c r="E419" s="115"/>
      <c r="F419" s="115"/>
      <c r="G419" s="115"/>
      <c r="H419" s="115"/>
      <c r="I419" s="115"/>
      <c r="J419" s="115"/>
      <c r="K419" s="115"/>
      <c r="L419" s="115"/>
      <c r="M419" s="115"/>
      <c r="N419" s="115"/>
      <c r="O419" s="115"/>
      <c r="P419" s="115"/>
      <c r="Q419" s="115"/>
      <c r="R419" s="115"/>
      <c r="S419" s="115"/>
      <c r="T419" s="115"/>
      <c r="U419" s="115"/>
      <c r="V419" s="115"/>
      <c r="W419" s="115"/>
      <c r="X419" s="115"/>
      <c r="Y419" s="115"/>
      <c r="Z419" s="115"/>
    </row>
    <row r="420" customFormat="false" ht="15.75" hidden="false" customHeight="true" outlineLevel="0" collapsed="false">
      <c r="A420" s="115"/>
      <c r="B420" s="115"/>
      <c r="C420" s="115"/>
      <c r="D420" s="115"/>
      <c r="E420" s="115"/>
      <c r="F420" s="115"/>
      <c r="G420" s="115"/>
      <c r="H420" s="115"/>
      <c r="I420" s="115"/>
      <c r="J420" s="115"/>
      <c r="K420" s="115"/>
      <c r="L420" s="115"/>
      <c r="M420" s="115"/>
      <c r="N420" s="115"/>
      <c r="O420" s="115"/>
      <c r="P420" s="115"/>
      <c r="Q420" s="115"/>
      <c r="R420" s="115"/>
      <c r="S420" s="115"/>
      <c r="T420" s="115"/>
      <c r="U420" s="115"/>
      <c r="V420" s="115"/>
      <c r="W420" s="115"/>
      <c r="X420" s="115"/>
      <c r="Y420" s="115"/>
      <c r="Z420" s="115"/>
    </row>
    <row r="421" customFormat="false" ht="15.75" hidden="false" customHeight="true" outlineLevel="0" collapsed="false">
      <c r="A421" s="115"/>
      <c r="B421" s="115"/>
      <c r="C421" s="115"/>
      <c r="D421" s="115"/>
      <c r="E421" s="115"/>
      <c r="F421" s="115"/>
      <c r="G421" s="115"/>
      <c r="H421" s="115"/>
      <c r="I421" s="115"/>
      <c r="J421" s="115"/>
      <c r="K421" s="115"/>
      <c r="L421" s="115"/>
      <c r="M421" s="115"/>
      <c r="N421" s="115"/>
      <c r="O421" s="115"/>
      <c r="P421" s="115"/>
      <c r="Q421" s="115"/>
      <c r="R421" s="115"/>
      <c r="S421" s="115"/>
      <c r="T421" s="115"/>
      <c r="U421" s="115"/>
      <c r="V421" s="115"/>
      <c r="W421" s="115"/>
      <c r="X421" s="115"/>
      <c r="Y421" s="115"/>
      <c r="Z421" s="115"/>
    </row>
    <row r="422" customFormat="false" ht="15.75" hidden="false" customHeight="true" outlineLevel="0" collapsed="false">
      <c r="A422" s="115"/>
      <c r="B422" s="115"/>
      <c r="C422" s="115"/>
      <c r="D422" s="115"/>
      <c r="E422" s="115"/>
      <c r="F422" s="115"/>
      <c r="G422" s="115"/>
      <c r="H422" s="115"/>
      <c r="I422" s="115"/>
      <c r="J422" s="115"/>
      <c r="K422" s="115"/>
      <c r="L422" s="115"/>
      <c r="M422" s="115"/>
      <c r="N422" s="115"/>
      <c r="O422" s="115"/>
      <c r="P422" s="115"/>
      <c r="Q422" s="115"/>
      <c r="R422" s="115"/>
      <c r="S422" s="115"/>
      <c r="T422" s="115"/>
      <c r="U422" s="115"/>
      <c r="V422" s="115"/>
      <c r="W422" s="115"/>
      <c r="X422" s="115"/>
      <c r="Y422" s="115"/>
      <c r="Z422" s="115"/>
    </row>
    <row r="423" customFormat="false" ht="15.75" hidden="false" customHeight="true" outlineLevel="0" collapsed="false">
      <c r="A423" s="115"/>
      <c r="B423" s="115"/>
      <c r="C423" s="115"/>
      <c r="D423" s="115"/>
      <c r="E423" s="115"/>
      <c r="F423" s="115"/>
      <c r="G423" s="115"/>
      <c r="H423" s="115"/>
      <c r="I423" s="115"/>
      <c r="J423" s="115"/>
      <c r="K423" s="115"/>
      <c r="L423" s="115"/>
      <c r="M423" s="115"/>
      <c r="N423" s="115"/>
      <c r="O423" s="115"/>
      <c r="P423" s="115"/>
      <c r="Q423" s="115"/>
      <c r="R423" s="115"/>
      <c r="S423" s="115"/>
      <c r="T423" s="115"/>
      <c r="U423" s="115"/>
      <c r="V423" s="115"/>
      <c r="W423" s="115"/>
      <c r="X423" s="115"/>
      <c r="Y423" s="115"/>
      <c r="Z423" s="115"/>
    </row>
    <row r="424" customFormat="false" ht="15.75" hidden="false" customHeight="true" outlineLevel="0" collapsed="false">
      <c r="A424" s="115"/>
      <c r="B424" s="115"/>
      <c r="C424" s="115"/>
      <c r="D424" s="115"/>
      <c r="E424" s="115"/>
      <c r="F424" s="115"/>
      <c r="G424" s="115"/>
      <c r="H424" s="115"/>
      <c r="I424" s="115"/>
      <c r="J424" s="115"/>
      <c r="K424" s="115"/>
      <c r="L424" s="115"/>
      <c r="M424" s="115"/>
      <c r="N424" s="115"/>
      <c r="O424" s="115"/>
      <c r="P424" s="115"/>
      <c r="Q424" s="115"/>
      <c r="R424" s="115"/>
      <c r="S424" s="115"/>
      <c r="T424" s="115"/>
      <c r="U424" s="115"/>
      <c r="V424" s="115"/>
      <c r="W424" s="115"/>
      <c r="X424" s="115"/>
      <c r="Y424" s="115"/>
      <c r="Z424" s="115"/>
    </row>
    <row r="425" customFormat="false" ht="15.75" hidden="false" customHeight="true" outlineLevel="0" collapsed="false">
      <c r="A425" s="115"/>
      <c r="B425" s="115"/>
      <c r="C425" s="115"/>
      <c r="D425" s="115"/>
      <c r="E425" s="115"/>
      <c r="F425" s="115"/>
      <c r="G425" s="115"/>
      <c r="H425" s="115"/>
      <c r="I425" s="115"/>
      <c r="J425" s="115"/>
      <c r="K425" s="115"/>
      <c r="L425" s="115"/>
      <c r="M425" s="115"/>
      <c r="N425" s="115"/>
      <c r="O425" s="115"/>
      <c r="P425" s="115"/>
      <c r="Q425" s="115"/>
      <c r="R425" s="115"/>
      <c r="S425" s="115"/>
      <c r="T425" s="115"/>
      <c r="U425" s="115"/>
      <c r="V425" s="115"/>
      <c r="W425" s="115"/>
      <c r="X425" s="115"/>
      <c r="Y425" s="115"/>
      <c r="Z425" s="115"/>
    </row>
    <row r="426" customFormat="false" ht="15.75" hidden="false" customHeight="true" outlineLevel="0" collapsed="false">
      <c r="A426" s="115"/>
      <c r="B426" s="115"/>
      <c r="C426" s="115"/>
      <c r="D426" s="115"/>
      <c r="E426" s="115"/>
      <c r="F426" s="115"/>
      <c r="G426" s="115"/>
      <c r="H426" s="115"/>
      <c r="I426" s="115"/>
      <c r="J426" s="115"/>
      <c r="K426" s="115"/>
      <c r="L426" s="115"/>
      <c r="M426" s="115"/>
      <c r="N426" s="115"/>
      <c r="O426" s="115"/>
      <c r="P426" s="115"/>
      <c r="Q426" s="115"/>
      <c r="R426" s="115"/>
      <c r="S426" s="115"/>
      <c r="T426" s="115"/>
      <c r="U426" s="115"/>
      <c r="V426" s="115"/>
      <c r="W426" s="115"/>
      <c r="X426" s="115"/>
      <c r="Y426" s="115"/>
      <c r="Z426" s="115"/>
    </row>
    <row r="427" customFormat="false" ht="15.75" hidden="false" customHeight="true" outlineLevel="0" collapsed="false">
      <c r="A427" s="115"/>
      <c r="B427" s="115"/>
      <c r="C427" s="115"/>
      <c r="D427" s="115"/>
      <c r="E427" s="115"/>
      <c r="F427" s="115"/>
      <c r="G427" s="115"/>
      <c r="H427" s="115"/>
      <c r="I427" s="115"/>
      <c r="J427" s="115"/>
      <c r="K427" s="115"/>
      <c r="L427" s="115"/>
      <c r="M427" s="115"/>
      <c r="N427" s="115"/>
      <c r="O427" s="115"/>
      <c r="P427" s="115"/>
      <c r="Q427" s="115"/>
      <c r="R427" s="115"/>
      <c r="S427" s="115"/>
      <c r="T427" s="115"/>
      <c r="U427" s="115"/>
      <c r="V427" s="115"/>
      <c r="W427" s="115"/>
      <c r="X427" s="115"/>
      <c r="Y427" s="115"/>
      <c r="Z427" s="115"/>
    </row>
    <row r="428" customFormat="false" ht="15.75" hidden="false" customHeight="true" outlineLevel="0" collapsed="false">
      <c r="A428" s="115"/>
      <c r="B428" s="115"/>
      <c r="C428" s="115"/>
      <c r="D428" s="115"/>
      <c r="E428" s="115"/>
      <c r="F428" s="115"/>
      <c r="G428" s="115"/>
      <c r="H428" s="115"/>
      <c r="I428" s="115"/>
      <c r="J428" s="115"/>
      <c r="K428" s="115"/>
      <c r="L428" s="115"/>
      <c r="M428" s="115"/>
      <c r="N428" s="115"/>
      <c r="O428" s="115"/>
      <c r="P428" s="115"/>
      <c r="Q428" s="115"/>
      <c r="R428" s="115"/>
      <c r="S428" s="115"/>
      <c r="T428" s="115"/>
      <c r="U428" s="115"/>
      <c r="V428" s="115"/>
      <c r="W428" s="115"/>
      <c r="X428" s="115"/>
      <c r="Y428" s="115"/>
      <c r="Z428" s="115"/>
    </row>
    <row r="429" customFormat="false" ht="15.75" hidden="false" customHeight="true" outlineLevel="0" collapsed="false">
      <c r="A429" s="115"/>
      <c r="B429" s="115"/>
      <c r="C429" s="115"/>
      <c r="D429" s="115"/>
      <c r="E429" s="115"/>
      <c r="F429" s="115"/>
      <c r="G429" s="115"/>
      <c r="H429" s="115"/>
      <c r="I429" s="115"/>
      <c r="J429" s="115"/>
      <c r="K429" s="115"/>
      <c r="L429" s="115"/>
      <c r="M429" s="115"/>
      <c r="N429" s="115"/>
      <c r="O429" s="115"/>
      <c r="P429" s="115"/>
      <c r="Q429" s="115"/>
      <c r="R429" s="115"/>
      <c r="S429" s="115"/>
      <c r="T429" s="115"/>
      <c r="U429" s="115"/>
      <c r="V429" s="115"/>
      <c r="W429" s="115"/>
      <c r="X429" s="115"/>
      <c r="Y429" s="115"/>
      <c r="Z429" s="115"/>
    </row>
    <row r="430" customFormat="false" ht="15.75" hidden="false" customHeight="true" outlineLevel="0" collapsed="false">
      <c r="A430" s="115"/>
      <c r="B430" s="115"/>
      <c r="C430" s="115"/>
      <c r="D430" s="115"/>
      <c r="E430" s="115"/>
      <c r="F430" s="115"/>
      <c r="G430" s="115"/>
      <c r="H430" s="115"/>
      <c r="I430" s="115"/>
      <c r="J430" s="115"/>
      <c r="K430" s="115"/>
      <c r="L430" s="115"/>
      <c r="M430" s="115"/>
      <c r="N430" s="115"/>
      <c r="O430" s="115"/>
      <c r="P430" s="115"/>
      <c r="Q430" s="115"/>
      <c r="R430" s="115"/>
      <c r="S430" s="115"/>
      <c r="T430" s="115"/>
      <c r="U430" s="115"/>
      <c r="V430" s="115"/>
      <c r="W430" s="115"/>
      <c r="X430" s="115"/>
      <c r="Y430" s="115"/>
      <c r="Z430" s="115"/>
    </row>
    <row r="431" customFormat="false" ht="15.75" hidden="false" customHeight="true" outlineLevel="0" collapsed="false">
      <c r="A431" s="115"/>
      <c r="B431" s="115"/>
      <c r="C431" s="115"/>
      <c r="D431" s="115"/>
      <c r="E431" s="115"/>
      <c r="F431" s="115"/>
      <c r="G431" s="115"/>
      <c r="H431" s="115"/>
      <c r="I431" s="115"/>
      <c r="J431" s="115"/>
      <c r="K431" s="115"/>
      <c r="L431" s="115"/>
      <c r="M431" s="115"/>
      <c r="N431" s="115"/>
      <c r="O431" s="115"/>
      <c r="P431" s="115"/>
      <c r="Q431" s="115"/>
      <c r="R431" s="115"/>
      <c r="S431" s="115"/>
      <c r="T431" s="115"/>
      <c r="U431" s="115"/>
      <c r="V431" s="115"/>
      <c r="W431" s="115"/>
      <c r="X431" s="115"/>
      <c r="Y431" s="115"/>
      <c r="Z431" s="115"/>
    </row>
    <row r="432" customFormat="false" ht="15.75" hidden="false" customHeight="true" outlineLevel="0" collapsed="false">
      <c r="A432" s="115"/>
      <c r="B432" s="115"/>
      <c r="C432" s="115"/>
      <c r="D432" s="115"/>
      <c r="E432" s="115"/>
      <c r="F432" s="115"/>
      <c r="G432" s="115"/>
      <c r="H432" s="115"/>
      <c r="I432" s="115"/>
      <c r="J432" s="115"/>
      <c r="K432" s="115"/>
      <c r="L432" s="115"/>
      <c r="M432" s="115"/>
      <c r="N432" s="115"/>
      <c r="O432" s="115"/>
      <c r="P432" s="115"/>
      <c r="Q432" s="115"/>
      <c r="R432" s="115"/>
      <c r="S432" s="115"/>
      <c r="T432" s="115"/>
      <c r="U432" s="115"/>
      <c r="V432" s="115"/>
      <c r="W432" s="115"/>
      <c r="X432" s="115"/>
      <c r="Y432" s="115"/>
      <c r="Z432" s="115"/>
    </row>
    <row r="433" customFormat="false" ht="15.75" hidden="false" customHeight="true" outlineLevel="0" collapsed="false">
      <c r="A433" s="115"/>
      <c r="B433" s="115"/>
      <c r="C433" s="115"/>
      <c r="D433" s="115"/>
      <c r="E433" s="115"/>
      <c r="F433" s="115"/>
      <c r="G433" s="115"/>
      <c r="H433" s="115"/>
      <c r="I433" s="115"/>
      <c r="J433" s="115"/>
      <c r="K433" s="115"/>
      <c r="L433" s="115"/>
      <c r="M433" s="115"/>
      <c r="N433" s="115"/>
      <c r="O433" s="115"/>
      <c r="P433" s="115"/>
      <c r="Q433" s="115"/>
      <c r="R433" s="115"/>
      <c r="S433" s="115"/>
      <c r="T433" s="115"/>
      <c r="U433" s="115"/>
      <c r="V433" s="115"/>
      <c r="W433" s="115"/>
      <c r="X433" s="115"/>
      <c r="Y433" s="115"/>
      <c r="Z433" s="115"/>
    </row>
    <row r="434" customFormat="false" ht="15.75" hidden="false" customHeight="true" outlineLevel="0" collapsed="false">
      <c r="A434" s="115"/>
      <c r="B434" s="115"/>
      <c r="C434" s="115"/>
      <c r="D434" s="115"/>
      <c r="E434" s="115"/>
      <c r="F434" s="115"/>
      <c r="G434" s="115"/>
      <c r="H434" s="115"/>
      <c r="I434" s="115"/>
      <c r="J434" s="115"/>
      <c r="K434" s="115"/>
      <c r="L434" s="115"/>
      <c r="M434" s="115"/>
      <c r="N434" s="115"/>
      <c r="O434" s="115"/>
      <c r="P434" s="115"/>
      <c r="Q434" s="115"/>
      <c r="R434" s="115"/>
      <c r="S434" s="115"/>
      <c r="T434" s="115"/>
      <c r="U434" s="115"/>
      <c r="V434" s="115"/>
      <c r="W434" s="115"/>
      <c r="X434" s="115"/>
      <c r="Y434" s="115"/>
      <c r="Z434" s="115"/>
    </row>
    <row r="435" customFormat="false" ht="15.75" hidden="false" customHeight="true" outlineLevel="0" collapsed="false">
      <c r="A435" s="115"/>
      <c r="B435" s="115"/>
      <c r="C435" s="115"/>
      <c r="D435" s="115"/>
      <c r="E435" s="115"/>
      <c r="F435" s="115"/>
      <c r="G435" s="115"/>
      <c r="H435" s="115"/>
      <c r="I435" s="115"/>
      <c r="J435" s="115"/>
      <c r="K435" s="115"/>
      <c r="L435" s="115"/>
      <c r="M435" s="115"/>
      <c r="N435" s="115"/>
      <c r="O435" s="115"/>
      <c r="P435" s="115"/>
      <c r="Q435" s="115"/>
      <c r="R435" s="115"/>
      <c r="S435" s="115"/>
      <c r="T435" s="115"/>
      <c r="U435" s="115"/>
      <c r="V435" s="115"/>
      <c r="W435" s="115"/>
      <c r="X435" s="115"/>
      <c r="Y435" s="115"/>
      <c r="Z435" s="115"/>
    </row>
    <row r="436" customFormat="false" ht="15.75" hidden="false" customHeight="true" outlineLevel="0" collapsed="false">
      <c r="A436" s="115"/>
      <c r="B436" s="115"/>
      <c r="C436" s="115"/>
      <c r="D436" s="115"/>
      <c r="E436" s="115"/>
      <c r="F436" s="115"/>
      <c r="G436" s="115"/>
      <c r="H436" s="115"/>
      <c r="I436" s="115"/>
      <c r="J436" s="115"/>
      <c r="K436" s="115"/>
      <c r="L436" s="115"/>
      <c r="M436" s="115"/>
      <c r="N436" s="115"/>
      <c r="O436" s="115"/>
      <c r="P436" s="115"/>
      <c r="Q436" s="115"/>
      <c r="R436" s="115"/>
      <c r="S436" s="115"/>
      <c r="T436" s="115"/>
      <c r="U436" s="115"/>
      <c r="V436" s="115"/>
      <c r="W436" s="115"/>
      <c r="X436" s="115"/>
      <c r="Y436" s="115"/>
      <c r="Z436" s="115"/>
    </row>
    <row r="437" customFormat="false" ht="15.75" hidden="false" customHeight="true" outlineLevel="0" collapsed="false">
      <c r="A437" s="115"/>
      <c r="B437" s="115"/>
      <c r="C437" s="115"/>
      <c r="D437" s="115"/>
      <c r="E437" s="115"/>
      <c r="F437" s="115"/>
      <c r="G437" s="115"/>
      <c r="H437" s="115"/>
      <c r="I437" s="115"/>
      <c r="J437" s="115"/>
      <c r="K437" s="115"/>
      <c r="L437" s="115"/>
      <c r="M437" s="115"/>
      <c r="N437" s="115"/>
      <c r="O437" s="115"/>
      <c r="P437" s="115"/>
      <c r="Q437" s="115"/>
      <c r="R437" s="115"/>
      <c r="S437" s="115"/>
      <c r="T437" s="115"/>
      <c r="U437" s="115"/>
      <c r="V437" s="115"/>
      <c r="W437" s="115"/>
      <c r="X437" s="115"/>
      <c r="Y437" s="115"/>
      <c r="Z437" s="115"/>
    </row>
    <row r="438" customFormat="false" ht="15.75" hidden="false" customHeight="true" outlineLevel="0" collapsed="false">
      <c r="A438" s="115"/>
      <c r="B438" s="115"/>
      <c r="C438" s="115"/>
      <c r="D438" s="115"/>
      <c r="E438" s="115"/>
      <c r="F438" s="115"/>
      <c r="G438" s="115"/>
      <c r="H438" s="115"/>
      <c r="I438" s="115"/>
      <c r="J438" s="115"/>
      <c r="K438" s="115"/>
      <c r="L438" s="115"/>
      <c r="M438" s="115"/>
      <c r="N438" s="115"/>
      <c r="O438" s="115"/>
      <c r="P438" s="115"/>
      <c r="Q438" s="115"/>
      <c r="R438" s="115"/>
      <c r="S438" s="115"/>
      <c r="T438" s="115"/>
      <c r="U438" s="115"/>
      <c r="V438" s="115"/>
      <c r="W438" s="115"/>
      <c r="X438" s="115"/>
      <c r="Y438" s="115"/>
      <c r="Z438" s="115"/>
    </row>
    <row r="439" customFormat="false" ht="15.75" hidden="false" customHeight="true" outlineLevel="0" collapsed="false">
      <c r="A439" s="115"/>
      <c r="B439" s="115"/>
      <c r="C439" s="115"/>
      <c r="D439" s="115"/>
      <c r="E439" s="115"/>
      <c r="F439" s="115"/>
      <c r="G439" s="115"/>
      <c r="H439" s="115"/>
      <c r="I439" s="115"/>
      <c r="J439" s="115"/>
      <c r="K439" s="115"/>
      <c r="L439" s="115"/>
      <c r="M439" s="115"/>
      <c r="N439" s="115"/>
      <c r="O439" s="115"/>
      <c r="P439" s="115"/>
      <c r="Q439" s="115"/>
      <c r="R439" s="115"/>
      <c r="S439" s="115"/>
      <c r="T439" s="115"/>
      <c r="U439" s="115"/>
      <c r="V439" s="115"/>
      <c r="W439" s="115"/>
      <c r="X439" s="115"/>
      <c r="Y439" s="115"/>
      <c r="Z439" s="115"/>
    </row>
    <row r="440" customFormat="false" ht="15.75" hidden="false" customHeight="true" outlineLevel="0" collapsed="false">
      <c r="A440" s="115"/>
      <c r="B440" s="115"/>
      <c r="C440" s="115"/>
      <c r="D440" s="115"/>
      <c r="E440" s="115"/>
      <c r="F440" s="115"/>
      <c r="G440" s="115"/>
      <c r="H440" s="115"/>
      <c r="I440" s="115"/>
      <c r="J440" s="115"/>
      <c r="K440" s="115"/>
      <c r="L440" s="115"/>
      <c r="M440" s="115"/>
      <c r="N440" s="115"/>
      <c r="O440" s="115"/>
      <c r="P440" s="115"/>
      <c r="Q440" s="115"/>
      <c r="R440" s="115"/>
      <c r="S440" s="115"/>
      <c r="T440" s="115"/>
      <c r="U440" s="115"/>
      <c r="V440" s="115"/>
      <c r="W440" s="115"/>
      <c r="X440" s="115"/>
      <c r="Y440" s="115"/>
      <c r="Z440" s="115"/>
    </row>
    <row r="441" customFormat="false" ht="15.75" hidden="false" customHeight="true" outlineLevel="0" collapsed="false">
      <c r="A441" s="115"/>
      <c r="B441" s="115"/>
      <c r="C441" s="115"/>
      <c r="D441" s="115"/>
      <c r="E441" s="115"/>
      <c r="F441" s="115"/>
      <c r="G441" s="115"/>
      <c r="H441" s="115"/>
      <c r="I441" s="115"/>
      <c r="J441" s="115"/>
      <c r="K441" s="115"/>
      <c r="L441" s="115"/>
      <c r="M441" s="115"/>
      <c r="N441" s="115"/>
      <c r="O441" s="115"/>
      <c r="P441" s="115"/>
      <c r="Q441" s="115"/>
      <c r="R441" s="115"/>
      <c r="S441" s="115"/>
      <c r="T441" s="115"/>
      <c r="U441" s="115"/>
      <c r="V441" s="115"/>
      <c r="W441" s="115"/>
      <c r="X441" s="115"/>
      <c r="Y441" s="115"/>
      <c r="Z441" s="115"/>
    </row>
    <row r="442" customFormat="false" ht="15.75" hidden="false" customHeight="true" outlineLevel="0" collapsed="false">
      <c r="A442" s="115"/>
      <c r="B442" s="115"/>
      <c r="C442" s="115"/>
      <c r="D442" s="115"/>
      <c r="E442" s="115"/>
      <c r="F442" s="115"/>
      <c r="G442" s="115"/>
      <c r="H442" s="115"/>
      <c r="I442" s="115"/>
      <c r="J442" s="115"/>
      <c r="K442" s="115"/>
      <c r="L442" s="115"/>
      <c r="M442" s="115"/>
      <c r="N442" s="115"/>
      <c r="O442" s="115"/>
      <c r="P442" s="115"/>
      <c r="Q442" s="115"/>
      <c r="R442" s="115"/>
      <c r="S442" s="115"/>
      <c r="T442" s="115"/>
      <c r="U442" s="115"/>
      <c r="V442" s="115"/>
      <c r="W442" s="115"/>
      <c r="X442" s="115"/>
      <c r="Y442" s="115"/>
      <c r="Z442" s="115"/>
    </row>
    <row r="443" customFormat="false" ht="15.75" hidden="false" customHeight="true" outlineLevel="0" collapsed="false">
      <c r="A443" s="115"/>
      <c r="B443" s="115"/>
      <c r="C443" s="115"/>
      <c r="D443" s="115"/>
      <c r="E443" s="115"/>
      <c r="F443" s="115"/>
      <c r="G443" s="115"/>
      <c r="H443" s="115"/>
      <c r="I443" s="115"/>
      <c r="J443" s="115"/>
      <c r="K443" s="115"/>
      <c r="L443" s="115"/>
      <c r="M443" s="115"/>
      <c r="N443" s="115"/>
      <c r="O443" s="115"/>
      <c r="P443" s="115"/>
      <c r="Q443" s="115"/>
      <c r="R443" s="115"/>
      <c r="S443" s="115"/>
      <c r="T443" s="115"/>
      <c r="U443" s="115"/>
      <c r="V443" s="115"/>
      <c r="W443" s="115"/>
      <c r="X443" s="115"/>
      <c r="Y443" s="115"/>
      <c r="Z443" s="115"/>
    </row>
    <row r="444" customFormat="false" ht="15.75" hidden="false" customHeight="true" outlineLevel="0" collapsed="false">
      <c r="A444" s="115"/>
      <c r="B444" s="115"/>
      <c r="C444" s="115"/>
      <c r="D444" s="115"/>
      <c r="E444" s="115"/>
      <c r="F444" s="115"/>
      <c r="G444" s="115"/>
      <c r="H444" s="115"/>
      <c r="I444" s="115"/>
      <c r="J444" s="115"/>
      <c r="K444" s="115"/>
      <c r="L444" s="115"/>
      <c r="M444" s="115"/>
      <c r="N444" s="115"/>
      <c r="O444" s="115"/>
      <c r="P444" s="115"/>
      <c r="Q444" s="115"/>
      <c r="R444" s="115"/>
      <c r="S444" s="115"/>
      <c r="T444" s="115"/>
      <c r="U444" s="115"/>
      <c r="V444" s="115"/>
      <c r="W444" s="115"/>
      <c r="X444" s="115"/>
      <c r="Y444" s="115"/>
      <c r="Z444" s="115"/>
    </row>
    <row r="445" customFormat="false" ht="15.75" hidden="false" customHeight="true" outlineLevel="0" collapsed="false">
      <c r="A445" s="115"/>
      <c r="B445" s="115"/>
      <c r="C445" s="115"/>
      <c r="D445" s="115"/>
      <c r="E445" s="115"/>
      <c r="F445" s="115"/>
      <c r="G445" s="115"/>
      <c r="H445" s="115"/>
      <c r="I445" s="115"/>
      <c r="J445" s="115"/>
      <c r="K445" s="115"/>
      <c r="L445" s="115"/>
      <c r="M445" s="115"/>
      <c r="N445" s="115"/>
      <c r="O445" s="115"/>
      <c r="P445" s="115"/>
      <c r="Q445" s="115"/>
      <c r="R445" s="115"/>
      <c r="S445" s="115"/>
      <c r="T445" s="115"/>
      <c r="U445" s="115"/>
      <c r="V445" s="115"/>
      <c r="W445" s="115"/>
      <c r="X445" s="115"/>
      <c r="Y445" s="115"/>
      <c r="Z445" s="115"/>
    </row>
    <row r="446" customFormat="false" ht="15.75" hidden="false" customHeight="true" outlineLevel="0" collapsed="false">
      <c r="A446" s="115"/>
      <c r="B446" s="115"/>
      <c r="C446" s="115"/>
      <c r="D446" s="115"/>
      <c r="E446" s="115"/>
      <c r="F446" s="115"/>
      <c r="G446" s="115"/>
      <c r="H446" s="115"/>
      <c r="I446" s="115"/>
      <c r="J446" s="115"/>
      <c r="K446" s="115"/>
      <c r="L446" s="115"/>
      <c r="M446" s="115"/>
      <c r="N446" s="115"/>
      <c r="O446" s="115"/>
      <c r="P446" s="115"/>
      <c r="Q446" s="115"/>
      <c r="R446" s="115"/>
      <c r="S446" s="115"/>
      <c r="T446" s="115"/>
      <c r="U446" s="115"/>
      <c r="V446" s="115"/>
      <c r="W446" s="115"/>
      <c r="X446" s="115"/>
      <c r="Y446" s="115"/>
      <c r="Z446" s="115"/>
    </row>
    <row r="447" customFormat="false" ht="15.75" hidden="false" customHeight="true" outlineLevel="0" collapsed="false">
      <c r="A447" s="115"/>
      <c r="B447" s="115"/>
      <c r="C447" s="115"/>
      <c r="D447" s="115"/>
      <c r="E447" s="115"/>
      <c r="F447" s="115"/>
      <c r="G447" s="115"/>
      <c r="H447" s="115"/>
      <c r="I447" s="115"/>
      <c r="J447" s="115"/>
      <c r="K447" s="115"/>
      <c r="L447" s="115"/>
      <c r="M447" s="115"/>
      <c r="N447" s="115"/>
      <c r="O447" s="115"/>
      <c r="P447" s="115"/>
      <c r="Q447" s="115"/>
      <c r="R447" s="115"/>
      <c r="S447" s="115"/>
      <c r="T447" s="115"/>
      <c r="U447" s="115"/>
      <c r="V447" s="115"/>
      <c r="W447" s="115"/>
      <c r="X447" s="115"/>
      <c r="Y447" s="115"/>
      <c r="Z447" s="115"/>
    </row>
    <row r="448" customFormat="false" ht="15.75" hidden="false" customHeight="true" outlineLevel="0" collapsed="false">
      <c r="A448" s="115"/>
      <c r="B448" s="115"/>
      <c r="C448" s="115"/>
      <c r="D448" s="115"/>
      <c r="E448" s="115"/>
      <c r="F448" s="115"/>
      <c r="G448" s="115"/>
      <c r="H448" s="115"/>
      <c r="I448" s="115"/>
      <c r="J448" s="115"/>
      <c r="K448" s="115"/>
      <c r="L448" s="115"/>
      <c r="M448" s="115"/>
      <c r="N448" s="115"/>
      <c r="O448" s="115"/>
      <c r="P448" s="115"/>
      <c r="Q448" s="115"/>
      <c r="R448" s="115"/>
      <c r="S448" s="115"/>
      <c r="T448" s="115"/>
      <c r="U448" s="115"/>
      <c r="V448" s="115"/>
      <c r="W448" s="115"/>
      <c r="X448" s="115"/>
      <c r="Y448" s="115"/>
      <c r="Z448" s="115"/>
    </row>
    <row r="449" customFormat="false" ht="15.75" hidden="false" customHeight="true" outlineLevel="0" collapsed="false">
      <c r="A449" s="115"/>
      <c r="B449" s="115"/>
      <c r="C449" s="115"/>
      <c r="D449" s="115"/>
      <c r="E449" s="115"/>
      <c r="F449" s="115"/>
      <c r="G449" s="115"/>
      <c r="H449" s="115"/>
      <c r="I449" s="115"/>
      <c r="J449" s="115"/>
      <c r="K449" s="115"/>
      <c r="L449" s="115"/>
      <c r="M449" s="115"/>
      <c r="N449" s="115"/>
      <c r="O449" s="115"/>
      <c r="P449" s="115"/>
      <c r="Q449" s="115"/>
      <c r="R449" s="115"/>
      <c r="S449" s="115"/>
      <c r="T449" s="115"/>
      <c r="U449" s="115"/>
      <c r="V449" s="115"/>
      <c r="W449" s="115"/>
      <c r="X449" s="115"/>
      <c r="Y449" s="115"/>
      <c r="Z449" s="115"/>
    </row>
    <row r="450" customFormat="false" ht="15.75" hidden="false" customHeight="true" outlineLevel="0" collapsed="false">
      <c r="A450" s="115"/>
      <c r="B450" s="115"/>
      <c r="C450" s="115"/>
      <c r="D450" s="115"/>
      <c r="E450" s="115"/>
      <c r="F450" s="115"/>
      <c r="G450" s="115"/>
      <c r="H450" s="115"/>
      <c r="I450" s="115"/>
      <c r="J450" s="115"/>
      <c r="K450" s="115"/>
      <c r="L450" s="115"/>
      <c r="M450" s="115"/>
      <c r="N450" s="115"/>
      <c r="O450" s="115"/>
      <c r="P450" s="115"/>
      <c r="Q450" s="115"/>
      <c r="R450" s="115"/>
      <c r="S450" s="115"/>
      <c r="T450" s="115"/>
      <c r="U450" s="115"/>
      <c r="V450" s="115"/>
      <c r="W450" s="115"/>
      <c r="X450" s="115"/>
      <c r="Y450" s="115"/>
      <c r="Z450" s="115"/>
    </row>
    <row r="451" customFormat="false" ht="15.75" hidden="false" customHeight="true" outlineLevel="0" collapsed="false">
      <c r="A451" s="115"/>
      <c r="B451" s="115"/>
      <c r="C451" s="115"/>
      <c r="D451" s="115"/>
      <c r="E451" s="115"/>
      <c r="F451" s="115"/>
      <c r="G451" s="115"/>
      <c r="H451" s="115"/>
      <c r="I451" s="115"/>
      <c r="J451" s="115"/>
      <c r="K451" s="115"/>
      <c r="L451" s="115"/>
      <c r="M451" s="115"/>
      <c r="N451" s="115"/>
      <c r="O451" s="115"/>
      <c r="P451" s="115"/>
      <c r="Q451" s="115"/>
      <c r="R451" s="115"/>
      <c r="S451" s="115"/>
      <c r="T451" s="115"/>
      <c r="U451" s="115"/>
      <c r="V451" s="115"/>
      <c r="W451" s="115"/>
      <c r="X451" s="115"/>
      <c r="Y451" s="115"/>
      <c r="Z451" s="115"/>
    </row>
    <row r="452" customFormat="false" ht="15.75" hidden="false" customHeight="true" outlineLevel="0" collapsed="false">
      <c r="A452" s="115"/>
      <c r="B452" s="115"/>
      <c r="C452" s="115"/>
      <c r="D452" s="115"/>
      <c r="E452" s="115"/>
      <c r="F452" s="115"/>
      <c r="G452" s="115"/>
      <c r="H452" s="115"/>
      <c r="I452" s="115"/>
      <c r="J452" s="115"/>
      <c r="K452" s="115"/>
      <c r="L452" s="115"/>
      <c r="M452" s="115"/>
      <c r="N452" s="115"/>
      <c r="O452" s="115"/>
      <c r="P452" s="115"/>
      <c r="Q452" s="115"/>
      <c r="R452" s="115"/>
      <c r="S452" s="115"/>
      <c r="T452" s="115"/>
      <c r="U452" s="115"/>
      <c r="V452" s="115"/>
      <c r="W452" s="115"/>
      <c r="X452" s="115"/>
      <c r="Y452" s="115"/>
      <c r="Z452" s="115"/>
    </row>
    <row r="453" customFormat="false" ht="15.75" hidden="false" customHeight="true" outlineLevel="0" collapsed="false">
      <c r="A453" s="115"/>
      <c r="B453" s="115"/>
      <c r="C453" s="115"/>
      <c r="D453" s="115"/>
      <c r="E453" s="115"/>
      <c r="F453" s="115"/>
      <c r="G453" s="115"/>
      <c r="H453" s="115"/>
      <c r="I453" s="115"/>
      <c r="J453" s="115"/>
      <c r="K453" s="115"/>
      <c r="L453" s="115"/>
      <c r="M453" s="115"/>
      <c r="N453" s="115"/>
      <c r="O453" s="115"/>
      <c r="P453" s="115"/>
      <c r="Q453" s="115"/>
      <c r="R453" s="115"/>
      <c r="S453" s="115"/>
      <c r="T453" s="115"/>
      <c r="U453" s="115"/>
      <c r="V453" s="115"/>
      <c r="W453" s="115"/>
      <c r="X453" s="115"/>
      <c r="Y453" s="115"/>
      <c r="Z453" s="115"/>
    </row>
    <row r="454" customFormat="false" ht="15.75" hidden="false" customHeight="true" outlineLevel="0" collapsed="false">
      <c r="A454" s="115"/>
      <c r="B454" s="115"/>
      <c r="C454" s="115"/>
      <c r="D454" s="115"/>
      <c r="E454" s="115"/>
      <c r="F454" s="115"/>
      <c r="G454" s="115"/>
      <c r="H454" s="115"/>
      <c r="I454" s="115"/>
      <c r="J454" s="115"/>
      <c r="K454" s="115"/>
      <c r="L454" s="115"/>
      <c r="M454" s="115"/>
      <c r="N454" s="115"/>
      <c r="O454" s="115"/>
      <c r="P454" s="115"/>
      <c r="Q454" s="115"/>
      <c r="R454" s="115"/>
      <c r="S454" s="115"/>
      <c r="T454" s="115"/>
      <c r="U454" s="115"/>
      <c r="V454" s="115"/>
      <c r="W454" s="115"/>
      <c r="X454" s="115"/>
      <c r="Y454" s="115"/>
      <c r="Z454" s="115"/>
    </row>
    <row r="455" customFormat="false" ht="15.75" hidden="false" customHeight="true" outlineLevel="0" collapsed="false">
      <c r="A455" s="115"/>
      <c r="B455" s="115"/>
      <c r="C455" s="115"/>
      <c r="D455" s="115"/>
      <c r="E455" s="115"/>
      <c r="F455" s="115"/>
      <c r="G455" s="115"/>
      <c r="H455" s="115"/>
      <c r="I455" s="115"/>
      <c r="J455" s="115"/>
      <c r="K455" s="115"/>
      <c r="L455" s="115"/>
      <c r="M455" s="115"/>
      <c r="N455" s="115"/>
      <c r="O455" s="115"/>
      <c r="P455" s="115"/>
      <c r="Q455" s="115"/>
      <c r="R455" s="115"/>
      <c r="S455" s="115"/>
      <c r="T455" s="115"/>
      <c r="U455" s="115"/>
      <c r="V455" s="115"/>
      <c r="W455" s="115"/>
      <c r="X455" s="115"/>
      <c r="Y455" s="115"/>
      <c r="Z455" s="115"/>
    </row>
    <row r="456" customFormat="false" ht="15.75" hidden="false" customHeight="true" outlineLevel="0" collapsed="false">
      <c r="A456" s="115"/>
      <c r="B456" s="115"/>
      <c r="C456" s="115"/>
      <c r="D456" s="115"/>
      <c r="E456" s="115"/>
      <c r="F456" s="115"/>
      <c r="G456" s="115"/>
      <c r="H456" s="115"/>
      <c r="I456" s="115"/>
      <c r="J456" s="115"/>
      <c r="K456" s="115"/>
      <c r="L456" s="115"/>
      <c r="M456" s="115"/>
      <c r="N456" s="115"/>
      <c r="O456" s="115"/>
      <c r="P456" s="115"/>
      <c r="Q456" s="115"/>
      <c r="R456" s="115"/>
      <c r="S456" s="115"/>
      <c r="T456" s="115"/>
      <c r="U456" s="115"/>
      <c r="V456" s="115"/>
      <c r="W456" s="115"/>
      <c r="X456" s="115"/>
      <c r="Y456" s="115"/>
      <c r="Z456" s="115"/>
    </row>
    <row r="457" customFormat="false" ht="15.75" hidden="false" customHeight="true" outlineLevel="0" collapsed="false">
      <c r="A457" s="115"/>
      <c r="B457" s="115"/>
      <c r="C457" s="115"/>
      <c r="D457" s="115"/>
      <c r="E457" s="115"/>
      <c r="F457" s="115"/>
      <c r="G457" s="115"/>
      <c r="H457" s="115"/>
      <c r="I457" s="115"/>
      <c r="J457" s="115"/>
      <c r="K457" s="115"/>
      <c r="L457" s="115"/>
      <c r="M457" s="115"/>
      <c r="N457" s="115"/>
      <c r="O457" s="115"/>
      <c r="P457" s="115"/>
      <c r="Q457" s="115"/>
      <c r="R457" s="115"/>
      <c r="S457" s="115"/>
      <c r="T457" s="115"/>
      <c r="U457" s="115"/>
      <c r="V457" s="115"/>
      <c r="W457" s="115"/>
      <c r="X457" s="115"/>
      <c r="Y457" s="115"/>
      <c r="Z457" s="115"/>
    </row>
    <row r="458" customFormat="false" ht="15.75" hidden="false" customHeight="true" outlineLevel="0" collapsed="false">
      <c r="A458" s="115"/>
      <c r="B458" s="115"/>
      <c r="C458" s="115"/>
      <c r="D458" s="115"/>
      <c r="E458" s="115"/>
      <c r="F458" s="115"/>
      <c r="G458" s="115"/>
      <c r="H458" s="115"/>
      <c r="I458" s="115"/>
      <c r="J458" s="115"/>
      <c r="K458" s="115"/>
      <c r="L458" s="115"/>
      <c r="M458" s="115"/>
      <c r="N458" s="115"/>
      <c r="O458" s="115"/>
      <c r="P458" s="115"/>
      <c r="Q458" s="115"/>
      <c r="R458" s="115"/>
      <c r="S458" s="115"/>
      <c r="T458" s="115"/>
      <c r="U458" s="115"/>
      <c r="V458" s="115"/>
      <c r="W458" s="115"/>
      <c r="X458" s="115"/>
      <c r="Y458" s="115"/>
      <c r="Z458" s="115"/>
    </row>
    <row r="459" customFormat="false" ht="15.75" hidden="false" customHeight="true" outlineLevel="0" collapsed="false">
      <c r="A459" s="115"/>
      <c r="B459" s="115"/>
      <c r="C459" s="115"/>
      <c r="D459" s="115"/>
      <c r="E459" s="115"/>
      <c r="F459" s="115"/>
      <c r="G459" s="115"/>
      <c r="H459" s="115"/>
      <c r="I459" s="115"/>
      <c r="J459" s="115"/>
      <c r="K459" s="115"/>
      <c r="L459" s="115"/>
      <c r="M459" s="115"/>
      <c r="N459" s="115"/>
      <c r="O459" s="115"/>
      <c r="P459" s="115"/>
      <c r="Q459" s="115"/>
      <c r="R459" s="115"/>
      <c r="S459" s="115"/>
      <c r="T459" s="115"/>
      <c r="U459" s="115"/>
      <c r="V459" s="115"/>
      <c r="W459" s="115"/>
      <c r="X459" s="115"/>
      <c r="Y459" s="115"/>
      <c r="Z459" s="115"/>
    </row>
    <row r="460" customFormat="false" ht="15.75" hidden="false" customHeight="true" outlineLevel="0" collapsed="false">
      <c r="A460" s="115"/>
      <c r="B460" s="115"/>
      <c r="C460" s="115"/>
      <c r="D460" s="115"/>
      <c r="E460" s="115"/>
      <c r="F460" s="115"/>
      <c r="G460" s="115"/>
      <c r="H460" s="115"/>
      <c r="I460" s="115"/>
      <c r="J460" s="115"/>
      <c r="K460" s="115"/>
      <c r="L460" s="115"/>
      <c r="M460" s="115"/>
      <c r="N460" s="115"/>
      <c r="O460" s="115"/>
      <c r="P460" s="115"/>
      <c r="Q460" s="115"/>
      <c r="R460" s="115"/>
      <c r="S460" s="115"/>
      <c r="T460" s="115"/>
      <c r="U460" s="115"/>
      <c r="V460" s="115"/>
      <c r="W460" s="115"/>
      <c r="X460" s="115"/>
      <c r="Y460" s="115"/>
      <c r="Z460" s="115"/>
    </row>
    <row r="461" customFormat="false" ht="15.75" hidden="false" customHeight="true" outlineLevel="0" collapsed="false">
      <c r="A461" s="115"/>
      <c r="B461" s="115"/>
      <c r="C461" s="115"/>
      <c r="D461" s="115"/>
      <c r="E461" s="115"/>
      <c r="F461" s="115"/>
      <c r="G461" s="115"/>
      <c r="H461" s="115"/>
      <c r="I461" s="115"/>
      <c r="J461" s="115"/>
      <c r="K461" s="115"/>
      <c r="L461" s="115"/>
      <c r="M461" s="115"/>
      <c r="N461" s="115"/>
      <c r="O461" s="115"/>
      <c r="P461" s="115"/>
      <c r="Q461" s="115"/>
      <c r="R461" s="115"/>
      <c r="S461" s="115"/>
      <c r="T461" s="115"/>
      <c r="U461" s="115"/>
      <c r="V461" s="115"/>
      <c r="W461" s="115"/>
      <c r="X461" s="115"/>
      <c r="Y461" s="115"/>
      <c r="Z461" s="115"/>
    </row>
    <row r="462" customFormat="false" ht="15.75" hidden="false" customHeight="true" outlineLevel="0" collapsed="false">
      <c r="A462" s="115"/>
      <c r="B462" s="115"/>
      <c r="C462" s="115"/>
      <c r="D462" s="115"/>
      <c r="E462" s="115"/>
      <c r="F462" s="115"/>
      <c r="G462" s="115"/>
      <c r="H462" s="115"/>
      <c r="I462" s="115"/>
      <c r="J462" s="115"/>
      <c r="K462" s="115"/>
      <c r="L462" s="115"/>
      <c r="M462" s="115"/>
      <c r="N462" s="115"/>
      <c r="O462" s="115"/>
      <c r="P462" s="115"/>
      <c r="Q462" s="115"/>
      <c r="R462" s="115"/>
      <c r="S462" s="115"/>
      <c r="T462" s="115"/>
      <c r="U462" s="115"/>
      <c r="V462" s="115"/>
      <c r="W462" s="115"/>
      <c r="X462" s="115"/>
      <c r="Y462" s="115"/>
      <c r="Z462" s="115"/>
    </row>
    <row r="463" customFormat="false" ht="15.75" hidden="false" customHeight="true" outlineLevel="0" collapsed="false">
      <c r="A463" s="115"/>
      <c r="B463" s="115"/>
      <c r="C463" s="115"/>
      <c r="D463" s="115"/>
      <c r="E463" s="115"/>
      <c r="F463" s="115"/>
      <c r="G463" s="115"/>
      <c r="H463" s="115"/>
      <c r="I463" s="115"/>
      <c r="J463" s="115"/>
      <c r="K463" s="115"/>
      <c r="L463" s="115"/>
      <c r="M463" s="115"/>
      <c r="N463" s="115"/>
      <c r="O463" s="115"/>
      <c r="P463" s="115"/>
      <c r="Q463" s="115"/>
      <c r="R463" s="115"/>
      <c r="S463" s="115"/>
      <c r="T463" s="115"/>
      <c r="U463" s="115"/>
      <c r="V463" s="115"/>
      <c r="W463" s="115"/>
      <c r="X463" s="115"/>
      <c r="Y463" s="115"/>
      <c r="Z463" s="115"/>
    </row>
    <row r="464" customFormat="false" ht="15.75" hidden="false" customHeight="true" outlineLevel="0" collapsed="false">
      <c r="A464" s="115"/>
      <c r="B464" s="115"/>
      <c r="C464" s="115"/>
      <c r="D464" s="115"/>
      <c r="E464" s="115"/>
      <c r="F464" s="115"/>
      <c r="G464" s="115"/>
      <c r="H464" s="115"/>
      <c r="I464" s="115"/>
      <c r="J464" s="115"/>
      <c r="K464" s="115"/>
      <c r="L464" s="115"/>
      <c r="M464" s="115"/>
      <c r="N464" s="115"/>
      <c r="O464" s="115"/>
      <c r="P464" s="115"/>
      <c r="Q464" s="115"/>
      <c r="R464" s="115"/>
      <c r="S464" s="115"/>
      <c r="T464" s="115"/>
      <c r="U464" s="115"/>
      <c r="V464" s="115"/>
      <c r="W464" s="115"/>
      <c r="X464" s="115"/>
      <c r="Y464" s="115"/>
      <c r="Z464" s="115"/>
    </row>
    <row r="465" customFormat="false" ht="15.75" hidden="false" customHeight="true" outlineLevel="0" collapsed="false">
      <c r="A465" s="115"/>
      <c r="B465" s="115"/>
      <c r="C465" s="115"/>
      <c r="D465" s="115"/>
      <c r="E465" s="115"/>
      <c r="F465" s="115"/>
      <c r="G465" s="115"/>
      <c r="H465" s="115"/>
      <c r="I465" s="115"/>
      <c r="J465" s="115"/>
      <c r="K465" s="115"/>
      <c r="L465" s="115"/>
      <c r="M465" s="115"/>
      <c r="N465" s="115"/>
      <c r="O465" s="115"/>
      <c r="P465" s="115"/>
      <c r="Q465" s="115"/>
      <c r="R465" s="115"/>
      <c r="S465" s="115"/>
      <c r="T465" s="115"/>
      <c r="U465" s="115"/>
      <c r="V465" s="115"/>
      <c r="W465" s="115"/>
      <c r="X465" s="115"/>
      <c r="Y465" s="115"/>
      <c r="Z465" s="115"/>
    </row>
    <row r="466" customFormat="false" ht="15.75" hidden="false" customHeight="true" outlineLevel="0" collapsed="false">
      <c r="A466" s="115"/>
      <c r="B466" s="115"/>
      <c r="C466" s="115"/>
      <c r="D466" s="115"/>
      <c r="E466" s="115"/>
      <c r="F466" s="115"/>
      <c r="G466" s="115"/>
      <c r="H466" s="115"/>
      <c r="I466" s="115"/>
      <c r="J466" s="115"/>
      <c r="K466" s="115"/>
      <c r="L466" s="115"/>
      <c r="M466" s="115"/>
      <c r="N466" s="115"/>
      <c r="O466" s="115"/>
      <c r="P466" s="115"/>
      <c r="Q466" s="115"/>
      <c r="R466" s="115"/>
      <c r="S466" s="115"/>
      <c r="T466" s="115"/>
      <c r="U466" s="115"/>
      <c r="V466" s="115"/>
      <c r="W466" s="115"/>
      <c r="X466" s="115"/>
      <c r="Y466" s="115"/>
      <c r="Z466" s="115"/>
    </row>
    <row r="467" customFormat="false" ht="15.75" hidden="false" customHeight="true" outlineLevel="0" collapsed="false">
      <c r="A467" s="115"/>
      <c r="B467" s="115"/>
      <c r="C467" s="115"/>
      <c r="D467" s="115"/>
      <c r="E467" s="115"/>
      <c r="F467" s="115"/>
      <c r="G467" s="115"/>
      <c r="H467" s="115"/>
      <c r="I467" s="115"/>
      <c r="J467" s="115"/>
      <c r="K467" s="115"/>
      <c r="L467" s="115"/>
      <c r="M467" s="115"/>
      <c r="N467" s="115"/>
      <c r="O467" s="115"/>
      <c r="P467" s="115"/>
      <c r="Q467" s="115"/>
      <c r="R467" s="115"/>
      <c r="S467" s="115"/>
      <c r="T467" s="115"/>
      <c r="U467" s="115"/>
      <c r="V467" s="115"/>
      <c r="W467" s="115"/>
      <c r="X467" s="115"/>
      <c r="Y467" s="115"/>
      <c r="Z467" s="115"/>
    </row>
    <row r="468" customFormat="false" ht="15.75" hidden="false" customHeight="true" outlineLevel="0" collapsed="false">
      <c r="A468" s="115"/>
      <c r="B468" s="115"/>
      <c r="C468" s="115"/>
      <c r="D468" s="115"/>
      <c r="E468" s="115"/>
      <c r="F468" s="115"/>
      <c r="G468" s="115"/>
      <c r="H468" s="115"/>
      <c r="I468" s="115"/>
      <c r="J468" s="115"/>
      <c r="K468" s="115"/>
      <c r="L468" s="115"/>
      <c r="M468" s="115"/>
      <c r="N468" s="115"/>
      <c r="O468" s="115"/>
      <c r="P468" s="115"/>
      <c r="Q468" s="115"/>
      <c r="R468" s="115"/>
      <c r="S468" s="115"/>
      <c r="T468" s="115"/>
      <c r="U468" s="115"/>
      <c r="V468" s="115"/>
      <c r="W468" s="115"/>
      <c r="X468" s="115"/>
      <c r="Y468" s="115"/>
      <c r="Z468" s="115"/>
    </row>
    <row r="469" customFormat="false" ht="15.75" hidden="false" customHeight="true" outlineLevel="0" collapsed="false">
      <c r="A469" s="115"/>
      <c r="B469" s="115"/>
      <c r="C469" s="115"/>
      <c r="D469" s="115"/>
      <c r="E469" s="115"/>
      <c r="F469" s="115"/>
      <c r="G469" s="115"/>
      <c r="H469" s="115"/>
      <c r="I469" s="115"/>
      <c r="J469" s="115"/>
      <c r="K469" s="115"/>
      <c r="L469" s="115"/>
      <c r="M469" s="115"/>
      <c r="N469" s="115"/>
      <c r="O469" s="115"/>
      <c r="P469" s="115"/>
      <c r="Q469" s="115"/>
      <c r="R469" s="115"/>
      <c r="S469" s="115"/>
      <c r="T469" s="115"/>
      <c r="U469" s="115"/>
      <c r="V469" s="115"/>
      <c r="W469" s="115"/>
      <c r="X469" s="115"/>
      <c r="Y469" s="115"/>
      <c r="Z469" s="115"/>
    </row>
    <row r="470" customFormat="false" ht="15.75" hidden="false" customHeight="true" outlineLevel="0" collapsed="false">
      <c r="A470" s="115"/>
      <c r="B470" s="115"/>
      <c r="C470" s="115"/>
      <c r="D470" s="115"/>
      <c r="E470" s="115"/>
      <c r="F470" s="115"/>
      <c r="G470" s="115"/>
      <c r="H470" s="115"/>
      <c r="I470" s="115"/>
      <c r="J470" s="115"/>
      <c r="K470" s="115"/>
      <c r="L470" s="115"/>
      <c r="M470" s="115"/>
      <c r="N470" s="115"/>
      <c r="O470" s="115"/>
      <c r="P470" s="115"/>
      <c r="Q470" s="115"/>
      <c r="R470" s="115"/>
      <c r="S470" s="115"/>
      <c r="T470" s="115"/>
      <c r="U470" s="115"/>
      <c r="V470" s="115"/>
      <c r="W470" s="115"/>
      <c r="X470" s="115"/>
      <c r="Y470" s="115"/>
      <c r="Z470" s="115"/>
    </row>
    <row r="471" customFormat="false" ht="15.75" hidden="false" customHeight="true" outlineLevel="0" collapsed="false">
      <c r="A471" s="115"/>
      <c r="B471" s="115"/>
      <c r="C471" s="115"/>
      <c r="D471" s="115"/>
      <c r="E471" s="115"/>
      <c r="F471" s="115"/>
      <c r="G471" s="115"/>
      <c r="H471" s="115"/>
      <c r="I471" s="115"/>
      <c r="J471" s="115"/>
      <c r="K471" s="115"/>
      <c r="L471" s="115"/>
      <c r="M471" s="115"/>
      <c r="N471" s="115"/>
      <c r="O471" s="115"/>
      <c r="P471" s="115"/>
      <c r="Q471" s="115"/>
      <c r="R471" s="115"/>
      <c r="S471" s="115"/>
      <c r="T471" s="115"/>
      <c r="U471" s="115"/>
      <c r="V471" s="115"/>
      <c r="W471" s="115"/>
      <c r="X471" s="115"/>
      <c r="Y471" s="115"/>
      <c r="Z471" s="115"/>
    </row>
    <row r="472" customFormat="false" ht="15.75" hidden="false" customHeight="true" outlineLevel="0" collapsed="false">
      <c r="A472" s="115"/>
      <c r="B472" s="115"/>
      <c r="C472" s="115"/>
      <c r="D472" s="115"/>
      <c r="E472" s="115"/>
      <c r="F472" s="115"/>
      <c r="G472" s="115"/>
      <c r="H472" s="115"/>
      <c r="I472" s="115"/>
      <c r="J472" s="115"/>
      <c r="K472" s="115"/>
      <c r="L472" s="115"/>
      <c r="M472" s="115"/>
      <c r="N472" s="115"/>
      <c r="O472" s="115"/>
      <c r="P472" s="115"/>
      <c r="Q472" s="115"/>
      <c r="R472" s="115"/>
      <c r="S472" s="115"/>
      <c r="T472" s="115"/>
      <c r="U472" s="115"/>
      <c r="V472" s="115"/>
      <c r="W472" s="115"/>
      <c r="X472" s="115"/>
      <c r="Y472" s="115"/>
      <c r="Z472" s="115"/>
    </row>
    <row r="473" customFormat="false" ht="15.75" hidden="false" customHeight="true" outlineLevel="0" collapsed="false">
      <c r="A473" s="115"/>
      <c r="B473" s="115"/>
      <c r="C473" s="115"/>
      <c r="D473" s="115"/>
      <c r="E473" s="115"/>
      <c r="F473" s="115"/>
      <c r="G473" s="115"/>
      <c r="H473" s="115"/>
      <c r="I473" s="115"/>
      <c r="J473" s="115"/>
      <c r="K473" s="115"/>
      <c r="L473" s="115"/>
      <c r="M473" s="115"/>
      <c r="N473" s="115"/>
      <c r="O473" s="115"/>
      <c r="P473" s="115"/>
      <c r="Q473" s="115"/>
      <c r="R473" s="115"/>
      <c r="S473" s="115"/>
      <c r="T473" s="115"/>
      <c r="U473" s="115"/>
      <c r="V473" s="115"/>
      <c r="W473" s="115"/>
      <c r="X473" s="115"/>
      <c r="Y473" s="115"/>
      <c r="Z473" s="115"/>
    </row>
    <row r="474" customFormat="false" ht="15.75" hidden="false" customHeight="true" outlineLevel="0" collapsed="false">
      <c r="A474" s="115"/>
      <c r="B474" s="115"/>
      <c r="C474" s="115"/>
      <c r="D474" s="115"/>
      <c r="E474" s="115"/>
      <c r="F474" s="115"/>
      <c r="G474" s="115"/>
      <c r="H474" s="115"/>
      <c r="I474" s="115"/>
      <c r="J474" s="115"/>
      <c r="K474" s="115"/>
      <c r="L474" s="115"/>
      <c r="M474" s="115"/>
      <c r="N474" s="115"/>
      <c r="O474" s="115"/>
      <c r="P474" s="115"/>
      <c r="Q474" s="115"/>
      <c r="R474" s="115"/>
      <c r="S474" s="115"/>
      <c r="T474" s="115"/>
      <c r="U474" s="115"/>
      <c r="V474" s="115"/>
      <c r="W474" s="115"/>
      <c r="X474" s="115"/>
      <c r="Y474" s="115"/>
      <c r="Z474" s="115"/>
    </row>
    <row r="475" customFormat="false" ht="15.75" hidden="false" customHeight="true" outlineLevel="0" collapsed="false">
      <c r="A475" s="115"/>
      <c r="B475" s="115"/>
      <c r="C475" s="115"/>
      <c r="D475" s="115"/>
      <c r="E475" s="115"/>
      <c r="F475" s="115"/>
      <c r="G475" s="115"/>
      <c r="H475" s="115"/>
      <c r="I475" s="115"/>
      <c r="J475" s="115"/>
      <c r="K475" s="115"/>
      <c r="L475" s="115"/>
      <c r="M475" s="115"/>
      <c r="N475" s="115"/>
      <c r="O475" s="115"/>
      <c r="P475" s="115"/>
      <c r="Q475" s="115"/>
      <c r="R475" s="115"/>
      <c r="S475" s="115"/>
      <c r="T475" s="115"/>
      <c r="U475" s="115"/>
      <c r="V475" s="115"/>
      <c r="W475" s="115"/>
      <c r="X475" s="115"/>
      <c r="Y475" s="115"/>
      <c r="Z475" s="115"/>
    </row>
    <row r="476" customFormat="false" ht="15.75" hidden="false" customHeight="true" outlineLevel="0" collapsed="false">
      <c r="A476" s="115"/>
      <c r="B476" s="115"/>
      <c r="C476" s="115"/>
      <c r="D476" s="115"/>
      <c r="E476" s="115"/>
      <c r="F476" s="115"/>
      <c r="G476" s="115"/>
      <c r="H476" s="115"/>
      <c r="I476" s="115"/>
      <c r="J476" s="115"/>
      <c r="K476" s="115"/>
      <c r="L476" s="115"/>
      <c r="M476" s="115"/>
      <c r="N476" s="115"/>
      <c r="O476" s="115"/>
      <c r="P476" s="115"/>
      <c r="Q476" s="115"/>
      <c r="R476" s="115"/>
      <c r="S476" s="115"/>
      <c r="T476" s="115"/>
      <c r="U476" s="115"/>
      <c r="V476" s="115"/>
      <c r="W476" s="115"/>
      <c r="X476" s="115"/>
      <c r="Y476" s="115"/>
      <c r="Z476" s="115"/>
    </row>
    <row r="477" customFormat="false" ht="15.75" hidden="false" customHeight="true" outlineLevel="0" collapsed="false">
      <c r="A477" s="115"/>
      <c r="B477" s="115"/>
      <c r="C477" s="115"/>
      <c r="D477" s="115"/>
      <c r="E477" s="115"/>
      <c r="F477" s="115"/>
      <c r="G477" s="115"/>
      <c r="H477" s="115"/>
      <c r="I477" s="115"/>
      <c r="J477" s="115"/>
      <c r="K477" s="115"/>
      <c r="L477" s="115"/>
      <c r="M477" s="115"/>
      <c r="N477" s="115"/>
      <c r="O477" s="115"/>
      <c r="P477" s="115"/>
      <c r="Q477" s="115"/>
      <c r="R477" s="115"/>
      <c r="S477" s="115"/>
      <c r="T477" s="115"/>
      <c r="U477" s="115"/>
      <c r="V477" s="115"/>
      <c r="W477" s="115"/>
      <c r="X477" s="115"/>
      <c r="Y477" s="115"/>
      <c r="Z477" s="115"/>
    </row>
    <row r="478" customFormat="false" ht="15.75" hidden="false" customHeight="true" outlineLevel="0" collapsed="false">
      <c r="A478" s="115"/>
      <c r="B478" s="115"/>
      <c r="C478" s="115"/>
      <c r="D478" s="115"/>
      <c r="E478" s="115"/>
      <c r="F478" s="115"/>
      <c r="G478" s="115"/>
      <c r="H478" s="115"/>
      <c r="I478" s="115"/>
      <c r="J478" s="115"/>
      <c r="K478" s="115"/>
      <c r="L478" s="115"/>
      <c r="M478" s="115"/>
      <c r="N478" s="115"/>
      <c r="O478" s="115"/>
      <c r="P478" s="115"/>
      <c r="Q478" s="115"/>
      <c r="R478" s="115"/>
      <c r="S478" s="115"/>
      <c r="T478" s="115"/>
      <c r="U478" s="115"/>
      <c r="V478" s="115"/>
      <c r="W478" s="115"/>
      <c r="X478" s="115"/>
      <c r="Y478" s="115"/>
      <c r="Z478" s="115"/>
    </row>
    <row r="479" customFormat="false" ht="15.75" hidden="false" customHeight="true" outlineLevel="0" collapsed="false">
      <c r="A479" s="115"/>
      <c r="B479" s="115"/>
      <c r="C479" s="115"/>
      <c r="D479" s="115"/>
      <c r="E479" s="115"/>
      <c r="F479" s="115"/>
      <c r="G479" s="115"/>
      <c r="H479" s="115"/>
      <c r="I479" s="115"/>
      <c r="J479" s="115"/>
      <c r="K479" s="115"/>
      <c r="L479" s="115"/>
      <c r="M479" s="115"/>
      <c r="N479" s="115"/>
      <c r="O479" s="115"/>
      <c r="P479" s="115"/>
      <c r="Q479" s="115"/>
      <c r="R479" s="115"/>
      <c r="S479" s="115"/>
      <c r="T479" s="115"/>
      <c r="U479" s="115"/>
      <c r="V479" s="115"/>
      <c r="W479" s="115"/>
      <c r="X479" s="115"/>
      <c r="Y479" s="115"/>
      <c r="Z479" s="115"/>
    </row>
    <row r="480" customFormat="false" ht="15.75" hidden="false" customHeight="true" outlineLevel="0" collapsed="false">
      <c r="A480" s="115"/>
      <c r="B480" s="115"/>
      <c r="C480" s="115"/>
      <c r="D480" s="115"/>
      <c r="E480" s="115"/>
      <c r="F480" s="115"/>
      <c r="G480" s="115"/>
      <c r="H480" s="115"/>
      <c r="I480" s="115"/>
      <c r="J480" s="115"/>
      <c r="K480" s="115"/>
      <c r="L480" s="115"/>
      <c r="M480" s="115"/>
      <c r="N480" s="115"/>
      <c r="O480" s="115"/>
      <c r="P480" s="115"/>
      <c r="Q480" s="115"/>
      <c r="R480" s="115"/>
      <c r="S480" s="115"/>
      <c r="T480" s="115"/>
      <c r="U480" s="115"/>
      <c r="V480" s="115"/>
      <c r="W480" s="115"/>
      <c r="X480" s="115"/>
      <c r="Y480" s="115"/>
      <c r="Z480" s="115"/>
    </row>
    <row r="481" customFormat="false" ht="15.75" hidden="false" customHeight="true" outlineLevel="0" collapsed="false">
      <c r="A481" s="115"/>
      <c r="B481" s="115"/>
      <c r="C481" s="115"/>
      <c r="D481" s="115"/>
      <c r="E481" s="115"/>
      <c r="F481" s="115"/>
      <c r="G481" s="115"/>
      <c r="H481" s="115"/>
      <c r="I481" s="115"/>
      <c r="J481" s="115"/>
      <c r="K481" s="115"/>
      <c r="L481" s="115"/>
      <c r="M481" s="115"/>
      <c r="N481" s="115"/>
      <c r="O481" s="115"/>
      <c r="P481" s="115"/>
      <c r="Q481" s="115"/>
      <c r="R481" s="115"/>
      <c r="S481" s="115"/>
      <c r="T481" s="115"/>
      <c r="U481" s="115"/>
      <c r="V481" s="115"/>
      <c r="W481" s="115"/>
      <c r="X481" s="115"/>
      <c r="Y481" s="115"/>
      <c r="Z481" s="115"/>
    </row>
    <row r="482" customFormat="false" ht="15.75" hidden="false" customHeight="true" outlineLevel="0" collapsed="false">
      <c r="A482" s="115"/>
      <c r="B482" s="115"/>
      <c r="C482" s="115"/>
      <c r="D482" s="115"/>
      <c r="E482" s="115"/>
      <c r="F482" s="115"/>
      <c r="G482" s="115"/>
      <c r="H482" s="115"/>
      <c r="I482" s="115"/>
      <c r="J482" s="115"/>
      <c r="K482" s="115"/>
      <c r="L482" s="115"/>
      <c r="M482" s="115"/>
      <c r="N482" s="115"/>
      <c r="O482" s="115"/>
      <c r="P482" s="115"/>
      <c r="Q482" s="115"/>
      <c r="R482" s="115"/>
      <c r="S482" s="115"/>
      <c r="T482" s="115"/>
      <c r="U482" s="115"/>
      <c r="V482" s="115"/>
      <c r="W482" s="115"/>
      <c r="X482" s="115"/>
      <c r="Y482" s="115"/>
      <c r="Z482" s="115"/>
    </row>
    <row r="483" customFormat="false" ht="15.75" hidden="false" customHeight="true" outlineLevel="0" collapsed="false">
      <c r="A483" s="115"/>
      <c r="B483" s="115"/>
      <c r="C483" s="115"/>
      <c r="D483" s="115"/>
      <c r="E483" s="115"/>
      <c r="F483" s="115"/>
      <c r="G483" s="115"/>
      <c r="H483" s="115"/>
      <c r="I483" s="115"/>
      <c r="J483" s="115"/>
      <c r="K483" s="115"/>
      <c r="L483" s="115"/>
      <c r="M483" s="115"/>
      <c r="N483" s="115"/>
      <c r="O483" s="115"/>
      <c r="P483" s="115"/>
      <c r="Q483" s="115"/>
      <c r="R483" s="115"/>
      <c r="S483" s="115"/>
      <c r="T483" s="115"/>
      <c r="U483" s="115"/>
      <c r="V483" s="115"/>
      <c r="W483" s="115"/>
      <c r="X483" s="115"/>
      <c r="Y483" s="115"/>
      <c r="Z483" s="115"/>
    </row>
    <row r="484" customFormat="false" ht="15.75" hidden="false" customHeight="true" outlineLevel="0" collapsed="false">
      <c r="A484" s="115"/>
      <c r="B484" s="115"/>
      <c r="C484" s="115"/>
      <c r="D484" s="115"/>
      <c r="E484" s="115"/>
      <c r="F484" s="115"/>
      <c r="G484" s="115"/>
      <c r="H484" s="115"/>
      <c r="I484" s="115"/>
      <c r="J484" s="115"/>
      <c r="K484" s="115"/>
      <c r="L484" s="115"/>
      <c r="M484" s="115"/>
      <c r="N484" s="115"/>
      <c r="O484" s="115"/>
      <c r="P484" s="115"/>
      <c r="Q484" s="115"/>
      <c r="R484" s="115"/>
      <c r="S484" s="115"/>
      <c r="T484" s="115"/>
      <c r="U484" s="115"/>
      <c r="V484" s="115"/>
      <c r="W484" s="115"/>
      <c r="X484" s="115"/>
      <c r="Y484" s="115"/>
      <c r="Z484" s="115"/>
    </row>
    <row r="485" customFormat="false" ht="15.75" hidden="false" customHeight="true" outlineLevel="0" collapsed="false">
      <c r="A485" s="115"/>
      <c r="B485" s="115"/>
      <c r="C485" s="115"/>
      <c r="D485" s="115"/>
      <c r="E485" s="115"/>
      <c r="F485" s="115"/>
      <c r="G485" s="115"/>
      <c r="H485" s="115"/>
      <c r="I485" s="115"/>
      <c r="J485" s="115"/>
      <c r="K485" s="115"/>
      <c r="L485" s="115"/>
      <c r="M485" s="115"/>
      <c r="N485" s="115"/>
      <c r="O485" s="115"/>
      <c r="P485" s="115"/>
      <c r="Q485" s="115"/>
      <c r="R485" s="115"/>
      <c r="S485" s="115"/>
      <c r="T485" s="115"/>
      <c r="U485" s="115"/>
      <c r="V485" s="115"/>
      <c r="W485" s="115"/>
      <c r="X485" s="115"/>
      <c r="Y485" s="115"/>
      <c r="Z485" s="115"/>
    </row>
    <row r="486" customFormat="false" ht="15.75" hidden="false" customHeight="true" outlineLevel="0" collapsed="false">
      <c r="A486" s="115"/>
      <c r="B486" s="115"/>
      <c r="C486" s="115"/>
      <c r="D486" s="115"/>
      <c r="E486" s="115"/>
      <c r="F486" s="115"/>
      <c r="G486" s="115"/>
      <c r="H486" s="115"/>
      <c r="I486" s="115"/>
      <c r="J486" s="115"/>
      <c r="K486" s="115"/>
      <c r="L486" s="115"/>
      <c r="M486" s="115"/>
      <c r="N486" s="115"/>
      <c r="O486" s="115"/>
      <c r="P486" s="115"/>
      <c r="Q486" s="115"/>
      <c r="R486" s="115"/>
      <c r="S486" s="115"/>
      <c r="T486" s="115"/>
      <c r="U486" s="115"/>
      <c r="V486" s="115"/>
      <c r="W486" s="115"/>
      <c r="X486" s="115"/>
      <c r="Y486" s="115"/>
      <c r="Z486" s="115"/>
    </row>
    <row r="487" customFormat="false" ht="15.75" hidden="false" customHeight="true" outlineLevel="0" collapsed="false">
      <c r="A487" s="115"/>
      <c r="B487" s="115"/>
      <c r="C487" s="115"/>
      <c r="D487" s="115"/>
      <c r="E487" s="115"/>
      <c r="F487" s="115"/>
      <c r="G487" s="115"/>
      <c r="H487" s="115"/>
      <c r="I487" s="115"/>
      <c r="J487" s="115"/>
      <c r="K487" s="115"/>
      <c r="L487" s="115"/>
      <c r="M487" s="115"/>
      <c r="N487" s="115"/>
      <c r="O487" s="115"/>
      <c r="P487" s="115"/>
      <c r="Q487" s="115"/>
      <c r="R487" s="115"/>
      <c r="S487" s="115"/>
      <c r="T487" s="115"/>
      <c r="U487" s="115"/>
      <c r="V487" s="115"/>
      <c r="W487" s="115"/>
      <c r="X487" s="115"/>
      <c r="Y487" s="115"/>
      <c r="Z487" s="115"/>
    </row>
    <row r="488" customFormat="false" ht="15.75" hidden="false" customHeight="true" outlineLevel="0" collapsed="false">
      <c r="A488" s="115"/>
      <c r="B488" s="115"/>
      <c r="C488" s="115"/>
      <c r="D488" s="115"/>
      <c r="E488" s="115"/>
      <c r="F488" s="115"/>
      <c r="G488" s="115"/>
      <c r="H488" s="115"/>
      <c r="I488" s="115"/>
      <c r="J488" s="115"/>
      <c r="K488" s="115"/>
      <c r="L488" s="115"/>
      <c r="M488" s="115"/>
      <c r="N488" s="115"/>
      <c r="O488" s="115"/>
      <c r="P488" s="115"/>
      <c r="Q488" s="115"/>
      <c r="R488" s="115"/>
      <c r="S488" s="115"/>
      <c r="T488" s="115"/>
      <c r="U488" s="115"/>
      <c r="V488" s="115"/>
      <c r="W488" s="115"/>
      <c r="X488" s="115"/>
      <c r="Y488" s="115"/>
      <c r="Z488" s="115"/>
    </row>
    <row r="489" customFormat="false" ht="15.75" hidden="false" customHeight="true" outlineLevel="0" collapsed="false">
      <c r="A489" s="115"/>
      <c r="B489" s="115"/>
      <c r="C489" s="115"/>
      <c r="D489" s="115"/>
      <c r="E489" s="115"/>
      <c r="F489" s="115"/>
      <c r="G489" s="115"/>
      <c r="H489" s="115"/>
      <c r="I489" s="115"/>
      <c r="J489" s="115"/>
      <c r="K489" s="115"/>
      <c r="L489" s="115"/>
      <c r="M489" s="115"/>
      <c r="N489" s="115"/>
      <c r="O489" s="115"/>
      <c r="P489" s="115"/>
      <c r="Q489" s="115"/>
      <c r="R489" s="115"/>
      <c r="S489" s="115"/>
      <c r="T489" s="115"/>
      <c r="U489" s="115"/>
      <c r="V489" s="115"/>
      <c r="W489" s="115"/>
      <c r="X489" s="115"/>
      <c r="Y489" s="115"/>
      <c r="Z489" s="115"/>
    </row>
    <row r="490" customFormat="false" ht="15.75" hidden="false" customHeight="true" outlineLevel="0" collapsed="false">
      <c r="A490" s="115"/>
      <c r="B490" s="115"/>
      <c r="C490" s="115"/>
      <c r="D490" s="115"/>
      <c r="E490" s="115"/>
      <c r="F490" s="115"/>
      <c r="G490" s="115"/>
      <c r="H490" s="115"/>
      <c r="I490" s="115"/>
      <c r="J490" s="115"/>
      <c r="K490" s="115"/>
      <c r="L490" s="115"/>
      <c r="M490" s="115"/>
      <c r="N490" s="115"/>
      <c r="O490" s="115"/>
      <c r="P490" s="115"/>
      <c r="Q490" s="115"/>
      <c r="R490" s="115"/>
      <c r="S490" s="115"/>
      <c r="T490" s="115"/>
      <c r="U490" s="115"/>
      <c r="V490" s="115"/>
      <c r="W490" s="115"/>
      <c r="X490" s="115"/>
      <c r="Y490" s="115"/>
      <c r="Z490" s="115"/>
    </row>
    <row r="491" customFormat="false" ht="15.75" hidden="false" customHeight="true" outlineLevel="0" collapsed="false">
      <c r="A491" s="115"/>
      <c r="B491" s="115"/>
      <c r="C491" s="115"/>
      <c r="D491" s="115"/>
      <c r="E491" s="115"/>
      <c r="F491" s="115"/>
      <c r="G491" s="115"/>
      <c r="H491" s="115"/>
      <c r="I491" s="115"/>
      <c r="J491" s="115"/>
      <c r="K491" s="115"/>
      <c r="L491" s="115"/>
      <c r="M491" s="115"/>
      <c r="N491" s="115"/>
      <c r="O491" s="115"/>
      <c r="P491" s="115"/>
      <c r="Q491" s="115"/>
      <c r="R491" s="115"/>
      <c r="S491" s="115"/>
      <c r="T491" s="115"/>
      <c r="U491" s="115"/>
      <c r="V491" s="115"/>
      <c r="W491" s="115"/>
      <c r="X491" s="115"/>
      <c r="Y491" s="115"/>
      <c r="Z491" s="115"/>
    </row>
    <row r="492" customFormat="false" ht="15.75" hidden="false" customHeight="true" outlineLevel="0" collapsed="false">
      <c r="A492" s="115"/>
      <c r="B492" s="115"/>
      <c r="C492" s="115"/>
      <c r="D492" s="115"/>
      <c r="E492" s="115"/>
      <c r="F492" s="115"/>
      <c r="G492" s="115"/>
      <c r="H492" s="115"/>
      <c r="I492" s="115"/>
      <c r="J492" s="115"/>
      <c r="K492" s="115"/>
      <c r="L492" s="115"/>
      <c r="M492" s="115"/>
      <c r="N492" s="115"/>
      <c r="O492" s="115"/>
      <c r="P492" s="115"/>
      <c r="Q492" s="115"/>
      <c r="R492" s="115"/>
      <c r="S492" s="115"/>
      <c r="T492" s="115"/>
      <c r="U492" s="115"/>
      <c r="V492" s="115"/>
      <c r="W492" s="115"/>
      <c r="X492" s="115"/>
      <c r="Y492" s="115"/>
      <c r="Z492" s="115"/>
    </row>
    <row r="493" customFormat="false" ht="15.75" hidden="false" customHeight="true" outlineLevel="0" collapsed="false">
      <c r="A493" s="115"/>
      <c r="B493" s="115"/>
      <c r="C493" s="115"/>
      <c r="D493" s="115"/>
      <c r="E493" s="115"/>
      <c r="F493" s="115"/>
      <c r="G493" s="115"/>
      <c r="H493" s="115"/>
      <c r="I493" s="115"/>
      <c r="J493" s="115"/>
      <c r="K493" s="115"/>
      <c r="L493" s="115"/>
      <c r="M493" s="115"/>
      <c r="N493" s="115"/>
      <c r="O493" s="115"/>
      <c r="P493" s="115"/>
      <c r="Q493" s="115"/>
      <c r="R493" s="115"/>
      <c r="S493" s="115"/>
      <c r="T493" s="115"/>
      <c r="U493" s="115"/>
      <c r="V493" s="115"/>
      <c r="W493" s="115"/>
      <c r="X493" s="115"/>
      <c r="Y493" s="115"/>
      <c r="Z493" s="115"/>
    </row>
    <row r="494" customFormat="false" ht="15.75" hidden="false" customHeight="true" outlineLevel="0" collapsed="false">
      <c r="A494" s="115"/>
      <c r="B494" s="115"/>
      <c r="C494" s="115"/>
      <c r="D494" s="115"/>
      <c r="E494" s="115"/>
      <c r="F494" s="115"/>
      <c r="G494" s="115"/>
      <c r="H494" s="115"/>
      <c r="I494" s="115"/>
      <c r="J494" s="115"/>
      <c r="K494" s="115"/>
      <c r="L494" s="115"/>
      <c r="M494" s="115"/>
      <c r="N494" s="115"/>
      <c r="O494" s="115"/>
      <c r="P494" s="115"/>
      <c r="Q494" s="115"/>
      <c r="R494" s="115"/>
      <c r="S494" s="115"/>
      <c r="T494" s="115"/>
      <c r="U494" s="115"/>
      <c r="V494" s="115"/>
      <c r="W494" s="115"/>
      <c r="X494" s="115"/>
      <c r="Y494" s="115"/>
      <c r="Z494" s="115"/>
    </row>
    <row r="495" customFormat="false" ht="15.75" hidden="false" customHeight="true" outlineLevel="0" collapsed="false">
      <c r="A495" s="115"/>
      <c r="B495" s="115"/>
      <c r="C495" s="115"/>
      <c r="D495" s="115"/>
      <c r="E495" s="115"/>
      <c r="F495" s="115"/>
      <c r="G495" s="115"/>
      <c r="H495" s="115"/>
      <c r="I495" s="115"/>
      <c r="J495" s="115"/>
      <c r="K495" s="115"/>
      <c r="L495" s="115"/>
      <c r="M495" s="115"/>
      <c r="N495" s="115"/>
      <c r="O495" s="115"/>
      <c r="P495" s="115"/>
      <c r="Q495" s="115"/>
      <c r="R495" s="115"/>
      <c r="S495" s="115"/>
      <c r="T495" s="115"/>
      <c r="U495" s="115"/>
      <c r="V495" s="115"/>
      <c r="W495" s="115"/>
      <c r="X495" s="115"/>
      <c r="Y495" s="115"/>
      <c r="Z495" s="115"/>
    </row>
    <row r="496" customFormat="false" ht="15.75" hidden="false" customHeight="true" outlineLevel="0" collapsed="false">
      <c r="A496" s="115"/>
      <c r="B496" s="115"/>
      <c r="C496" s="115"/>
      <c r="D496" s="115"/>
      <c r="E496" s="115"/>
      <c r="F496" s="115"/>
      <c r="G496" s="115"/>
      <c r="H496" s="115"/>
      <c r="I496" s="115"/>
      <c r="J496" s="115"/>
      <c r="K496" s="115"/>
      <c r="L496" s="115"/>
      <c r="M496" s="115"/>
      <c r="N496" s="115"/>
      <c r="O496" s="115"/>
      <c r="P496" s="115"/>
      <c r="Q496" s="115"/>
      <c r="R496" s="115"/>
      <c r="S496" s="115"/>
      <c r="T496" s="115"/>
      <c r="U496" s="115"/>
      <c r="V496" s="115"/>
      <c r="W496" s="115"/>
      <c r="X496" s="115"/>
      <c r="Y496" s="115"/>
      <c r="Z496" s="115"/>
    </row>
    <row r="497" customFormat="false" ht="15.75" hidden="false" customHeight="true" outlineLevel="0" collapsed="false">
      <c r="A497" s="115"/>
      <c r="B497" s="115"/>
      <c r="C497" s="115"/>
      <c r="D497" s="115"/>
      <c r="E497" s="115"/>
      <c r="F497" s="115"/>
      <c r="G497" s="115"/>
      <c r="H497" s="115"/>
      <c r="I497" s="115"/>
      <c r="J497" s="115"/>
      <c r="K497" s="115"/>
      <c r="L497" s="115"/>
      <c r="M497" s="115"/>
      <c r="N497" s="115"/>
      <c r="O497" s="115"/>
      <c r="P497" s="115"/>
      <c r="Q497" s="115"/>
      <c r="R497" s="115"/>
      <c r="S497" s="115"/>
      <c r="T497" s="115"/>
      <c r="U497" s="115"/>
      <c r="V497" s="115"/>
      <c r="W497" s="115"/>
      <c r="X497" s="115"/>
      <c r="Y497" s="115"/>
      <c r="Z497" s="115"/>
    </row>
    <row r="498" customFormat="false" ht="15.75" hidden="false" customHeight="true" outlineLevel="0" collapsed="false">
      <c r="A498" s="115"/>
      <c r="B498" s="115"/>
      <c r="C498" s="115"/>
      <c r="D498" s="115"/>
      <c r="E498" s="115"/>
      <c r="F498" s="115"/>
      <c r="G498" s="115"/>
      <c r="H498" s="115"/>
      <c r="I498" s="115"/>
      <c r="J498" s="115"/>
      <c r="K498" s="115"/>
      <c r="L498" s="115"/>
      <c r="M498" s="115"/>
      <c r="N498" s="115"/>
      <c r="O498" s="115"/>
      <c r="P498" s="115"/>
      <c r="Q498" s="115"/>
      <c r="R498" s="115"/>
      <c r="S498" s="115"/>
      <c r="T498" s="115"/>
      <c r="U498" s="115"/>
      <c r="V498" s="115"/>
      <c r="W498" s="115"/>
      <c r="X498" s="115"/>
      <c r="Y498" s="115"/>
      <c r="Z498" s="115"/>
    </row>
    <row r="499" customFormat="false" ht="15.75" hidden="false" customHeight="true" outlineLevel="0" collapsed="false">
      <c r="A499" s="115"/>
      <c r="B499" s="115"/>
      <c r="C499" s="115"/>
      <c r="D499" s="115"/>
      <c r="E499" s="115"/>
      <c r="F499" s="115"/>
      <c r="G499" s="115"/>
      <c r="H499" s="115"/>
      <c r="I499" s="115"/>
      <c r="J499" s="115"/>
      <c r="K499" s="115"/>
      <c r="L499" s="115"/>
      <c r="M499" s="115"/>
      <c r="N499" s="115"/>
      <c r="O499" s="115"/>
      <c r="P499" s="115"/>
      <c r="Q499" s="115"/>
      <c r="R499" s="115"/>
      <c r="S499" s="115"/>
      <c r="T499" s="115"/>
      <c r="U499" s="115"/>
      <c r="V499" s="115"/>
      <c r="W499" s="115"/>
      <c r="X499" s="115"/>
      <c r="Y499" s="115"/>
      <c r="Z499" s="115"/>
    </row>
    <row r="500" customFormat="false" ht="15.75" hidden="false" customHeight="true" outlineLevel="0" collapsed="false">
      <c r="A500" s="115"/>
      <c r="B500" s="115"/>
      <c r="C500" s="115"/>
      <c r="D500" s="115"/>
      <c r="E500" s="115"/>
      <c r="F500" s="115"/>
      <c r="G500" s="115"/>
      <c r="H500" s="115"/>
      <c r="I500" s="115"/>
      <c r="J500" s="115"/>
      <c r="K500" s="115"/>
      <c r="L500" s="115"/>
      <c r="M500" s="115"/>
      <c r="N500" s="115"/>
      <c r="O500" s="115"/>
      <c r="P500" s="115"/>
      <c r="Q500" s="115"/>
      <c r="R500" s="115"/>
      <c r="S500" s="115"/>
      <c r="T500" s="115"/>
      <c r="U500" s="115"/>
      <c r="V500" s="115"/>
      <c r="W500" s="115"/>
      <c r="X500" s="115"/>
      <c r="Y500" s="115"/>
      <c r="Z500" s="115"/>
    </row>
    <row r="501" customFormat="false" ht="15.75" hidden="false" customHeight="true" outlineLevel="0" collapsed="false">
      <c r="A501" s="115"/>
      <c r="B501" s="115"/>
      <c r="C501" s="115"/>
      <c r="D501" s="115"/>
      <c r="E501" s="115"/>
      <c r="F501" s="115"/>
      <c r="G501" s="115"/>
      <c r="H501" s="115"/>
      <c r="I501" s="115"/>
      <c r="J501" s="115"/>
      <c r="K501" s="115"/>
      <c r="L501" s="115"/>
      <c r="M501" s="115"/>
      <c r="N501" s="115"/>
      <c r="O501" s="115"/>
      <c r="P501" s="115"/>
      <c r="Q501" s="115"/>
      <c r="R501" s="115"/>
      <c r="S501" s="115"/>
      <c r="T501" s="115"/>
      <c r="U501" s="115"/>
      <c r="V501" s="115"/>
      <c r="W501" s="115"/>
      <c r="X501" s="115"/>
      <c r="Y501" s="115"/>
      <c r="Z501" s="115"/>
    </row>
    <row r="502" customFormat="false" ht="15.75" hidden="false" customHeight="true" outlineLevel="0" collapsed="false">
      <c r="A502" s="115"/>
      <c r="B502" s="115"/>
      <c r="C502" s="115"/>
      <c r="D502" s="115"/>
      <c r="E502" s="115"/>
      <c r="F502" s="115"/>
      <c r="G502" s="115"/>
      <c r="H502" s="115"/>
      <c r="I502" s="115"/>
      <c r="J502" s="115"/>
      <c r="K502" s="115"/>
      <c r="L502" s="115"/>
      <c r="M502" s="115"/>
      <c r="N502" s="115"/>
      <c r="O502" s="115"/>
      <c r="P502" s="115"/>
      <c r="Q502" s="115"/>
      <c r="R502" s="115"/>
      <c r="S502" s="115"/>
      <c r="T502" s="115"/>
      <c r="U502" s="115"/>
      <c r="V502" s="115"/>
      <c r="W502" s="115"/>
      <c r="X502" s="115"/>
      <c r="Y502" s="115"/>
      <c r="Z502" s="115"/>
    </row>
    <row r="503" customFormat="false" ht="15.75" hidden="false" customHeight="true" outlineLevel="0" collapsed="false">
      <c r="A503" s="115"/>
      <c r="B503" s="115"/>
      <c r="C503" s="115"/>
      <c r="D503" s="115"/>
      <c r="E503" s="115"/>
      <c r="F503" s="115"/>
      <c r="G503" s="115"/>
      <c r="H503" s="115"/>
      <c r="I503" s="115"/>
      <c r="J503" s="115"/>
      <c r="K503" s="115"/>
      <c r="L503" s="115"/>
      <c r="M503" s="115"/>
      <c r="N503" s="115"/>
      <c r="O503" s="115"/>
      <c r="P503" s="115"/>
      <c r="Q503" s="115"/>
      <c r="R503" s="115"/>
      <c r="S503" s="115"/>
      <c r="T503" s="115"/>
      <c r="U503" s="115"/>
      <c r="V503" s="115"/>
      <c r="W503" s="115"/>
      <c r="X503" s="115"/>
      <c r="Y503" s="115"/>
      <c r="Z503" s="115"/>
    </row>
    <row r="504" customFormat="false" ht="15.75" hidden="false" customHeight="true" outlineLevel="0" collapsed="false">
      <c r="A504" s="115"/>
      <c r="B504" s="115"/>
      <c r="C504" s="115"/>
      <c r="D504" s="115"/>
      <c r="E504" s="115"/>
      <c r="F504" s="115"/>
      <c r="G504" s="115"/>
      <c r="H504" s="115"/>
      <c r="I504" s="115"/>
      <c r="J504" s="115"/>
      <c r="K504" s="115"/>
      <c r="L504" s="115"/>
      <c r="M504" s="115"/>
      <c r="N504" s="115"/>
      <c r="O504" s="115"/>
      <c r="P504" s="115"/>
      <c r="Q504" s="115"/>
      <c r="R504" s="115"/>
      <c r="S504" s="115"/>
      <c r="T504" s="115"/>
      <c r="U504" s="115"/>
      <c r="V504" s="115"/>
      <c r="W504" s="115"/>
      <c r="X504" s="115"/>
      <c r="Y504" s="115"/>
      <c r="Z504" s="115"/>
    </row>
    <row r="505" customFormat="false" ht="15.75" hidden="false" customHeight="true" outlineLevel="0" collapsed="false">
      <c r="A505" s="115"/>
      <c r="B505" s="115"/>
      <c r="C505" s="115"/>
      <c r="D505" s="115"/>
      <c r="E505" s="115"/>
      <c r="F505" s="115"/>
      <c r="G505" s="115"/>
      <c r="H505" s="115"/>
      <c r="I505" s="115"/>
      <c r="J505" s="115"/>
      <c r="K505" s="115"/>
      <c r="L505" s="115"/>
      <c r="M505" s="115"/>
      <c r="N505" s="115"/>
      <c r="O505" s="115"/>
      <c r="P505" s="115"/>
      <c r="Q505" s="115"/>
      <c r="R505" s="115"/>
      <c r="S505" s="115"/>
      <c r="T505" s="115"/>
      <c r="U505" s="115"/>
      <c r="V505" s="115"/>
      <c r="W505" s="115"/>
      <c r="X505" s="115"/>
      <c r="Y505" s="115"/>
      <c r="Z505" s="115"/>
    </row>
    <row r="506" customFormat="false" ht="15.75" hidden="false" customHeight="true" outlineLevel="0" collapsed="false">
      <c r="A506" s="115"/>
      <c r="B506" s="115"/>
      <c r="C506" s="115"/>
      <c r="D506" s="115"/>
      <c r="E506" s="115"/>
      <c r="F506" s="115"/>
      <c r="G506" s="115"/>
      <c r="H506" s="115"/>
      <c r="I506" s="115"/>
      <c r="J506" s="115"/>
      <c r="K506" s="115"/>
      <c r="L506" s="115"/>
      <c r="M506" s="115"/>
      <c r="N506" s="115"/>
      <c r="O506" s="115"/>
      <c r="P506" s="115"/>
      <c r="Q506" s="115"/>
      <c r="R506" s="115"/>
      <c r="S506" s="115"/>
      <c r="T506" s="115"/>
      <c r="U506" s="115"/>
      <c r="V506" s="115"/>
      <c r="W506" s="115"/>
      <c r="X506" s="115"/>
      <c r="Y506" s="115"/>
      <c r="Z506" s="115"/>
    </row>
    <row r="507" customFormat="false" ht="15.75" hidden="false" customHeight="true" outlineLevel="0" collapsed="false">
      <c r="A507" s="115"/>
      <c r="B507" s="115"/>
      <c r="C507" s="115"/>
      <c r="D507" s="115"/>
      <c r="E507" s="115"/>
      <c r="F507" s="115"/>
      <c r="G507" s="115"/>
      <c r="H507" s="115"/>
      <c r="I507" s="115"/>
      <c r="J507" s="115"/>
      <c r="K507" s="115"/>
      <c r="L507" s="115"/>
      <c r="M507" s="115"/>
      <c r="N507" s="115"/>
      <c r="O507" s="115"/>
      <c r="P507" s="115"/>
      <c r="Q507" s="115"/>
      <c r="R507" s="115"/>
      <c r="S507" s="115"/>
      <c r="T507" s="115"/>
      <c r="U507" s="115"/>
      <c r="V507" s="115"/>
      <c r="W507" s="115"/>
      <c r="X507" s="115"/>
      <c r="Y507" s="115"/>
      <c r="Z507" s="115"/>
    </row>
    <row r="508" customFormat="false" ht="15.75" hidden="false" customHeight="true" outlineLevel="0" collapsed="false">
      <c r="A508" s="115"/>
      <c r="B508" s="115"/>
      <c r="C508" s="115"/>
      <c r="D508" s="115"/>
      <c r="E508" s="115"/>
      <c r="F508" s="115"/>
      <c r="G508" s="115"/>
      <c r="H508" s="115"/>
      <c r="I508" s="115"/>
      <c r="J508" s="115"/>
      <c r="K508" s="115"/>
      <c r="L508" s="115"/>
      <c r="M508" s="115"/>
      <c r="N508" s="115"/>
      <c r="O508" s="115"/>
      <c r="P508" s="115"/>
      <c r="Q508" s="115"/>
      <c r="R508" s="115"/>
      <c r="S508" s="115"/>
      <c r="T508" s="115"/>
      <c r="U508" s="115"/>
      <c r="V508" s="115"/>
      <c r="W508" s="115"/>
      <c r="X508" s="115"/>
      <c r="Y508" s="115"/>
      <c r="Z508" s="115"/>
    </row>
    <row r="509" customFormat="false" ht="15.75" hidden="false" customHeight="true" outlineLevel="0" collapsed="false">
      <c r="A509" s="115"/>
      <c r="B509" s="115"/>
      <c r="C509" s="115"/>
      <c r="D509" s="115"/>
      <c r="E509" s="115"/>
      <c r="F509" s="115"/>
      <c r="G509" s="115"/>
      <c r="H509" s="115"/>
      <c r="I509" s="115"/>
      <c r="J509" s="115"/>
      <c r="K509" s="115"/>
      <c r="L509" s="115"/>
      <c r="M509" s="115"/>
      <c r="N509" s="115"/>
      <c r="O509" s="115"/>
      <c r="P509" s="115"/>
      <c r="Q509" s="115"/>
      <c r="R509" s="115"/>
      <c r="S509" s="115"/>
      <c r="T509" s="115"/>
      <c r="U509" s="115"/>
      <c r="V509" s="115"/>
      <c r="W509" s="115"/>
      <c r="X509" s="115"/>
      <c r="Y509" s="115"/>
      <c r="Z509" s="115"/>
    </row>
    <row r="510" customFormat="false" ht="15.75" hidden="false" customHeight="true" outlineLevel="0" collapsed="false">
      <c r="A510" s="115"/>
      <c r="B510" s="115"/>
      <c r="C510" s="115"/>
      <c r="D510" s="115"/>
      <c r="E510" s="115"/>
      <c r="F510" s="115"/>
      <c r="G510" s="115"/>
      <c r="H510" s="115"/>
      <c r="I510" s="115"/>
      <c r="J510" s="115"/>
      <c r="K510" s="115"/>
      <c r="L510" s="115"/>
      <c r="M510" s="115"/>
      <c r="N510" s="115"/>
      <c r="O510" s="115"/>
      <c r="P510" s="115"/>
      <c r="Q510" s="115"/>
      <c r="R510" s="115"/>
      <c r="S510" s="115"/>
      <c r="T510" s="115"/>
      <c r="U510" s="115"/>
      <c r="V510" s="115"/>
      <c r="W510" s="115"/>
      <c r="X510" s="115"/>
      <c r="Y510" s="115"/>
      <c r="Z510" s="115"/>
    </row>
    <row r="511" customFormat="false" ht="15.75" hidden="false" customHeight="true" outlineLevel="0" collapsed="false">
      <c r="A511" s="115"/>
      <c r="B511" s="115"/>
      <c r="C511" s="115"/>
      <c r="D511" s="115"/>
      <c r="E511" s="115"/>
      <c r="F511" s="115"/>
      <c r="G511" s="115"/>
      <c r="H511" s="115"/>
      <c r="I511" s="115"/>
      <c r="J511" s="115"/>
      <c r="K511" s="115"/>
      <c r="L511" s="115"/>
      <c r="M511" s="115"/>
      <c r="N511" s="115"/>
      <c r="O511" s="115"/>
      <c r="P511" s="115"/>
      <c r="Q511" s="115"/>
      <c r="R511" s="115"/>
      <c r="S511" s="115"/>
      <c r="T511" s="115"/>
      <c r="U511" s="115"/>
      <c r="V511" s="115"/>
      <c r="W511" s="115"/>
      <c r="X511" s="115"/>
      <c r="Y511" s="115"/>
      <c r="Z511" s="115"/>
    </row>
    <row r="512" customFormat="false" ht="15.75" hidden="false" customHeight="true" outlineLevel="0" collapsed="false">
      <c r="A512" s="115"/>
      <c r="B512" s="115"/>
      <c r="C512" s="115"/>
      <c r="D512" s="115"/>
      <c r="E512" s="115"/>
      <c r="F512" s="115"/>
      <c r="G512" s="115"/>
      <c r="H512" s="115"/>
      <c r="I512" s="115"/>
      <c r="J512" s="115"/>
      <c r="K512" s="115"/>
      <c r="L512" s="115"/>
      <c r="M512" s="115"/>
      <c r="N512" s="115"/>
      <c r="O512" s="115"/>
      <c r="P512" s="115"/>
      <c r="Q512" s="115"/>
      <c r="R512" s="115"/>
      <c r="S512" s="115"/>
      <c r="T512" s="115"/>
      <c r="U512" s="115"/>
      <c r="V512" s="115"/>
      <c r="W512" s="115"/>
      <c r="X512" s="115"/>
      <c r="Y512" s="115"/>
      <c r="Z512" s="115"/>
    </row>
    <row r="513" customFormat="false" ht="15.75" hidden="false" customHeight="true" outlineLevel="0" collapsed="false">
      <c r="A513" s="115"/>
      <c r="B513" s="115"/>
      <c r="C513" s="115"/>
      <c r="D513" s="115"/>
      <c r="E513" s="115"/>
      <c r="F513" s="115"/>
      <c r="G513" s="115"/>
      <c r="H513" s="115"/>
      <c r="I513" s="115"/>
      <c r="J513" s="115"/>
      <c r="K513" s="115"/>
      <c r="L513" s="115"/>
      <c r="M513" s="115"/>
      <c r="N513" s="115"/>
      <c r="O513" s="115"/>
      <c r="P513" s="115"/>
      <c r="Q513" s="115"/>
      <c r="R513" s="115"/>
      <c r="S513" s="115"/>
      <c r="T513" s="115"/>
      <c r="U513" s="115"/>
      <c r="V513" s="115"/>
      <c r="W513" s="115"/>
      <c r="X513" s="115"/>
      <c r="Y513" s="115"/>
      <c r="Z513" s="115"/>
    </row>
    <row r="514" customFormat="false" ht="15.75" hidden="false" customHeight="true" outlineLevel="0" collapsed="false">
      <c r="A514" s="115"/>
      <c r="B514" s="115"/>
      <c r="C514" s="115"/>
      <c r="D514" s="115"/>
      <c r="E514" s="115"/>
      <c r="F514" s="115"/>
      <c r="G514" s="115"/>
      <c r="H514" s="115"/>
      <c r="I514" s="115"/>
      <c r="J514" s="115"/>
      <c r="K514" s="115"/>
      <c r="L514" s="115"/>
      <c r="M514" s="115"/>
      <c r="N514" s="115"/>
      <c r="O514" s="115"/>
      <c r="P514" s="115"/>
      <c r="Q514" s="115"/>
      <c r="R514" s="115"/>
      <c r="S514" s="115"/>
      <c r="T514" s="115"/>
      <c r="U514" s="115"/>
      <c r="V514" s="115"/>
      <c r="W514" s="115"/>
      <c r="X514" s="115"/>
      <c r="Y514" s="115"/>
      <c r="Z514" s="115"/>
    </row>
    <row r="515" customFormat="false" ht="15.75" hidden="false" customHeight="true" outlineLevel="0" collapsed="false">
      <c r="A515" s="115"/>
      <c r="B515" s="115"/>
      <c r="C515" s="115"/>
      <c r="D515" s="115"/>
      <c r="E515" s="115"/>
      <c r="F515" s="115"/>
      <c r="G515" s="115"/>
      <c r="H515" s="115"/>
      <c r="I515" s="115"/>
      <c r="J515" s="115"/>
      <c r="K515" s="115"/>
      <c r="L515" s="115"/>
      <c r="M515" s="115"/>
      <c r="N515" s="115"/>
      <c r="O515" s="115"/>
      <c r="P515" s="115"/>
      <c r="Q515" s="115"/>
      <c r="R515" s="115"/>
      <c r="S515" s="115"/>
      <c r="T515" s="115"/>
      <c r="U515" s="115"/>
      <c r="V515" s="115"/>
      <c r="W515" s="115"/>
      <c r="X515" s="115"/>
      <c r="Y515" s="115"/>
      <c r="Z515" s="115"/>
    </row>
    <row r="516" customFormat="false" ht="15.75" hidden="false" customHeight="true" outlineLevel="0" collapsed="false">
      <c r="A516" s="115"/>
      <c r="B516" s="115"/>
      <c r="C516" s="115"/>
      <c r="D516" s="115"/>
      <c r="E516" s="115"/>
      <c r="F516" s="115"/>
      <c r="G516" s="115"/>
      <c r="H516" s="115"/>
      <c r="I516" s="115"/>
      <c r="J516" s="115"/>
      <c r="K516" s="115"/>
      <c r="L516" s="115"/>
      <c r="M516" s="115"/>
      <c r="N516" s="115"/>
      <c r="O516" s="115"/>
      <c r="P516" s="115"/>
      <c r="Q516" s="115"/>
      <c r="R516" s="115"/>
      <c r="S516" s="115"/>
      <c r="T516" s="115"/>
      <c r="U516" s="115"/>
      <c r="V516" s="115"/>
      <c r="W516" s="115"/>
      <c r="X516" s="115"/>
      <c r="Y516" s="115"/>
      <c r="Z516" s="115"/>
    </row>
    <row r="517" customFormat="false" ht="15.75" hidden="false" customHeight="true" outlineLevel="0" collapsed="false">
      <c r="A517" s="115"/>
      <c r="B517" s="115"/>
      <c r="C517" s="115"/>
      <c r="D517" s="115"/>
      <c r="E517" s="115"/>
      <c r="F517" s="115"/>
      <c r="G517" s="115"/>
      <c r="H517" s="115"/>
      <c r="I517" s="115"/>
      <c r="J517" s="115"/>
      <c r="K517" s="115"/>
      <c r="L517" s="115"/>
      <c r="M517" s="115"/>
      <c r="N517" s="115"/>
      <c r="O517" s="115"/>
      <c r="P517" s="115"/>
      <c r="Q517" s="115"/>
      <c r="R517" s="115"/>
      <c r="S517" s="115"/>
      <c r="T517" s="115"/>
      <c r="U517" s="115"/>
      <c r="V517" s="115"/>
      <c r="W517" s="115"/>
      <c r="X517" s="115"/>
      <c r="Y517" s="115"/>
      <c r="Z517" s="115"/>
    </row>
    <row r="518" customFormat="false" ht="15.75" hidden="false" customHeight="true" outlineLevel="0" collapsed="false">
      <c r="A518" s="115"/>
      <c r="B518" s="115"/>
      <c r="C518" s="115"/>
      <c r="D518" s="115"/>
      <c r="E518" s="115"/>
      <c r="F518" s="115"/>
      <c r="G518" s="115"/>
      <c r="H518" s="115"/>
      <c r="I518" s="115"/>
      <c r="J518" s="115"/>
      <c r="K518" s="115"/>
      <c r="L518" s="115"/>
      <c r="M518" s="115"/>
      <c r="N518" s="115"/>
      <c r="O518" s="115"/>
      <c r="P518" s="115"/>
      <c r="Q518" s="115"/>
      <c r="R518" s="115"/>
      <c r="S518" s="115"/>
      <c r="T518" s="115"/>
      <c r="U518" s="115"/>
      <c r="V518" s="115"/>
      <c r="W518" s="115"/>
      <c r="X518" s="115"/>
      <c r="Y518" s="115"/>
      <c r="Z518" s="115"/>
    </row>
    <row r="519" customFormat="false" ht="15.75" hidden="false" customHeight="true" outlineLevel="0" collapsed="false">
      <c r="A519" s="115"/>
      <c r="B519" s="115"/>
      <c r="C519" s="115"/>
      <c r="D519" s="115"/>
      <c r="E519" s="115"/>
      <c r="F519" s="115"/>
      <c r="G519" s="115"/>
      <c r="H519" s="115"/>
      <c r="I519" s="115"/>
      <c r="J519" s="115"/>
      <c r="K519" s="115"/>
      <c r="L519" s="115"/>
      <c r="M519" s="115"/>
      <c r="N519" s="115"/>
      <c r="O519" s="115"/>
      <c r="P519" s="115"/>
      <c r="Q519" s="115"/>
      <c r="R519" s="115"/>
      <c r="S519" s="115"/>
      <c r="T519" s="115"/>
      <c r="U519" s="115"/>
      <c r="V519" s="115"/>
      <c r="W519" s="115"/>
      <c r="X519" s="115"/>
      <c r="Y519" s="115"/>
      <c r="Z519" s="115"/>
    </row>
    <row r="520" customFormat="false" ht="15.75" hidden="false" customHeight="true" outlineLevel="0" collapsed="false">
      <c r="A520" s="115"/>
      <c r="B520" s="115"/>
      <c r="C520" s="115"/>
      <c r="D520" s="115"/>
      <c r="E520" s="115"/>
      <c r="F520" s="115"/>
      <c r="G520" s="115"/>
      <c r="H520" s="115"/>
      <c r="I520" s="115"/>
      <c r="J520" s="115"/>
      <c r="K520" s="115"/>
      <c r="L520" s="115"/>
      <c r="M520" s="115"/>
      <c r="N520" s="115"/>
      <c r="O520" s="115"/>
      <c r="P520" s="115"/>
      <c r="Q520" s="115"/>
      <c r="R520" s="115"/>
      <c r="S520" s="115"/>
      <c r="T520" s="115"/>
      <c r="U520" s="115"/>
      <c r="V520" s="115"/>
      <c r="W520" s="115"/>
      <c r="X520" s="115"/>
      <c r="Y520" s="115"/>
      <c r="Z520" s="115"/>
    </row>
    <row r="521" customFormat="false" ht="15.75" hidden="false" customHeight="true" outlineLevel="0" collapsed="false">
      <c r="A521" s="115"/>
      <c r="B521" s="115"/>
      <c r="C521" s="115"/>
      <c r="D521" s="115"/>
      <c r="E521" s="115"/>
      <c r="F521" s="115"/>
      <c r="G521" s="115"/>
      <c r="H521" s="115"/>
      <c r="I521" s="115"/>
      <c r="J521" s="115"/>
      <c r="K521" s="115"/>
      <c r="L521" s="115"/>
      <c r="M521" s="115"/>
      <c r="N521" s="115"/>
      <c r="O521" s="115"/>
      <c r="P521" s="115"/>
      <c r="Q521" s="115"/>
      <c r="R521" s="115"/>
      <c r="S521" s="115"/>
      <c r="T521" s="115"/>
      <c r="U521" s="115"/>
      <c r="V521" s="115"/>
      <c r="W521" s="115"/>
      <c r="X521" s="115"/>
      <c r="Y521" s="115"/>
      <c r="Z521" s="115"/>
    </row>
    <row r="522" customFormat="false" ht="15.75" hidden="false" customHeight="true" outlineLevel="0" collapsed="false">
      <c r="A522" s="115"/>
      <c r="B522" s="115"/>
      <c r="C522" s="115"/>
      <c r="D522" s="115"/>
      <c r="E522" s="115"/>
      <c r="F522" s="115"/>
      <c r="G522" s="115"/>
      <c r="H522" s="115"/>
      <c r="I522" s="115"/>
      <c r="J522" s="115"/>
      <c r="K522" s="115"/>
      <c r="L522" s="115"/>
      <c r="M522" s="115"/>
      <c r="N522" s="115"/>
      <c r="O522" s="115"/>
      <c r="P522" s="115"/>
      <c r="Q522" s="115"/>
      <c r="R522" s="115"/>
      <c r="S522" s="115"/>
      <c r="T522" s="115"/>
      <c r="U522" s="115"/>
      <c r="V522" s="115"/>
      <c r="W522" s="115"/>
      <c r="X522" s="115"/>
      <c r="Y522" s="115"/>
      <c r="Z522" s="115"/>
    </row>
    <row r="523" customFormat="false" ht="15.75" hidden="false" customHeight="true" outlineLevel="0" collapsed="false">
      <c r="A523" s="115"/>
      <c r="B523" s="115"/>
      <c r="C523" s="115"/>
      <c r="D523" s="115"/>
      <c r="E523" s="115"/>
      <c r="F523" s="115"/>
      <c r="G523" s="115"/>
      <c r="H523" s="115"/>
      <c r="I523" s="115"/>
      <c r="J523" s="115"/>
      <c r="K523" s="115"/>
      <c r="L523" s="115"/>
      <c r="M523" s="115"/>
      <c r="N523" s="115"/>
      <c r="O523" s="115"/>
      <c r="P523" s="115"/>
      <c r="Q523" s="115"/>
      <c r="R523" s="115"/>
      <c r="S523" s="115"/>
      <c r="T523" s="115"/>
      <c r="U523" s="115"/>
      <c r="V523" s="115"/>
      <c r="W523" s="115"/>
      <c r="X523" s="115"/>
      <c r="Y523" s="115"/>
      <c r="Z523" s="115"/>
    </row>
    <row r="524" customFormat="false" ht="15.75" hidden="false" customHeight="true" outlineLevel="0" collapsed="false">
      <c r="A524" s="115"/>
      <c r="B524" s="115"/>
      <c r="C524" s="115"/>
      <c r="D524" s="115"/>
      <c r="E524" s="115"/>
      <c r="F524" s="115"/>
      <c r="G524" s="115"/>
      <c r="H524" s="115"/>
      <c r="I524" s="115"/>
      <c r="J524" s="115"/>
      <c r="K524" s="115"/>
      <c r="L524" s="115"/>
      <c r="M524" s="115"/>
      <c r="N524" s="115"/>
      <c r="O524" s="115"/>
      <c r="P524" s="115"/>
      <c r="Q524" s="115"/>
      <c r="R524" s="115"/>
      <c r="S524" s="115"/>
      <c r="T524" s="115"/>
      <c r="U524" s="115"/>
      <c r="V524" s="115"/>
      <c r="W524" s="115"/>
      <c r="X524" s="115"/>
      <c r="Y524" s="115"/>
      <c r="Z524" s="115"/>
    </row>
    <row r="525" customFormat="false" ht="15.75" hidden="false" customHeight="true" outlineLevel="0" collapsed="false">
      <c r="A525" s="115"/>
      <c r="B525" s="115"/>
      <c r="C525" s="115"/>
      <c r="D525" s="115"/>
      <c r="E525" s="115"/>
      <c r="F525" s="115"/>
      <c r="G525" s="115"/>
      <c r="H525" s="115"/>
      <c r="I525" s="115"/>
      <c r="J525" s="115"/>
      <c r="K525" s="115"/>
      <c r="L525" s="115"/>
      <c r="M525" s="115"/>
      <c r="N525" s="115"/>
      <c r="O525" s="115"/>
      <c r="P525" s="115"/>
      <c r="Q525" s="115"/>
      <c r="R525" s="115"/>
      <c r="S525" s="115"/>
      <c r="T525" s="115"/>
      <c r="U525" s="115"/>
      <c r="V525" s="115"/>
      <c r="W525" s="115"/>
      <c r="X525" s="115"/>
      <c r="Y525" s="115"/>
      <c r="Z525" s="115"/>
    </row>
    <row r="526" customFormat="false" ht="15.75" hidden="false" customHeight="true" outlineLevel="0" collapsed="false">
      <c r="A526" s="115"/>
      <c r="B526" s="115"/>
      <c r="C526" s="115"/>
      <c r="D526" s="115"/>
      <c r="E526" s="115"/>
      <c r="F526" s="115"/>
      <c r="G526" s="115"/>
      <c r="H526" s="115"/>
      <c r="I526" s="115"/>
      <c r="J526" s="115"/>
      <c r="K526" s="115"/>
      <c r="L526" s="115"/>
      <c r="M526" s="115"/>
      <c r="N526" s="115"/>
      <c r="O526" s="115"/>
      <c r="P526" s="115"/>
      <c r="Q526" s="115"/>
      <c r="R526" s="115"/>
      <c r="S526" s="115"/>
      <c r="T526" s="115"/>
      <c r="U526" s="115"/>
      <c r="V526" s="115"/>
      <c r="W526" s="115"/>
      <c r="X526" s="115"/>
      <c r="Y526" s="115"/>
      <c r="Z526" s="115"/>
    </row>
    <row r="527" customFormat="false" ht="15.75" hidden="false" customHeight="true" outlineLevel="0" collapsed="false">
      <c r="A527" s="115"/>
      <c r="B527" s="115"/>
      <c r="C527" s="115"/>
      <c r="D527" s="115"/>
      <c r="E527" s="115"/>
      <c r="F527" s="115"/>
      <c r="G527" s="115"/>
      <c r="H527" s="115"/>
      <c r="I527" s="115"/>
      <c r="J527" s="115"/>
      <c r="K527" s="115"/>
      <c r="L527" s="115"/>
      <c r="M527" s="115"/>
      <c r="N527" s="115"/>
      <c r="O527" s="115"/>
      <c r="P527" s="115"/>
      <c r="Q527" s="115"/>
      <c r="R527" s="115"/>
      <c r="S527" s="115"/>
      <c r="T527" s="115"/>
      <c r="U527" s="115"/>
      <c r="V527" s="115"/>
      <c r="W527" s="115"/>
      <c r="X527" s="115"/>
      <c r="Y527" s="115"/>
      <c r="Z527" s="115"/>
    </row>
    <row r="528" customFormat="false" ht="15.75" hidden="false" customHeight="true" outlineLevel="0" collapsed="false">
      <c r="A528" s="115"/>
      <c r="B528" s="115"/>
      <c r="C528" s="115"/>
      <c r="D528" s="115"/>
      <c r="E528" s="115"/>
      <c r="F528" s="115"/>
      <c r="G528" s="115"/>
      <c r="H528" s="115"/>
      <c r="I528" s="115"/>
      <c r="J528" s="115"/>
      <c r="K528" s="115"/>
      <c r="L528" s="115"/>
      <c r="M528" s="115"/>
      <c r="N528" s="115"/>
      <c r="O528" s="115"/>
      <c r="P528" s="115"/>
      <c r="Q528" s="115"/>
      <c r="R528" s="115"/>
      <c r="S528" s="115"/>
      <c r="T528" s="115"/>
      <c r="U528" s="115"/>
      <c r="V528" s="115"/>
      <c r="W528" s="115"/>
      <c r="X528" s="115"/>
      <c r="Y528" s="115"/>
      <c r="Z528" s="115"/>
    </row>
    <row r="529" customFormat="false" ht="15.75" hidden="false" customHeight="true" outlineLevel="0" collapsed="false">
      <c r="A529" s="115"/>
      <c r="B529" s="115"/>
      <c r="C529" s="115"/>
      <c r="D529" s="115"/>
      <c r="E529" s="115"/>
      <c r="F529" s="115"/>
      <c r="G529" s="115"/>
      <c r="H529" s="115"/>
      <c r="I529" s="115"/>
      <c r="J529" s="115"/>
      <c r="K529" s="115"/>
      <c r="L529" s="115"/>
      <c r="M529" s="115"/>
      <c r="N529" s="115"/>
      <c r="O529" s="115"/>
      <c r="P529" s="115"/>
      <c r="Q529" s="115"/>
      <c r="R529" s="115"/>
      <c r="S529" s="115"/>
      <c r="T529" s="115"/>
      <c r="U529" s="115"/>
      <c r="V529" s="115"/>
      <c r="W529" s="115"/>
      <c r="X529" s="115"/>
      <c r="Y529" s="115"/>
      <c r="Z529" s="115"/>
    </row>
    <row r="530" customFormat="false" ht="15.75" hidden="false" customHeight="true" outlineLevel="0" collapsed="false">
      <c r="A530" s="115"/>
      <c r="B530" s="115"/>
      <c r="C530" s="115"/>
      <c r="D530" s="115"/>
      <c r="E530" s="115"/>
      <c r="F530" s="115"/>
      <c r="G530" s="115"/>
      <c r="H530" s="115"/>
      <c r="I530" s="115"/>
      <c r="J530" s="115"/>
      <c r="K530" s="115"/>
      <c r="L530" s="115"/>
      <c r="M530" s="115"/>
      <c r="N530" s="115"/>
      <c r="O530" s="115"/>
      <c r="P530" s="115"/>
      <c r="Q530" s="115"/>
      <c r="R530" s="115"/>
      <c r="S530" s="115"/>
      <c r="T530" s="115"/>
      <c r="U530" s="115"/>
      <c r="V530" s="115"/>
      <c r="W530" s="115"/>
      <c r="X530" s="115"/>
      <c r="Y530" s="115"/>
      <c r="Z530" s="115"/>
    </row>
    <row r="531" customFormat="false" ht="15.75" hidden="false" customHeight="true" outlineLevel="0" collapsed="false">
      <c r="A531" s="115"/>
      <c r="B531" s="115"/>
      <c r="C531" s="115"/>
      <c r="D531" s="115"/>
      <c r="E531" s="115"/>
      <c r="F531" s="115"/>
      <c r="G531" s="115"/>
      <c r="H531" s="115"/>
      <c r="I531" s="115"/>
      <c r="J531" s="115"/>
      <c r="K531" s="115"/>
      <c r="L531" s="115"/>
      <c r="M531" s="115"/>
      <c r="N531" s="115"/>
      <c r="O531" s="115"/>
      <c r="P531" s="115"/>
      <c r="Q531" s="115"/>
      <c r="R531" s="115"/>
      <c r="S531" s="115"/>
      <c r="T531" s="115"/>
      <c r="U531" s="115"/>
      <c r="V531" s="115"/>
      <c r="W531" s="115"/>
      <c r="X531" s="115"/>
      <c r="Y531" s="115"/>
      <c r="Z531" s="115"/>
    </row>
    <row r="532" customFormat="false" ht="15.75" hidden="false" customHeight="true" outlineLevel="0" collapsed="false">
      <c r="A532" s="115"/>
      <c r="B532" s="115"/>
      <c r="C532" s="115"/>
      <c r="D532" s="115"/>
      <c r="E532" s="115"/>
      <c r="F532" s="115"/>
      <c r="G532" s="115"/>
      <c r="H532" s="115"/>
      <c r="I532" s="115"/>
      <c r="J532" s="115"/>
      <c r="K532" s="115"/>
      <c r="L532" s="115"/>
      <c r="M532" s="115"/>
      <c r="N532" s="115"/>
      <c r="O532" s="115"/>
      <c r="P532" s="115"/>
      <c r="Q532" s="115"/>
      <c r="R532" s="115"/>
      <c r="S532" s="115"/>
      <c r="T532" s="115"/>
      <c r="U532" s="115"/>
      <c r="V532" s="115"/>
      <c r="W532" s="115"/>
      <c r="X532" s="115"/>
      <c r="Y532" s="115"/>
      <c r="Z532" s="115"/>
    </row>
    <row r="533" customFormat="false" ht="15.75" hidden="false" customHeight="true" outlineLevel="0" collapsed="false">
      <c r="A533" s="115"/>
      <c r="B533" s="115"/>
      <c r="C533" s="115"/>
      <c r="D533" s="115"/>
      <c r="E533" s="115"/>
      <c r="F533" s="115"/>
      <c r="G533" s="115"/>
      <c r="H533" s="115"/>
      <c r="I533" s="115"/>
      <c r="J533" s="115"/>
      <c r="K533" s="115"/>
      <c r="L533" s="115"/>
      <c r="M533" s="115"/>
      <c r="N533" s="115"/>
      <c r="O533" s="115"/>
      <c r="P533" s="115"/>
      <c r="Q533" s="115"/>
      <c r="R533" s="115"/>
      <c r="S533" s="115"/>
      <c r="T533" s="115"/>
      <c r="U533" s="115"/>
      <c r="V533" s="115"/>
      <c r="W533" s="115"/>
      <c r="X533" s="115"/>
      <c r="Y533" s="115"/>
      <c r="Z533" s="115"/>
    </row>
    <row r="534" customFormat="false" ht="15.75" hidden="false" customHeight="true" outlineLevel="0" collapsed="false">
      <c r="A534" s="115"/>
      <c r="B534" s="115"/>
      <c r="C534" s="115"/>
      <c r="D534" s="115"/>
      <c r="E534" s="115"/>
      <c r="F534" s="115"/>
      <c r="G534" s="115"/>
      <c r="H534" s="115"/>
      <c r="I534" s="115"/>
      <c r="J534" s="115"/>
      <c r="K534" s="115"/>
      <c r="L534" s="115"/>
      <c r="M534" s="115"/>
      <c r="N534" s="115"/>
      <c r="O534" s="115"/>
      <c r="P534" s="115"/>
      <c r="Q534" s="115"/>
      <c r="R534" s="115"/>
      <c r="S534" s="115"/>
      <c r="T534" s="115"/>
      <c r="U534" s="115"/>
      <c r="V534" s="115"/>
      <c r="W534" s="115"/>
      <c r="X534" s="115"/>
      <c r="Y534" s="115"/>
      <c r="Z534" s="115"/>
    </row>
    <row r="535" customFormat="false" ht="15.75" hidden="false" customHeight="true" outlineLevel="0" collapsed="false">
      <c r="A535" s="115"/>
      <c r="B535" s="115"/>
      <c r="C535" s="115"/>
      <c r="D535" s="115"/>
      <c r="E535" s="115"/>
      <c r="F535" s="115"/>
      <c r="G535" s="115"/>
      <c r="H535" s="115"/>
      <c r="I535" s="115"/>
      <c r="J535" s="115"/>
      <c r="K535" s="115"/>
      <c r="L535" s="115"/>
      <c r="M535" s="115"/>
      <c r="N535" s="115"/>
      <c r="O535" s="115"/>
      <c r="P535" s="115"/>
      <c r="Q535" s="115"/>
      <c r="R535" s="115"/>
      <c r="S535" s="115"/>
      <c r="T535" s="115"/>
      <c r="U535" s="115"/>
      <c r="V535" s="115"/>
      <c r="W535" s="115"/>
      <c r="X535" s="115"/>
      <c r="Y535" s="115"/>
      <c r="Z535" s="115"/>
    </row>
    <row r="536" customFormat="false" ht="15.75" hidden="false" customHeight="true" outlineLevel="0" collapsed="false">
      <c r="A536" s="115"/>
      <c r="B536" s="115"/>
      <c r="C536" s="115"/>
      <c r="D536" s="115"/>
      <c r="E536" s="115"/>
      <c r="F536" s="115"/>
      <c r="G536" s="115"/>
      <c r="H536" s="115"/>
      <c r="I536" s="115"/>
      <c r="J536" s="115"/>
      <c r="K536" s="115"/>
      <c r="L536" s="115"/>
      <c r="M536" s="115"/>
      <c r="N536" s="115"/>
      <c r="O536" s="115"/>
      <c r="P536" s="115"/>
      <c r="Q536" s="115"/>
      <c r="R536" s="115"/>
      <c r="S536" s="115"/>
      <c r="T536" s="115"/>
      <c r="U536" s="115"/>
      <c r="V536" s="115"/>
      <c r="W536" s="115"/>
      <c r="X536" s="115"/>
      <c r="Y536" s="115"/>
      <c r="Z536" s="115"/>
    </row>
    <row r="537" customFormat="false" ht="15.75" hidden="false" customHeight="true" outlineLevel="0" collapsed="false">
      <c r="A537" s="115"/>
      <c r="B537" s="115"/>
      <c r="C537" s="115"/>
      <c r="D537" s="115"/>
      <c r="E537" s="115"/>
      <c r="F537" s="115"/>
      <c r="G537" s="115"/>
      <c r="H537" s="115"/>
      <c r="I537" s="115"/>
      <c r="J537" s="115"/>
      <c r="K537" s="115"/>
      <c r="L537" s="115"/>
      <c r="M537" s="115"/>
      <c r="N537" s="115"/>
      <c r="O537" s="115"/>
      <c r="P537" s="115"/>
      <c r="Q537" s="115"/>
      <c r="R537" s="115"/>
      <c r="S537" s="115"/>
      <c r="T537" s="115"/>
      <c r="U537" s="115"/>
      <c r="V537" s="115"/>
      <c r="W537" s="115"/>
      <c r="X537" s="115"/>
      <c r="Y537" s="115"/>
      <c r="Z537" s="115"/>
    </row>
    <row r="538" customFormat="false" ht="15.75" hidden="false" customHeight="true" outlineLevel="0" collapsed="false">
      <c r="A538" s="115"/>
      <c r="B538" s="115"/>
      <c r="C538" s="115"/>
      <c r="D538" s="115"/>
      <c r="E538" s="115"/>
      <c r="F538" s="115"/>
      <c r="G538" s="115"/>
      <c r="H538" s="115"/>
      <c r="I538" s="115"/>
      <c r="J538" s="115"/>
      <c r="K538" s="115"/>
      <c r="L538" s="115"/>
      <c r="M538" s="115"/>
      <c r="N538" s="115"/>
      <c r="O538" s="115"/>
      <c r="P538" s="115"/>
      <c r="Q538" s="115"/>
      <c r="R538" s="115"/>
      <c r="S538" s="115"/>
      <c r="T538" s="115"/>
      <c r="U538" s="115"/>
      <c r="V538" s="115"/>
      <c r="W538" s="115"/>
      <c r="X538" s="115"/>
      <c r="Y538" s="115"/>
      <c r="Z538" s="115"/>
    </row>
    <row r="539" customFormat="false" ht="15.75" hidden="false" customHeight="true" outlineLevel="0" collapsed="false">
      <c r="A539" s="115"/>
      <c r="B539" s="115"/>
      <c r="C539" s="115"/>
      <c r="D539" s="115"/>
      <c r="E539" s="115"/>
      <c r="F539" s="115"/>
      <c r="G539" s="115"/>
      <c r="H539" s="115"/>
      <c r="I539" s="115"/>
      <c r="J539" s="115"/>
      <c r="K539" s="115"/>
      <c r="L539" s="115"/>
      <c r="M539" s="115"/>
      <c r="N539" s="115"/>
      <c r="O539" s="115"/>
      <c r="P539" s="115"/>
      <c r="Q539" s="115"/>
      <c r="R539" s="115"/>
      <c r="S539" s="115"/>
      <c r="T539" s="115"/>
      <c r="U539" s="115"/>
      <c r="V539" s="115"/>
      <c r="W539" s="115"/>
      <c r="X539" s="115"/>
      <c r="Y539" s="115"/>
      <c r="Z539" s="115"/>
    </row>
    <row r="540" customFormat="false" ht="15.75" hidden="false" customHeight="true" outlineLevel="0" collapsed="false">
      <c r="A540" s="115"/>
      <c r="B540" s="115"/>
      <c r="C540" s="115"/>
      <c r="D540" s="115"/>
      <c r="E540" s="115"/>
      <c r="F540" s="115"/>
      <c r="G540" s="115"/>
      <c r="H540" s="115"/>
      <c r="I540" s="115"/>
      <c r="J540" s="115"/>
      <c r="K540" s="115"/>
      <c r="L540" s="115"/>
      <c r="M540" s="115"/>
      <c r="N540" s="115"/>
      <c r="O540" s="115"/>
      <c r="P540" s="115"/>
      <c r="Q540" s="115"/>
      <c r="R540" s="115"/>
      <c r="S540" s="115"/>
      <c r="T540" s="115"/>
      <c r="U540" s="115"/>
      <c r="V540" s="115"/>
      <c r="W540" s="115"/>
      <c r="X540" s="115"/>
      <c r="Y540" s="115"/>
      <c r="Z540" s="115"/>
    </row>
    <row r="541" customFormat="false" ht="15.75" hidden="false" customHeight="true" outlineLevel="0" collapsed="false">
      <c r="A541" s="115"/>
      <c r="B541" s="115"/>
      <c r="C541" s="115"/>
      <c r="D541" s="115"/>
      <c r="E541" s="115"/>
      <c r="F541" s="115"/>
      <c r="G541" s="115"/>
      <c r="H541" s="115"/>
      <c r="I541" s="115"/>
      <c r="J541" s="115"/>
      <c r="K541" s="115"/>
      <c r="L541" s="115"/>
      <c r="M541" s="115"/>
      <c r="N541" s="115"/>
      <c r="O541" s="115"/>
      <c r="P541" s="115"/>
      <c r="Q541" s="115"/>
      <c r="R541" s="115"/>
      <c r="S541" s="115"/>
      <c r="T541" s="115"/>
      <c r="U541" s="115"/>
      <c r="V541" s="115"/>
      <c r="W541" s="115"/>
      <c r="X541" s="115"/>
      <c r="Y541" s="115"/>
      <c r="Z541" s="115"/>
    </row>
    <row r="542" customFormat="false" ht="15.75" hidden="false" customHeight="true" outlineLevel="0" collapsed="false">
      <c r="A542" s="115"/>
      <c r="B542" s="115"/>
      <c r="C542" s="115"/>
      <c r="D542" s="115"/>
      <c r="E542" s="115"/>
      <c r="F542" s="115"/>
      <c r="G542" s="115"/>
      <c r="H542" s="115"/>
      <c r="I542" s="115"/>
      <c r="J542" s="115"/>
      <c r="K542" s="115"/>
      <c r="L542" s="115"/>
      <c r="M542" s="115"/>
      <c r="N542" s="115"/>
      <c r="O542" s="115"/>
      <c r="P542" s="115"/>
      <c r="Q542" s="115"/>
      <c r="R542" s="115"/>
      <c r="S542" s="115"/>
      <c r="T542" s="115"/>
      <c r="U542" s="115"/>
      <c r="V542" s="115"/>
      <c r="W542" s="115"/>
      <c r="X542" s="115"/>
      <c r="Y542" s="115"/>
      <c r="Z542" s="115"/>
    </row>
    <row r="543" customFormat="false" ht="15.75" hidden="false" customHeight="true" outlineLevel="0" collapsed="false">
      <c r="A543" s="115"/>
      <c r="B543" s="115"/>
      <c r="C543" s="115"/>
      <c r="D543" s="115"/>
      <c r="E543" s="115"/>
      <c r="F543" s="115"/>
      <c r="G543" s="115"/>
      <c r="H543" s="115"/>
      <c r="I543" s="115"/>
      <c r="J543" s="115"/>
      <c r="K543" s="115"/>
      <c r="L543" s="115"/>
      <c r="M543" s="115"/>
      <c r="N543" s="115"/>
      <c r="O543" s="115"/>
      <c r="P543" s="115"/>
      <c r="Q543" s="115"/>
      <c r="R543" s="115"/>
      <c r="S543" s="115"/>
      <c r="T543" s="115"/>
      <c r="U543" s="115"/>
      <c r="V543" s="115"/>
      <c r="W543" s="115"/>
      <c r="X543" s="115"/>
      <c r="Y543" s="115"/>
      <c r="Z543" s="115"/>
    </row>
    <row r="544" customFormat="false" ht="15.75" hidden="false" customHeight="true" outlineLevel="0" collapsed="false">
      <c r="A544" s="115"/>
      <c r="B544" s="115"/>
      <c r="C544" s="115"/>
      <c r="D544" s="115"/>
      <c r="E544" s="115"/>
      <c r="F544" s="115"/>
      <c r="G544" s="115"/>
      <c r="H544" s="115"/>
      <c r="I544" s="115"/>
      <c r="J544" s="115"/>
      <c r="K544" s="115"/>
      <c r="L544" s="115"/>
      <c r="M544" s="115"/>
      <c r="N544" s="115"/>
      <c r="O544" s="115"/>
      <c r="P544" s="115"/>
      <c r="Q544" s="115"/>
      <c r="R544" s="115"/>
      <c r="S544" s="115"/>
      <c r="T544" s="115"/>
      <c r="U544" s="115"/>
      <c r="V544" s="115"/>
      <c r="W544" s="115"/>
      <c r="X544" s="115"/>
      <c r="Y544" s="115"/>
      <c r="Z544" s="115"/>
    </row>
    <row r="545" customFormat="false" ht="15.75" hidden="false" customHeight="true" outlineLevel="0" collapsed="false">
      <c r="A545" s="115"/>
      <c r="B545" s="115"/>
      <c r="C545" s="115"/>
      <c r="D545" s="115"/>
      <c r="E545" s="115"/>
      <c r="F545" s="115"/>
      <c r="G545" s="115"/>
      <c r="H545" s="115"/>
      <c r="I545" s="115"/>
      <c r="J545" s="115"/>
      <c r="K545" s="115"/>
      <c r="L545" s="115"/>
      <c r="M545" s="115"/>
      <c r="N545" s="115"/>
      <c r="O545" s="115"/>
      <c r="P545" s="115"/>
      <c r="Q545" s="115"/>
      <c r="R545" s="115"/>
      <c r="S545" s="115"/>
      <c r="T545" s="115"/>
      <c r="U545" s="115"/>
      <c r="V545" s="115"/>
      <c r="W545" s="115"/>
      <c r="X545" s="115"/>
      <c r="Y545" s="115"/>
      <c r="Z545" s="115"/>
    </row>
    <row r="546" customFormat="false" ht="15.75" hidden="false" customHeight="true" outlineLevel="0" collapsed="false">
      <c r="A546" s="115"/>
      <c r="B546" s="115"/>
      <c r="C546" s="115"/>
      <c r="D546" s="115"/>
      <c r="E546" s="115"/>
      <c r="F546" s="115"/>
      <c r="G546" s="115"/>
      <c r="H546" s="115"/>
      <c r="I546" s="115"/>
      <c r="J546" s="115"/>
      <c r="K546" s="115"/>
      <c r="L546" s="115"/>
      <c r="M546" s="115"/>
      <c r="N546" s="115"/>
      <c r="O546" s="115"/>
      <c r="P546" s="115"/>
      <c r="Q546" s="115"/>
      <c r="R546" s="115"/>
      <c r="S546" s="115"/>
      <c r="T546" s="115"/>
      <c r="U546" s="115"/>
      <c r="V546" s="115"/>
      <c r="W546" s="115"/>
      <c r="X546" s="115"/>
      <c r="Y546" s="115"/>
      <c r="Z546" s="115"/>
    </row>
    <row r="547" customFormat="false" ht="15.75" hidden="false" customHeight="true" outlineLevel="0" collapsed="false">
      <c r="A547" s="115"/>
      <c r="B547" s="115"/>
      <c r="C547" s="115"/>
      <c r="D547" s="115"/>
      <c r="E547" s="115"/>
      <c r="F547" s="115"/>
      <c r="G547" s="115"/>
      <c r="H547" s="115"/>
      <c r="I547" s="115"/>
      <c r="J547" s="115"/>
      <c r="K547" s="115"/>
      <c r="L547" s="115"/>
      <c r="M547" s="115"/>
      <c r="N547" s="115"/>
      <c r="O547" s="115"/>
      <c r="P547" s="115"/>
      <c r="Q547" s="115"/>
      <c r="R547" s="115"/>
      <c r="S547" s="115"/>
      <c r="T547" s="115"/>
      <c r="U547" s="115"/>
      <c r="V547" s="115"/>
      <c r="W547" s="115"/>
      <c r="X547" s="115"/>
      <c r="Y547" s="115"/>
      <c r="Z547" s="115"/>
    </row>
    <row r="548" customFormat="false" ht="15.75" hidden="false" customHeight="true" outlineLevel="0" collapsed="false">
      <c r="A548" s="115"/>
      <c r="B548" s="115"/>
      <c r="C548" s="115"/>
      <c r="D548" s="115"/>
      <c r="E548" s="115"/>
      <c r="F548" s="115"/>
      <c r="G548" s="115"/>
      <c r="H548" s="115"/>
      <c r="I548" s="115"/>
      <c r="J548" s="115"/>
      <c r="K548" s="115"/>
      <c r="L548" s="115"/>
      <c r="M548" s="115"/>
      <c r="N548" s="115"/>
      <c r="O548" s="115"/>
      <c r="P548" s="115"/>
      <c r="Q548" s="115"/>
      <c r="R548" s="115"/>
      <c r="S548" s="115"/>
      <c r="T548" s="115"/>
      <c r="U548" s="115"/>
      <c r="V548" s="115"/>
      <c r="W548" s="115"/>
      <c r="X548" s="115"/>
      <c r="Y548" s="115"/>
      <c r="Z548" s="115"/>
    </row>
    <row r="549" customFormat="false" ht="15.75" hidden="false" customHeight="true" outlineLevel="0" collapsed="false">
      <c r="A549" s="115"/>
      <c r="B549" s="115"/>
      <c r="C549" s="115"/>
      <c r="D549" s="115"/>
      <c r="E549" s="115"/>
      <c r="F549" s="115"/>
      <c r="G549" s="115"/>
      <c r="H549" s="115"/>
      <c r="I549" s="115"/>
      <c r="J549" s="115"/>
      <c r="K549" s="115"/>
      <c r="L549" s="115"/>
      <c r="M549" s="115"/>
      <c r="N549" s="115"/>
      <c r="O549" s="115"/>
      <c r="P549" s="115"/>
      <c r="Q549" s="115"/>
      <c r="R549" s="115"/>
      <c r="S549" s="115"/>
      <c r="T549" s="115"/>
      <c r="U549" s="115"/>
      <c r="V549" s="115"/>
      <c r="W549" s="115"/>
      <c r="X549" s="115"/>
      <c r="Y549" s="115"/>
      <c r="Z549" s="115"/>
    </row>
    <row r="550" customFormat="false" ht="15.75" hidden="false" customHeight="true" outlineLevel="0" collapsed="false">
      <c r="A550" s="115"/>
      <c r="B550" s="115"/>
      <c r="C550" s="115"/>
      <c r="D550" s="115"/>
      <c r="E550" s="115"/>
      <c r="F550" s="115"/>
      <c r="G550" s="115"/>
      <c r="H550" s="115"/>
      <c r="I550" s="115"/>
      <c r="J550" s="115"/>
      <c r="K550" s="115"/>
      <c r="L550" s="115"/>
      <c r="M550" s="115"/>
      <c r="N550" s="115"/>
      <c r="O550" s="115"/>
      <c r="P550" s="115"/>
      <c r="Q550" s="115"/>
      <c r="R550" s="115"/>
      <c r="S550" s="115"/>
      <c r="T550" s="115"/>
      <c r="U550" s="115"/>
      <c r="V550" s="115"/>
      <c r="W550" s="115"/>
      <c r="X550" s="115"/>
      <c r="Y550" s="115"/>
      <c r="Z550" s="115"/>
    </row>
    <row r="551" customFormat="false" ht="15.75" hidden="false" customHeight="true" outlineLevel="0" collapsed="false">
      <c r="A551" s="115"/>
      <c r="B551" s="115"/>
      <c r="C551" s="115"/>
      <c r="D551" s="115"/>
      <c r="E551" s="115"/>
      <c r="F551" s="115"/>
      <c r="G551" s="115"/>
      <c r="H551" s="115"/>
      <c r="I551" s="115"/>
      <c r="J551" s="115"/>
      <c r="K551" s="115"/>
      <c r="L551" s="115"/>
      <c r="M551" s="115"/>
      <c r="N551" s="115"/>
      <c r="O551" s="115"/>
      <c r="P551" s="115"/>
      <c r="Q551" s="115"/>
      <c r="R551" s="115"/>
      <c r="S551" s="115"/>
      <c r="T551" s="115"/>
      <c r="U551" s="115"/>
      <c r="V551" s="115"/>
      <c r="W551" s="115"/>
      <c r="X551" s="115"/>
      <c r="Y551" s="115"/>
      <c r="Z551" s="115"/>
    </row>
    <row r="552" customFormat="false" ht="15.75" hidden="false" customHeight="true" outlineLevel="0" collapsed="false">
      <c r="A552" s="115"/>
      <c r="B552" s="115"/>
      <c r="C552" s="115"/>
      <c r="D552" s="115"/>
      <c r="E552" s="115"/>
      <c r="F552" s="115"/>
      <c r="G552" s="115"/>
      <c r="H552" s="115"/>
      <c r="I552" s="115"/>
      <c r="J552" s="115"/>
      <c r="K552" s="115"/>
      <c r="L552" s="115"/>
      <c r="M552" s="115"/>
      <c r="N552" s="115"/>
      <c r="O552" s="115"/>
      <c r="P552" s="115"/>
      <c r="Q552" s="115"/>
      <c r="R552" s="115"/>
      <c r="S552" s="115"/>
      <c r="T552" s="115"/>
      <c r="U552" s="115"/>
      <c r="V552" s="115"/>
      <c r="W552" s="115"/>
      <c r="X552" s="115"/>
      <c r="Y552" s="115"/>
      <c r="Z552" s="115"/>
    </row>
    <row r="553" customFormat="false" ht="15.75" hidden="false" customHeight="true" outlineLevel="0" collapsed="false">
      <c r="A553" s="115"/>
      <c r="B553" s="115"/>
      <c r="C553" s="115"/>
      <c r="D553" s="115"/>
      <c r="E553" s="115"/>
      <c r="F553" s="115"/>
      <c r="G553" s="115"/>
      <c r="H553" s="115"/>
      <c r="I553" s="115"/>
      <c r="J553" s="115"/>
      <c r="K553" s="115"/>
      <c r="L553" s="115"/>
      <c r="M553" s="115"/>
      <c r="N553" s="115"/>
      <c r="O553" s="115"/>
      <c r="P553" s="115"/>
      <c r="Q553" s="115"/>
      <c r="R553" s="115"/>
      <c r="S553" s="115"/>
      <c r="T553" s="115"/>
      <c r="U553" s="115"/>
      <c r="V553" s="115"/>
      <c r="W553" s="115"/>
      <c r="X553" s="115"/>
      <c r="Y553" s="115"/>
      <c r="Z553" s="115"/>
    </row>
    <row r="554" customFormat="false" ht="15.75" hidden="false" customHeight="true" outlineLevel="0" collapsed="false">
      <c r="A554" s="115"/>
      <c r="B554" s="115"/>
      <c r="C554" s="115"/>
      <c r="D554" s="115"/>
      <c r="E554" s="115"/>
      <c r="F554" s="115"/>
      <c r="G554" s="115"/>
      <c r="H554" s="115"/>
      <c r="I554" s="115"/>
      <c r="J554" s="115"/>
      <c r="K554" s="115"/>
      <c r="L554" s="115"/>
      <c r="M554" s="115"/>
      <c r="N554" s="115"/>
      <c r="O554" s="115"/>
      <c r="P554" s="115"/>
      <c r="Q554" s="115"/>
      <c r="R554" s="115"/>
      <c r="S554" s="115"/>
      <c r="T554" s="115"/>
      <c r="U554" s="115"/>
      <c r="V554" s="115"/>
      <c r="W554" s="115"/>
      <c r="X554" s="115"/>
      <c r="Y554" s="115"/>
      <c r="Z554" s="115"/>
    </row>
    <row r="555" customFormat="false" ht="15.75" hidden="false" customHeight="true" outlineLevel="0" collapsed="false">
      <c r="A555" s="115"/>
      <c r="B555" s="115"/>
      <c r="C555" s="115"/>
      <c r="D555" s="115"/>
      <c r="E555" s="115"/>
      <c r="F555" s="115"/>
      <c r="G555" s="115"/>
      <c r="H555" s="115"/>
      <c r="I555" s="115"/>
      <c r="J555" s="115"/>
      <c r="K555" s="115"/>
      <c r="L555" s="115"/>
      <c r="M555" s="115"/>
      <c r="N555" s="115"/>
      <c r="O555" s="115"/>
      <c r="P555" s="115"/>
      <c r="Q555" s="115"/>
      <c r="R555" s="115"/>
      <c r="S555" s="115"/>
      <c r="T555" s="115"/>
      <c r="U555" s="115"/>
      <c r="V555" s="115"/>
      <c r="W555" s="115"/>
      <c r="X555" s="115"/>
      <c r="Y555" s="115"/>
      <c r="Z555" s="115"/>
    </row>
    <row r="556" customFormat="false" ht="15.75" hidden="false" customHeight="true" outlineLevel="0" collapsed="false">
      <c r="A556" s="115"/>
      <c r="B556" s="115"/>
      <c r="C556" s="115"/>
      <c r="D556" s="115"/>
      <c r="E556" s="115"/>
      <c r="F556" s="115"/>
      <c r="G556" s="115"/>
      <c r="H556" s="115"/>
      <c r="I556" s="115"/>
      <c r="J556" s="115"/>
      <c r="K556" s="115"/>
      <c r="L556" s="115"/>
      <c r="M556" s="115"/>
      <c r="N556" s="115"/>
      <c r="O556" s="115"/>
      <c r="P556" s="115"/>
      <c r="Q556" s="115"/>
      <c r="R556" s="115"/>
      <c r="S556" s="115"/>
      <c r="T556" s="115"/>
      <c r="U556" s="115"/>
      <c r="V556" s="115"/>
      <c r="W556" s="115"/>
      <c r="X556" s="115"/>
      <c r="Y556" s="115"/>
      <c r="Z556" s="115"/>
    </row>
    <row r="557" customFormat="false" ht="15.75" hidden="false" customHeight="true" outlineLevel="0" collapsed="false">
      <c r="A557" s="115"/>
      <c r="B557" s="115"/>
      <c r="C557" s="115"/>
      <c r="D557" s="115"/>
      <c r="E557" s="115"/>
      <c r="F557" s="115"/>
      <c r="G557" s="115"/>
      <c r="H557" s="115"/>
      <c r="I557" s="115"/>
      <c r="J557" s="115"/>
      <c r="K557" s="115"/>
      <c r="L557" s="115"/>
      <c r="M557" s="115"/>
      <c r="N557" s="115"/>
      <c r="O557" s="115"/>
      <c r="P557" s="115"/>
      <c r="Q557" s="115"/>
      <c r="R557" s="115"/>
      <c r="S557" s="115"/>
      <c r="T557" s="115"/>
      <c r="U557" s="115"/>
      <c r="V557" s="115"/>
      <c r="W557" s="115"/>
      <c r="X557" s="115"/>
      <c r="Y557" s="115"/>
      <c r="Z557" s="115"/>
    </row>
    <row r="558" customFormat="false" ht="15.75" hidden="false" customHeight="true" outlineLevel="0" collapsed="false">
      <c r="A558" s="115"/>
      <c r="B558" s="115"/>
      <c r="C558" s="115"/>
      <c r="D558" s="115"/>
      <c r="E558" s="115"/>
      <c r="F558" s="115"/>
      <c r="G558" s="115"/>
      <c r="H558" s="115"/>
      <c r="I558" s="115"/>
      <c r="J558" s="115"/>
      <c r="K558" s="115"/>
      <c r="L558" s="115"/>
      <c r="M558" s="115"/>
      <c r="N558" s="115"/>
      <c r="O558" s="115"/>
      <c r="P558" s="115"/>
      <c r="Q558" s="115"/>
      <c r="R558" s="115"/>
      <c r="S558" s="115"/>
      <c r="T558" s="115"/>
      <c r="U558" s="115"/>
      <c r="V558" s="115"/>
      <c r="W558" s="115"/>
      <c r="X558" s="115"/>
      <c r="Y558" s="115"/>
      <c r="Z558" s="115"/>
    </row>
    <row r="559" customFormat="false" ht="15.75" hidden="false" customHeight="true" outlineLevel="0" collapsed="false">
      <c r="A559" s="115"/>
      <c r="B559" s="115"/>
      <c r="C559" s="115"/>
      <c r="D559" s="115"/>
      <c r="E559" s="115"/>
      <c r="F559" s="115"/>
      <c r="G559" s="115"/>
      <c r="H559" s="115"/>
      <c r="I559" s="115"/>
      <c r="J559" s="115"/>
      <c r="K559" s="115"/>
      <c r="L559" s="115"/>
      <c r="M559" s="115"/>
      <c r="N559" s="115"/>
      <c r="O559" s="115"/>
      <c r="P559" s="115"/>
      <c r="Q559" s="115"/>
      <c r="R559" s="115"/>
      <c r="S559" s="115"/>
      <c r="T559" s="115"/>
      <c r="U559" s="115"/>
      <c r="V559" s="115"/>
      <c r="W559" s="115"/>
      <c r="X559" s="115"/>
      <c r="Y559" s="115"/>
      <c r="Z559" s="115"/>
    </row>
    <row r="560" customFormat="false" ht="15.75" hidden="false" customHeight="true" outlineLevel="0" collapsed="false">
      <c r="A560" s="115"/>
      <c r="B560" s="115"/>
      <c r="C560" s="115"/>
      <c r="D560" s="115"/>
      <c r="E560" s="115"/>
      <c r="F560" s="115"/>
      <c r="G560" s="115"/>
      <c r="H560" s="115"/>
      <c r="I560" s="115"/>
      <c r="J560" s="115"/>
      <c r="K560" s="115"/>
      <c r="L560" s="115"/>
      <c r="M560" s="115"/>
      <c r="N560" s="115"/>
      <c r="O560" s="115"/>
      <c r="P560" s="115"/>
      <c r="Q560" s="115"/>
      <c r="R560" s="115"/>
      <c r="S560" s="115"/>
      <c r="T560" s="115"/>
      <c r="U560" s="115"/>
      <c r="V560" s="115"/>
      <c r="W560" s="115"/>
      <c r="X560" s="115"/>
      <c r="Y560" s="115"/>
      <c r="Z560" s="115"/>
    </row>
    <row r="561" customFormat="false" ht="15.75" hidden="false" customHeight="true" outlineLevel="0" collapsed="false">
      <c r="A561" s="115"/>
      <c r="B561" s="115"/>
      <c r="C561" s="115"/>
      <c r="D561" s="115"/>
      <c r="E561" s="115"/>
      <c r="F561" s="115"/>
      <c r="G561" s="115"/>
      <c r="H561" s="115"/>
      <c r="I561" s="115"/>
      <c r="J561" s="115"/>
      <c r="K561" s="115"/>
      <c r="L561" s="115"/>
      <c r="M561" s="115"/>
      <c r="N561" s="115"/>
      <c r="O561" s="115"/>
      <c r="P561" s="115"/>
      <c r="Q561" s="115"/>
      <c r="R561" s="115"/>
      <c r="S561" s="115"/>
      <c r="T561" s="115"/>
      <c r="U561" s="115"/>
      <c r="V561" s="115"/>
      <c r="W561" s="115"/>
      <c r="X561" s="115"/>
      <c r="Y561" s="115"/>
      <c r="Z561" s="115"/>
    </row>
    <row r="562" customFormat="false" ht="15.75" hidden="false" customHeight="true" outlineLevel="0" collapsed="false">
      <c r="A562" s="115"/>
      <c r="B562" s="115"/>
      <c r="C562" s="115"/>
      <c r="D562" s="115"/>
      <c r="E562" s="115"/>
      <c r="F562" s="115"/>
      <c r="G562" s="115"/>
      <c r="H562" s="115"/>
      <c r="I562" s="115"/>
      <c r="J562" s="115"/>
      <c r="K562" s="115"/>
      <c r="L562" s="115"/>
      <c r="M562" s="115"/>
      <c r="N562" s="115"/>
      <c r="O562" s="115"/>
      <c r="P562" s="115"/>
      <c r="Q562" s="115"/>
      <c r="R562" s="115"/>
      <c r="S562" s="115"/>
      <c r="T562" s="115"/>
      <c r="U562" s="115"/>
      <c r="V562" s="115"/>
      <c r="W562" s="115"/>
      <c r="X562" s="115"/>
      <c r="Y562" s="115"/>
      <c r="Z562" s="115"/>
    </row>
    <row r="563" customFormat="false" ht="15.75" hidden="false" customHeight="true" outlineLevel="0" collapsed="false">
      <c r="A563" s="115"/>
      <c r="B563" s="115"/>
      <c r="C563" s="115"/>
      <c r="D563" s="115"/>
      <c r="E563" s="115"/>
      <c r="F563" s="115"/>
      <c r="G563" s="115"/>
      <c r="H563" s="115"/>
      <c r="I563" s="115"/>
      <c r="J563" s="115"/>
      <c r="K563" s="115"/>
      <c r="L563" s="115"/>
      <c r="M563" s="115"/>
      <c r="N563" s="115"/>
      <c r="O563" s="115"/>
      <c r="P563" s="115"/>
      <c r="Q563" s="115"/>
      <c r="R563" s="115"/>
      <c r="S563" s="115"/>
      <c r="T563" s="115"/>
      <c r="U563" s="115"/>
      <c r="V563" s="115"/>
      <c r="W563" s="115"/>
      <c r="X563" s="115"/>
      <c r="Y563" s="115"/>
      <c r="Z563" s="115"/>
    </row>
    <row r="564" customFormat="false" ht="15.75" hidden="false" customHeight="true" outlineLevel="0" collapsed="false">
      <c r="A564" s="115"/>
      <c r="B564" s="115"/>
      <c r="C564" s="115"/>
      <c r="D564" s="115"/>
      <c r="E564" s="115"/>
      <c r="F564" s="115"/>
      <c r="G564" s="115"/>
      <c r="H564" s="115"/>
      <c r="I564" s="115"/>
      <c r="J564" s="115"/>
      <c r="K564" s="115"/>
      <c r="L564" s="115"/>
      <c r="M564" s="115"/>
      <c r="N564" s="115"/>
      <c r="O564" s="115"/>
      <c r="P564" s="115"/>
      <c r="Q564" s="115"/>
      <c r="R564" s="115"/>
      <c r="S564" s="115"/>
      <c r="T564" s="115"/>
      <c r="U564" s="115"/>
      <c r="V564" s="115"/>
      <c r="W564" s="115"/>
      <c r="X564" s="115"/>
      <c r="Y564" s="115"/>
      <c r="Z564" s="115"/>
    </row>
    <row r="565" customFormat="false" ht="15.75" hidden="false" customHeight="true" outlineLevel="0" collapsed="false">
      <c r="A565" s="115"/>
      <c r="B565" s="115"/>
      <c r="C565" s="115"/>
      <c r="D565" s="115"/>
      <c r="E565" s="115"/>
      <c r="F565" s="115"/>
      <c r="G565" s="115"/>
      <c r="H565" s="115"/>
      <c r="I565" s="115"/>
      <c r="J565" s="115"/>
      <c r="K565" s="115"/>
      <c r="L565" s="115"/>
      <c r="M565" s="115"/>
      <c r="N565" s="115"/>
      <c r="O565" s="115"/>
      <c r="P565" s="115"/>
      <c r="Q565" s="115"/>
      <c r="R565" s="115"/>
      <c r="S565" s="115"/>
      <c r="T565" s="115"/>
      <c r="U565" s="115"/>
      <c r="V565" s="115"/>
      <c r="W565" s="115"/>
      <c r="X565" s="115"/>
      <c r="Y565" s="115"/>
      <c r="Z565" s="115"/>
    </row>
    <row r="566" customFormat="false" ht="15.75" hidden="false" customHeight="true" outlineLevel="0" collapsed="false">
      <c r="A566" s="115"/>
      <c r="B566" s="115"/>
      <c r="C566" s="115"/>
      <c r="D566" s="115"/>
      <c r="E566" s="115"/>
      <c r="F566" s="115"/>
      <c r="G566" s="115"/>
      <c r="H566" s="115"/>
      <c r="I566" s="115"/>
      <c r="J566" s="115"/>
      <c r="K566" s="115"/>
      <c r="L566" s="115"/>
      <c r="M566" s="115"/>
      <c r="N566" s="115"/>
      <c r="O566" s="115"/>
      <c r="P566" s="115"/>
      <c r="Q566" s="115"/>
      <c r="R566" s="115"/>
      <c r="S566" s="115"/>
      <c r="T566" s="115"/>
      <c r="U566" s="115"/>
      <c r="V566" s="115"/>
      <c r="W566" s="115"/>
      <c r="X566" s="115"/>
      <c r="Y566" s="115"/>
      <c r="Z566" s="115"/>
    </row>
    <row r="567" customFormat="false" ht="15.75" hidden="false" customHeight="true" outlineLevel="0" collapsed="false">
      <c r="A567" s="115"/>
      <c r="B567" s="115"/>
      <c r="C567" s="115"/>
      <c r="D567" s="115"/>
      <c r="E567" s="115"/>
      <c r="F567" s="115"/>
      <c r="G567" s="115"/>
      <c r="H567" s="115"/>
      <c r="I567" s="115"/>
      <c r="J567" s="115"/>
      <c r="K567" s="115"/>
      <c r="L567" s="115"/>
      <c r="M567" s="115"/>
      <c r="N567" s="115"/>
      <c r="O567" s="115"/>
      <c r="P567" s="115"/>
      <c r="Q567" s="115"/>
      <c r="R567" s="115"/>
      <c r="S567" s="115"/>
      <c r="T567" s="115"/>
      <c r="U567" s="115"/>
      <c r="V567" s="115"/>
      <c r="W567" s="115"/>
      <c r="X567" s="115"/>
      <c r="Y567" s="115"/>
      <c r="Z567" s="115"/>
    </row>
    <row r="568" customFormat="false" ht="15.75" hidden="false" customHeight="true" outlineLevel="0" collapsed="false">
      <c r="A568" s="115"/>
      <c r="B568" s="115"/>
      <c r="C568" s="115"/>
      <c r="D568" s="115"/>
      <c r="E568" s="115"/>
      <c r="F568" s="115"/>
      <c r="G568" s="115"/>
      <c r="H568" s="115"/>
      <c r="I568" s="115"/>
      <c r="J568" s="115"/>
      <c r="K568" s="115"/>
      <c r="L568" s="115"/>
      <c r="M568" s="115"/>
      <c r="N568" s="115"/>
      <c r="O568" s="115"/>
      <c r="P568" s="115"/>
      <c r="Q568" s="115"/>
      <c r="R568" s="115"/>
      <c r="S568" s="115"/>
      <c r="T568" s="115"/>
      <c r="U568" s="115"/>
      <c r="V568" s="115"/>
      <c r="W568" s="115"/>
      <c r="X568" s="115"/>
      <c r="Y568" s="115"/>
      <c r="Z568" s="115"/>
    </row>
    <row r="569" customFormat="false" ht="15.75" hidden="false" customHeight="true" outlineLevel="0" collapsed="false">
      <c r="A569" s="115"/>
      <c r="B569" s="115"/>
      <c r="C569" s="115"/>
      <c r="D569" s="115"/>
      <c r="E569" s="115"/>
      <c r="F569" s="115"/>
      <c r="G569" s="115"/>
      <c r="H569" s="115"/>
      <c r="I569" s="115"/>
      <c r="J569" s="115"/>
      <c r="K569" s="115"/>
      <c r="L569" s="115"/>
      <c r="M569" s="115"/>
      <c r="N569" s="115"/>
      <c r="O569" s="115"/>
      <c r="P569" s="115"/>
      <c r="Q569" s="115"/>
      <c r="R569" s="115"/>
      <c r="S569" s="115"/>
      <c r="T569" s="115"/>
      <c r="U569" s="115"/>
      <c r="V569" s="115"/>
      <c r="W569" s="115"/>
      <c r="X569" s="115"/>
      <c r="Y569" s="115"/>
      <c r="Z569" s="115"/>
    </row>
    <row r="570" customFormat="false" ht="15.75" hidden="false" customHeight="true" outlineLevel="0" collapsed="false">
      <c r="A570" s="115"/>
      <c r="B570" s="115"/>
      <c r="C570" s="115"/>
      <c r="D570" s="115"/>
      <c r="E570" s="115"/>
      <c r="F570" s="115"/>
      <c r="G570" s="115"/>
      <c r="H570" s="115"/>
      <c r="I570" s="115"/>
      <c r="J570" s="115"/>
      <c r="K570" s="115"/>
      <c r="L570" s="115"/>
      <c r="M570" s="115"/>
      <c r="N570" s="115"/>
      <c r="O570" s="115"/>
      <c r="P570" s="115"/>
      <c r="Q570" s="115"/>
      <c r="R570" s="115"/>
      <c r="S570" s="115"/>
      <c r="T570" s="115"/>
      <c r="U570" s="115"/>
      <c r="V570" s="115"/>
      <c r="W570" s="115"/>
      <c r="X570" s="115"/>
      <c r="Y570" s="115"/>
      <c r="Z570" s="115"/>
    </row>
    <row r="571" customFormat="false" ht="15.75" hidden="false" customHeight="true" outlineLevel="0" collapsed="false">
      <c r="A571" s="115"/>
      <c r="B571" s="115"/>
      <c r="C571" s="115"/>
      <c r="D571" s="115"/>
      <c r="E571" s="115"/>
      <c r="F571" s="115"/>
      <c r="G571" s="115"/>
      <c r="H571" s="115"/>
      <c r="I571" s="115"/>
      <c r="J571" s="115"/>
      <c r="K571" s="115"/>
      <c r="L571" s="115"/>
      <c r="M571" s="115"/>
      <c r="N571" s="115"/>
      <c r="O571" s="115"/>
      <c r="P571" s="115"/>
      <c r="Q571" s="115"/>
      <c r="R571" s="115"/>
      <c r="S571" s="115"/>
      <c r="T571" s="115"/>
      <c r="U571" s="115"/>
      <c r="V571" s="115"/>
      <c r="W571" s="115"/>
      <c r="X571" s="115"/>
      <c r="Y571" s="115"/>
      <c r="Z571" s="115"/>
    </row>
    <row r="572" customFormat="false" ht="15.75" hidden="false" customHeight="true" outlineLevel="0" collapsed="false">
      <c r="A572" s="115"/>
      <c r="B572" s="115"/>
      <c r="C572" s="115"/>
      <c r="D572" s="115"/>
      <c r="E572" s="115"/>
      <c r="F572" s="115"/>
      <c r="G572" s="115"/>
      <c r="H572" s="115"/>
      <c r="I572" s="115"/>
      <c r="J572" s="115"/>
      <c r="K572" s="115"/>
      <c r="L572" s="115"/>
      <c r="M572" s="115"/>
      <c r="N572" s="115"/>
      <c r="O572" s="115"/>
      <c r="P572" s="115"/>
      <c r="Q572" s="115"/>
      <c r="R572" s="115"/>
      <c r="S572" s="115"/>
      <c r="T572" s="115"/>
      <c r="U572" s="115"/>
      <c r="V572" s="115"/>
      <c r="W572" s="115"/>
      <c r="X572" s="115"/>
      <c r="Y572" s="115"/>
      <c r="Z572" s="115"/>
    </row>
    <row r="573" customFormat="false" ht="15.75" hidden="false" customHeight="true" outlineLevel="0" collapsed="false">
      <c r="A573" s="115"/>
      <c r="B573" s="115"/>
      <c r="C573" s="115"/>
      <c r="D573" s="115"/>
      <c r="E573" s="115"/>
      <c r="F573" s="115"/>
      <c r="G573" s="115"/>
      <c r="H573" s="115"/>
      <c r="I573" s="115"/>
      <c r="J573" s="115"/>
      <c r="K573" s="115"/>
      <c r="L573" s="115"/>
      <c r="M573" s="115"/>
      <c r="N573" s="115"/>
      <c r="O573" s="115"/>
      <c r="P573" s="115"/>
      <c r="Q573" s="115"/>
      <c r="R573" s="115"/>
      <c r="S573" s="115"/>
      <c r="T573" s="115"/>
      <c r="U573" s="115"/>
      <c r="V573" s="115"/>
      <c r="W573" s="115"/>
      <c r="X573" s="115"/>
      <c r="Y573" s="115"/>
      <c r="Z573" s="115"/>
    </row>
    <row r="574" customFormat="false" ht="15.75" hidden="false" customHeight="true" outlineLevel="0" collapsed="false">
      <c r="A574" s="115"/>
      <c r="B574" s="115"/>
      <c r="C574" s="115"/>
      <c r="D574" s="115"/>
      <c r="E574" s="115"/>
      <c r="F574" s="115"/>
      <c r="G574" s="115"/>
      <c r="H574" s="115"/>
      <c r="I574" s="115"/>
      <c r="J574" s="115"/>
      <c r="K574" s="115"/>
      <c r="L574" s="115"/>
      <c r="M574" s="115"/>
      <c r="N574" s="115"/>
      <c r="O574" s="115"/>
      <c r="P574" s="115"/>
      <c r="Q574" s="115"/>
      <c r="R574" s="115"/>
      <c r="S574" s="115"/>
      <c r="T574" s="115"/>
      <c r="U574" s="115"/>
      <c r="V574" s="115"/>
      <c r="W574" s="115"/>
      <c r="X574" s="115"/>
      <c r="Y574" s="115"/>
      <c r="Z574" s="115"/>
    </row>
    <row r="575" customFormat="false" ht="15.75" hidden="false" customHeight="true" outlineLevel="0" collapsed="false">
      <c r="A575" s="115"/>
      <c r="B575" s="115"/>
      <c r="C575" s="115"/>
      <c r="D575" s="115"/>
      <c r="E575" s="115"/>
      <c r="F575" s="115"/>
      <c r="G575" s="115"/>
      <c r="H575" s="115"/>
      <c r="I575" s="115"/>
      <c r="J575" s="115"/>
      <c r="K575" s="115"/>
      <c r="L575" s="115"/>
      <c r="M575" s="115"/>
      <c r="N575" s="115"/>
      <c r="O575" s="115"/>
      <c r="P575" s="115"/>
      <c r="Q575" s="115"/>
      <c r="R575" s="115"/>
      <c r="S575" s="115"/>
      <c r="T575" s="115"/>
      <c r="U575" s="115"/>
      <c r="V575" s="115"/>
      <c r="W575" s="115"/>
      <c r="X575" s="115"/>
      <c r="Y575" s="115"/>
      <c r="Z575" s="115"/>
    </row>
    <row r="576" customFormat="false" ht="15.75" hidden="false" customHeight="true" outlineLevel="0" collapsed="false">
      <c r="A576" s="115"/>
      <c r="B576" s="115"/>
      <c r="C576" s="115"/>
      <c r="D576" s="115"/>
      <c r="E576" s="115"/>
      <c r="F576" s="115"/>
      <c r="G576" s="115"/>
      <c r="H576" s="115"/>
      <c r="I576" s="115"/>
      <c r="J576" s="115"/>
      <c r="K576" s="115"/>
      <c r="L576" s="115"/>
      <c r="M576" s="115"/>
      <c r="N576" s="115"/>
      <c r="O576" s="115"/>
      <c r="P576" s="115"/>
      <c r="Q576" s="115"/>
      <c r="R576" s="115"/>
      <c r="S576" s="115"/>
      <c r="T576" s="115"/>
      <c r="U576" s="115"/>
      <c r="V576" s="115"/>
      <c r="W576" s="115"/>
      <c r="X576" s="115"/>
      <c r="Y576" s="115"/>
      <c r="Z576" s="115"/>
    </row>
    <row r="577" customFormat="false" ht="15.75" hidden="false" customHeight="true" outlineLevel="0" collapsed="false">
      <c r="A577" s="115"/>
      <c r="B577" s="115"/>
      <c r="C577" s="115"/>
      <c r="D577" s="115"/>
      <c r="E577" s="115"/>
      <c r="F577" s="115"/>
      <c r="G577" s="115"/>
      <c r="H577" s="115"/>
      <c r="I577" s="115"/>
      <c r="J577" s="115"/>
      <c r="K577" s="115"/>
      <c r="L577" s="115"/>
      <c r="M577" s="115"/>
      <c r="N577" s="115"/>
      <c r="O577" s="115"/>
      <c r="P577" s="115"/>
      <c r="Q577" s="115"/>
      <c r="R577" s="115"/>
      <c r="S577" s="115"/>
      <c r="T577" s="115"/>
      <c r="U577" s="115"/>
      <c r="V577" s="115"/>
      <c r="W577" s="115"/>
      <c r="X577" s="115"/>
      <c r="Y577" s="115"/>
      <c r="Z577" s="115"/>
    </row>
    <row r="578" customFormat="false" ht="15.75" hidden="false" customHeight="true" outlineLevel="0" collapsed="false">
      <c r="A578" s="115"/>
      <c r="B578" s="115"/>
      <c r="C578" s="115"/>
      <c r="D578" s="115"/>
      <c r="E578" s="115"/>
      <c r="F578" s="115"/>
      <c r="G578" s="115"/>
      <c r="H578" s="115"/>
      <c r="I578" s="115"/>
      <c r="J578" s="115"/>
      <c r="K578" s="115"/>
      <c r="L578" s="115"/>
      <c r="M578" s="115"/>
      <c r="N578" s="115"/>
      <c r="O578" s="115"/>
      <c r="P578" s="115"/>
      <c r="Q578" s="115"/>
      <c r="R578" s="115"/>
      <c r="S578" s="115"/>
      <c r="T578" s="115"/>
      <c r="U578" s="115"/>
      <c r="V578" s="115"/>
      <c r="W578" s="115"/>
      <c r="X578" s="115"/>
      <c r="Y578" s="115"/>
      <c r="Z578" s="115"/>
    </row>
    <row r="579" customFormat="false" ht="15.75" hidden="false" customHeight="true" outlineLevel="0" collapsed="false">
      <c r="A579" s="115"/>
      <c r="B579" s="115"/>
      <c r="C579" s="115"/>
      <c r="D579" s="115"/>
      <c r="E579" s="115"/>
      <c r="F579" s="115"/>
      <c r="G579" s="115"/>
      <c r="H579" s="115"/>
      <c r="I579" s="115"/>
      <c r="J579" s="115"/>
      <c r="K579" s="115"/>
      <c r="L579" s="115"/>
      <c r="M579" s="115"/>
      <c r="N579" s="115"/>
      <c r="O579" s="115"/>
      <c r="P579" s="115"/>
      <c r="Q579" s="115"/>
      <c r="R579" s="115"/>
      <c r="S579" s="115"/>
      <c r="T579" s="115"/>
      <c r="U579" s="115"/>
      <c r="V579" s="115"/>
      <c r="W579" s="115"/>
      <c r="X579" s="115"/>
      <c r="Y579" s="115"/>
      <c r="Z579" s="115"/>
    </row>
    <row r="580" customFormat="false" ht="15.75" hidden="false" customHeight="true" outlineLevel="0" collapsed="false">
      <c r="A580" s="115"/>
      <c r="B580" s="115"/>
      <c r="C580" s="115"/>
      <c r="D580" s="115"/>
      <c r="E580" s="115"/>
      <c r="F580" s="115"/>
      <c r="G580" s="115"/>
      <c r="H580" s="115"/>
      <c r="I580" s="115"/>
      <c r="J580" s="115"/>
      <c r="K580" s="115"/>
      <c r="L580" s="115"/>
      <c r="M580" s="115"/>
      <c r="N580" s="115"/>
      <c r="O580" s="115"/>
      <c r="P580" s="115"/>
      <c r="Q580" s="115"/>
      <c r="R580" s="115"/>
      <c r="S580" s="115"/>
      <c r="T580" s="115"/>
      <c r="U580" s="115"/>
      <c r="V580" s="115"/>
      <c r="W580" s="115"/>
      <c r="X580" s="115"/>
      <c r="Y580" s="115"/>
      <c r="Z580" s="115"/>
    </row>
    <row r="581" customFormat="false" ht="15.75" hidden="false" customHeight="true" outlineLevel="0" collapsed="false">
      <c r="A581" s="115"/>
      <c r="B581" s="115"/>
      <c r="C581" s="115"/>
      <c r="D581" s="115"/>
      <c r="E581" s="115"/>
      <c r="F581" s="115"/>
      <c r="G581" s="115"/>
      <c r="H581" s="115"/>
      <c r="I581" s="115"/>
      <c r="J581" s="115"/>
      <c r="K581" s="115"/>
      <c r="L581" s="115"/>
      <c r="M581" s="115"/>
      <c r="N581" s="115"/>
      <c r="O581" s="115"/>
      <c r="P581" s="115"/>
      <c r="Q581" s="115"/>
      <c r="R581" s="115"/>
      <c r="S581" s="115"/>
      <c r="T581" s="115"/>
      <c r="U581" s="115"/>
      <c r="V581" s="115"/>
      <c r="W581" s="115"/>
      <c r="X581" s="115"/>
      <c r="Y581" s="115"/>
      <c r="Z581" s="115"/>
    </row>
    <row r="582" customFormat="false" ht="15.75" hidden="false" customHeight="true" outlineLevel="0" collapsed="false">
      <c r="A582" s="115"/>
      <c r="B582" s="115"/>
      <c r="C582" s="115"/>
      <c r="D582" s="115"/>
      <c r="E582" s="115"/>
      <c r="F582" s="115"/>
      <c r="G582" s="115"/>
      <c r="H582" s="115"/>
      <c r="I582" s="115"/>
      <c r="J582" s="115"/>
      <c r="K582" s="115"/>
      <c r="L582" s="115"/>
      <c r="M582" s="115"/>
      <c r="N582" s="115"/>
      <c r="O582" s="115"/>
      <c r="P582" s="115"/>
      <c r="Q582" s="115"/>
      <c r="R582" s="115"/>
      <c r="S582" s="115"/>
      <c r="T582" s="115"/>
      <c r="U582" s="115"/>
      <c r="V582" s="115"/>
      <c r="W582" s="115"/>
      <c r="X582" s="115"/>
      <c r="Y582" s="115"/>
      <c r="Z582" s="115"/>
    </row>
    <row r="583" customFormat="false" ht="15.75" hidden="false" customHeight="true" outlineLevel="0" collapsed="false">
      <c r="A583" s="115"/>
      <c r="B583" s="115"/>
      <c r="C583" s="115"/>
      <c r="D583" s="115"/>
      <c r="E583" s="115"/>
      <c r="F583" s="115"/>
      <c r="G583" s="115"/>
      <c r="H583" s="115"/>
      <c r="I583" s="115"/>
      <c r="J583" s="115"/>
      <c r="K583" s="115"/>
      <c r="L583" s="115"/>
      <c r="M583" s="115"/>
      <c r="N583" s="115"/>
      <c r="O583" s="115"/>
      <c r="P583" s="115"/>
      <c r="Q583" s="115"/>
      <c r="R583" s="115"/>
      <c r="S583" s="115"/>
      <c r="T583" s="115"/>
      <c r="U583" s="115"/>
      <c r="V583" s="115"/>
      <c r="W583" s="115"/>
      <c r="X583" s="115"/>
      <c r="Y583" s="115"/>
      <c r="Z583" s="115"/>
    </row>
    <row r="584" customFormat="false" ht="15.75" hidden="false" customHeight="true" outlineLevel="0" collapsed="false">
      <c r="A584" s="115"/>
      <c r="B584" s="115"/>
      <c r="C584" s="115"/>
      <c r="D584" s="115"/>
      <c r="E584" s="115"/>
      <c r="F584" s="115"/>
      <c r="G584" s="115"/>
      <c r="H584" s="115"/>
      <c r="I584" s="115"/>
      <c r="J584" s="115"/>
      <c r="K584" s="115"/>
      <c r="L584" s="115"/>
      <c r="M584" s="115"/>
      <c r="N584" s="115"/>
      <c r="O584" s="115"/>
      <c r="P584" s="115"/>
      <c r="Q584" s="115"/>
      <c r="R584" s="115"/>
      <c r="S584" s="115"/>
      <c r="T584" s="115"/>
      <c r="U584" s="115"/>
      <c r="V584" s="115"/>
      <c r="W584" s="115"/>
      <c r="X584" s="115"/>
      <c r="Y584" s="115"/>
      <c r="Z584" s="115"/>
    </row>
    <row r="585" customFormat="false" ht="15.75" hidden="false" customHeight="true" outlineLevel="0" collapsed="false">
      <c r="A585" s="115"/>
      <c r="B585" s="115"/>
      <c r="C585" s="115"/>
      <c r="D585" s="115"/>
      <c r="E585" s="115"/>
      <c r="F585" s="115"/>
      <c r="G585" s="115"/>
      <c r="H585" s="115"/>
      <c r="I585" s="115"/>
      <c r="J585" s="115"/>
      <c r="K585" s="115"/>
      <c r="L585" s="115"/>
      <c r="M585" s="115"/>
      <c r="N585" s="115"/>
      <c r="O585" s="115"/>
      <c r="P585" s="115"/>
      <c r="Q585" s="115"/>
      <c r="R585" s="115"/>
      <c r="S585" s="115"/>
      <c r="T585" s="115"/>
      <c r="U585" s="115"/>
      <c r="V585" s="115"/>
      <c r="W585" s="115"/>
      <c r="X585" s="115"/>
      <c r="Y585" s="115"/>
      <c r="Z585" s="115"/>
    </row>
    <row r="586" customFormat="false" ht="15.75" hidden="false" customHeight="true" outlineLevel="0" collapsed="false">
      <c r="A586" s="115"/>
      <c r="B586" s="115"/>
      <c r="C586" s="115"/>
      <c r="D586" s="115"/>
      <c r="E586" s="115"/>
      <c r="F586" s="115"/>
      <c r="G586" s="115"/>
      <c r="H586" s="115"/>
      <c r="I586" s="115"/>
      <c r="J586" s="115"/>
      <c r="K586" s="115"/>
      <c r="L586" s="115"/>
      <c r="M586" s="115"/>
      <c r="N586" s="115"/>
      <c r="O586" s="115"/>
      <c r="P586" s="115"/>
      <c r="Q586" s="115"/>
      <c r="R586" s="115"/>
      <c r="S586" s="115"/>
      <c r="T586" s="115"/>
      <c r="U586" s="115"/>
      <c r="V586" s="115"/>
      <c r="W586" s="115"/>
      <c r="X586" s="115"/>
      <c r="Y586" s="115"/>
      <c r="Z586" s="115"/>
    </row>
    <row r="587" customFormat="false" ht="15.75" hidden="false" customHeight="true" outlineLevel="0" collapsed="false">
      <c r="A587" s="115"/>
      <c r="B587" s="115"/>
      <c r="C587" s="115"/>
      <c r="D587" s="115"/>
      <c r="E587" s="115"/>
      <c r="F587" s="115"/>
      <c r="G587" s="115"/>
      <c r="H587" s="115"/>
      <c r="I587" s="115"/>
      <c r="J587" s="115"/>
      <c r="K587" s="115"/>
      <c r="L587" s="115"/>
      <c r="M587" s="115"/>
      <c r="N587" s="115"/>
      <c r="O587" s="115"/>
      <c r="P587" s="115"/>
      <c r="Q587" s="115"/>
      <c r="R587" s="115"/>
      <c r="S587" s="115"/>
      <c r="T587" s="115"/>
      <c r="U587" s="115"/>
      <c r="V587" s="115"/>
      <c r="W587" s="115"/>
      <c r="X587" s="115"/>
      <c r="Y587" s="115"/>
      <c r="Z587" s="115"/>
    </row>
    <row r="588" customFormat="false" ht="15.75" hidden="false" customHeight="true" outlineLevel="0" collapsed="false">
      <c r="A588" s="115"/>
      <c r="B588" s="115"/>
      <c r="C588" s="115"/>
      <c r="D588" s="115"/>
      <c r="E588" s="115"/>
      <c r="F588" s="115"/>
      <c r="G588" s="115"/>
      <c r="H588" s="115"/>
      <c r="I588" s="115"/>
      <c r="J588" s="115"/>
      <c r="K588" s="115"/>
      <c r="L588" s="115"/>
      <c r="M588" s="115"/>
      <c r="N588" s="115"/>
      <c r="O588" s="115"/>
      <c r="P588" s="115"/>
      <c r="Q588" s="115"/>
      <c r="R588" s="115"/>
      <c r="S588" s="115"/>
      <c r="T588" s="115"/>
      <c r="U588" s="115"/>
      <c r="V588" s="115"/>
      <c r="W588" s="115"/>
      <c r="X588" s="115"/>
      <c r="Y588" s="115"/>
      <c r="Z588" s="115"/>
    </row>
    <row r="589" customFormat="false" ht="15.75" hidden="false" customHeight="true" outlineLevel="0" collapsed="false">
      <c r="A589" s="115"/>
      <c r="B589" s="115"/>
      <c r="C589" s="115"/>
      <c r="D589" s="115"/>
      <c r="E589" s="115"/>
      <c r="F589" s="115"/>
      <c r="G589" s="115"/>
      <c r="H589" s="115"/>
      <c r="I589" s="115"/>
      <c r="J589" s="115"/>
      <c r="K589" s="115"/>
      <c r="L589" s="115"/>
      <c r="M589" s="115"/>
      <c r="N589" s="115"/>
      <c r="O589" s="115"/>
      <c r="P589" s="115"/>
      <c r="Q589" s="115"/>
      <c r="R589" s="115"/>
      <c r="S589" s="115"/>
      <c r="T589" s="115"/>
      <c r="U589" s="115"/>
      <c r="V589" s="115"/>
      <c r="W589" s="115"/>
      <c r="X589" s="115"/>
      <c r="Y589" s="115"/>
      <c r="Z589" s="115"/>
    </row>
    <row r="590" customFormat="false" ht="15.75" hidden="false" customHeight="true" outlineLevel="0" collapsed="false">
      <c r="A590" s="115"/>
      <c r="B590" s="115"/>
      <c r="C590" s="115"/>
      <c r="D590" s="115"/>
      <c r="E590" s="115"/>
      <c r="F590" s="115"/>
      <c r="G590" s="115"/>
      <c r="H590" s="115"/>
      <c r="I590" s="115"/>
      <c r="J590" s="115"/>
      <c r="K590" s="115"/>
      <c r="L590" s="115"/>
      <c r="M590" s="115"/>
      <c r="N590" s="115"/>
      <c r="O590" s="115"/>
      <c r="P590" s="115"/>
      <c r="Q590" s="115"/>
      <c r="R590" s="115"/>
      <c r="S590" s="115"/>
      <c r="T590" s="115"/>
      <c r="U590" s="115"/>
      <c r="V590" s="115"/>
      <c r="W590" s="115"/>
      <c r="X590" s="115"/>
      <c r="Y590" s="115"/>
      <c r="Z590" s="115"/>
    </row>
    <row r="591" customFormat="false" ht="15.75" hidden="false" customHeight="true" outlineLevel="0" collapsed="false">
      <c r="A591" s="115"/>
      <c r="B591" s="115"/>
      <c r="C591" s="115"/>
      <c r="D591" s="115"/>
      <c r="E591" s="115"/>
      <c r="F591" s="115"/>
      <c r="G591" s="115"/>
      <c r="H591" s="115"/>
      <c r="I591" s="115"/>
      <c r="J591" s="115"/>
      <c r="K591" s="115"/>
      <c r="L591" s="115"/>
      <c r="M591" s="115"/>
      <c r="N591" s="115"/>
      <c r="O591" s="115"/>
      <c r="P591" s="115"/>
      <c r="Q591" s="115"/>
      <c r="R591" s="115"/>
      <c r="S591" s="115"/>
      <c r="T591" s="115"/>
      <c r="U591" s="115"/>
      <c r="V591" s="115"/>
      <c r="W591" s="115"/>
      <c r="X591" s="115"/>
      <c r="Y591" s="115"/>
      <c r="Z591" s="115"/>
    </row>
    <row r="592" customFormat="false" ht="15.75" hidden="false" customHeight="true" outlineLevel="0" collapsed="false">
      <c r="A592" s="115"/>
      <c r="B592" s="115"/>
      <c r="C592" s="115"/>
      <c r="D592" s="115"/>
      <c r="E592" s="115"/>
      <c r="F592" s="115"/>
      <c r="G592" s="115"/>
      <c r="H592" s="115"/>
      <c r="I592" s="115"/>
      <c r="J592" s="115"/>
      <c r="K592" s="115"/>
      <c r="L592" s="115"/>
      <c r="M592" s="115"/>
      <c r="N592" s="115"/>
      <c r="O592" s="115"/>
      <c r="P592" s="115"/>
      <c r="Q592" s="115"/>
      <c r="R592" s="115"/>
      <c r="S592" s="115"/>
      <c r="T592" s="115"/>
      <c r="U592" s="115"/>
      <c r="V592" s="115"/>
      <c r="W592" s="115"/>
      <c r="X592" s="115"/>
      <c r="Y592" s="115"/>
      <c r="Z592" s="115"/>
    </row>
    <row r="593" customFormat="false" ht="15.75" hidden="false" customHeight="true" outlineLevel="0" collapsed="false">
      <c r="A593" s="115"/>
      <c r="B593" s="115"/>
      <c r="C593" s="115"/>
      <c r="D593" s="115"/>
      <c r="E593" s="115"/>
      <c r="F593" s="115"/>
      <c r="G593" s="115"/>
      <c r="H593" s="115"/>
      <c r="I593" s="115"/>
      <c r="J593" s="115"/>
      <c r="K593" s="115"/>
      <c r="L593" s="115"/>
      <c r="M593" s="115"/>
      <c r="N593" s="115"/>
      <c r="O593" s="115"/>
      <c r="P593" s="115"/>
      <c r="Q593" s="115"/>
      <c r="R593" s="115"/>
      <c r="S593" s="115"/>
      <c r="T593" s="115"/>
      <c r="U593" s="115"/>
      <c r="V593" s="115"/>
      <c r="W593" s="115"/>
      <c r="X593" s="115"/>
      <c r="Y593" s="115"/>
      <c r="Z593" s="115"/>
    </row>
    <row r="594" customFormat="false" ht="15.75" hidden="false" customHeight="true" outlineLevel="0" collapsed="false">
      <c r="A594" s="115"/>
      <c r="B594" s="115"/>
      <c r="C594" s="115"/>
      <c r="D594" s="115"/>
      <c r="E594" s="115"/>
      <c r="F594" s="115"/>
      <c r="G594" s="115"/>
      <c r="H594" s="115"/>
      <c r="I594" s="115"/>
      <c r="J594" s="115"/>
      <c r="K594" s="115"/>
      <c r="L594" s="115"/>
      <c r="M594" s="115"/>
      <c r="N594" s="115"/>
      <c r="O594" s="115"/>
      <c r="P594" s="115"/>
      <c r="Q594" s="115"/>
      <c r="R594" s="115"/>
      <c r="S594" s="115"/>
      <c r="T594" s="115"/>
      <c r="U594" s="115"/>
      <c r="V594" s="115"/>
      <c r="W594" s="115"/>
      <c r="X594" s="115"/>
      <c r="Y594" s="115"/>
      <c r="Z594" s="115"/>
    </row>
    <row r="595" customFormat="false" ht="15.75" hidden="false" customHeight="true" outlineLevel="0" collapsed="false">
      <c r="A595" s="115"/>
      <c r="B595" s="115"/>
      <c r="C595" s="115"/>
      <c r="D595" s="115"/>
      <c r="E595" s="115"/>
      <c r="F595" s="115"/>
      <c r="G595" s="115"/>
      <c r="H595" s="115"/>
      <c r="I595" s="115"/>
      <c r="J595" s="115"/>
      <c r="K595" s="115"/>
      <c r="L595" s="115"/>
      <c r="M595" s="115"/>
      <c r="N595" s="115"/>
      <c r="O595" s="115"/>
      <c r="P595" s="115"/>
      <c r="Q595" s="115"/>
      <c r="R595" s="115"/>
      <c r="S595" s="115"/>
      <c r="T595" s="115"/>
      <c r="U595" s="115"/>
      <c r="V595" s="115"/>
      <c r="W595" s="115"/>
      <c r="X595" s="115"/>
      <c r="Y595" s="115"/>
      <c r="Z595" s="115"/>
    </row>
    <row r="596" customFormat="false" ht="15.75" hidden="false" customHeight="true" outlineLevel="0" collapsed="false">
      <c r="A596" s="115"/>
      <c r="B596" s="115"/>
      <c r="C596" s="115"/>
      <c r="D596" s="115"/>
      <c r="E596" s="115"/>
      <c r="F596" s="115"/>
      <c r="G596" s="115"/>
      <c r="H596" s="115"/>
      <c r="I596" s="115"/>
      <c r="J596" s="115"/>
      <c r="K596" s="115"/>
      <c r="L596" s="115"/>
      <c r="M596" s="115"/>
      <c r="N596" s="115"/>
      <c r="O596" s="115"/>
      <c r="P596" s="115"/>
      <c r="Q596" s="115"/>
      <c r="R596" s="115"/>
      <c r="S596" s="115"/>
      <c r="T596" s="115"/>
      <c r="U596" s="115"/>
      <c r="V596" s="115"/>
      <c r="W596" s="115"/>
      <c r="X596" s="115"/>
      <c r="Y596" s="115"/>
      <c r="Z596" s="115"/>
    </row>
    <row r="597" customFormat="false" ht="15.75" hidden="false" customHeight="true" outlineLevel="0" collapsed="false">
      <c r="A597" s="115"/>
      <c r="B597" s="115"/>
      <c r="C597" s="115"/>
      <c r="D597" s="115"/>
      <c r="E597" s="115"/>
      <c r="F597" s="115"/>
      <c r="G597" s="115"/>
      <c r="H597" s="115"/>
      <c r="I597" s="115"/>
      <c r="J597" s="115"/>
      <c r="K597" s="115"/>
      <c r="L597" s="115"/>
      <c r="M597" s="115"/>
      <c r="N597" s="115"/>
      <c r="O597" s="115"/>
      <c r="P597" s="115"/>
      <c r="Q597" s="115"/>
      <c r="R597" s="115"/>
      <c r="S597" s="115"/>
      <c r="T597" s="115"/>
      <c r="U597" s="115"/>
      <c r="V597" s="115"/>
      <c r="W597" s="115"/>
      <c r="X597" s="115"/>
      <c r="Y597" s="115"/>
      <c r="Z597" s="115"/>
    </row>
    <row r="598" customFormat="false" ht="15.75" hidden="false" customHeight="true" outlineLevel="0" collapsed="false">
      <c r="A598" s="115"/>
      <c r="B598" s="115"/>
      <c r="C598" s="115"/>
      <c r="D598" s="115"/>
      <c r="E598" s="115"/>
      <c r="F598" s="115"/>
      <c r="G598" s="115"/>
      <c r="H598" s="115"/>
      <c r="I598" s="115"/>
      <c r="J598" s="115"/>
      <c r="K598" s="115"/>
      <c r="L598" s="115"/>
      <c r="M598" s="115"/>
      <c r="N598" s="115"/>
      <c r="O598" s="115"/>
      <c r="P598" s="115"/>
      <c r="Q598" s="115"/>
      <c r="R598" s="115"/>
      <c r="S598" s="115"/>
      <c r="T598" s="115"/>
      <c r="U598" s="115"/>
      <c r="V598" s="115"/>
      <c r="W598" s="115"/>
      <c r="X598" s="115"/>
      <c r="Y598" s="115"/>
      <c r="Z598" s="115"/>
    </row>
    <row r="599" customFormat="false" ht="15.75" hidden="false" customHeight="true" outlineLevel="0" collapsed="false">
      <c r="A599" s="115"/>
      <c r="B599" s="115"/>
      <c r="C599" s="115"/>
      <c r="D599" s="115"/>
      <c r="E599" s="115"/>
      <c r="F599" s="115"/>
      <c r="G599" s="115"/>
      <c r="H599" s="115"/>
      <c r="I599" s="115"/>
      <c r="J599" s="115"/>
      <c r="K599" s="115"/>
      <c r="L599" s="115"/>
      <c r="M599" s="115"/>
      <c r="N599" s="115"/>
      <c r="O599" s="115"/>
      <c r="P599" s="115"/>
      <c r="Q599" s="115"/>
      <c r="R599" s="115"/>
      <c r="S599" s="115"/>
      <c r="T599" s="115"/>
      <c r="U599" s="115"/>
      <c r="V599" s="115"/>
      <c r="W599" s="115"/>
      <c r="X599" s="115"/>
      <c r="Y599" s="115"/>
      <c r="Z599" s="115"/>
    </row>
    <row r="600" customFormat="false" ht="15.75" hidden="false" customHeight="true" outlineLevel="0" collapsed="false">
      <c r="A600" s="115"/>
      <c r="B600" s="115"/>
      <c r="C600" s="115"/>
      <c r="D600" s="115"/>
      <c r="E600" s="115"/>
      <c r="F600" s="115"/>
      <c r="G600" s="115"/>
      <c r="H600" s="115"/>
      <c r="I600" s="115"/>
      <c r="J600" s="115"/>
      <c r="K600" s="115"/>
      <c r="L600" s="115"/>
      <c r="M600" s="115"/>
      <c r="N600" s="115"/>
      <c r="O600" s="115"/>
      <c r="P600" s="115"/>
      <c r="Q600" s="115"/>
      <c r="R600" s="115"/>
      <c r="S600" s="115"/>
      <c r="T600" s="115"/>
      <c r="U600" s="115"/>
      <c r="V600" s="115"/>
      <c r="W600" s="115"/>
      <c r="X600" s="115"/>
      <c r="Y600" s="115"/>
      <c r="Z600" s="115"/>
    </row>
    <row r="601" customFormat="false" ht="15.75" hidden="false" customHeight="true" outlineLevel="0" collapsed="false">
      <c r="A601" s="115"/>
      <c r="B601" s="115"/>
      <c r="C601" s="115"/>
      <c r="D601" s="115"/>
      <c r="E601" s="115"/>
      <c r="F601" s="115"/>
      <c r="G601" s="115"/>
      <c r="H601" s="115"/>
      <c r="I601" s="115"/>
      <c r="J601" s="115"/>
      <c r="K601" s="115"/>
      <c r="L601" s="115"/>
      <c r="M601" s="115"/>
      <c r="N601" s="115"/>
      <c r="O601" s="115"/>
      <c r="P601" s="115"/>
      <c r="Q601" s="115"/>
      <c r="R601" s="115"/>
      <c r="S601" s="115"/>
      <c r="T601" s="115"/>
      <c r="U601" s="115"/>
      <c r="V601" s="115"/>
      <c r="W601" s="115"/>
      <c r="X601" s="115"/>
      <c r="Y601" s="115"/>
      <c r="Z601" s="115"/>
    </row>
    <row r="602" customFormat="false" ht="15.75" hidden="false" customHeight="true" outlineLevel="0" collapsed="false">
      <c r="A602" s="115"/>
      <c r="B602" s="115"/>
      <c r="C602" s="115"/>
      <c r="D602" s="115"/>
      <c r="E602" s="115"/>
      <c r="F602" s="115"/>
      <c r="G602" s="115"/>
      <c r="H602" s="115"/>
      <c r="I602" s="115"/>
      <c r="J602" s="115"/>
      <c r="K602" s="115"/>
      <c r="L602" s="115"/>
      <c r="M602" s="115"/>
      <c r="N602" s="115"/>
      <c r="O602" s="115"/>
      <c r="P602" s="115"/>
      <c r="Q602" s="115"/>
      <c r="R602" s="115"/>
      <c r="S602" s="115"/>
      <c r="T602" s="115"/>
      <c r="U602" s="115"/>
      <c r="V602" s="115"/>
      <c r="W602" s="115"/>
      <c r="X602" s="115"/>
      <c r="Y602" s="115"/>
      <c r="Z602" s="115"/>
    </row>
    <row r="603" customFormat="false" ht="15.75" hidden="false" customHeight="true" outlineLevel="0" collapsed="false">
      <c r="A603" s="115"/>
      <c r="B603" s="115"/>
      <c r="C603" s="115"/>
      <c r="D603" s="115"/>
      <c r="E603" s="115"/>
      <c r="F603" s="115"/>
      <c r="G603" s="115"/>
      <c r="H603" s="115"/>
      <c r="I603" s="115"/>
      <c r="J603" s="115"/>
      <c r="K603" s="115"/>
      <c r="L603" s="115"/>
      <c r="M603" s="115"/>
      <c r="N603" s="115"/>
      <c r="O603" s="115"/>
      <c r="P603" s="115"/>
      <c r="Q603" s="115"/>
      <c r="R603" s="115"/>
      <c r="S603" s="115"/>
      <c r="T603" s="115"/>
      <c r="U603" s="115"/>
      <c r="V603" s="115"/>
      <c r="W603" s="115"/>
      <c r="X603" s="115"/>
      <c r="Y603" s="115"/>
      <c r="Z603" s="115"/>
    </row>
    <row r="604" customFormat="false" ht="15.75" hidden="false" customHeight="true" outlineLevel="0" collapsed="false">
      <c r="A604" s="115"/>
      <c r="B604" s="115"/>
      <c r="C604" s="115"/>
      <c r="D604" s="115"/>
      <c r="E604" s="115"/>
      <c r="F604" s="115"/>
      <c r="G604" s="115"/>
      <c r="H604" s="115"/>
      <c r="I604" s="115"/>
      <c r="J604" s="115"/>
      <c r="K604" s="115"/>
      <c r="L604" s="115"/>
      <c r="M604" s="115"/>
      <c r="N604" s="115"/>
      <c r="O604" s="115"/>
      <c r="P604" s="115"/>
      <c r="Q604" s="115"/>
      <c r="R604" s="115"/>
      <c r="S604" s="115"/>
      <c r="T604" s="115"/>
      <c r="U604" s="115"/>
      <c r="V604" s="115"/>
      <c r="W604" s="115"/>
      <c r="X604" s="115"/>
      <c r="Y604" s="115"/>
      <c r="Z604" s="115"/>
    </row>
    <row r="605" customFormat="false" ht="15.75" hidden="false" customHeight="true" outlineLevel="0" collapsed="false">
      <c r="A605" s="115"/>
      <c r="B605" s="115"/>
      <c r="C605" s="115"/>
      <c r="D605" s="115"/>
      <c r="E605" s="115"/>
      <c r="F605" s="115"/>
      <c r="G605" s="115"/>
      <c r="H605" s="115"/>
      <c r="I605" s="115"/>
      <c r="J605" s="115"/>
      <c r="K605" s="115"/>
      <c r="L605" s="115"/>
      <c r="M605" s="115"/>
      <c r="N605" s="115"/>
      <c r="O605" s="115"/>
      <c r="P605" s="115"/>
      <c r="Q605" s="115"/>
      <c r="R605" s="115"/>
      <c r="S605" s="115"/>
      <c r="T605" s="115"/>
      <c r="U605" s="115"/>
      <c r="V605" s="115"/>
      <c r="W605" s="115"/>
      <c r="X605" s="115"/>
      <c r="Y605" s="115"/>
      <c r="Z605" s="115"/>
    </row>
    <row r="606" customFormat="false" ht="15.75" hidden="false" customHeight="true" outlineLevel="0" collapsed="false">
      <c r="A606" s="115"/>
      <c r="B606" s="115"/>
      <c r="C606" s="115"/>
      <c r="D606" s="115"/>
      <c r="E606" s="115"/>
      <c r="F606" s="115"/>
      <c r="G606" s="115"/>
      <c r="H606" s="115"/>
      <c r="I606" s="115"/>
      <c r="J606" s="115"/>
      <c r="K606" s="115"/>
      <c r="L606" s="115"/>
      <c r="M606" s="115"/>
      <c r="N606" s="115"/>
      <c r="O606" s="115"/>
      <c r="P606" s="115"/>
      <c r="Q606" s="115"/>
      <c r="R606" s="115"/>
      <c r="S606" s="115"/>
      <c r="T606" s="115"/>
      <c r="U606" s="115"/>
      <c r="V606" s="115"/>
      <c r="W606" s="115"/>
      <c r="X606" s="115"/>
      <c r="Y606" s="115"/>
      <c r="Z606" s="115"/>
    </row>
    <row r="607" customFormat="false" ht="15.75" hidden="false" customHeight="true" outlineLevel="0" collapsed="false">
      <c r="A607" s="115"/>
      <c r="B607" s="115"/>
      <c r="C607" s="115"/>
      <c r="D607" s="115"/>
      <c r="E607" s="115"/>
      <c r="F607" s="115"/>
      <c r="G607" s="115"/>
      <c r="H607" s="115"/>
      <c r="I607" s="115"/>
      <c r="J607" s="115"/>
      <c r="K607" s="115"/>
      <c r="L607" s="115"/>
      <c r="M607" s="115"/>
      <c r="N607" s="115"/>
      <c r="O607" s="115"/>
      <c r="P607" s="115"/>
      <c r="Q607" s="115"/>
      <c r="R607" s="115"/>
      <c r="S607" s="115"/>
      <c r="T607" s="115"/>
      <c r="U607" s="115"/>
      <c r="V607" s="115"/>
      <c r="W607" s="115"/>
      <c r="X607" s="115"/>
      <c r="Y607" s="115"/>
      <c r="Z607" s="115"/>
    </row>
    <row r="608" customFormat="false" ht="15.75" hidden="false" customHeight="true" outlineLevel="0" collapsed="false">
      <c r="A608" s="115"/>
      <c r="B608" s="115"/>
      <c r="C608" s="115"/>
      <c r="D608" s="115"/>
      <c r="E608" s="115"/>
      <c r="F608" s="115"/>
      <c r="G608" s="115"/>
      <c r="H608" s="115"/>
      <c r="I608" s="115"/>
      <c r="J608" s="115"/>
      <c r="K608" s="115"/>
      <c r="L608" s="115"/>
      <c r="M608" s="115"/>
      <c r="N608" s="115"/>
      <c r="O608" s="115"/>
      <c r="P608" s="115"/>
      <c r="Q608" s="115"/>
      <c r="R608" s="115"/>
      <c r="S608" s="115"/>
      <c r="T608" s="115"/>
      <c r="U608" s="115"/>
      <c r="V608" s="115"/>
      <c r="W608" s="115"/>
      <c r="X608" s="115"/>
      <c r="Y608" s="115"/>
      <c r="Z608" s="115"/>
    </row>
    <row r="609" customFormat="false" ht="15.75" hidden="false" customHeight="true" outlineLevel="0" collapsed="false">
      <c r="A609" s="115"/>
      <c r="B609" s="115"/>
      <c r="C609" s="115"/>
      <c r="D609" s="115"/>
      <c r="E609" s="115"/>
      <c r="F609" s="115"/>
      <c r="G609" s="115"/>
      <c r="H609" s="115"/>
      <c r="I609" s="115"/>
      <c r="J609" s="115"/>
      <c r="K609" s="115"/>
      <c r="L609" s="115"/>
      <c r="M609" s="115"/>
      <c r="N609" s="115"/>
      <c r="O609" s="115"/>
      <c r="P609" s="115"/>
      <c r="Q609" s="115"/>
      <c r="R609" s="115"/>
      <c r="S609" s="115"/>
      <c r="T609" s="115"/>
      <c r="U609" s="115"/>
      <c r="V609" s="115"/>
      <c r="W609" s="115"/>
      <c r="X609" s="115"/>
      <c r="Y609" s="115"/>
      <c r="Z609" s="115"/>
    </row>
    <row r="610" customFormat="false" ht="15.75" hidden="false" customHeight="true" outlineLevel="0" collapsed="false">
      <c r="A610" s="115"/>
      <c r="B610" s="115"/>
      <c r="C610" s="115"/>
      <c r="D610" s="115"/>
      <c r="E610" s="115"/>
      <c r="F610" s="115"/>
      <c r="G610" s="115"/>
      <c r="H610" s="115"/>
      <c r="I610" s="115"/>
      <c r="J610" s="115"/>
      <c r="K610" s="115"/>
      <c r="L610" s="115"/>
      <c r="M610" s="115"/>
      <c r="N610" s="115"/>
      <c r="O610" s="115"/>
      <c r="P610" s="115"/>
      <c r="Q610" s="115"/>
      <c r="R610" s="115"/>
      <c r="S610" s="115"/>
      <c r="T610" s="115"/>
      <c r="U610" s="115"/>
      <c r="V610" s="115"/>
      <c r="W610" s="115"/>
      <c r="X610" s="115"/>
      <c r="Y610" s="115"/>
      <c r="Z610" s="115"/>
    </row>
    <row r="611" customFormat="false" ht="15.75" hidden="false" customHeight="true" outlineLevel="0" collapsed="false">
      <c r="A611" s="115"/>
      <c r="B611" s="115"/>
      <c r="C611" s="115"/>
      <c r="D611" s="115"/>
      <c r="E611" s="115"/>
      <c r="F611" s="115"/>
      <c r="G611" s="115"/>
      <c r="H611" s="115"/>
      <c r="I611" s="115"/>
      <c r="J611" s="115"/>
      <c r="K611" s="115"/>
      <c r="L611" s="115"/>
      <c r="M611" s="115"/>
      <c r="N611" s="115"/>
      <c r="O611" s="115"/>
      <c r="P611" s="115"/>
      <c r="Q611" s="115"/>
      <c r="R611" s="115"/>
      <c r="S611" s="115"/>
      <c r="T611" s="115"/>
      <c r="U611" s="115"/>
      <c r="V611" s="115"/>
      <c r="W611" s="115"/>
      <c r="X611" s="115"/>
      <c r="Y611" s="115"/>
      <c r="Z611" s="115"/>
    </row>
    <row r="612" customFormat="false" ht="15.75" hidden="false" customHeight="true" outlineLevel="0" collapsed="false">
      <c r="A612" s="115"/>
      <c r="B612" s="115"/>
      <c r="C612" s="115"/>
      <c r="D612" s="115"/>
      <c r="E612" s="115"/>
      <c r="F612" s="115"/>
      <c r="G612" s="115"/>
      <c r="H612" s="115"/>
      <c r="I612" s="115"/>
      <c r="J612" s="115"/>
      <c r="K612" s="115"/>
      <c r="L612" s="115"/>
      <c r="M612" s="115"/>
      <c r="N612" s="115"/>
      <c r="O612" s="115"/>
      <c r="P612" s="115"/>
      <c r="Q612" s="115"/>
      <c r="R612" s="115"/>
      <c r="S612" s="115"/>
      <c r="T612" s="115"/>
      <c r="U612" s="115"/>
      <c r="V612" s="115"/>
      <c r="W612" s="115"/>
      <c r="X612" s="115"/>
      <c r="Y612" s="115"/>
      <c r="Z612" s="115"/>
    </row>
    <row r="613" customFormat="false" ht="15.75" hidden="false" customHeight="true" outlineLevel="0" collapsed="false">
      <c r="A613" s="115"/>
      <c r="B613" s="115"/>
      <c r="C613" s="115"/>
      <c r="D613" s="115"/>
      <c r="E613" s="115"/>
      <c r="F613" s="115"/>
      <c r="G613" s="115"/>
      <c r="H613" s="115"/>
      <c r="I613" s="115"/>
      <c r="J613" s="115"/>
      <c r="K613" s="115"/>
      <c r="L613" s="115"/>
      <c r="M613" s="115"/>
      <c r="N613" s="115"/>
      <c r="O613" s="115"/>
      <c r="P613" s="115"/>
      <c r="Q613" s="115"/>
      <c r="R613" s="115"/>
      <c r="S613" s="115"/>
      <c r="T613" s="115"/>
      <c r="U613" s="115"/>
      <c r="V613" s="115"/>
      <c r="W613" s="115"/>
      <c r="X613" s="115"/>
      <c r="Y613" s="115"/>
      <c r="Z613" s="115"/>
    </row>
    <row r="614" customFormat="false" ht="15.75" hidden="false" customHeight="true" outlineLevel="0" collapsed="false">
      <c r="A614" s="115"/>
      <c r="B614" s="115"/>
      <c r="C614" s="115"/>
      <c r="D614" s="115"/>
      <c r="E614" s="115"/>
      <c r="F614" s="115"/>
      <c r="G614" s="115"/>
      <c r="H614" s="115"/>
      <c r="I614" s="115"/>
      <c r="J614" s="115"/>
      <c r="K614" s="115"/>
      <c r="L614" s="115"/>
      <c r="M614" s="115"/>
      <c r="N614" s="115"/>
      <c r="O614" s="115"/>
      <c r="P614" s="115"/>
      <c r="Q614" s="115"/>
      <c r="R614" s="115"/>
      <c r="S614" s="115"/>
      <c r="T614" s="115"/>
      <c r="U614" s="115"/>
      <c r="V614" s="115"/>
      <c r="W614" s="115"/>
      <c r="X614" s="115"/>
      <c r="Y614" s="115"/>
      <c r="Z614" s="115"/>
    </row>
    <row r="615" customFormat="false" ht="15.75" hidden="false" customHeight="true" outlineLevel="0" collapsed="false">
      <c r="A615" s="115"/>
      <c r="B615" s="115"/>
      <c r="C615" s="115"/>
      <c r="D615" s="115"/>
      <c r="E615" s="115"/>
      <c r="F615" s="115"/>
      <c r="G615" s="115"/>
      <c r="H615" s="115"/>
      <c r="I615" s="115"/>
      <c r="J615" s="115"/>
      <c r="K615" s="115"/>
      <c r="L615" s="115"/>
      <c r="M615" s="115"/>
      <c r="N615" s="115"/>
      <c r="O615" s="115"/>
      <c r="P615" s="115"/>
      <c r="Q615" s="115"/>
      <c r="R615" s="115"/>
      <c r="S615" s="115"/>
      <c r="T615" s="115"/>
      <c r="U615" s="115"/>
      <c r="V615" s="115"/>
      <c r="W615" s="115"/>
      <c r="X615" s="115"/>
      <c r="Y615" s="115"/>
      <c r="Z615" s="115"/>
    </row>
    <row r="616" customFormat="false" ht="15.75" hidden="false" customHeight="true" outlineLevel="0" collapsed="false">
      <c r="A616" s="115"/>
      <c r="B616" s="115"/>
      <c r="C616" s="115"/>
      <c r="D616" s="115"/>
      <c r="E616" s="115"/>
      <c r="F616" s="115"/>
      <c r="G616" s="115"/>
      <c r="H616" s="115"/>
      <c r="I616" s="115"/>
      <c r="J616" s="115"/>
      <c r="K616" s="115"/>
      <c r="L616" s="115"/>
      <c r="M616" s="115"/>
      <c r="N616" s="115"/>
      <c r="O616" s="115"/>
      <c r="P616" s="115"/>
      <c r="Q616" s="115"/>
      <c r="R616" s="115"/>
      <c r="S616" s="115"/>
      <c r="T616" s="115"/>
      <c r="U616" s="115"/>
      <c r="V616" s="115"/>
      <c r="W616" s="115"/>
      <c r="X616" s="115"/>
      <c r="Y616" s="115"/>
      <c r="Z616" s="115"/>
    </row>
    <row r="617" customFormat="false" ht="15.75" hidden="false" customHeight="true" outlineLevel="0" collapsed="false">
      <c r="A617" s="115"/>
      <c r="B617" s="115"/>
      <c r="C617" s="115"/>
      <c r="D617" s="115"/>
      <c r="E617" s="115"/>
      <c r="F617" s="115"/>
      <c r="G617" s="115"/>
      <c r="H617" s="115"/>
      <c r="I617" s="115"/>
      <c r="J617" s="115"/>
      <c r="K617" s="115"/>
      <c r="L617" s="115"/>
      <c r="M617" s="115"/>
      <c r="N617" s="115"/>
      <c r="O617" s="115"/>
      <c r="P617" s="115"/>
      <c r="Q617" s="115"/>
      <c r="R617" s="115"/>
      <c r="S617" s="115"/>
      <c r="T617" s="115"/>
      <c r="U617" s="115"/>
      <c r="V617" s="115"/>
      <c r="W617" s="115"/>
      <c r="X617" s="115"/>
      <c r="Y617" s="115"/>
      <c r="Z617" s="115"/>
    </row>
    <row r="618" customFormat="false" ht="15.75" hidden="false" customHeight="true" outlineLevel="0" collapsed="false">
      <c r="A618" s="115"/>
      <c r="B618" s="115"/>
      <c r="C618" s="115"/>
      <c r="D618" s="115"/>
      <c r="E618" s="115"/>
      <c r="F618" s="115"/>
      <c r="G618" s="115"/>
      <c r="H618" s="115"/>
      <c r="I618" s="115"/>
      <c r="J618" s="115"/>
      <c r="K618" s="115"/>
      <c r="L618" s="115"/>
      <c r="M618" s="115"/>
      <c r="N618" s="115"/>
      <c r="O618" s="115"/>
      <c r="P618" s="115"/>
      <c r="Q618" s="115"/>
      <c r="R618" s="115"/>
      <c r="S618" s="115"/>
      <c r="T618" s="115"/>
      <c r="U618" s="115"/>
      <c r="V618" s="115"/>
      <c r="W618" s="115"/>
      <c r="X618" s="115"/>
      <c r="Y618" s="115"/>
      <c r="Z618" s="115"/>
    </row>
    <row r="619" customFormat="false" ht="15.75" hidden="false" customHeight="true" outlineLevel="0" collapsed="false">
      <c r="A619" s="115"/>
      <c r="B619" s="115"/>
      <c r="C619" s="115"/>
      <c r="D619" s="115"/>
      <c r="E619" s="115"/>
      <c r="F619" s="115"/>
      <c r="G619" s="115"/>
      <c r="H619" s="115"/>
      <c r="I619" s="115"/>
      <c r="J619" s="115"/>
      <c r="K619" s="115"/>
      <c r="L619" s="115"/>
      <c r="M619" s="115"/>
      <c r="N619" s="115"/>
      <c r="O619" s="115"/>
      <c r="P619" s="115"/>
      <c r="Q619" s="115"/>
      <c r="R619" s="115"/>
      <c r="S619" s="115"/>
      <c r="T619" s="115"/>
      <c r="U619" s="115"/>
      <c r="V619" s="115"/>
      <c r="W619" s="115"/>
      <c r="X619" s="115"/>
      <c r="Y619" s="115"/>
      <c r="Z619" s="115"/>
    </row>
    <row r="620" customFormat="false" ht="15.75" hidden="false" customHeight="true" outlineLevel="0" collapsed="false">
      <c r="A620" s="115"/>
      <c r="B620" s="115"/>
      <c r="C620" s="115"/>
      <c r="D620" s="115"/>
      <c r="E620" s="115"/>
      <c r="F620" s="115"/>
      <c r="G620" s="115"/>
      <c r="H620" s="115"/>
      <c r="I620" s="115"/>
      <c r="J620" s="115"/>
      <c r="K620" s="115"/>
      <c r="L620" s="115"/>
      <c r="M620" s="115"/>
      <c r="N620" s="115"/>
      <c r="O620" s="115"/>
      <c r="P620" s="115"/>
      <c r="Q620" s="115"/>
      <c r="R620" s="115"/>
      <c r="S620" s="115"/>
      <c r="T620" s="115"/>
      <c r="U620" s="115"/>
      <c r="V620" s="115"/>
      <c r="W620" s="115"/>
      <c r="X620" s="115"/>
      <c r="Y620" s="115"/>
      <c r="Z620" s="115"/>
    </row>
    <row r="621" customFormat="false" ht="15.75" hidden="false" customHeight="true" outlineLevel="0" collapsed="false">
      <c r="A621" s="115"/>
      <c r="B621" s="115"/>
      <c r="C621" s="115"/>
      <c r="D621" s="115"/>
      <c r="E621" s="115"/>
      <c r="F621" s="115"/>
      <c r="G621" s="115"/>
      <c r="H621" s="115"/>
      <c r="I621" s="115"/>
      <c r="J621" s="115"/>
      <c r="K621" s="115"/>
      <c r="L621" s="115"/>
      <c r="M621" s="115"/>
      <c r="N621" s="115"/>
      <c r="O621" s="115"/>
      <c r="P621" s="115"/>
      <c r="Q621" s="115"/>
      <c r="R621" s="115"/>
      <c r="S621" s="115"/>
      <c r="T621" s="115"/>
      <c r="U621" s="115"/>
      <c r="V621" s="115"/>
      <c r="W621" s="115"/>
      <c r="X621" s="115"/>
      <c r="Y621" s="115"/>
      <c r="Z621" s="115"/>
    </row>
    <row r="622" customFormat="false" ht="15.75" hidden="false" customHeight="true" outlineLevel="0" collapsed="false">
      <c r="A622" s="115"/>
      <c r="B622" s="115"/>
      <c r="C622" s="115"/>
      <c r="D622" s="115"/>
      <c r="E622" s="115"/>
      <c r="F622" s="115"/>
      <c r="G622" s="115"/>
      <c r="H622" s="115"/>
      <c r="I622" s="115"/>
      <c r="J622" s="115"/>
      <c r="K622" s="115"/>
      <c r="L622" s="115"/>
      <c r="M622" s="115"/>
      <c r="N622" s="115"/>
      <c r="O622" s="115"/>
      <c r="P622" s="115"/>
      <c r="Q622" s="115"/>
      <c r="R622" s="115"/>
      <c r="S622" s="115"/>
      <c r="T622" s="115"/>
      <c r="U622" s="115"/>
      <c r="V622" s="115"/>
      <c r="W622" s="115"/>
      <c r="X622" s="115"/>
      <c r="Y622" s="115"/>
      <c r="Z622" s="115"/>
    </row>
    <row r="623" customFormat="false" ht="15.75" hidden="false" customHeight="true" outlineLevel="0" collapsed="false">
      <c r="A623" s="115"/>
      <c r="B623" s="115"/>
      <c r="C623" s="115"/>
      <c r="D623" s="115"/>
      <c r="E623" s="115"/>
      <c r="F623" s="115"/>
      <c r="G623" s="115"/>
      <c r="H623" s="115"/>
      <c r="I623" s="115"/>
      <c r="J623" s="115"/>
      <c r="K623" s="115"/>
      <c r="L623" s="115"/>
      <c r="M623" s="115"/>
      <c r="N623" s="115"/>
      <c r="O623" s="115"/>
      <c r="P623" s="115"/>
      <c r="Q623" s="115"/>
      <c r="R623" s="115"/>
      <c r="S623" s="115"/>
      <c r="T623" s="115"/>
      <c r="U623" s="115"/>
      <c r="V623" s="115"/>
      <c r="W623" s="115"/>
      <c r="X623" s="115"/>
      <c r="Y623" s="115"/>
      <c r="Z623" s="115"/>
    </row>
    <row r="624" customFormat="false" ht="15.75" hidden="false" customHeight="true" outlineLevel="0" collapsed="false">
      <c r="A624" s="115"/>
      <c r="B624" s="115"/>
      <c r="C624" s="115"/>
      <c r="D624" s="115"/>
      <c r="E624" s="115"/>
      <c r="F624" s="115"/>
      <c r="G624" s="115"/>
      <c r="H624" s="115"/>
      <c r="I624" s="115"/>
      <c r="J624" s="115"/>
      <c r="K624" s="115"/>
      <c r="L624" s="115"/>
      <c r="M624" s="115"/>
      <c r="N624" s="115"/>
      <c r="O624" s="115"/>
      <c r="P624" s="115"/>
      <c r="Q624" s="115"/>
      <c r="R624" s="115"/>
      <c r="S624" s="115"/>
      <c r="T624" s="115"/>
      <c r="U624" s="115"/>
      <c r="V624" s="115"/>
      <c r="W624" s="115"/>
      <c r="X624" s="115"/>
      <c r="Y624" s="115"/>
      <c r="Z624" s="115"/>
    </row>
    <row r="625" customFormat="false" ht="15.75" hidden="false" customHeight="true" outlineLevel="0" collapsed="false">
      <c r="A625" s="115"/>
      <c r="B625" s="115"/>
      <c r="C625" s="115"/>
      <c r="D625" s="115"/>
      <c r="E625" s="115"/>
      <c r="F625" s="115"/>
      <c r="G625" s="115"/>
      <c r="H625" s="115"/>
      <c r="I625" s="115"/>
      <c r="J625" s="115"/>
      <c r="K625" s="115"/>
      <c r="L625" s="115"/>
      <c r="M625" s="115"/>
      <c r="N625" s="115"/>
      <c r="O625" s="115"/>
      <c r="P625" s="115"/>
      <c r="Q625" s="115"/>
      <c r="R625" s="115"/>
      <c r="S625" s="115"/>
      <c r="T625" s="115"/>
      <c r="U625" s="115"/>
      <c r="V625" s="115"/>
      <c r="W625" s="115"/>
      <c r="X625" s="115"/>
      <c r="Y625" s="115"/>
      <c r="Z625" s="115"/>
    </row>
    <row r="626" customFormat="false" ht="15.75" hidden="false" customHeight="true" outlineLevel="0" collapsed="false">
      <c r="A626" s="115"/>
      <c r="B626" s="115"/>
      <c r="C626" s="115"/>
      <c r="D626" s="115"/>
      <c r="E626" s="115"/>
      <c r="F626" s="115"/>
      <c r="G626" s="115"/>
      <c r="H626" s="115"/>
      <c r="I626" s="115"/>
      <c r="J626" s="115"/>
      <c r="K626" s="115"/>
      <c r="L626" s="115"/>
      <c r="M626" s="115"/>
      <c r="N626" s="115"/>
      <c r="O626" s="115"/>
      <c r="P626" s="115"/>
      <c r="Q626" s="115"/>
      <c r="R626" s="115"/>
      <c r="S626" s="115"/>
      <c r="T626" s="115"/>
      <c r="U626" s="115"/>
      <c r="V626" s="115"/>
      <c r="W626" s="115"/>
      <c r="X626" s="115"/>
      <c r="Y626" s="115"/>
      <c r="Z626" s="115"/>
    </row>
    <row r="627" customFormat="false" ht="15.75" hidden="false" customHeight="true" outlineLevel="0" collapsed="false">
      <c r="A627" s="115"/>
      <c r="B627" s="115"/>
      <c r="C627" s="115"/>
      <c r="D627" s="115"/>
      <c r="E627" s="115"/>
      <c r="F627" s="115"/>
      <c r="G627" s="115"/>
      <c r="H627" s="115"/>
      <c r="I627" s="115"/>
      <c r="J627" s="115"/>
      <c r="K627" s="115"/>
      <c r="L627" s="115"/>
      <c r="M627" s="115"/>
      <c r="N627" s="115"/>
      <c r="O627" s="115"/>
      <c r="P627" s="115"/>
      <c r="Q627" s="115"/>
      <c r="R627" s="115"/>
      <c r="S627" s="115"/>
      <c r="T627" s="115"/>
      <c r="U627" s="115"/>
      <c r="V627" s="115"/>
      <c r="W627" s="115"/>
      <c r="X627" s="115"/>
      <c r="Y627" s="115"/>
      <c r="Z627" s="115"/>
    </row>
    <row r="628" customFormat="false" ht="15.75" hidden="false" customHeight="true" outlineLevel="0" collapsed="false">
      <c r="A628" s="115"/>
      <c r="B628" s="115"/>
      <c r="C628" s="115"/>
      <c r="D628" s="115"/>
      <c r="E628" s="115"/>
      <c r="F628" s="115"/>
      <c r="G628" s="115"/>
      <c r="H628" s="115"/>
      <c r="I628" s="115"/>
      <c r="J628" s="115"/>
      <c r="K628" s="115"/>
      <c r="L628" s="115"/>
      <c r="M628" s="115"/>
      <c r="N628" s="115"/>
      <c r="O628" s="115"/>
      <c r="P628" s="115"/>
      <c r="Q628" s="115"/>
      <c r="R628" s="115"/>
      <c r="S628" s="115"/>
      <c r="T628" s="115"/>
      <c r="U628" s="115"/>
      <c r="V628" s="115"/>
      <c r="W628" s="115"/>
      <c r="X628" s="115"/>
      <c r="Y628" s="115"/>
      <c r="Z628" s="115"/>
    </row>
    <row r="629" customFormat="false" ht="15.75" hidden="false" customHeight="true" outlineLevel="0" collapsed="false">
      <c r="A629" s="115"/>
      <c r="B629" s="115"/>
      <c r="C629" s="115"/>
      <c r="D629" s="115"/>
      <c r="E629" s="115"/>
      <c r="F629" s="115"/>
      <c r="G629" s="115"/>
      <c r="H629" s="115"/>
      <c r="I629" s="115"/>
      <c r="J629" s="115"/>
      <c r="K629" s="115"/>
      <c r="L629" s="115"/>
      <c r="M629" s="115"/>
      <c r="N629" s="115"/>
      <c r="O629" s="115"/>
      <c r="P629" s="115"/>
      <c r="Q629" s="115"/>
      <c r="R629" s="115"/>
      <c r="S629" s="115"/>
      <c r="T629" s="115"/>
      <c r="U629" s="115"/>
      <c r="V629" s="115"/>
      <c r="W629" s="115"/>
      <c r="X629" s="115"/>
      <c r="Y629" s="115"/>
      <c r="Z629" s="115"/>
    </row>
    <row r="630" customFormat="false" ht="15.75" hidden="false" customHeight="true" outlineLevel="0" collapsed="false">
      <c r="A630" s="115"/>
      <c r="B630" s="115"/>
      <c r="C630" s="115"/>
      <c r="D630" s="115"/>
      <c r="E630" s="115"/>
      <c r="F630" s="115"/>
      <c r="G630" s="115"/>
      <c r="H630" s="115"/>
      <c r="I630" s="115"/>
      <c r="J630" s="115"/>
      <c r="K630" s="115"/>
      <c r="L630" s="115"/>
      <c r="M630" s="115"/>
      <c r="N630" s="115"/>
      <c r="O630" s="115"/>
      <c r="P630" s="115"/>
      <c r="Q630" s="115"/>
      <c r="R630" s="115"/>
      <c r="S630" s="115"/>
      <c r="T630" s="115"/>
      <c r="U630" s="115"/>
      <c r="V630" s="115"/>
      <c r="W630" s="115"/>
      <c r="X630" s="115"/>
      <c r="Y630" s="115"/>
      <c r="Z630" s="115"/>
    </row>
    <row r="631" customFormat="false" ht="15.75" hidden="false" customHeight="true" outlineLevel="0" collapsed="false">
      <c r="A631" s="115"/>
      <c r="B631" s="115"/>
      <c r="C631" s="115"/>
      <c r="D631" s="115"/>
      <c r="E631" s="115"/>
      <c r="F631" s="115"/>
      <c r="G631" s="115"/>
      <c r="H631" s="115"/>
      <c r="I631" s="115"/>
      <c r="J631" s="115"/>
      <c r="K631" s="115"/>
      <c r="L631" s="115"/>
      <c r="M631" s="115"/>
      <c r="N631" s="115"/>
      <c r="O631" s="115"/>
      <c r="P631" s="115"/>
      <c r="Q631" s="115"/>
      <c r="R631" s="115"/>
      <c r="S631" s="115"/>
      <c r="T631" s="115"/>
      <c r="U631" s="115"/>
      <c r="V631" s="115"/>
      <c r="W631" s="115"/>
      <c r="X631" s="115"/>
      <c r="Y631" s="115"/>
      <c r="Z631" s="115"/>
    </row>
    <row r="632" customFormat="false" ht="15.75" hidden="false" customHeight="true" outlineLevel="0" collapsed="false">
      <c r="A632" s="115"/>
      <c r="B632" s="115"/>
      <c r="C632" s="115"/>
      <c r="D632" s="115"/>
      <c r="E632" s="115"/>
      <c r="F632" s="115"/>
      <c r="G632" s="115"/>
      <c r="H632" s="115"/>
      <c r="I632" s="115"/>
      <c r="J632" s="115"/>
      <c r="K632" s="115"/>
      <c r="L632" s="115"/>
      <c r="M632" s="115"/>
      <c r="N632" s="115"/>
      <c r="O632" s="115"/>
      <c r="P632" s="115"/>
      <c r="Q632" s="115"/>
      <c r="R632" s="115"/>
      <c r="S632" s="115"/>
      <c r="T632" s="115"/>
      <c r="U632" s="115"/>
      <c r="V632" s="115"/>
      <c r="W632" s="115"/>
      <c r="X632" s="115"/>
      <c r="Y632" s="115"/>
      <c r="Z632" s="115"/>
    </row>
    <row r="633" customFormat="false" ht="15.75" hidden="false" customHeight="true" outlineLevel="0" collapsed="false">
      <c r="A633" s="115"/>
      <c r="B633" s="115"/>
      <c r="C633" s="115"/>
      <c r="D633" s="115"/>
      <c r="E633" s="115"/>
      <c r="F633" s="115"/>
      <c r="G633" s="115"/>
      <c r="H633" s="115"/>
      <c r="I633" s="115"/>
      <c r="J633" s="115"/>
      <c r="K633" s="115"/>
      <c r="L633" s="115"/>
      <c r="M633" s="115"/>
      <c r="N633" s="115"/>
      <c r="O633" s="115"/>
      <c r="P633" s="115"/>
      <c r="Q633" s="115"/>
      <c r="R633" s="115"/>
      <c r="S633" s="115"/>
      <c r="T633" s="115"/>
      <c r="U633" s="115"/>
      <c r="V633" s="115"/>
      <c r="W633" s="115"/>
      <c r="X633" s="115"/>
      <c r="Y633" s="115"/>
      <c r="Z633" s="115"/>
    </row>
    <row r="634" customFormat="false" ht="15.75" hidden="false" customHeight="true" outlineLevel="0" collapsed="false">
      <c r="A634" s="115"/>
      <c r="B634" s="115"/>
      <c r="C634" s="115"/>
      <c r="D634" s="115"/>
      <c r="E634" s="115"/>
      <c r="F634" s="115"/>
      <c r="G634" s="115"/>
      <c r="H634" s="115"/>
      <c r="I634" s="115"/>
      <c r="J634" s="115"/>
      <c r="K634" s="115"/>
      <c r="L634" s="115"/>
      <c r="M634" s="115"/>
      <c r="N634" s="115"/>
      <c r="O634" s="115"/>
      <c r="P634" s="115"/>
      <c r="Q634" s="115"/>
      <c r="R634" s="115"/>
      <c r="S634" s="115"/>
      <c r="T634" s="115"/>
      <c r="U634" s="115"/>
      <c r="V634" s="115"/>
      <c r="W634" s="115"/>
      <c r="X634" s="115"/>
      <c r="Y634" s="115"/>
      <c r="Z634" s="115"/>
    </row>
    <row r="635" customFormat="false" ht="15.75" hidden="false" customHeight="true" outlineLevel="0" collapsed="false">
      <c r="A635" s="115"/>
      <c r="B635" s="115"/>
      <c r="C635" s="115"/>
      <c r="D635" s="115"/>
      <c r="E635" s="115"/>
      <c r="F635" s="115"/>
      <c r="G635" s="115"/>
      <c r="H635" s="115"/>
      <c r="I635" s="115"/>
      <c r="J635" s="115"/>
      <c r="K635" s="115"/>
      <c r="L635" s="115"/>
      <c r="M635" s="115"/>
      <c r="N635" s="115"/>
      <c r="O635" s="115"/>
      <c r="P635" s="115"/>
      <c r="Q635" s="115"/>
      <c r="R635" s="115"/>
      <c r="S635" s="115"/>
      <c r="T635" s="115"/>
      <c r="U635" s="115"/>
      <c r="V635" s="115"/>
      <c r="W635" s="115"/>
      <c r="X635" s="115"/>
      <c r="Y635" s="115"/>
      <c r="Z635" s="115"/>
    </row>
    <row r="636" customFormat="false" ht="15.75" hidden="false" customHeight="true" outlineLevel="0" collapsed="false">
      <c r="A636" s="115"/>
      <c r="B636" s="115"/>
      <c r="C636" s="115"/>
      <c r="D636" s="115"/>
      <c r="E636" s="115"/>
      <c r="F636" s="115"/>
      <c r="G636" s="115"/>
      <c r="H636" s="115"/>
      <c r="I636" s="115"/>
      <c r="J636" s="115"/>
      <c r="K636" s="115"/>
      <c r="L636" s="115"/>
      <c r="M636" s="115"/>
      <c r="N636" s="115"/>
      <c r="O636" s="115"/>
      <c r="P636" s="115"/>
      <c r="Q636" s="115"/>
      <c r="R636" s="115"/>
      <c r="S636" s="115"/>
      <c r="T636" s="115"/>
      <c r="U636" s="115"/>
      <c r="V636" s="115"/>
      <c r="W636" s="115"/>
      <c r="X636" s="115"/>
      <c r="Y636" s="115"/>
      <c r="Z636" s="115"/>
    </row>
    <row r="637" customFormat="false" ht="15.75" hidden="false" customHeight="true" outlineLevel="0" collapsed="false">
      <c r="A637" s="115"/>
      <c r="B637" s="115"/>
      <c r="C637" s="115"/>
      <c r="D637" s="115"/>
      <c r="E637" s="115"/>
      <c r="F637" s="115"/>
      <c r="G637" s="115"/>
      <c r="H637" s="115"/>
      <c r="I637" s="115"/>
      <c r="J637" s="115"/>
      <c r="K637" s="115"/>
      <c r="L637" s="115"/>
      <c r="M637" s="115"/>
      <c r="N637" s="115"/>
      <c r="O637" s="115"/>
      <c r="P637" s="115"/>
      <c r="Q637" s="115"/>
      <c r="R637" s="115"/>
      <c r="S637" s="115"/>
      <c r="T637" s="115"/>
      <c r="U637" s="115"/>
      <c r="V637" s="115"/>
      <c r="W637" s="115"/>
      <c r="X637" s="115"/>
      <c r="Y637" s="115"/>
      <c r="Z637" s="115"/>
    </row>
    <row r="638" customFormat="false" ht="15.75" hidden="false" customHeight="true" outlineLevel="0" collapsed="false">
      <c r="A638" s="115"/>
      <c r="B638" s="115"/>
      <c r="C638" s="115"/>
      <c r="D638" s="115"/>
      <c r="E638" s="115"/>
      <c r="F638" s="115"/>
      <c r="G638" s="115"/>
      <c r="H638" s="115"/>
      <c r="I638" s="115"/>
      <c r="J638" s="115"/>
      <c r="K638" s="115"/>
      <c r="L638" s="115"/>
      <c r="M638" s="115"/>
      <c r="N638" s="115"/>
      <c r="O638" s="115"/>
      <c r="P638" s="115"/>
      <c r="Q638" s="115"/>
      <c r="R638" s="115"/>
      <c r="S638" s="115"/>
      <c r="T638" s="115"/>
      <c r="U638" s="115"/>
      <c r="V638" s="115"/>
      <c r="W638" s="115"/>
      <c r="X638" s="115"/>
      <c r="Y638" s="115"/>
      <c r="Z638" s="115"/>
    </row>
    <row r="639" customFormat="false" ht="15.75" hidden="false" customHeight="true" outlineLevel="0" collapsed="false">
      <c r="A639" s="115"/>
      <c r="B639" s="115"/>
      <c r="C639" s="115"/>
      <c r="D639" s="115"/>
      <c r="E639" s="115"/>
      <c r="F639" s="115"/>
      <c r="G639" s="115"/>
      <c r="H639" s="115"/>
      <c r="I639" s="115"/>
      <c r="J639" s="115"/>
      <c r="K639" s="115"/>
      <c r="L639" s="115"/>
      <c r="M639" s="115"/>
      <c r="N639" s="115"/>
      <c r="O639" s="115"/>
      <c r="P639" s="115"/>
      <c r="Q639" s="115"/>
      <c r="R639" s="115"/>
      <c r="S639" s="115"/>
      <c r="T639" s="115"/>
      <c r="U639" s="115"/>
      <c r="V639" s="115"/>
      <c r="W639" s="115"/>
      <c r="X639" s="115"/>
      <c r="Y639" s="115"/>
      <c r="Z639" s="115"/>
    </row>
    <row r="640" customFormat="false" ht="15.75" hidden="false" customHeight="true" outlineLevel="0" collapsed="false">
      <c r="A640" s="115"/>
      <c r="B640" s="115"/>
      <c r="C640" s="115"/>
      <c r="D640" s="115"/>
      <c r="E640" s="115"/>
      <c r="F640" s="115"/>
      <c r="G640" s="115"/>
      <c r="H640" s="115"/>
      <c r="I640" s="115"/>
      <c r="J640" s="115"/>
      <c r="K640" s="115"/>
      <c r="L640" s="115"/>
      <c r="M640" s="115"/>
      <c r="N640" s="115"/>
      <c r="O640" s="115"/>
      <c r="P640" s="115"/>
      <c r="Q640" s="115"/>
      <c r="R640" s="115"/>
      <c r="S640" s="115"/>
      <c r="T640" s="115"/>
      <c r="U640" s="115"/>
      <c r="V640" s="115"/>
      <c r="W640" s="115"/>
      <c r="X640" s="115"/>
      <c r="Y640" s="115"/>
      <c r="Z640" s="115"/>
    </row>
    <row r="641" customFormat="false" ht="15.75" hidden="false" customHeight="true" outlineLevel="0" collapsed="false">
      <c r="A641" s="115"/>
      <c r="B641" s="115"/>
      <c r="C641" s="115"/>
      <c r="D641" s="115"/>
      <c r="E641" s="115"/>
      <c r="F641" s="115"/>
      <c r="G641" s="115"/>
      <c r="H641" s="115"/>
      <c r="I641" s="115"/>
      <c r="J641" s="115"/>
      <c r="K641" s="115"/>
      <c r="L641" s="115"/>
      <c r="M641" s="115"/>
      <c r="N641" s="115"/>
      <c r="O641" s="115"/>
      <c r="P641" s="115"/>
      <c r="Q641" s="115"/>
      <c r="R641" s="115"/>
      <c r="S641" s="115"/>
      <c r="T641" s="115"/>
      <c r="U641" s="115"/>
      <c r="V641" s="115"/>
      <c r="W641" s="115"/>
      <c r="X641" s="115"/>
      <c r="Y641" s="115"/>
      <c r="Z641" s="115"/>
    </row>
    <row r="642" customFormat="false" ht="15.75" hidden="false" customHeight="true" outlineLevel="0" collapsed="false">
      <c r="A642" s="115"/>
      <c r="B642" s="115"/>
      <c r="C642" s="115"/>
      <c r="D642" s="115"/>
      <c r="E642" s="115"/>
      <c r="F642" s="115"/>
      <c r="G642" s="115"/>
      <c r="H642" s="115"/>
      <c r="I642" s="115"/>
      <c r="J642" s="115"/>
      <c r="K642" s="115"/>
      <c r="L642" s="115"/>
      <c r="M642" s="115"/>
      <c r="N642" s="115"/>
      <c r="O642" s="115"/>
      <c r="P642" s="115"/>
      <c r="Q642" s="115"/>
      <c r="R642" s="115"/>
      <c r="S642" s="115"/>
      <c r="T642" s="115"/>
      <c r="U642" s="115"/>
      <c r="V642" s="115"/>
      <c r="W642" s="115"/>
      <c r="X642" s="115"/>
      <c r="Y642" s="115"/>
      <c r="Z642" s="115"/>
    </row>
    <row r="643" customFormat="false" ht="15.75" hidden="false" customHeight="true" outlineLevel="0" collapsed="false">
      <c r="A643" s="115"/>
      <c r="B643" s="115"/>
      <c r="C643" s="115"/>
      <c r="D643" s="115"/>
      <c r="E643" s="115"/>
      <c r="F643" s="115"/>
      <c r="G643" s="115"/>
      <c r="H643" s="115"/>
      <c r="I643" s="115"/>
      <c r="J643" s="115"/>
      <c r="K643" s="115"/>
      <c r="L643" s="115"/>
      <c r="M643" s="115"/>
      <c r="N643" s="115"/>
      <c r="O643" s="115"/>
      <c r="P643" s="115"/>
      <c r="Q643" s="115"/>
      <c r="R643" s="115"/>
      <c r="S643" s="115"/>
      <c r="T643" s="115"/>
      <c r="U643" s="115"/>
      <c r="V643" s="115"/>
      <c r="W643" s="115"/>
      <c r="X643" s="115"/>
      <c r="Y643" s="115"/>
      <c r="Z643" s="115"/>
    </row>
    <row r="644" customFormat="false" ht="15.75" hidden="false" customHeight="true" outlineLevel="0" collapsed="false">
      <c r="A644" s="115"/>
      <c r="B644" s="115"/>
      <c r="C644" s="115"/>
      <c r="D644" s="115"/>
      <c r="E644" s="115"/>
      <c r="F644" s="115"/>
      <c r="G644" s="115"/>
      <c r="H644" s="115"/>
      <c r="I644" s="115"/>
      <c r="J644" s="115"/>
      <c r="K644" s="115"/>
      <c r="L644" s="115"/>
      <c r="M644" s="115"/>
      <c r="N644" s="115"/>
      <c r="O644" s="115"/>
      <c r="P644" s="115"/>
      <c r="Q644" s="115"/>
      <c r="R644" s="115"/>
      <c r="S644" s="115"/>
      <c r="T644" s="115"/>
      <c r="U644" s="115"/>
      <c r="V644" s="115"/>
      <c r="W644" s="115"/>
      <c r="X644" s="115"/>
      <c r="Y644" s="115"/>
      <c r="Z644" s="115"/>
    </row>
    <row r="645" customFormat="false" ht="15.75" hidden="false" customHeight="true" outlineLevel="0" collapsed="false">
      <c r="A645" s="115"/>
      <c r="B645" s="115"/>
      <c r="C645" s="115"/>
      <c r="D645" s="115"/>
      <c r="E645" s="115"/>
      <c r="F645" s="115"/>
      <c r="G645" s="115"/>
      <c r="H645" s="115"/>
      <c r="I645" s="115"/>
      <c r="J645" s="115"/>
      <c r="K645" s="115"/>
      <c r="L645" s="115"/>
      <c r="M645" s="115"/>
      <c r="N645" s="115"/>
      <c r="O645" s="115"/>
      <c r="P645" s="115"/>
      <c r="Q645" s="115"/>
      <c r="R645" s="115"/>
      <c r="S645" s="115"/>
      <c r="T645" s="115"/>
      <c r="U645" s="115"/>
      <c r="V645" s="115"/>
      <c r="W645" s="115"/>
      <c r="X645" s="115"/>
      <c r="Y645" s="115"/>
      <c r="Z645" s="115"/>
    </row>
    <row r="646" customFormat="false" ht="15.75" hidden="false" customHeight="true" outlineLevel="0" collapsed="false">
      <c r="A646" s="115"/>
      <c r="B646" s="115"/>
      <c r="C646" s="115"/>
      <c r="D646" s="115"/>
      <c r="E646" s="115"/>
      <c r="F646" s="115"/>
      <c r="G646" s="115"/>
      <c r="H646" s="115"/>
      <c r="I646" s="115"/>
      <c r="J646" s="115"/>
      <c r="K646" s="115"/>
      <c r="L646" s="115"/>
      <c r="M646" s="115"/>
      <c r="N646" s="115"/>
      <c r="O646" s="115"/>
      <c r="P646" s="115"/>
      <c r="Q646" s="115"/>
      <c r="R646" s="115"/>
      <c r="S646" s="115"/>
      <c r="T646" s="115"/>
      <c r="U646" s="115"/>
      <c r="V646" s="115"/>
      <c r="W646" s="115"/>
      <c r="X646" s="115"/>
      <c r="Y646" s="115"/>
      <c r="Z646" s="115"/>
    </row>
    <row r="647" customFormat="false" ht="15.75" hidden="false" customHeight="true" outlineLevel="0" collapsed="false">
      <c r="A647" s="115"/>
      <c r="B647" s="115"/>
      <c r="C647" s="115"/>
      <c r="D647" s="115"/>
      <c r="E647" s="115"/>
      <c r="F647" s="115"/>
      <c r="G647" s="115"/>
      <c r="H647" s="115"/>
      <c r="I647" s="115"/>
      <c r="J647" s="115"/>
      <c r="K647" s="115"/>
      <c r="L647" s="115"/>
      <c r="M647" s="115"/>
      <c r="N647" s="115"/>
      <c r="O647" s="115"/>
      <c r="P647" s="115"/>
      <c r="Q647" s="115"/>
      <c r="R647" s="115"/>
      <c r="S647" s="115"/>
      <c r="T647" s="115"/>
      <c r="U647" s="115"/>
      <c r="V647" s="115"/>
      <c r="W647" s="115"/>
      <c r="X647" s="115"/>
      <c r="Y647" s="115"/>
      <c r="Z647" s="115"/>
    </row>
    <row r="648" customFormat="false" ht="15.75" hidden="false" customHeight="true" outlineLevel="0" collapsed="false">
      <c r="A648" s="115"/>
      <c r="B648" s="115"/>
      <c r="C648" s="115"/>
      <c r="D648" s="115"/>
      <c r="E648" s="115"/>
      <c r="F648" s="115"/>
      <c r="G648" s="115"/>
      <c r="H648" s="115"/>
      <c r="I648" s="115"/>
      <c r="J648" s="115"/>
      <c r="K648" s="115"/>
      <c r="L648" s="115"/>
      <c r="M648" s="115"/>
      <c r="N648" s="115"/>
      <c r="O648" s="115"/>
      <c r="P648" s="115"/>
      <c r="Q648" s="115"/>
      <c r="R648" s="115"/>
      <c r="S648" s="115"/>
      <c r="T648" s="115"/>
      <c r="U648" s="115"/>
      <c r="V648" s="115"/>
      <c r="W648" s="115"/>
      <c r="X648" s="115"/>
      <c r="Y648" s="115"/>
      <c r="Z648" s="115"/>
    </row>
    <row r="649" customFormat="false" ht="15.75" hidden="false" customHeight="true" outlineLevel="0" collapsed="false">
      <c r="A649" s="115"/>
      <c r="B649" s="115"/>
      <c r="C649" s="115"/>
      <c r="D649" s="115"/>
      <c r="E649" s="115"/>
      <c r="F649" s="115"/>
      <c r="G649" s="115"/>
      <c r="H649" s="115"/>
      <c r="I649" s="115"/>
      <c r="J649" s="115"/>
      <c r="K649" s="115"/>
      <c r="L649" s="115"/>
      <c r="M649" s="115"/>
      <c r="N649" s="115"/>
      <c r="O649" s="115"/>
      <c r="P649" s="115"/>
      <c r="Q649" s="115"/>
      <c r="R649" s="115"/>
      <c r="S649" s="115"/>
      <c r="T649" s="115"/>
      <c r="U649" s="115"/>
      <c r="V649" s="115"/>
      <c r="W649" s="115"/>
      <c r="X649" s="115"/>
      <c r="Y649" s="115"/>
      <c r="Z649" s="115"/>
    </row>
    <row r="650" customFormat="false" ht="15.75" hidden="false" customHeight="true" outlineLevel="0" collapsed="false">
      <c r="A650" s="115"/>
      <c r="B650" s="115"/>
      <c r="C650" s="115"/>
      <c r="D650" s="115"/>
      <c r="E650" s="115"/>
      <c r="F650" s="115"/>
      <c r="G650" s="115"/>
      <c r="H650" s="115"/>
      <c r="I650" s="115"/>
      <c r="J650" s="115"/>
      <c r="K650" s="115"/>
      <c r="L650" s="115"/>
      <c r="M650" s="115"/>
      <c r="N650" s="115"/>
      <c r="O650" s="115"/>
      <c r="P650" s="115"/>
      <c r="Q650" s="115"/>
      <c r="R650" s="115"/>
      <c r="S650" s="115"/>
      <c r="T650" s="115"/>
      <c r="U650" s="115"/>
      <c r="V650" s="115"/>
      <c r="W650" s="115"/>
      <c r="X650" s="115"/>
      <c r="Y650" s="115"/>
      <c r="Z650" s="115"/>
    </row>
    <row r="651" customFormat="false" ht="15.75" hidden="false" customHeight="true" outlineLevel="0" collapsed="false">
      <c r="A651" s="115"/>
      <c r="B651" s="115"/>
      <c r="C651" s="115"/>
      <c r="D651" s="115"/>
      <c r="E651" s="115"/>
      <c r="F651" s="115"/>
      <c r="G651" s="115"/>
      <c r="H651" s="115"/>
      <c r="I651" s="115"/>
      <c r="J651" s="115"/>
      <c r="K651" s="115"/>
      <c r="L651" s="115"/>
      <c r="M651" s="115"/>
      <c r="N651" s="115"/>
      <c r="O651" s="115"/>
      <c r="P651" s="115"/>
      <c r="Q651" s="115"/>
      <c r="R651" s="115"/>
      <c r="S651" s="115"/>
      <c r="T651" s="115"/>
      <c r="U651" s="115"/>
      <c r="V651" s="115"/>
      <c r="W651" s="115"/>
      <c r="X651" s="115"/>
      <c r="Y651" s="115"/>
      <c r="Z651" s="115"/>
    </row>
    <row r="652" customFormat="false" ht="15.75" hidden="false" customHeight="true" outlineLevel="0" collapsed="false">
      <c r="A652" s="115"/>
      <c r="B652" s="115"/>
      <c r="C652" s="115"/>
      <c r="D652" s="115"/>
      <c r="E652" s="115"/>
      <c r="F652" s="115"/>
      <c r="G652" s="115"/>
      <c r="H652" s="115"/>
      <c r="I652" s="115"/>
      <c r="J652" s="115"/>
      <c r="K652" s="115"/>
      <c r="L652" s="115"/>
      <c r="M652" s="115"/>
      <c r="N652" s="115"/>
      <c r="O652" s="115"/>
      <c r="P652" s="115"/>
      <c r="Q652" s="115"/>
      <c r="R652" s="115"/>
      <c r="S652" s="115"/>
      <c r="T652" s="115"/>
      <c r="U652" s="115"/>
      <c r="V652" s="115"/>
      <c r="W652" s="115"/>
      <c r="X652" s="115"/>
      <c r="Y652" s="115"/>
      <c r="Z652" s="115"/>
    </row>
    <row r="653" customFormat="false" ht="15.75" hidden="false" customHeight="true" outlineLevel="0" collapsed="false">
      <c r="A653" s="115"/>
      <c r="B653" s="115"/>
      <c r="C653" s="115"/>
      <c r="D653" s="115"/>
      <c r="E653" s="115"/>
      <c r="F653" s="115"/>
      <c r="G653" s="115"/>
      <c r="H653" s="115"/>
      <c r="I653" s="115"/>
      <c r="J653" s="115"/>
      <c r="K653" s="115"/>
      <c r="L653" s="115"/>
      <c r="M653" s="115"/>
      <c r="N653" s="115"/>
      <c r="O653" s="115"/>
      <c r="P653" s="115"/>
      <c r="Q653" s="115"/>
      <c r="R653" s="115"/>
      <c r="S653" s="115"/>
      <c r="T653" s="115"/>
      <c r="U653" s="115"/>
      <c r="V653" s="115"/>
      <c r="W653" s="115"/>
      <c r="X653" s="115"/>
      <c r="Y653" s="115"/>
      <c r="Z653" s="115"/>
    </row>
    <row r="654" customFormat="false" ht="15.75" hidden="false" customHeight="true" outlineLevel="0" collapsed="false">
      <c r="A654" s="115"/>
      <c r="B654" s="115"/>
      <c r="C654" s="115"/>
      <c r="D654" s="115"/>
      <c r="E654" s="115"/>
      <c r="F654" s="115"/>
      <c r="G654" s="115"/>
      <c r="H654" s="115"/>
      <c r="I654" s="115"/>
      <c r="J654" s="115"/>
      <c r="K654" s="115"/>
      <c r="L654" s="115"/>
      <c r="M654" s="115"/>
      <c r="N654" s="115"/>
      <c r="O654" s="115"/>
      <c r="P654" s="115"/>
      <c r="Q654" s="115"/>
      <c r="R654" s="115"/>
      <c r="S654" s="115"/>
      <c r="T654" s="115"/>
      <c r="U654" s="115"/>
      <c r="V654" s="115"/>
      <c r="W654" s="115"/>
      <c r="X654" s="115"/>
      <c r="Y654" s="115"/>
      <c r="Z654" s="115"/>
    </row>
    <row r="655" customFormat="false" ht="15.75" hidden="false" customHeight="true" outlineLevel="0" collapsed="false">
      <c r="A655" s="115"/>
      <c r="B655" s="115"/>
      <c r="C655" s="115"/>
      <c r="D655" s="115"/>
      <c r="E655" s="115"/>
      <c r="F655" s="115"/>
      <c r="G655" s="115"/>
      <c r="H655" s="115"/>
      <c r="I655" s="115"/>
      <c r="J655" s="115"/>
      <c r="K655" s="115"/>
      <c r="L655" s="115"/>
      <c r="M655" s="115"/>
      <c r="N655" s="115"/>
      <c r="O655" s="115"/>
      <c r="P655" s="115"/>
      <c r="Q655" s="115"/>
      <c r="R655" s="115"/>
      <c r="S655" s="115"/>
      <c r="T655" s="115"/>
      <c r="U655" s="115"/>
      <c r="V655" s="115"/>
      <c r="W655" s="115"/>
      <c r="X655" s="115"/>
      <c r="Y655" s="115"/>
      <c r="Z655" s="115"/>
    </row>
    <row r="656" customFormat="false" ht="15.75" hidden="false" customHeight="true" outlineLevel="0" collapsed="false">
      <c r="A656" s="115"/>
      <c r="B656" s="115"/>
      <c r="C656" s="115"/>
      <c r="D656" s="115"/>
      <c r="E656" s="115"/>
      <c r="F656" s="115"/>
      <c r="G656" s="115"/>
      <c r="H656" s="115"/>
      <c r="I656" s="115"/>
      <c r="J656" s="115"/>
      <c r="K656" s="115"/>
      <c r="L656" s="115"/>
      <c r="M656" s="115"/>
      <c r="N656" s="115"/>
      <c r="O656" s="115"/>
      <c r="P656" s="115"/>
      <c r="Q656" s="115"/>
      <c r="R656" s="115"/>
      <c r="S656" s="115"/>
      <c r="T656" s="115"/>
      <c r="U656" s="115"/>
      <c r="V656" s="115"/>
      <c r="W656" s="115"/>
      <c r="X656" s="115"/>
      <c r="Y656" s="115"/>
      <c r="Z656" s="115"/>
    </row>
    <row r="657" customFormat="false" ht="15.75" hidden="false" customHeight="true" outlineLevel="0" collapsed="false">
      <c r="A657" s="115"/>
      <c r="B657" s="115"/>
      <c r="C657" s="115"/>
      <c r="D657" s="115"/>
      <c r="E657" s="115"/>
      <c r="F657" s="115"/>
      <c r="G657" s="115"/>
      <c r="H657" s="115"/>
      <c r="I657" s="115"/>
      <c r="J657" s="115"/>
      <c r="K657" s="115"/>
      <c r="L657" s="115"/>
      <c r="M657" s="115"/>
      <c r="N657" s="115"/>
      <c r="O657" s="115"/>
      <c r="P657" s="115"/>
      <c r="Q657" s="115"/>
      <c r="R657" s="115"/>
      <c r="S657" s="115"/>
      <c r="T657" s="115"/>
      <c r="U657" s="115"/>
      <c r="V657" s="115"/>
      <c r="W657" s="115"/>
      <c r="X657" s="115"/>
      <c r="Y657" s="115"/>
      <c r="Z657" s="115"/>
    </row>
    <row r="658" customFormat="false" ht="15.75" hidden="false" customHeight="true" outlineLevel="0" collapsed="false">
      <c r="A658" s="115"/>
      <c r="B658" s="115"/>
      <c r="C658" s="115"/>
      <c r="D658" s="115"/>
      <c r="E658" s="115"/>
      <c r="F658" s="115"/>
      <c r="G658" s="115"/>
      <c r="H658" s="115"/>
      <c r="I658" s="115"/>
      <c r="J658" s="115"/>
      <c r="K658" s="115"/>
      <c r="L658" s="115"/>
      <c r="M658" s="115"/>
      <c r="N658" s="115"/>
      <c r="O658" s="115"/>
      <c r="P658" s="115"/>
      <c r="Q658" s="115"/>
      <c r="R658" s="115"/>
      <c r="S658" s="115"/>
      <c r="T658" s="115"/>
      <c r="U658" s="115"/>
      <c r="V658" s="115"/>
      <c r="W658" s="115"/>
      <c r="X658" s="115"/>
      <c r="Y658" s="115"/>
      <c r="Z658" s="115"/>
    </row>
    <row r="659" customFormat="false" ht="15.75" hidden="false" customHeight="true" outlineLevel="0" collapsed="false">
      <c r="A659" s="115"/>
      <c r="B659" s="115"/>
      <c r="C659" s="115"/>
      <c r="D659" s="115"/>
      <c r="E659" s="115"/>
      <c r="F659" s="115"/>
      <c r="G659" s="115"/>
      <c r="H659" s="115"/>
      <c r="I659" s="115"/>
      <c r="J659" s="115"/>
      <c r="K659" s="115"/>
      <c r="L659" s="115"/>
      <c r="M659" s="115"/>
      <c r="N659" s="115"/>
      <c r="O659" s="115"/>
      <c r="P659" s="115"/>
      <c r="Q659" s="115"/>
      <c r="R659" s="115"/>
      <c r="S659" s="115"/>
      <c r="T659" s="115"/>
      <c r="U659" s="115"/>
      <c r="V659" s="115"/>
      <c r="W659" s="115"/>
      <c r="X659" s="115"/>
      <c r="Y659" s="115"/>
      <c r="Z659" s="115"/>
    </row>
    <row r="660" customFormat="false" ht="15.75" hidden="false" customHeight="true" outlineLevel="0" collapsed="false">
      <c r="A660" s="115"/>
      <c r="B660" s="115"/>
      <c r="C660" s="115"/>
      <c r="D660" s="115"/>
      <c r="E660" s="115"/>
      <c r="F660" s="115"/>
      <c r="G660" s="115"/>
      <c r="H660" s="115"/>
      <c r="I660" s="115"/>
      <c r="J660" s="115"/>
      <c r="K660" s="115"/>
      <c r="L660" s="115"/>
      <c r="M660" s="115"/>
      <c r="N660" s="115"/>
      <c r="O660" s="115"/>
      <c r="P660" s="115"/>
      <c r="Q660" s="115"/>
      <c r="R660" s="115"/>
      <c r="S660" s="115"/>
      <c r="T660" s="115"/>
      <c r="U660" s="115"/>
      <c r="V660" s="115"/>
      <c r="W660" s="115"/>
      <c r="X660" s="115"/>
      <c r="Y660" s="115"/>
      <c r="Z660" s="115"/>
    </row>
    <row r="661" customFormat="false" ht="15.75" hidden="false" customHeight="true" outlineLevel="0" collapsed="false">
      <c r="A661" s="115"/>
      <c r="B661" s="115"/>
      <c r="C661" s="115"/>
      <c r="D661" s="115"/>
      <c r="E661" s="115"/>
      <c r="F661" s="115"/>
      <c r="G661" s="115"/>
      <c r="H661" s="115"/>
      <c r="I661" s="115"/>
      <c r="J661" s="115"/>
      <c r="K661" s="115"/>
      <c r="L661" s="115"/>
      <c r="M661" s="115"/>
      <c r="N661" s="115"/>
      <c r="O661" s="115"/>
      <c r="P661" s="115"/>
      <c r="Q661" s="115"/>
      <c r="R661" s="115"/>
      <c r="S661" s="115"/>
      <c r="T661" s="115"/>
      <c r="U661" s="115"/>
      <c r="V661" s="115"/>
      <c r="W661" s="115"/>
      <c r="X661" s="115"/>
      <c r="Y661" s="115"/>
      <c r="Z661" s="115"/>
    </row>
    <row r="662" customFormat="false" ht="15.75" hidden="false" customHeight="true" outlineLevel="0" collapsed="false">
      <c r="A662" s="115"/>
      <c r="B662" s="115"/>
      <c r="C662" s="115"/>
      <c r="D662" s="115"/>
      <c r="E662" s="115"/>
      <c r="F662" s="115"/>
      <c r="G662" s="115"/>
      <c r="H662" s="115"/>
      <c r="I662" s="115"/>
      <c r="J662" s="115"/>
      <c r="K662" s="115"/>
      <c r="L662" s="115"/>
      <c r="M662" s="115"/>
      <c r="N662" s="115"/>
      <c r="O662" s="115"/>
      <c r="P662" s="115"/>
      <c r="Q662" s="115"/>
      <c r="R662" s="115"/>
      <c r="S662" s="115"/>
      <c r="T662" s="115"/>
      <c r="U662" s="115"/>
      <c r="V662" s="115"/>
      <c r="W662" s="115"/>
      <c r="X662" s="115"/>
      <c r="Y662" s="115"/>
      <c r="Z662" s="115"/>
    </row>
    <row r="663" customFormat="false" ht="15.75" hidden="false" customHeight="true" outlineLevel="0" collapsed="false">
      <c r="A663" s="115"/>
      <c r="B663" s="115"/>
      <c r="C663" s="115"/>
      <c r="D663" s="115"/>
      <c r="E663" s="115"/>
      <c r="F663" s="115"/>
      <c r="G663" s="115"/>
      <c r="H663" s="115"/>
      <c r="I663" s="115"/>
      <c r="J663" s="115"/>
      <c r="K663" s="115"/>
      <c r="L663" s="115"/>
      <c r="M663" s="115"/>
      <c r="N663" s="115"/>
      <c r="O663" s="115"/>
      <c r="P663" s="115"/>
      <c r="Q663" s="115"/>
      <c r="R663" s="115"/>
      <c r="S663" s="115"/>
      <c r="T663" s="115"/>
      <c r="U663" s="115"/>
      <c r="V663" s="115"/>
      <c r="W663" s="115"/>
      <c r="X663" s="115"/>
      <c r="Y663" s="115"/>
      <c r="Z663" s="115"/>
    </row>
    <row r="664" customFormat="false" ht="15.75" hidden="false" customHeight="true" outlineLevel="0" collapsed="false">
      <c r="A664" s="115"/>
      <c r="B664" s="115"/>
      <c r="C664" s="115"/>
      <c r="D664" s="115"/>
      <c r="E664" s="115"/>
      <c r="F664" s="115"/>
      <c r="G664" s="115"/>
      <c r="H664" s="115"/>
      <c r="I664" s="115"/>
      <c r="J664" s="115"/>
      <c r="K664" s="115"/>
      <c r="L664" s="115"/>
      <c r="M664" s="115"/>
      <c r="N664" s="115"/>
      <c r="O664" s="115"/>
      <c r="P664" s="115"/>
      <c r="Q664" s="115"/>
      <c r="R664" s="115"/>
      <c r="S664" s="115"/>
      <c r="T664" s="115"/>
      <c r="U664" s="115"/>
      <c r="V664" s="115"/>
      <c r="W664" s="115"/>
      <c r="X664" s="115"/>
      <c r="Y664" s="115"/>
      <c r="Z664" s="115"/>
    </row>
    <row r="665" customFormat="false" ht="15.75" hidden="false" customHeight="true" outlineLevel="0" collapsed="false">
      <c r="A665" s="115"/>
      <c r="B665" s="115"/>
      <c r="C665" s="115"/>
      <c r="D665" s="115"/>
      <c r="E665" s="115"/>
      <c r="F665" s="115"/>
      <c r="G665" s="115"/>
      <c r="H665" s="115"/>
      <c r="I665" s="115"/>
      <c r="J665" s="115"/>
      <c r="K665" s="115"/>
      <c r="L665" s="115"/>
      <c r="M665" s="115"/>
      <c r="N665" s="115"/>
      <c r="O665" s="115"/>
      <c r="P665" s="115"/>
      <c r="Q665" s="115"/>
      <c r="R665" s="115"/>
      <c r="S665" s="115"/>
      <c r="T665" s="115"/>
      <c r="U665" s="115"/>
      <c r="V665" s="115"/>
      <c r="W665" s="115"/>
      <c r="X665" s="115"/>
      <c r="Y665" s="115"/>
      <c r="Z665" s="115"/>
    </row>
    <row r="666" customFormat="false" ht="15.75" hidden="false" customHeight="true" outlineLevel="0" collapsed="false">
      <c r="A666" s="115"/>
      <c r="B666" s="115"/>
      <c r="C666" s="115"/>
      <c r="D666" s="115"/>
      <c r="E666" s="115"/>
      <c r="F666" s="115"/>
      <c r="G666" s="115"/>
      <c r="H666" s="115"/>
      <c r="I666" s="115"/>
      <c r="J666" s="115"/>
      <c r="K666" s="115"/>
      <c r="L666" s="115"/>
      <c r="M666" s="115"/>
      <c r="N666" s="115"/>
      <c r="O666" s="115"/>
      <c r="P666" s="115"/>
      <c r="Q666" s="115"/>
      <c r="R666" s="115"/>
      <c r="S666" s="115"/>
      <c r="T666" s="115"/>
      <c r="U666" s="115"/>
      <c r="V666" s="115"/>
      <c r="W666" s="115"/>
      <c r="X666" s="115"/>
      <c r="Y666" s="115"/>
      <c r="Z666" s="115"/>
    </row>
    <row r="667" customFormat="false" ht="15.75" hidden="false" customHeight="true" outlineLevel="0" collapsed="false">
      <c r="A667" s="115"/>
      <c r="B667" s="115"/>
      <c r="C667" s="115"/>
      <c r="D667" s="115"/>
      <c r="E667" s="115"/>
      <c r="F667" s="115"/>
      <c r="G667" s="115"/>
      <c r="H667" s="115"/>
      <c r="I667" s="115"/>
      <c r="J667" s="115"/>
      <c r="K667" s="115"/>
      <c r="L667" s="115"/>
      <c r="M667" s="115"/>
      <c r="N667" s="115"/>
      <c r="O667" s="115"/>
      <c r="P667" s="115"/>
      <c r="Q667" s="115"/>
      <c r="R667" s="115"/>
      <c r="S667" s="115"/>
      <c r="T667" s="115"/>
      <c r="U667" s="115"/>
      <c r="V667" s="115"/>
      <c r="W667" s="115"/>
      <c r="X667" s="115"/>
      <c r="Y667" s="115"/>
      <c r="Z667" s="115"/>
    </row>
    <row r="668" customFormat="false" ht="15.75" hidden="false" customHeight="true" outlineLevel="0" collapsed="false">
      <c r="A668" s="115"/>
      <c r="B668" s="115"/>
      <c r="C668" s="115"/>
      <c r="D668" s="115"/>
      <c r="E668" s="115"/>
      <c r="F668" s="115"/>
      <c r="G668" s="115"/>
      <c r="H668" s="115"/>
      <c r="I668" s="115"/>
      <c r="J668" s="115"/>
      <c r="K668" s="115"/>
      <c r="L668" s="115"/>
      <c r="M668" s="115"/>
      <c r="N668" s="115"/>
      <c r="O668" s="115"/>
      <c r="P668" s="115"/>
      <c r="Q668" s="115"/>
      <c r="R668" s="115"/>
      <c r="S668" s="115"/>
      <c r="T668" s="115"/>
      <c r="U668" s="115"/>
      <c r="V668" s="115"/>
      <c r="W668" s="115"/>
      <c r="X668" s="115"/>
      <c r="Y668" s="115"/>
      <c r="Z668" s="115"/>
    </row>
    <row r="669" customFormat="false" ht="15.75" hidden="false" customHeight="true" outlineLevel="0" collapsed="false">
      <c r="A669" s="115"/>
      <c r="B669" s="115"/>
      <c r="C669" s="115"/>
      <c r="D669" s="115"/>
      <c r="E669" s="115"/>
      <c r="F669" s="115"/>
      <c r="G669" s="115"/>
      <c r="H669" s="115"/>
      <c r="I669" s="115"/>
      <c r="J669" s="115"/>
      <c r="K669" s="115"/>
      <c r="L669" s="115"/>
      <c r="M669" s="115"/>
      <c r="N669" s="115"/>
      <c r="O669" s="115"/>
      <c r="P669" s="115"/>
      <c r="Q669" s="115"/>
      <c r="R669" s="115"/>
      <c r="S669" s="115"/>
      <c r="T669" s="115"/>
      <c r="U669" s="115"/>
      <c r="V669" s="115"/>
      <c r="W669" s="115"/>
      <c r="X669" s="115"/>
      <c r="Y669" s="115"/>
      <c r="Z669" s="115"/>
    </row>
    <row r="670" customFormat="false" ht="15.75" hidden="false" customHeight="true" outlineLevel="0" collapsed="false">
      <c r="A670" s="115"/>
      <c r="B670" s="115"/>
      <c r="C670" s="115"/>
      <c r="D670" s="115"/>
      <c r="E670" s="115"/>
      <c r="F670" s="115"/>
      <c r="G670" s="115"/>
      <c r="H670" s="115"/>
      <c r="I670" s="115"/>
      <c r="J670" s="115"/>
      <c r="K670" s="115"/>
      <c r="L670" s="115"/>
      <c r="M670" s="115"/>
      <c r="N670" s="115"/>
      <c r="O670" s="115"/>
      <c r="P670" s="115"/>
      <c r="Q670" s="115"/>
      <c r="R670" s="115"/>
      <c r="S670" s="115"/>
      <c r="T670" s="115"/>
      <c r="U670" s="115"/>
      <c r="V670" s="115"/>
      <c r="W670" s="115"/>
      <c r="X670" s="115"/>
      <c r="Y670" s="115"/>
      <c r="Z670" s="115"/>
    </row>
    <row r="671" customFormat="false" ht="15.75" hidden="false" customHeight="true" outlineLevel="0" collapsed="false">
      <c r="A671" s="115"/>
      <c r="B671" s="115"/>
      <c r="C671" s="115"/>
      <c r="D671" s="115"/>
      <c r="E671" s="115"/>
      <c r="F671" s="115"/>
      <c r="G671" s="115"/>
      <c r="H671" s="115"/>
      <c r="I671" s="115"/>
      <c r="J671" s="115"/>
      <c r="K671" s="115"/>
      <c r="L671" s="115"/>
      <c r="M671" s="115"/>
      <c r="N671" s="115"/>
      <c r="O671" s="115"/>
      <c r="P671" s="115"/>
      <c r="Q671" s="115"/>
      <c r="R671" s="115"/>
      <c r="S671" s="115"/>
      <c r="T671" s="115"/>
      <c r="U671" s="115"/>
      <c r="V671" s="115"/>
      <c r="W671" s="115"/>
      <c r="X671" s="115"/>
      <c r="Y671" s="115"/>
      <c r="Z671" s="115"/>
    </row>
    <row r="672" customFormat="false" ht="15.75" hidden="false" customHeight="true" outlineLevel="0" collapsed="false">
      <c r="A672" s="115"/>
      <c r="B672" s="115"/>
      <c r="C672" s="115"/>
      <c r="D672" s="115"/>
      <c r="E672" s="115"/>
      <c r="F672" s="115"/>
      <c r="G672" s="115"/>
      <c r="H672" s="115"/>
      <c r="I672" s="115"/>
      <c r="J672" s="115"/>
      <c r="K672" s="115"/>
      <c r="L672" s="115"/>
      <c r="M672" s="115"/>
      <c r="N672" s="115"/>
      <c r="O672" s="115"/>
      <c r="P672" s="115"/>
      <c r="Q672" s="115"/>
      <c r="R672" s="115"/>
      <c r="S672" s="115"/>
      <c r="T672" s="115"/>
      <c r="U672" s="115"/>
      <c r="V672" s="115"/>
      <c r="W672" s="115"/>
      <c r="X672" s="115"/>
      <c r="Y672" s="115"/>
      <c r="Z672" s="115"/>
    </row>
    <row r="673" customFormat="false" ht="15.75" hidden="false" customHeight="true" outlineLevel="0" collapsed="false">
      <c r="A673" s="115"/>
      <c r="B673" s="115"/>
      <c r="C673" s="115"/>
      <c r="D673" s="115"/>
      <c r="E673" s="115"/>
      <c r="F673" s="115"/>
      <c r="G673" s="115"/>
      <c r="H673" s="115"/>
      <c r="I673" s="115"/>
      <c r="J673" s="115"/>
      <c r="K673" s="115"/>
      <c r="L673" s="115"/>
      <c r="M673" s="115"/>
      <c r="N673" s="115"/>
      <c r="O673" s="115"/>
      <c r="P673" s="115"/>
      <c r="Q673" s="115"/>
      <c r="R673" s="115"/>
      <c r="S673" s="115"/>
      <c r="T673" s="115"/>
      <c r="U673" s="115"/>
      <c r="V673" s="115"/>
      <c r="W673" s="115"/>
      <c r="X673" s="115"/>
      <c r="Y673" s="115"/>
      <c r="Z673" s="115"/>
    </row>
    <row r="674" customFormat="false" ht="15.75" hidden="false" customHeight="true" outlineLevel="0" collapsed="false">
      <c r="A674" s="115"/>
      <c r="B674" s="115"/>
      <c r="C674" s="115"/>
      <c r="D674" s="115"/>
      <c r="E674" s="115"/>
      <c r="F674" s="115"/>
      <c r="G674" s="115"/>
      <c r="H674" s="115"/>
      <c r="I674" s="115"/>
      <c r="J674" s="115"/>
      <c r="K674" s="115"/>
      <c r="L674" s="115"/>
      <c r="M674" s="115"/>
      <c r="N674" s="115"/>
      <c r="O674" s="115"/>
      <c r="P674" s="115"/>
      <c r="Q674" s="115"/>
      <c r="R674" s="115"/>
      <c r="S674" s="115"/>
      <c r="T674" s="115"/>
      <c r="U674" s="115"/>
      <c r="V674" s="115"/>
      <c r="W674" s="115"/>
      <c r="X674" s="115"/>
      <c r="Y674" s="115"/>
      <c r="Z674" s="115"/>
    </row>
    <row r="675" customFormat="false" ht="15.75" hidden="false" customHeight="true" outlineLevel="0" collapsed="false">
      <c r="A675" s="115"/>
      <c r="B675" s="115"/>
      <c r="C675" s="115"/>
      <c r="D675" s="115"/>
      <c r="E675" s="115"/>
      <c r="F675" s="115"/>
      <c r="G675" s="115"/>
      <c r="H675" s="115"/>
      <c r="I675" s="115"/>
      <c r="J675" s="115"/>
      <c r="K675" s="115"/>
      <c r="L675" s="115"/>
      <c r="M675" s="115"/>
      <c r="N675" s="115"/>
      <c r="O675" s="115"/>
      <c r="P675" s="115"/>
      <c r="Q675" s="115"/>
      <c r="R675" s="115"/>
      <c r="S675" s="115"/>
      <c r="T675" s="115"/>
      <c r="U675" s="115"/>
      <c r="V675" s="115"/>
      <c r="W675" s="115"/>
      <c r="X675" s="115"/>
      <c r="Y675" s="115"/>
      <c r="Z675" s="115"/>
    </row>
    <row r="676" customFormat="false" ht="15.75" hidden="false" customHeight="true" outlineLevel="0" collapsed="false">
      <c r="A676" s="115"/>
      <c r="B676" s="115"/>
      <c r="C676" s="115"/>
      <c r="D676" s="115"/>
      <c r="E676" s="115"/>
      <c r="F676" s="115"/>
      <c r="G676" s="115"/>
      <c r="H676" s="115"/>
      <c r="I676" s="115"/>
      <c r="J676" s="115"/>
      <c r="K676" s="115"/>
      <c r="L676" s="115"/>
      <c r="M676" s="115"/>
      <c r="N676" s="115"/>
      <c r="O676" s="115"/>
      <c r="P676" s="115"/>
      <c r="Q676" s="115"/>
      <c r="R676" s="115"/>
      <c r="S676" s="115"/>
      <c r="T676" s="115"/>
      <c r="U676" s="115"/>
      <c r="V676" s="115"/>
      <c r="W676" s="115"/>
      <c r="X676" s="115"/>
      <c r="Y676" s="115"/>
      <c r="Z676" s="115"/>
    </row>
    <row r="677" customFormat="false" ht="15.75" hidden="false" customHeight="true" outlineLevel="0" collapsed="false">
      <c r="A677" s="115"/>
      <c r="B677" s="115"/>
      <c r="C677" s="115"/>
      <c r="D677" s="115"/>
      <c r="E677" s="115"/>
      <c r="F677" s="115"/>
      <c r="G677" s="115"/>
      <c r="H677" s="115"/>
      <c r="I677" s="115"/>
      <c r="J677" s="115"/>
      <c r="K677" s="115"/>
      <c r="L677" s="115"/>
      <c r="M677" s="115"/>
      <c r="N677" s="115"/>
      <c r="O677" s="115"/>
      <c r="P677" s="115"/>
      <c r="Q677" s="115"/>
      <c r="R677" s="115"/>
      <c r="S677" s="115"/>
      <c r="T677" s="115"/>
      <c r="U677" s="115"/>
      <c r="V677" s="115"/>
      <c r="W677" s="115"/>
      <c r="X677" s="115"/>
      <c r="Y677" s="115"/>
      <c r="Z677" s="115"/>
    </row>
    <row r="678" customFormat="false" ht="15.75" hidden="false" customHeight="true" outlineLevel="0" collapsed="false">
      <c r="A678" s="115"/>
      <c r="B678" s="115"/>
      <c r="C678" s="115"/>
      <c r="D678" s="115"/>
      <c r="E678" s="115"/>
      <c r="F678" s="115"/>
      <c r="G678" s="115"/>
      <c r="H678" s="115"/>
      <c r="I678" s="115"/>
      <c r="J678" s="115"/>
      <c r="K678" s="115"/>
      <c r="L678" s="115"/>
      <c r="M678" s="115"/>
      <c r="N678" s="115"/>
      <c r="O678" s="115"/>
      <c r="P678" s="115"/>
      <c r="Q678" s="115"/>
      <c r="R678" s="115"/>
      <c r="S678" s="115"/>
      <c r="T678" s="115"/>
      <c r="U678" s="115"/>
      <c r="V678" s="115"/>
      <c r="W678" s="115"/>
      <c r="X678" s="115"/>
      <c r="Y678" s="115"/>
      <c r="Z678" s="115"/>
    </row>
    <row r="679" customFormat="false" ht="15.75" hidden="false" customHeight="true" outlineLevel="0" collapsed="false">
      <c r="A679" s="115"/>
      <c r="B679" s="115"/>
      <c r="C679" s="115"/>
      <c r="D679" s="115"/>
      <c r="E679" s="115"/>
      <c r="F679" s="115"/>
      <c r="G679" s="115"/>
      <c r="H679" s="115"/>
      <c r="I679" s="115"/>
      <c r="J679" s="115"/>
      <c r="K679" s="115"/>
      <c r="L679" s="115"/>
      <c r="M679" s="115"/>
      <c r="N679" s="115"/>
      <c r="O679" s="115"/>
      <c r="P679" s="115"/>
      <c r="Q679" s="115"/>
      <c r="R679" s="115"/>
      <c r="S679" s="115"/>
      <c r="T679" s="115"/>
      <c r="U679" s="115"/>
      <c r="V679" s="115"/>
      <c r="W679" s="115"/>
      <c r="X679" s="115"/>
      <c r="Y679" s="115"/>
      <c r="Z679" s="115"/>
    </row>
    <row r="680" customFormat="false" ht="15.75" hidden="false" customHeight="true" outlineLevel="0" collapsed="false">
      <c r="A680" s="115"/>
      <c r="B680" s="115"/>
      <c r="C680" s="115"/>
      <c r="D680" s="115"/>
      <c r="E680" s="115"/>
      <c r="F680" s="115"/>
      <c r="G680" s="115"/>
      <c r="H680" s="115"/>
      <c r="I680" s="115"/>
      <c r="J680" s="115"/>
      <c r="K680" s="115"/>
      <c r="L680" s="115"/>
      <c r="M680" s="115"/>
      <c r="N680" s="115"/>
      <c r="O680" s="115"/>
      <c r="P680" s="115"/>
      <c r="Q680" s="115"/>
      <c r="R680" s="115"/>
      <c r="S680" s="115"/>
      <c r="T680" s="115"/>
      <c r="U680" s="115"/>
      <c r="V680" s="115"/>
      <c r="W680" s="115"/>
      <c r="X680" s="115"/>
      <c r="Y680" s="115"/>
      <c r="Z680" s="115"/>
    </row>
    <row r="681" customFormat="false" ht="15.75" hidden="false" customHeight="true" outlineLevel="0" collapsed="false">
      <c r="A681" s="115"/>
      <c r="B681" s="115"/>
      <c r="C681" s="115"/>
      <c r="D681" s="115"/>
      <c r="E681" s="115"/>
      <c r="F681" s="115"/>
      <c r="G681" s="115"/>
      <c r="H681" s="115"/>
      <c r="I681" s="115"/>
      <c r="J681" s="115"/>
      <c r="K681" s="115"/>
      <c r="L681" s="115"/>
      <c r="M681" s="115"/>
      <c r="N681" s="115"/>
      <c r="O681" s="115"/>
      <c r="P681" s="115"/>
      <c r="Q681" s="115"/>
      <c r="R681" s="115"/>
      <c r="S681" s="115"/>
      <c r="T681" s="115"/>
      <c r="U681" s="115"/>
      <c r="V681" s="115"/>
      <c r="W681" s="115"/>
      <c r="X681" s="115"/>
      <c r="Y681" s="115"/>
      <c r="Z681" s="115"/>
    </row>
    <row r="682" customFormat="false" ht="15.75" hidden="false" customHeight="true" outlineLevel="0" collapsed="false">
      <c r="A682" s="115"/>
      <c r="B682" s="115"/>
      <c r="C682" s="115"/>
      <c r="D682" s="115"/>
      <c r="E682" s="115"/>
      <c r="F682" s="115"/>
      <c r="G682" s="115"/>
      <c r="H682" s="115"/>
      <c r="I682" s="115"/>
      <c r="J682" s="115"/>
      <c r="K682" s="115"/>
      <c r="L682" s="115"/>
      <c r="M682" s="115"/>
      <c r="N682" s="115"/>
      <c r="O682" s="115"/>
      <c r="P682" s="115"/>
      <c r="Q682" s="115"/>
      <c r="R682" s="115"/>
      <c r="S682" s="115"/>
      <c r="T682" s="115"/>
      <c r="U682" s="115"/>
      <c r="V682" s="115"/>
      <c r="W682" s="115"/>
      <c r="X682" s="115"/>
      <c r="Y682" s="115"/>
      <c r="Z682" s="115"/>
    </row>
    <row r="683" customFormat="false" ht="15.75" hidden="false" customHeight="true" outlineLevel="0" collapsed="false">
      <c r="A683" s="115"/>
      <c r="B683" s="115"/>
      <c r="C683" s="115"/>
      <c r="D683" s="115"/>
      <c r="E683" s="115"/>
      <c r="F683" s="115"/>
      <c r="G683" s="115"/>
      <c r="H683" s="115"/>
      <c r="I683" s="115"/>
      <c r="J683" s="115"/>
      <c r="K683" s="115"/>
      <c r="L683" s="115"/>
      <c r="M683" s="115"/>
      <c r="N683" s="115"/>
      <c r="O683" s="115"/>
      <c r="P683" s="115"/>
      <c r="Q683" s="115"/>
      <c r="R683" s="115"/>
      <c r="S683" s="115"/>
      <c r="T683" s="115"/>
      <c r="U683" s="115"/>
      <c r="V683" s="115"/>
      <c r="W683" s="115"/>
      <c r="X683" s="115"/>
      <c r="Y683" s="115"/>
      <c r="Z683" s="115"/>
    </row>
    <row r="684" customFormat="false" ht="15.75" hidden="false" customHeight="true" outlineLevel="0" collapsed="false">
      <c r="A684" s="115"/>
      <c r="B684" s="115"/>
      <c r="C684" s="115"/>
      <c r="D684" s="115"/>
      <c r="E684" s="115"/>
      <c r="F684" s="115"/>
      <c r="G684" s="115"/>
      <c r="H684" s="115"/>
      <c r="I684" s="115"/>
      <c r="J684" s="115"/>
      <c r="K684" s="115"/>
      <c r="L684" s="115"/>
      <c r="M684" s="115"/>
      <c r="N684" s="115"/>
      <c r="O684" s="115"/>
      <c r="P684" s="115"/>
      <c r="Q684" s="115"/>
      <c r="R684" s="115"/>
      <c r="S684" s="115"/>
      <c r="T684" s="115"/>
      <c r="U684" s="115"/>
      <c r="V684" s="115"/>
      <c r="W684" s="115"/>
      <c r="X684" s="115"/>
      <c r="Y684" s="115"/>
      <c r="Z684" s="115"/>
    </row>
    <row r="685" customFormat="false" ht="15.75" hidden="false" customHeight="true" outlineLevel="0" collapsed="false">
      <c r="A685" s="115"/>
      <c r="B685" s="115"/>
      <c r="C685" s="115"/>
      <c r="D685" s="115"/>
      <c r="E685" s="115"/>
      <c r="F685" s="115"/>
      <c r="G685" s="115"/>
      <c r="H685" s="115"/>
      <c r="I685" s="115"/>
      <c r="J685" s="115"/>
      <c r="K685" s="115"/>
      <c r="L685" s="115"/>
      <c r="M685" s="115"/>
      <c r="N685" s="115"/>
      <c r="O685" s="115"/>
      <c r="P685" s="115"/>
      <c r="Q685" s="115"/>
      <c r="R685" s="115"/>
      <c r="S685" s="115"/>
      <c r="T685" s="115"/>
      <c r="U685" s="115"/>
      <c r="V685" s="115"/>
      <c r="W685" s="115"/>
      <c r="X685" s="115"/>
      <c r="Y685" s="115"/>
      <c r="Z685" s="115"/>
    </row>
    <row r="686" customFormat="false" ht="15.75" hidden="false" customHeight="true" outlineLevel="0" collapsed="false">
      <c r="A686" s="115"/>
      <c r="B686" s="115"/>
      <c r="C686" s="115"/>
      <c r="D686" s="115"/>
      <c r="E686" s="115"/>
      <c r="F686" s="115"/>
      <c r="G686" s="115"/>
      <c r="H686" s="115"/>
      <c r="I686" s="115"/>
      <c r="J686" s="115"/>
      <c r="K686" s="115"/>
      <c r="L686" s="115"/>
      <c r="M686" s="115"/>
      <c r="N686" s="115"/>
      <c r="O686" s="115"/>
      <c r="P686" s="115"/>
      <c r="Q686" s="115"/>
      <c r="R686" s="115"/>
      <c r="S686" s="115"/>
      <c r="T686" s="115"/>
      <c r="U686" s="115"/>
      <c r="V686" s="115"/>
      <c r="W686" s="115"/>
      <c r="X686" s="115"/>
      <c r="Y686" s="115"/>
      <c r="Z686" s="115"/>
    </row>
    <row r="687" customFormat="false" ht="15.75" hidden="false" customHeight="true" outlineLevel="0" collapsed="false">
      <c r="A687" s="115"/>
      <c r="B687" s="115"/>
      <c r="C687" s="115"/>
      <c r="D687" s="115"/>
      <c r="E687" s="115"/>
      <c r="F687" s="115"/>
      <c r="G687" s="115"/>
      <c r="H687" s="115"/>
      <c r="I687" s="115"/>
      <c r="J687" s="115"/>
      <c r="K687" s="115"/>
      <c r="L687" s="115"/>
      <c r="M687" s="115"/>
      <c r="N687" s="115"/>
      <c r="O687" s="115"/>
      <c r="P687" s="115"/>
      <c r="Q687" s="115"/>
      <c r="R687" s="115"/>
      <c r="S687" s="115"/>
      <c r="T687" s="115"/>
      <c r="U687" s="115"/>
      <c r="V687" s="115"/>
      <c r="W687" s="115"/>
      <c r="X687" s="115"/>
      <c r="Y687" s="115"/>
      <c r="Z687" s="115"/>
    </row>
    <row r="688" customFormat="false" ht="15.75" hidden="false" customHeight="true" outlineLevel="0" collapsed="false">
      <c r="A688" s="115"/>
      <c r="B688" s="115"/>
      <c r="C688" s="115"/>
      <c r="D688" s="115"/>
      <c r="E688" s="115"/>
      <c r="F688" s="115"/>
      <c r="G688" s="115"/>
      <c r="H688" s="115"/>
      <c r="I688" s="115"/>
      <c r="J688" s="115"/>
      <c r="K688" s="115"/>
      <c r="L688" s="115"/>
      <c r="M688" s="115"/>
      <c r="N688" s="115"/>
      <c r="O688" s="115"/>
      <c r="P688" s="115"/>
      <c r="Q688" s="115"/>
      <c r="R688" s="115"/>
      <c r="S688" s="115"/>
      <c r="T688" s="115"/>
      <c r="U688" s="115"/>
      <c r="V688" s="115"/>
      <c r="W688" s="115"/>
      <c r="X688" s="115"/>
      <c r="Y688" s="115"/>
      <c r="Z688" s="115"/>
    </row>
    <row r="689" customFormat="false" ht="15.75" hidden="false" customHeight="true" outlineLevel="0" collapsed="false">
      <c r="A689" s="115"/>
      <c r="B689" s="115"/>
      <c r="C689" s="115"/>
      <c r="D689" s="115"/>
      <c r="E689" s="115"/>
      <c r="F689" s="115"/>
      <c r="G689" s="115"/>
      <c r="H689" s="115"/>
      <c r="I689" s="115"/>
      <c r="J689" s="115"/>
      <c r="K689" s="115"/>
      <c r="L689" s="115"/>
      <c r="M689" s="115"/>
      <c r="N689" s="115"/>
      <c r="O689" s="115"/>
      <c r="P689" s="115"/>
      <c r="Q689" s="115"/>
      <c r="R689" s="115"/>
      <c r="S689" s="115"/>
      <c r="T689" s="115"/>
      <c r="U689" s="115"/>
      <c r="V689" s="115"/>
      <c r="W689" s="115"/>
      <c r="X689" s="115"/>
      <c r="Y689" s="115"/>
      <c r="Z689" s="115"/>
    </row>
    <row r="690" customFormat="false" ht="15.75" hidden="false" customHeight="true" outlineLevel="0" collapsed="false">
      <c r="A690" s="115"/>
      <c r="B690" s="115"/>
      <c r="C690" s="115"/>
      <c r="D690" s="115"/>
      <c r="E690" s="115"/>
      <c r="F690" s="115"/>
      <c r="G690" s="115"/>
      <c r="H690" s="115"/>
      <c r="I690" s="115"/>
      <c r="J690" s="115"/>
      <c r="K690" s="115"/>
      <c r="L690" s="115"/>
      <c r="M690" s="115"/>
      <c r="N690" s="115"/>
      <c r="O690" s="115"/>
      <c r="P690" s="115"/>
      <c r="Q690" s="115"/>
      <c r="R690" s="115"/>
      <c r="S690" s="115"/>
      <c r="T690" s="115"/>
      <c r="U690" s="115"/>
      <c r="V690" s="115"/>
      <c r="W690" s="115"/>
      <c r="X690" s="115"/>
      <c r="Y690" s="115"/>
      <c r="Z690" s="115"/>
    </row>
    <row r="691" customFormat="false" ht="15.75" hidden="false" customHeight="true" outlineLevel="0" collapsed="false">
      <c r="A691" s="115"/>
      <c r="B691" s="115"/>
      <c r="C691" s="115"/>
      <c r="D691" s="115"/>
      <c r="E691" s="115"/>
      <c r="F691" s="115"/>
      <c r="G691" s="115"/>
      <c r="H691" s="115"/>
      <c r="I691" s="115"/>
      <c r="J691" s="115"/>
      <c r="K691" s="115"/>
      <c r="L691" s="115"/>
      <c r="M691" s="115"/>
      <c r="N691" s="115"/>
      <c r="O691" s="115"/>
      <c r="P691" s="115"/>
      <c r="Q691" s="115"/>
      <c r="R691" s="115"/>
      <c r="S691" s="115"/>
      <c r="T691" s="115"/>
      <c r="U691" s="115"/>
      <c r="V691" s="115"/>
      <c r="W691" s="115"/>
      <c r="X691" s="115"/>
      <c r="Y691" s="115"/>
      <c r="Z691" s="115"/>
    </row>
    <row r="692" customFormat="false" ht="15.75" hidden="false" customHeight="true" outlineLevel="0" collapsed="false">
      <c r="A692" s="115"/>
      <c r="B692" s="115"/>
      <c r="C692" s="115"/>
      <c r="D692" s="115"/>
      <c r="E692" s="115"/>
      <c r="F692" s="115"/>
      <c r="G692" s="115"/>
      <c r="H692" s="115"/>
      <c r="I692" s="115"/>
      <c r="J692" s="115"/>
      <c r="K692" s="115"/>
      <c r="L692" s="115"/>
      <c r="M692" s="115"/>
      <c r="N692" s="115"/>
      <c r="O692" s="115"/>
      <c r="P692" s="115"/>
      <c r="Q692" s="115"/>
      <c r="R692" s="115"/>
      <c r="S692" s="115"/>
      <c r="T692" s="115"/>
      <c r="U692" s="115"/>
      <c r="V692" s="115"/>
      <c r="W692" s="115"/>
      <c r="X692" s="115"/>
      <c r="Y692" s="115"/>
      <c r="Z692" s="115"/>
    </row>
    <row r="693" customFormat="false" ht="15.75" hidden="false" customHeight="true" outlineLevel="0" collapsed="false">
      <c r="A693" s="115"/>
      <c r="B693" s="115"/>
      <c r="C693" s="115"/>
      <c r="D693" s="115"/>
      <c r="E693" s="115"/>
      <c r="F693" s="115"/>
      <c r="G693" s="115"/>
      <c r="H693" s="115"/>
      <c r="I693" s="115"/>
      <c r="J693" s="115"/>
      <c r="K693" s="115"/>
      <c r="L693" s="115"/>
      <c r="M693" s="115"/>
      <c r="N693" s="115"/>
      <c r="O693" s="115"/>
      <c r="P693" s="115"/>
      <c r="Q693" s="115"/>
      <c r="R693" s="115"/>
      <c r="S693" s="115"/>
      <c r="T693" s="115"/>
      <c r="U693" s="115"/>
      <c r="V693" s="115"/>
      <c r="W693" s="115"/>
      <c r="X693" s="115"/>
      <c r="Y693" s="115"/>
      <c r="Z693" s="115"/>
    </row>
    <row r="694" customFormat="false" ht="15.75" hidden="false" customHeight="true" outlineLevel="0" collapsed="false">
      <c r="A694" s="115"/>
      <c r="B694" s="115"/>
      <c r="C694" s="115"/>
      <c r="D694" s="115"/>
      <c r="E694" s="115"/>
      <c r="F694" s="115"/>
      <c r="G694" s="115"/>
      <c r="H694" s="115"/>
      <c r="I694" s="115"/>
      <c r="J694" s="115"/>
      <c r="K694" s="115"/>
      <c r="L694" s="115"/>
      <c r="M694" s="115"/>
      <c r="N694" s="115"/>
      <c r="O694" s="115"/>
      <c r="P694" s="115"/>
      <c r="Q694" s="115"/>
      <c r="R694" s="115"/>
      <c r="S694" s="115"/>
      <c r="T694" s="115"/>
      <c r="U694" s="115"/>
      <c r="V694" s="115"/>
      <c r="W694" s="115"/>
      <c r="X694" s="115"/>
      <c r="Y694" s="115"/>
      <c r="Z694" s="115"/>
    </row>
    <row r="695" customFormat="false" ht="15.75" hidden="false" customHeight="true" outlineLevel="0" collapsed="false">
      <c r="A695" s="115"/>
      <c r="B695" s="115"/>
      <c r="C695" s="115"/>
      <c r="D695" s="115"/>
      <c r="E695" s="115"/>
      <c r="F695" s="115"/>
      <c r="G695" s="115"/>
      <c r="H695" s="115"/>
      <c r="I695" s="115"/>
      <c r="J695" s="115"/>
      <c r="K695" s="115"/>
      <c r="L695" s="115"/>
      <c r="M695" s="115"/>
      <c r="N695" s="115"/>
      <c r="O695" s="115"/>
      <c r="P695" s="115"/>
      <c r="Q695" s="115"/>
      <c r="R695" s="115"/>
      <c r="S695" s="115"/>
      <c r="T695" s="115"/>
      <c r="U695" s="115"/>
      <c r="V695" s="115"/>
      <c r="W695" s="115"/>
      <c r="X695" s="115"/>
      <c r="Y695" s="115"/>
      <c r="Z695" s="115"/>
    </row>
    <row r="696" customFormat="false" ht="15.75" hidden="false" customHeight="true" outlineLevel="0" collapsed="false">
      <c r="A696" s="115"/>
      <c r="B696" s="115"/>
      <c r="C696" s="115"/>
      <c r="D696" s="115"/>
      <c r="E696" s="115"/>
      <c r="F696" s="115"/>
      <c r="G696" s="115"/>
      <c r="H696" s="115"/>
      <c r="I696" s="115"/>
      <c r="J696" s="115"/>
      <c r="K696" s="115"/>
      <c r="L696" s="115"/>
      <c r="M696" s="115"/>
      <c r="N696" s="115"/>
      <c r="O696" s="115"/>
      <c r="P696" s="115"/>
      <c r="Q696" s="115"/>
      <c r="R696" s="115"/>
      <c r="S696" s="115"/>
      <c r="T696" s="115"/>
      <c r="U696" s="115"/>
      <c r="V696" s="115"/>
      <c r="W696" s="115"/>
      <c r="X696" s="115"/>
      <c r="Y696" s="115"/>
      <c r="Z696" s="115"/>
    </row>
    <row r="697" customFormat="false" ht="15.75" hidden="false" customHeight="true" outlineLevel="0" collapsed="false">
      <c r="A697" s="115"/>
      <c r="B697" s="115"/>
      <c r="C697" s="115"/>
      <c r="D697" s="115"/>
      <c r="E697" s="115"/>
      <c r="F697" s="115"/>
      <c r="G697" s="115"/>
      <c r="H697" s="115"/>
      <c r="I697" s="115"/>
      <c r="J697" s="115"/>
      <c r="K697" s="115"/>
      <c r="L697" s="115"/>
      <c r="M697" s="115"/>
      <c r="N697" s="115"/>
      <c r="O697" s="115"/>
      <c r="P697" s="115"/>
      <c r="Q697" s="115"/>
      <c r="R697" s="115"/>
      <c r="S697" s="115"/>
      <c r="T697" s="115"/>
      <c r="U697" s="115"/>
      <c r="V697" s="115"/>
      <c r="W697" s="115"/>
      <c r="X697" s="115"/>
      <c r="Y697" s="115"/>
      <c r="Z697" s="115"/>
    </row>
    <row r="698" customFormat="false" ht="15.75" hidden="false" customHeight="true" outlineLevel="0" collapsed="false">
      <c r="A698" s="115"/>
      <c r="B698" s="115"/>
      <c r="C698" s="115"/>
      <c r="D698" s="115"/>
      <c r="E698" s="115"/>
      <c r="F698" s="115"/>
      <c r="G698" s="115"/>
      <c r="H698" s="115"/>
      <c r="I698" s="115"/>
      <c r="J698" s="115"/>
      <c r="K698" s="115"/>
      <c r="L698" s="115"/>
      <c r="M698" s="115"/>
      <c r="N698" s="115"/>
      <c r="O698" s="115"/>
      <c r="P698" s="115"/>
      <c r="Q698" s="115"/>
      <c r="R698" s="115"/>
      <c r="S698" s="115"/>
      <c r="T698" s="115"/>
      <c r="U698" s="115"/>
      <c r="V698" s="115"/>
      <c r="W698" s="115"/>
      <c r="X698" s="115"/>
      <c r="Y698" s="115"/>
      <c r="Z698" s="115"/>
    </row>
    <row r="699" customFormat="false" ht="15.75" hidden="false" customHeight="true" outlineLevel="0" collapsed="false">
      <c r="A699" s="115"/>
      <c r="B699" s="115"/>
      <c r="C699" s="115"/>
      <c r="D699" s="115"/>
      <c r="E699" s="115"/>
      <c r="F699" s="115"/>
      <c r="G699" s="115"/>
      <c r="H699" s="115"/>
      <c r="I699" s="115"/>
      <c r="J699" s="115"/>
      <c r="K699" s="115"/>
      <c r="L699" s="115"/>
      <c r="M699" s="115"/>
      <c r="N699" s="115"/>
      <c r="O699" s="115"/>
      <c r="P699" s="115"/>
      <c r="Q699" s="115"/>
      <c r="R699" s="115"/>
      <c r="S699" s="115"/>
      <c r="T699" s="115"/>
      <c r="U699" s="115"/>
      <c r="V699" s="115"/>
      <c r="W699" s="115"/>
      <c r="X699" s="115"/>
      <c r="Y699" s="115"/>
      <c r="Z699" s="115"/>
    </row>
    <row r="700" customFormat="false" ht="15.75" hidden="false" customHeight="true" outlineLevel="0" collapsed="false">
      <c r="A700" s="115"/>
      <c r="B700" s="115"/>
      <c r="C700" s="115"/>
      <c r="D700" s="115"/>
      <c r="E700" s="115"/>
      <c r="F700" s="115"/>
      <c r="G700" s="115"/>
      <c r="H700" s="115"/>
      <c r="I700" s="115"/>
      <c r="J700" s="115"/>
      <c r="K700" s="115"/>
      <c r="L700" s="115"/>
      <c r="M700" s="115"/>
      <c r="N700" s="115"/>
      <c r="O700" s="115"/>
      <c r="P700" s="115"/>
      <c r="Q700" s="115"/>
      <c r="R700" s="115"/>
      <c r="S700" s="115"/>
      <c r="T700" s="115"/>
      <c r="U700" s="115"/>
      <c r="V700" s="115"/>
      <c r="W700" s="115"/>
      <c r="X700" s="115"/>
      <c r="Y700" s="115"/>
      <c r="Z700" s="115"/>
    </row>
    <row r="701" customFormat="false" ht="15.75" hidden="false" customHeight="true" outlineLevel="0" collapsed="false">
      <c r="A701" s="115"/>
      <c r="B701" s="115"/>
      <c r="C701" s="115"/>
      <c r="D701" s="115"/>
      <c r="E701" s="115"/>
      <c r="F701" s="115"/>
      <c r="G701" s="115"/>
      <c r="H701" s="115"/>
      <c r="I701" s="115"/>
      <c r="J701" s="115"/>
      <c r="K701" s="115"/>
      <c r="L701" s="115"/>
      <c r="M701" s="115"/>
      <c r="N701" s="115"/>
      <c r="O701" s="115"/>
      <c r="P701" s="115"/>
      <c r="Q701" s="115"/>
      <c r="R701" s="115"/>
      <c r="S701" s="115"/>
      <c r="T701" s="115"/>
      <c r="U701" s="115"/>
      <c r="V701" s="115"/>
      <c r="W701" s="115"/>
      <c r="X701" s="115"/>
      <c r="Y701" s="115"/>
      <c r="Z701" s="115"/>
    </row>
    <row r="702" customFormat="false" ht="15.75" hidden="false" customHeight="true" outlineLevel="0" collapsed="false">
      <c r="A702" s="115"/>
      <c r="B702" s="115"/>
      <c r="C702" s="115"/>
      <c r="D702" s="115"/>
      <c r="E702" s="115"/>
      <c r="F702" s="115"/>
      <c r="G702" s="115"/>
      <c r="H702" s="115"/>
      <c r="I702" s="115"/>
      <c r="J702" s="115"/>
      <c r="K702" s="115"/>
      <c r="L702" s="115"/>
      <c r="M702" s="115"/>
      <c r="N702" s="115"/>
      <c r="O702" s="115"/>
      <c r="P702" s="115"/>
      <c r="Q702" s="115"/>
      <c r="R702" s="115"/>
      <c r="S702" s="115"/>
      <c r="T702" s="115"/>
      <c r="U702" s="115"/>
      <c r="V702" s="115"/>
      <c r="W702" s="115"/>
      <c r="X702" s="115"/>
      <c r="Y702" s="115"/>
      <c r="Z702" s="115"/>
    </row>
    <row r="703" customFormat="false" ht="15.75" hidden="false" customHeight="true" outlineLevel="0" collapsed="false">
      <c r="A703" s="115"/>
      <c r="B703" s="115"/>
      <c r="C703" s="115"/>
      <c r="D703" s="115"/>
      <c r="E703" s="115"/>
      <c r="F703" s="115"/>
      <c r="G703" s="115"/>
      <c r="H703" s="115"/>
      <c r="I703" s="115"/>
      <c r="J703" s="115"/>
      <c r="K703" s="115"/>
      <c r="L703" s="115"/>
      <c r="M703" s="115"/>
      <c r="N703" s="115"/>
      <c r="O703" s="115"/>
      <c r="P703" s="115"/>
      <c r="Q703" s="115"/>
      <c r="R703" s="115"/>
      <c r="S703" s="115"/>
      <c r="T703" s="115"/>
      <c r="U703" s="115"/>
      <c r="V703" s="115"/>
      <c r="W703" s="115"/>
      <c r="X703" s="115"/>
      <c r="Y703" s="115"/>
      <c r="Z703" s="115"/>
    </row>
    <row r="704" customFormat="false" ht="15.75" hidden="false" customHeight="true" outlineLevel="0" collapsed="false">
      <c r="A704" s="115"/>
      <c r="B704" s="115"/>
      <c r="C704" s="115"/>
      <c r="D704" s="115"/>
      <c r="E704" s="115"/>
      <c r="F704" s="115"/>
      <c r="G704" s="115"/>
      <c r="H704" s="115"/>
      <c r="I704" s="115"/>
      <c r="J704" s="115"/>
      <c r="K704" s="115"/>
      <c r="L704" s="115"/>
      <c r="M704" s="115"/>
      <c r="N704" s="115"/>
      <c r="O704" s="115"/>
      <c r="P704" s="115"/>
      <c r="Q704" s="115"/>
      <c r="R704" s="115"/>
      <c r="S704" s="115"/>
      <c r="T704" s="115"/>
      <c r="U704" s="115"/>
      <c r="V704" s="115"/>
      <c r="W704" s="115"/>
      <c r="X704" s="115"/>
      <c r="Y704" s="115"/>
      <c r="Z704" s="115"/>
    </row>
    <row r="705" customFormat="false" ht="15.75" hidden="false" customHeight="true" outlineLevel="0" collapsed="false">
      <c r="A705" s="115"/>
      <c r="B705" s="115"/>
      <c r="C705" s="115"/>
      <c r="D705" s="115"/>
      <c r="E705" s="115"/>
      <c r="F705" s="115"/>
      <c r="G705" s="115"/>
      <c r="H705" s="115"/>
      <c r="I705" s="115"/>
      <c r="J705" s="115"/>
      <c r="K705" s="115"/>
      <c r="L705" s="115"/>
      <c r="M705" s="115"/>
      <c r="N705" s="115"/>
      <c r="O705" s="115"/>
      <c r="P705" s="115"/>
      <c r="Q705" s="115"/>
      <c r="R705" s="115"/>
      <c r="S705" s="115"/>
      <c r="T705" s="115"/>
      <c r="U705" s="115"/>
      <c r="V705" s="115"/>
      <c r="W705" s="115"/>
      <c r="X705" s="115"/>
      <c r="Y705" s="115"/>
      <c r="Z705" s="115"/>
    </row>
    <row r="706" customFormat="false" ht="15.75" hidden="false" customHeight="true" outlineLevel="0" collapsed="false">
      <c r="A706" s="115"/>
      <c r="B706" s="115"/>
      <c r="C706" s="115"/>
      <c r="D706" s="115"/>
      <c r="E706" s="115"/>
      <c r="F706" s="115"/>
      <c r="G706" s="115"/>
      <c r="H706" s="115"/>
      <c r="I706" s="115"/>
      <c r="J706" s="115"/>
      <c r="K706" s="115"/>
      <c r="L706" s="115"/>
      <c r="M706" s="115"/>
      <c r="N706" s="115"/>
      <c r="O706" s="115"/>
      <c r="P706" s="115"/>
      <c r="Q706" s="115"/>
      <c r="R706" s="115"/>
      <c r="S706" s="115"/>
      <c r="T706" s="115"/>
      <c r="U706" s="115"/>
      <c r="V706" s="115"/>
      <c r="W706" s="115"/>
      <c r="X706" s="115"/>
      <c r="Y706" s="115"/>
      <c r="Z706" s="115"/>
    </row>
    <row r="707" customFormat="false" ht="15.75" hidden="false" customHeight="true" outlineLevel="0" collapsed="false">
      <c r="A707" s="115"/>
      <c r="B707" s="115"/>
      <c r="C707" s="115"/>
      <c r="D707" s="115"/>
      <c r="E707" s="115"/>
      <c r="F707" s="115"/>
      <c r="G707" s="115"/>
      <c r="H707" s="115"/>
      <c r="I707" s="115"/>
      <c r="J707" s="115"/>
      <c r="K707" s="115"/>
      <c r="L707" s="115"/>
      <c r="M707" s="115"/>
      <c r="N707" s="115"/>
      <c r="O707" s="115"/>
      <c r="P707" s="115"/>
      <c r="Q707" s="115"/>
      <c r="R707" s="115"/>
      <c r="S707" s="115"/>
      <c r="T707" s="115"/>
      <c r="U707" s="115"/>
      <c r="V707" s="115"/>
      <c r="W707" s="115"/>
      <c r="X707" s="115"/>
      <c r="Y707" s="115"/>
      <c r="Z707" s="115"/>
    </row>
    <row r="708" customFormat="false" ht="15.75" hidden="false" customHeight="true" outlineLevel="0" collapsed="false">
      <c r="A708" s="115"/>
      <c r="B708" s="115"/>
      <c r="C708" s="115"/>
      <c r="D708" s="115"/>
      <c r="E708" s="115"/>
      <c r="F708" s="115"/>
      <c r="G708" s="115"/>
      <c r="H708" s="115"/>
      <c r="I708" s="115"/>
      <c r="J708" s="115"/>
      <c r="K708" s="115"/>
      <c r="L708" s="115"/>
      <c r="M708" s="115"/>
      <c r="N708" s="115"/>
      <c r="O708" s="115"/>
      <c r="P708" s="115"/>
      <c r="Q708" s="115"/>
      <c r="R708" s="115"/>
      <c r="S708" s="115"/>
      <c r="T708" s="115"/>
      <c r="U708" s="115"/>
      <c r="V708" s="115"/>
      <c r="W708" s="115"/>
      <c r="X708" s="115"/>
      <c r="Y708" s="115"/>
      <c r="Z708" s="115"/>
    </row>
    <row r="709" customFormat="false" ht="15.75" hidden="false" customHeight="true" outlineLevel="0" collapsed="false">
      <c r="A709" s="115"/>
      <c r="B709" s="115"/>
      <c r="C709" s="115"/>
      <c r="D709" s="115"/>
      <c r="E709" s="115"/>
      <c r="F709" s="115"/>
      <c r="G709" s="115"/>
      <c r="H709" s="115"/>
      <c r="I709" s="115"/>
      <c r="J709" s="115"/>
      <c r="K709" s="115"/>
      <c r="L709" s="115"/>
      <c r="M709" s="115"/>
      <c r="N709" s="115"/>
      <c r="O709" s="115"/>
      <c r="P709" s="115"/>
      <c r="Q709" s="115"/>
      <c r="R709" s="115"/>
      <c r="S709" s="115"/>
      <c r="T709" s="115"/>
      <c r="U709" s="115"/>
      <c r="V709" s="115"/>
      <c r="W709" s="115"/>
      <c r="X709" s="115"/>
      <c r="Y709" s="115"/>
      <c r="Z709" s="115"/>
    </row>
    <row r="710" customFormat="false" ht="15.75" hidden="false" customHeight="true" outlineLevel="0" collapsed="false">
      <c r="A710" s="115"/>
      <c r="B710" s="115"/>
      <c r="C710" s="115"/>
      <c r="D710" s="115"/>
      <c r="E710" s="115"/>
      <c r="F710" s="115"/>
      <c r="G710" s="115"/>
      <c r="H710" s="115"/>
      <c r="I710" s="115"/>
      <c r="J710" s="115"/>
      <c r="K710" s="115"/>
      <c r="L710" s="115"/>
      <c r="M710" s="115"/>
      <c r="N710" s="115"/>
      <c r="O710" s="115"/>
      <c r="P710" s="115"/>
      <c r="Q710" s="115"/>
      <c r="R710" s="115"/>
      <c r="S710" s="115"/>
      <c r="T710" s="115"/>
      <c r="U710" s="115"/>
      <c r="V710" s="115"/>
      <c r="W710" s="115"/>
      <c r="X710" s="115"/>
      <c r="Y710" s="115"/>
      <c r="Z710" s="115"/>
    </row>
    <row r="711" customFormat="false" ht="15.75" hidden="false" customHeight="true" outlineLevel="0" collapsed="false">
      <c r="A711" s="115"/>
      <c r="B711" s="115"/>
      <c r="C711" s="115"/>
      <c r="D711" s="115"/>
      <c r="E711" s="115"/>
      <c r="F711" s="115"/>
      <c r="G711" s="115"/>
      <c r="H711" s="115"/>
      <c r="I711" s="115"/>
      <c r="J711" s="115"/>
      <c r="K711" s="115"/>
      <c r="L711" s="115"/>
      <c r="M711" s="115"/>
      <c r="N711" s="115"/>
      <c r="O711" s="115"/>
      <c r="P711" s="115"/>
      <c r="Q711" s="115"/>
      <c r="R711" s="115"/>
      <c r="S711" s="115"/>
      <c r="T711" s="115"/>
      <c r="U711" s="115"/>
      <c r="V711" s="115"/>
      <c r="W711" s="115"/>
      <c r="X711" s="115"/>
      <c r="Y711" s="115"/>
      <c r="Z711" s="115"/>
    </row>
    <row r="712" customFormat="false" ht="15.75" hidden="false" customHeight="true" outlineLevel="0" collapsed="false">
      <c r="A712" s="115"/>
      <c r="B712" s="115"/>
      <c r="C712" s="115"/>
      <c r="D712" s="115"/>
      <c r="E712" s="115"/>
      <c r="F712" s="115"/>
      <c r="G712" s="115"/>
      <c r="H712" s="115"/>
      <c r="I712" s="115"/>
      <c r="J712" s="115"/>
      <c r="K712" s="115"/>
      <c r="L712" s="115"/>
      <c r="M712" s="115"/>
      <c r="N712" s="115"/>
      <c r="O712" s="115"/>
      <c r="P712" s="115"/>
      <c r="Q712" s="115"/>
      <c r="R712" s="115"/>
      <c r="S712" s="115"/>
      <c r="T712" s="115"/>
      <c r="U712" s="115"/>
      <c r="V712" s="115"/>
      <c r="W712" s="115"/>
      <c r="X712" s="115"/>
      <c r="Y712" s="115"/>
      <c r="Z712" s="115"/>
    </row>
    <row r="713" customFormat="false" ht="15.75" hidden="false" customHeight="true" outlineLevel="0" collapsed="false">
      <c r="A713" s="115"/>
      <c r="B713" s="115"/>
      <c r="C713" s="115"/>
      <c r="D713" s="115"/>
      <c r="E713" s="115"/>
      <c r="F713" s="115"/>
      <c r="G713" s="115"/>
      <c r="H713" s="115"/>
      <c r="I713" s="115"/>
      <c r="J713" s="115"/>
      <c r="K713" s="115"/>
      <c r="L713" s="115"/>
      <c r="M713" s="115"/>
      <c r="N713" s="115"/>
      <c r="O713" s="115"/>
      <c r="P713" s="115"/>
      <c r="Q713" s="115"/>
      <c r="R713" s="115"/>
      <c r="S713" s="115"/>
      <c r="T713" s="115"/>
      <c r="U713" s="115"/>
      <c r="V713" s="115"/>
      <c r="W713" s="115"/>
      <c r="X713" s="115"/>
      <c r="Y713" s="115"/>
      <c r="Z713" s="115"/>
    </row>
    <row r="714" customFormat="false" ht="15.75" hidden="false" customHeight="true" outlineLevel="0" collapsed="false">
      <c r="A714" s="115"/>
      <c r="B714" s="115"/>
      <c r="C714" s="115"/>
      <c r="D714" s="115"/>
      <c r="E714" s="115"/>
      <c r="F714" s="115"/>
      <c r="G714" s="115"/>
      <c r="H714" s="115"/>
      <c r="I714" s="115"/>
      <c r="J714" s="115"/>
      <c r="K714" s="115"/>
      <c r="L714" s="115"/>
      <c r="M714" s="115"/>
      <c r="N714" s="115"/>
      <c r="O714" s="115"/>
      <c r="P714" s="115"/>
      <c r="Q714" s="115"/>
      <c r="R714" s="115"/>
      <c r="S714" s="115"/>
      <c r="T714" s="115"/>
      <c r="U714" s="115"/>
      <c r="V714" s="115"/>
      <c r="W714" s="115"/>
      <c r="X714" s="115"/>
      <c r="Y714" s="115"/>
      <c r="Z714" s="115"/>
    </row>
    <row r="715" customFormat="false" ht="15.75" hidden="false" customHeight="true" outlineLevel="0" collapsed="false">
      <c r="A715" s="115"/>
      <c r="B715" s="115"/>
      <c r="C715" s="115"/>
      <c r="D715" s="115"/>
      <c r="E715" s="115"/>
      <c r="F715" s="115"/>
      <c r="G715" s="115"/>
      <c r="H715" s="115"/>
      <c r="I715" s="115"/>
      <c r="J715" s="115"/>
      <c r="K715" s="115"/>
      <c r="L715" s="115"/>
      <c r="M715" s="115"/>
      <c r="N715" s="115"/>
      <c r="O715" s="115"/>
      <c r="P715" s="115"/>
      <c r="Q715" s="115"/>
      <c r="R715" s="115"/>
      <c r="S715" s="115"/>
      <c r="T715" s="115"/>
      <c r="U715" s="115"/>
      <c r="V715" s="115"/>
      <c r="W715" s="115"/>
      <c r="X715" s="115"/>
      <c r="Y715" s="115"/>
      <c r="Z715" s="115"/>
    </row>
    <row r="716" customFormat="false" ht="15.75" hidden="false" customHeight="true" outlineLevel="0" collapsed="false">
      <c r="A716" s="115"/>
      <c r="B716" s="115"/>
      <c r="C716" s="115"/>
      <c r="D716" s="115"/>
      <c r="E716" s="115"/>
      <c r="F716" s="115"/>
      <c r="G716" s="115"/>
      <c r="H716" s="115"/>
      <c r="I716" s="115"/>
      <c r="J716" s="115"/>
      <c r="K716" s="115"/>
      <c r="L716" s="115"/>
      <c r="M716" s="115"/>
      <c r="N716" s="115"/>
      <c r="O716" s="115"/>
      <c r="P716" s="115"/>
      <c r="Q716" s="115"/>
      <c r="R716" s="115"/>
      <c r="S716" s="115"/>
      <c r="T716" s="115"/>
      <c r="U716" s="115"/>
      <c r="V716" s="115"/>
      <c r="W716" s="115"/>
      <c r="X716" s="115"/>
      <c r="Y716" s="115"/>
      <c r="Z716" s="115"/>
    </row>
    <row r="717" customFormat="false" ht="15.75" hidden="false" customHeight="true" outlineLevel="0" collapsed="false">
      <c r="A717" s="115"/>
      <c r="B717" s="115"/>
      <c r="C717" s="115"/>
      <c r="D717" s="115"/>
      <c r="E717" s="115"/>
      <c r="F717" s="115"/>
      <c r="G717" s="115"/>
      <c r="H717" s="115"/>
      <c r="I717" s="115"/>
      <c r="J717" s="115"/>
      <c r="K717" s="115"/>
      <c r="L717" s="115"/>
      <c r="M717" s="115"/>
      <c r="N717" s="115"/>
      <c r="O717" s="115"/>
      <c r="P717" s="115"/>
      <c r="Q717" s="115"/>
      <c r="R717" s="115"/>
      <c r="S717" s="115"/>
      <c r="T717" s="115"/>
      <c r="U717" s="115"/>
      <c r="V717" s="115"/>
      <c r="W717" s="115"/>
      <c r="X717" s="115"/>
      <c r="Y717" s="115"/>
      <c r="Z717" s="115"/>
    </row>
    <row r="718" customFormat="false" ht="15.75" hidden="false" customHeight="true" outlineLevel="0" collapsed="false">
      <c r="A718" s="115"/>
      <c r="B718" s="115"/>
      <c r="C718" s="115"/>
      <c r="D718" s="115"/>
      <c r="E718" s="115"/>
      <c r="F718" s="115"/>
      <c r="G718" s="115"/>
      <c r="H718" s="115"/>
      <c r="I718" s="115"/>
      <c r="J718" s="115"/>
      <c r="K718" s="115"/>
      <c r="L718" s="115"/>
      <c r="M718" s="115"/>
      <c r="N718" s="115"/>
      <c r="O718" s="115"/>
      <c r="P718" s="115"/>
      <c r="Q718" s="115"/>
      <c r="R718" s="115"/>
      <c r="S718" s="115"/>
      <c r="T718" s="115"/>
      <c r="U718" s="115"/>
      <c r="V718" s="115"/>
      <c r="W718" s="115"/>
      <c r="X718" s="115"/>
      <c r="Y718" s="115"/>
      <c r="Z718" s="115"/>
    </row>
    <row r="719" customFormat="false" ht="15.75" hidden="false" customHeight="true" outlineLevel="0" collapsed="false">
      <c r="A719" s="115"/>
      <c r="B719" s="115"/>
      <c r="C719" s="115"/>
      <c r="D719" s="115"/>
      <c r="E719" s="115"/>
      <c r="F719" s="115"/>
      <c r="G719" s="115"/>
      <c r="H719" s="115"/>
      <c r="I719" s="115"/>
      <c r="J719" s="115"/>
      <c r="K719" s="115"/>
      <c r="L719" s="115"/>
      <c r="M719" s="115"/>
      <c r="N719" s="115"/>
      <c r="O719" s="115"/>
      <c r="P719" s="115"/>
      <c r="Q719" s="115"/>
      <c r="R719" s="115"/>
      <c r="S719" s="115"/>
      <c r="T719" s="115"/>
      <c r="U719" s="115"/>
      <c r="V719" s="115"/>
      <c r="W719" s="115"/>
      <c r="X719" s="115"/>
      <c r="Y719" s="115"/>
      <c r="Z719" s="115"/>
    </row>
    <row r="720" customFormat="false" ht="15.75" hidden="false" customHeight="true" outlineLevel="0" collapsed="false">
      <c r="A720" s="115"/>
      <c r="B720" s="115"/>
      <c r="C720" s="115"/>
      <c r="D720" s="115"/>
      <c r="E720" s="115"/>
      <c r="F720" s="115"/>
      <c r="G720" s="115"/>
      <c r="H720" s="115"/>
      <c r="I720" s="115"/>
      <c r="J720" s="115"/>
      <c r="K720" s="115"/>
      <c r="L720" s="115"/>
      <c r="M720" s="115"/>
      <c r="N720" s="115"/>
      <c r="O720" s="115"/>
      <c r="P720" s="115"/>
      <c r="Q720" s="115"/>
      <c r="R720" s="115"/>
      <c r="S720" s="115"/>
      <c r="T720" s="115"/>
      <c r="U720" s="115"/>
      <c r="V720" s="115"/>
      <c r="W720" s="115"/>
      <c r="X720" s="115"/>
      <c r="Y720" s="115"/>
      <c r="Z720" s="115"/>
    </row>
    <row r="721" customFormat="false" ht="15.75" hidden="false" customHeight="true" outlineLevel="0" collapsed="false">
      <c r="A721" s="115"/>
      <c r="B721" s="115"/>
      <c r="C721" s="115"/>
      <c r="D721" s="115"/>
      <c r="E721" s="115"/>
      <c r="F721" s="115"/>
      <c r="G721" s="115"/>
      <c r="H721" s="115"/>
      <c r="I721" s="115"/>
      <c r="J721" s="115"/>
      <c r="K721" s="115"/>
      <c r="L721" s="115"/>
      <c r="M721" s="115"/>
      <c r="N721" s="115"/>
      <c r="O721" s="115"/>
      <c r="P721" s="115"/>
      <c r="Q721" s="115"/>
      <c r="R721" s="115"/>
      <c r="S721" s="115"/>
      <c r="T721" s="115"/>
      <c r="U721" s="115"/>
      <c r="V721" s="115"/>
      <c r="W721" s="115"/>
      <c r="X721" s="115"/>
      <c r="Y721" s="115"/>
      <c r="Z721" s="115"/>
    </row>
    <row r="722" customFormat="false" ht="15.75" hidden="false" customHeight="true" outlineLevel="0" collapsed="false">
      <c r="A722" s="115"/>
      <c r="B722" s="115"/>
      <c r="C722" s="115"/>
      <c r="D722" s="115"/>
      <c r="E722" s="115"/>
      <c r="F722" s="115"/>
      <c r="G722" s="115"/>
      <c r="H722" s="115"/>
      <c r="I722" s="115"/>
      <c r="J722" s="115"/>
      <c r="K722" s="115"/>
      <c r="L722" s="115"/>
      <c r="M722" s="115"/>
      <c r="N722" s="115"/>
      <c r="O722" s="115"/>
      <c r="P722" s="115"/>
      <c r="Q722" s="115"/>
      <c r="R722" s="115"/>
      <c r="S722" s="115"/>
      <c r="T722" s="115"/>
      <c r="U722" s="115"/>
      <c r="V722" s="115"/>
      <c r="W722" s="115"/>
      <c r="X722" s="115"/>
      <c r="Y722" s="115"/>
      <c r="Z722" s="115"/>
    </row>
    <row r="723" customFormat="false" ht="15.75" hidden="false" customHeight="true" outlineLevel="0" collapsed="false">
      <c r="A723" s="115"/>
      <c r="B723" s="115"/>
      <c r="C723" s="115"/>
      <c r="D723" s="115"/>
      <c r="E723" s="115"/>
      <c r="F723" s="115"/>
      <c r="G723" s="115"/>
      <c r="H723" s="115"/>
      <c r="I723" s="115"/>
      <c r="J723" s="115"/>
      <c r="K723" s="115"/>
      <c r="L723" s="115"/>
      <c r="M723" s="115"/>
      <c r="N723" s="115"/>
      <c r="O723" s="115"/>
      <c r="P723" s="115"/>
      <c r="Q723" s="115"/>
      <c r="R723" s="115"/>
      <c r="S723" s="115"/>
      <c r="T723" s="115"/>
      <c r="U723" s="115"/>
      <c r="V723" s="115"/>
      <c r="W723" s="115"/>
      <c r="X723" s="115"/>
      <c r="Y723" s="115"/>
      <c r="Z723" s="115"/>
    </row>
    <row r="724" customFormat="false" ht="15.75" hidden="false" customHeight="true" outlineLevel="0" collapsed="false">
      <c r="A724" s="115"/>
      <c r="B724" s="115"/>
      <c r="C724" s="115"/>
      <c r="D724" s="115"/>
      <c r="E724" s="115"/>
      <c r="F724" s="115"/>
      <c r="G724" s="115"/>
      <c r="H724" s="115"/>
      <c r="I724" s="115"/>
      <c r="J724" s="115"/>
      <c r="K724" s="115"/>
      <c r="L724" s="115"/>
      <c r="M724" s="115"/>
      <c r="N724" s="115"/>
      <c r="O724" s="115"/>
      <c r="P724" s="115"/>
      <c r="Q724" s="115"/>
      <c r="R724" s="115"/>
      <c r="S724" s="115"/>
      <c r="T724" s="115"/>
      <c r="U724" s="115"/>
      <c r="V724" s="115"/>
      <c r="W724" s="115"/>
      <c r="X724" s="115"/>
      <c r="Y724" s="115"/>
      <c r="Z724" s="115"/>
    </row>
    <row r="725" customFormat="false" ht="15.75" hidden="false" customHeight="true" outlineLevel="0" collapsed="false">
      <c r="A725" s="115"/>
      <c r="B725" s="115"/>
      <c r="C725" s="115"/>
      <c r="D725" s="115"/>
      <c r="E725" s="115"/>
      <c r="F725" s="115"/>
      <c r="G725" s="115"/>
      <c r="H725" s="115"/>
      <c r="I725" s="115"/>
      <c r="J725" s="115"/>
      <c r="K725" s="115"/>
      <c r="L725" s="115"/>
      <c r="M725" s="115"/>
      <c r="N725" s="115"/>
      <c r="O725" s="115"/>
      <c r="P725" s="115"/>
      <c r="Q725" s="115"/>
      <c r="R725" s="115"/>
      <c r="S725" s="115"/>
      <c r="T725" s="115"/>
      <c r="U725" s="115"/>
      <c r="V725" s="115"/>
      <c r="W725" s="115"/>
      <c r="X725" s="115"/>
      <c r="Y725" s="115"/>
      <c r="Z725" s="115"/>
    </row>
    <row r="726" customFormat="false" ht="15.75" hidden="false" customHeight="true" outlineLevel="0" collapsed="false">
      <c r="A726" s="115"/>
      <c r="B726" s="115"/>
      <c r="C726" s="115"/>
      <c r="D726" s="115"/>
      <c r="E726" s="115"/>
      <c r="F726" s="115"/>
      <c r="G726" s="115"/>
      <c r="H726" s="115"/>
      <c r="I726" s="115"/>
      <c r="J726" s="115"/>
      <c r="K726" s="115"/>
      <c r="L726" s="115"/>
      <c r="M726" s="115"/>
      <c r="N726" s="115"/>
      <c r="O726" s="115"/>
      <c r="P726" s="115"/>
      <c r="Q726" s="115"/>
      <c r="R726" s="115"/>
      <c r="S726" s="115"/>
      <c r="T726" s="115"/>
      <c r="U726" s="115"/>
      <c r="V726" s="115"/>
      <c r="W726" s="115"/>
      <c r="X726" s="115"/>
      <c r="Y726" s="115"/>
      <c r="Z726" s="115"/>
    </row>
    <row r="727" customFormat="false" ht="15.75" hidden="false" customHeight="true" outlineLevel="0" collapsed="false">
      <c r="A727" s="115"/>
      <c r="B727" s="115"/>
      <c r="C727" s="115"/>
      <c r="D727" s="115"/>
      <c r="E727" s="115"/>
      <c r="F727" s="115"/>
      <c r="G727" s="115"/>
      <c r="H727" s="115"/>
      <c r="I727" s="115"/>
      <c r="J727" s="115"/>
      <c r="K727" s="115"/>
      <c r="L727" s="115"/>
      <c r="M727" s="115"/>
      <c r="N727" s="115"/>
      <c r="O727" s="115"/>
      <c r="P727" s="115"/>
      <c r="Q727" s="115"/>
      <c r="R727" s="115"/>
      <c r="S727" s="115"/>
      <c r="T727" s="115"/>
      <c r="U727" s="115"/>
      <c r="V727" s="115"/>
      <c r="W727" s="115"/>
      <c r="X727" s="115"/>
      <c r="Y727" s="115"/>
      <c r="Z727" s="115"/>
    </row>
    <row r="728" customFormat="false" ht="15.75" hidden="false" customHeight="true" outlineLevel="0" collapsed="false">
      <c r="A728" s="115"/>
      <c r="B728" s="115"/>
      <c r="C728" s="115"/>
      <c r="D728" s="115"/>
      <c r="E728" s="115"/>
      <c r="F728" s="115"/>
      <c r="G728" s="115"/>
      <c r="H728" s="115"/>
      <c r="I728" s="115"/>
      <c r="J728" s="115"/>
      <c r="K728" s="115"/>
      <c r="L728" s="115"/>
      <c r="M728" s="115"/>
      <c r="N728" s="115"/>
      <c r="O728" s="115"/>
      <c r="P728" s="115"/>
      <c r="Q728" s="115"/>
      <c r="R728" s="115"/>
      <c r="S728" s="115"/>
      <c r="T728" s="115"/>
      <c r="U728" s="115"/>
      <c r="V728" s="115"/>
      <c r="W728" s="115"/>
      <c r="X728" s="115"/>
      <c r="Y728" s="115"/>
      <c r="Z728" s="115"/>
    </row>
    <row r="729" customFormat="false" ht="15.75" hidden="false" customHeight="true" outlineLevel="0" collapsed="false">
      <c r="A729" s="115"/>
      <c r="B729" s="115"/>
      <c r="C729" s="115"/>
      <c r="D729" s="115"/>
      <c r="E729" s="115"/>
      <c r="F729" s="115"/>
      <c r="G729" s="115"/>
      <c r="H729" s="115"/>
      <c r="I729" s="115"/>
      <c r="J729" s="115"/>
      <c r="K729" s="115"/>
      <c r="L729" s="115"/>
      <c r="M729" s="115"/>
      <c r="N729" s="115"/>
      <c r="O729" s="115"/>
      <c r="P729" s="115"/>
      <c r="Q729" s="115"/>
      <c r="R729" s="115"/>
      <c r="S729" s="115"/>
      <c r="T729" s="115"/>
      <c r="U729" s="115"/>
      <c r="V729" s="115"/>
      <c r="W729" s="115"/>
      <c r="X729" s="115"/>
      <c r="Y729" s="115"/>
      <c r="Z729" s="115"/>
    </row>
    <row r="730" customFormat="false" ht="15.75" hidden="false" customHeight="true" outlineLevel="0" collapsed="false">
      <c r="A730" s="115"/>
      <c r="B730" s="115"/>
      <c r="C730" s="115"/>
      <c r="D730" s="115"/>
      <c r="E730" s="115"/>
      <c r="F730" s="115"/>
      <c r="G730" s="115"/>
      <c r="H730" s="115"/>
      <c r="I730" s="115"/>
      <c r="J730" s="115"/>
      <c r="K730" s="115"/>
      <c r="L730" s="115"/>
      <c r="M730" s="115"/>
      <c r="N730" s="115"/>
      <c r="O730" s="115"/>
      <c r="P730" s="115"/>
      <c r="Q730" s="115"/>
      <c r="R730" s="115"/>
      <c r="S730" s="115"/>
      <c r="T730" s="115"/>
      <c r="U730" s="115"/>
      <c r="V730" s="115"/>
      <c r="W730" s="115"/>
      <c r="X730" s="115"/>
      <c r="Y730" s="115"/>
      <c r="Z730" s="115"/>
    </row>
    <row r="731" customFormat="false" ht="15.75" hidden="false" customHeight="true" outlineLevel="0" collapsed="false">
      <c r="A731" s="115"/>
      <c r="B731" s="115"/>
      <c r="C731" s="115"/>
      <c r="D731" s="115"/>
      <c r="E731" s="115"/>
      <c r="F731" s="115"/>
      <c r="G731" s="115"/>
      <c r="H731" s="115"/>
      <c r="I731" s="115"/>
      <c r="J731" s="115"/>
      <c r="K731" s="115"/>
      <c r="L731" s="115"/>
      <c r="M731" s="115"/>
      <c r="N731" s="115"/>
      <c r="O731" s="115"/>
      <c r="P731" s="115"/>
      <c r="Q731" s="115"/>
      <c r="R731" s="115"/>
      <c r="S731" s="115"/>
      <c r="T731" s="115"/>
      <c r="U731" s="115"/>
      <c r="V731" s="115"/>
      <c r="W731" s="115"/>
      <c r="X731" s="115"/>
      <c r="Y731" s="115"/>
      <c r="Z731" s="115"/>
    </row>
    <row r="732" customFormat="false" ht="15.75" hidden="false" customHeight="true" outlineLevel="0" collapsed="false">
      <c r="A732" s="115"/>
      <c r="B732" s="115"/>
      <c r="C732" s="115"/>
      <c r="D732" s="115"/>
      <c r="E732" s="115"/>
      <c r="F732" s="115"/>
      <c r="G732" s="115"/>
      <c r="H732" s="115"/>
      <c r="I732" s="115"/>
      <c r="J732" s="115"/>
      <c r="K732" s="115"/>
      <c r="L732" s="115"/>
      <c r="M732" s="115"/>
      <c r="N732" s="115"/>
      <c r="O732" s="115"/>
      <c r="P732" s="115"/>
      <c r="Q732" s="115"/>
      <c r="R732" s="115"/>
      <c r="S732" s="115"/>
      <c r="T732" s="115"/>
      <c r="U732" s="115"/>
      <c r="V732" s="115"/>
      <c r="W732" s="115"/>
      <c r="X732" s="115"/>
      <c r="Y732" s="115"/>
      <c r="Z732" s="115"/>
    </row>
    <row r="733" customFormat="false" ht="15.75" hidden="false" customHeight="true" outlineLevel="0" collapsed="false">
      <c r="A733" s="115"/>
      <c r="B733" s="115"/>
      <c r="C733" s="115"/>
      <c r="D733" s="115"/>
      <c r="E733" s="115"/>
      <c r="F733" s="115"/>
      <c r="G733" s="115"/>
      <c r="H733" s="115"/>
      <c r="I733" s="115"/>
      <c r="J733" s="115"/>
      <c r="K733" s="115"/>
      <c r="L733" s="115"/>
      <c r="M733" s="115"/>
      <c r="N733" s="115"/>
      <c r="O733" s="115"/>
      <c r="P733" s="115"/>
      <c r="Q733" s="115"/>
      <c r="R733" s="115"/>
      <c r="S733" s="115"/>
      <c r="T733" s="115"/>
      <c r="U733" s="115"/>
      <c r="V733" s="115"/>
      <c r="W733" s="115"/>
      <c r="X733" s="115"/>
      <c r="Y733" s="115"/>
      <c r="Z733" s="115"/>
    </row>
    <row r="734" customFormat="false" ht="15.75" hidden="false" customHeight="true" outlineLevel="0" collapsed="false">
      <c r="A734" s="115"/>
      <c r="B734" s="115"/>
      <c r="C734" s="115"/>
      <c r="D734" s="115"/>
      <c r="E734" s="115"/>
      <c r="F734" s="115"/>
      <c r="G734" s="115"/>
      <c r="H734" s="115"/>
      <c r="I734" s="115"/>
      <c r="J734" s="115"/>
      <c r="K734" s="115"/>
      <c r="L734" s="115"/>
      <c r="M734" s="115"/>
      <c r="N734" s="115"/>
      <c r="O734" s="115"/>
      <c r="P734" s="115"/>
      <c r="Q734" s="115"/>
      <c r="R734" s="115"/>
      <c r="S734" s="115"/>
      <c r="T734" s="115"/>
      <c r="U734" s="115"/>
      <c r="V734" s="115"/>
      <c r="W734" s="115"/>
      <c r="X734" s="115"/>
      <c r="Y734" s="115"/>
      <c r="Z734" s="115"/>
    </row>
    <row r="735" customFormat="false" ht="15.75" hidden="false" customHeight="true" outlineLevel="0" collapsed="false">
      <c r="A735" s="115"/>
      <c r="B735" s="115"/>
      <c r="C735" s="115"/>
      <c r="D735" s="115"/>
      <c r="E735" s="115"/>
      <c r="F735" s="115"/>
      <c r="G735" s="115"/>
      <c r="H735" s="115"/>
      <c r="I735" s="115"/>
      <c r="J735" s="115"/>
      <c r="K735" s="115"/>
      <c r="L735" s="115"/>
      <c r="M735" s="115"/>
      <c r="N735" s="115"/>
      <c r="O735" s="115"/>
      <c r="P735" s="115"/>
      <c r="Q735" s="115"/>
      <c r="R735" s="115"/>
      <c r="S735" s="115"/>
      <c r="T735" s="115"/>
      <c r="U735" s="115"/>
      <c r="V735" s="115"/>
      <c r="W735" s="115"/>
      <c r="X735" s="115"/>
      <c r="Y735" s="115"/>
      <c r="Z735" s="115"/>
    </row>
    <row r="736" customFormat="false" ht="15.75" hidden="false" customHeight="true" outlineLevel="0" collapsed="false">
      <c r="A736" s="115"/>
      <c r="B736" s="115"/>
      <c r="C736" s="115"/>
      <c r="D736" s="115"/>
      <c r="E736" s="115"/>
      <c r="F736" s="115"/>
      <c r="G736" s="115"/>
      <c r="H736" s="115"/>
      <c r="I736" s="115"/>
      <c r="J736" s="115"/>
      <c r="K736" s="115"/>
      <c r="L736" s="115"/>
      <c r="M736" s="115"/>
      <c r="N736" s="115"/>
      <c r="O736" s="115"/>
      <c r="P736" s="115"/>
      <c r="Q736" s="115"/>
      <c r="R736" s="115"/>
      <c r="S736" s="115"/>
      <c r="T736" s="115"/>
      <c r="U736" s="115"/>
      <c r="V736" s="115"/>
      <c r="W736" s="115"/>
      <c r="X736" s="115"/>
      <c r="Y736" s="115"/>
      <c r="Z736" s="115"/>
    </row>
    <row r="737" customFormat="false" ht="15.75" hidden="false" customHeight="true" outlineLevel="0" collapsed="false">
      <c r="A737" s="115"/>
      <c r="B737" s="115"/>
      <c r="C737" s="115"/>
      <c r="D737" s="115"/>
      <c r="E737" s="115"/>
      <c r="F737" s="115"/>
      <c r="G737" s="115"/>
      <c r="H737" s="115"/>
      <c r="I737" s="115"/>
      <c r="J737" s="115"/>
      <c r="K737" s="115"/>
      <c r="L737" s="115"/>
      <c r="M737" s="115"/>
      <c r="N737" s="115"/>
      <c r="O737" s="115"/>
      <c r="P737" s="115"/>
      <c r="Q737" s="115"/>
      <c r="R737" s="115"/>
      <c r="S737" s="115"/>
      <c r="T737" s="115"/>
      <c r="U737" s="115"/>
      <c r="V737" s="115"/>
      <c r="W737" s="115"/>
      <c r="X737" s="115"/>
      <c r="Y737" s="115"/>
      <c r="Z737" s="115"/>
    </row>
    <row r="738" customFormat="false" ht="15.75" hidden="false" customHeight="true" outlineLevel="0" collapsed="false">
      <c r="A738" s="115"/>
      <c r="B738" s="115"/>
      <c r="C738" s="115"/>
      <c r="D738" s="115"/>
      <c r="E738" s="115"/>
      <c r="F738" s="115"/>
      <c r="G738" s="115"/>
      <c r="H738" s="115"/>
      <c r="I738" s="115"/>
      <c r="J738" s="115"/>
      <c r="K738" s="115"/>
      <c r="L738" s="115"/>
      <c r="M738" s="115"/>
      <c r="N738" s="115"/>
      <c r="O738" s="115"/>
      <c r="P738" s="115"/>
      <c r="Q738" s="115"/>
      <c r="R738" s="115"/>
      <c r="S738" s="115"/>
      <c r="T738" s="115"/>
      <c r="U738" s="115"/>
      <c r="V738" s="115"/>
      <c r="W738" s="115"/>
      <c r="X738" s="115"/>
      <c r="Y738" s="115"/>
      <c r="Z738" s="115"/>
    </row>
    <row r="739" customFormat="false" ht="15.75" hidden="false" customHeight="true" outlineLevel="0" collapsed="false">
      <c r="A739" s="115"/>
      <c r="B739" s="115"/>
      <c r="C739" s="115"/>
      <c r="D739" s="115"/>
      <c r="E739" s="115"/>
      <c r="F739" s="115"/>
      <c r="G739" s="115"/>
      <c r="H739" s="115"/>
      <c r="I739" s="115"/>
      <c r="J739" s="115"/>
      <c r="K739" s="115"/>
      <c r="L739" s="115"/>
      <c r="M739" s="115"/>
      <c r="N739" s="115"/>
      <c r="O739" s="115"/>
      <c r="P739" s="115"/>
      <c r="Q739" s="115"/>
      <c r="R739" s="115"/>
      <c r="S739" s="115"/>
      <c r="T739" s="115"/>
      <c r="U739" s="115"/>
      <c r="V739" s="115"/>
      <c r="W739" s="115"/>
      <c r="X739" s="115"/>
      <c r="Y739" s="115"/>
      <c r="Z739" s="115"/>
    </row>
    <row r="740" customFormat="false" ht="15.75" hidden="false" customHeight="true" outlineLevel="0" collapsed="false">
      <c r="A740" s="115"/>
      <c r="B740" s="115"/>
      <c r="C740" s="115"/>
      <c r="D740" s="115"/>
      <c r="E740" s="115"/>
      <c r="F740" s="115"/>
      <c r="G740" s="115"/>
      <c r="H740" s="115"/>
      <c r="I740" s="115"/>
      <c r="J740" s="115"/>
      <c r="K740" s="115"/>
      <c r="L740" s="115"/>
      <c r="M740" s="115"/>
      <c r="N740" s="115"/>
      <c r="O740" s="115"/>
      <c r="P740" s="115"/>
      <c r="Q740" s="115"/>
      <c r="R740" s="115"/>
      <c r="S740" s="115"/>
      <c r="T740" s="115"/>
      <c r="U740" s="115"/>
      <c r="V740" s="115"/>
      <c r="W740" s="115"/>
      <c r="X740" s="115"/>
      <c r="Y740" s="115"/>
      <c r="Z740" s="115"/>
    </row>
    <row r="741" customFormat="false" ht="15.75" hidden="false" customHeight="true" outlineLevel="0" collapsed="false">
      <c r="A741" s="115"/>
      <c r="B741" s="115"/>
      <c r="C741" s="115"/>
      <c r="D741" s="115"/>
      <c r="E741" s="115"/>
      <c r="F741" s="115"/>
      <c r="G741" s="115"/>
      <c r="H741" s="115"/>
      <c r="I741" s="115"/>
      <c r="J741" s="115"/>
      <c r="K741" s="115"/>
      <c r="L741" s="115"/>
      <c r="M741" s="115"/>
      <c r="N741" s="115"/>
      <c r="O741" s="115"/>
      <c r="P741" s="115"/>
      <c r="Q741" s="115"/>
      <c r="R741" s="115"/>
      <c r="S741" s="115"/>
      <c r="T741" s="115"/>
      <c r="U741" s="115"/>
      <c r="V741" s="115"/>
      <c r="W741" s="115"/>
      <c r="X741" s="115"/>
      <c r="Y741" s="115"/>
      <c r="Z741" s="115"/>
    </row>
    <row r="742" customFormat="false" ht="15.75" hidden="false" customHeight="true" outlineLevel="0" collapsed="false">
      <c r="A742" s="115"/>
      <c r="B742" s="115"/>
      <c r="C742" s="115"/>
      <c r="D742" s="115"/>
      <c r="E742" s="115"/>
      <c r="F742" s="115"/>
      <c r="G742" s="115"/>
      <c r="H742" s="115"/>
      <c r="I742" s="115"/>
      <c r="J742" s="115"/>
      <c r="K742" s="115"/>
      <c r="L742" s="115"/>
      <c r="M742" s="115"/>
      <c r="N742" s="115"/>
      <c r="O742" s="115"/>
      <c r="P742" s="115"/>
      <c r="Q742" s="115"/>
      <c r="R742" s="115"/>
      <c r="S742" s="115"/>
      <c r="T742" s="115"/>
      <c r="U742" s="115"/>
      <c r="V742" s="115"/>
      <c r="W742" s="115"/>
      <c r="X742" s="115"/>
      <c r="Y742" s="115"/>
      <c r="Z742" s="115"/>
    </row>
    <row r="743" customFormat="false" ht="15.75" hidden="false" customHeight="true" outlineLevel="0" collapsed="false">
      <c r="A743" s="115"/>
      <c r="B743" s="115"/>
      <c r="C743" s="115"/>
      <c r="D743" s="115"/>
      <c r="E743" s="115"/>
      <c r="F743" s="115"/>
      <c r="G743" s="115"/>
      <c r="H743" s="115"/>
      <c r="I743" s="115"/>
      <c r="J743" s="115"/>
      <c r="K743" s="115"/>
      <c r="L743" s="115"/>
      <c r="M743" s="115"/>
      <c r="N743" s="115"/>
      <c r="O743" s="115"/>
      <c r="P743" s="115"/>
      <c r="Q743" s="115"/>
      <c r="R743" s="115"/>
      <c r="S743" s="115"/>
      <c r="T743" s="115"/>
      <c r="U743" s="115"/>
      <c r="V743" s="115"/>
      <c r="W743" s="115"/>
      <c r="X743" s="115"/>
      <c r="Y743" s="115"/>
      <c r="Z743" s="115"/>
    </row>
    <row r="744" customFormat="false" ht="15.75" hidden="false" customHeight="true" outlineLevel="0" collapsed="false">
      <c r="A744" s="115"/>
      <c r="B744" s="115"/>
      <c r="C744" s="115"/>
      <c r="D744" s="115"/>
      <c r="E744" s="115"/>
      <c r="F744" s="115"/>
      <c r="G744" s="115"/>
      <c r="H744" s="115"/>
      <c r="I744" s="115"/>
      <c r="J744" s="115"/>
      <c r="K744" s="115"/>
      <c r="L744" s="115"/>
      <c r="M744" s="115"/>
      <c r="N744" s="115"/>
      <c r="O744" s="115"/>
      <c r="P744" s="115"/>
      <c r="Q744" s="115"/>
      <c r="R744" s="115"/>
      <c r="S744" s="115"/>
      <c r="T744" s="115"/>
      <c r="U744" s="115"/>
      <c r="V744" s="115"/>
      <c r="W744" s="115"/>
      <c r="X744" s="115"/>
      <c r="Y744" s="115"/>
      <c r="Z744" s="115"/>
    </row>
    <row r="745" customFormat="false" ht="15.75" hidden="false" customHeight="true" outlineLevel="0" collapsed="false">
      <c r="A745" s="115"/>
      <c r="B745" s="115"/>
      <c r="C745" s="115"/>
      <c r="D745" s="115"/>
      <c r="E745" s="115"/>
      <c r="F745" s="115"/>
      <c r="G745" s="115"/>
      <c r="H745" s="115"/>
      <c r="I745" s="115"/>
      <c r="J745" s="115"/>
      <c r="K745" s="115"/>
      <c r="L745" s="115"/>
      <c r="M745" s="115"/>
      <c r="N745" s="115"/>
      <c r="O745" s="115"/>
      <c r="P745" s="115"/>
      <c r="Q745" s="115"/>
      <c r="R745" s="115"/>
      <c r="S745" s="115"/>
      <c r="T745" s="115"/>
      <c r="U745" s="115"/>
      <c r="V745" s="115"/>
      <c r="W745" s="115"/>
      <c r="X745" s="115"/>
      <c r="Y745" s="115"/>
      <c r="Z745" s="115"/>
    </row>
    <row r="746" customFormat="false" ht="15.75" hidden="false" customHeight="true" outlineLevel="0" collapsed="false">
      <c r="A746" s="115"/>
      <c r="B746" s="115"/>
      <c r="C746" s="115"/>
      <c r="D746" s="115"/>
      <c r="E746" s="115"/>
      <c r="F746" s="115"/>
      <c r="G746" s="115"/>
      <c r="H746" s="115"/>
      <c r="I746" s="115"/>
      <c r="J746" s="115"/>
      <c r="K746" s="115"/>
      <c r="L746" s="115"/>
      <c r="M746" s="115"/>
      <c r="N746" s="115"/>
      <c r="O746" s="115"/>
      <c r="P746" s="115"/>
      <c r="Q746" s="115"/>
      <c r="R746" s="115"/>
      <c r="S746" s="115"/>
      <c r="T746" s="115"/>
      <c r="U746" s="115"/>
      <c r="V746" s="115"/>
      <c r="W746" s="115"/>
      <c r="X746" s="115"/>
      <c r="Y746" s="115"/>
      <c r="Z746" s="115"/>
    </row>
    <row r="747" customFormat="false" ht="15.75" hidden="false" customHeight="true" outlineLevel="0" collapsed="false">
      <c r="A747" s="115"/>
      <c r="B747" s="115"/>
      <c r="C747" s="115"/>
      <c r="D747" s="115"/>
      <c r="E747" s="115"/>
      <c r="F747" s="115"/>
      <c r="G747" s="115"/>
      <c r="H747" s="115"/>
      <c r="I747" s="115"/>
      <c r="J747" s="115"/>
      <c r="K747" s="115"/>
      <c r="L747" s="115"/>
      <c r="M747" s="115"/>
      <c r="N747" s="115"/>
      <c r="O747" s="115"/>
      <c r="P747" s="115"/>
      <c r="Q747" s="115"/>
      <c r="R747" s="115"/>
      <c r="S747" s="115"/>
      <c r="T747" s="115"/>
      <c r="U747" s="115"/>
      <c r="V747" s="115"/>
      <c r="W747" s="115"/>
      <c r="X747" s="115"/>
      <c r="Y747" s="115"/>
      <c r="Z747" s="115"/>
    </row>
    <row r="748" customFormat="false" ht="15.75" hidden="false" customHeight="true" outlineLevel="0" collapsed="false">
      <c r="A748" s="115"/>
      <c r="B748" s="115"/>
      <c r="C748" s="115"/>
      <c r="D748" s="115"/>
      <c r="E748" s="115"/>
      <c r="F748" s="115"/>
      <c r="G748" s="115"/>
      <c r="H748" s="115"/>
      <c r="I748" s="115"/>
      <c r="J748" s="115"/>
      <c r="K748" s="115"/>
      <c r="L748" s="115"/>
      <c r="M748" s="115"/>
      <c r="N748" s="115"/>
      <c r="O748" s="115"/>
      <c r="P748" s="115"/>
      <c r="Q748" s="115"/>
      <c r="R748" s="115"/>
      <c r="S748" s="115"/>
      <c r="T748" s="115"/>
      <c r="U748" s="115"/>
      <c r="V748" s="115"/>
      <c r="W748" s="115"/>
      <c r="X748" s="115"/>
      <c r="Y748" s="115"/>
      <c r="Z748" s="115"/>
    </row>
    <row r="749" customFormat="false" ht="15.75" hidden="false" customHeight="true" outlineLevel="0" collapsed="false">
      <c r="A749" s="115"/>
      <c r="B749" s="115"/>
      <c r="C749" s="115"/>
      <c r="D749" s="115"/>
      <c r="E749" s="115"/>
      <c r="F749" s="115"/>
      <c r="G749" s="115"/>
      <c r="H749" s="115"/>
      <c r="I749" s="115"/>
      <c r="J749" s="115"/>
      <c r="K749" s="115"/>
      <c r="L749" s="115"/>
      <c r="M749" s="115"/>
      <c r="N749" s="115"/>
      <c r="O749" s="115"/>
      <c r="P749" s="115"/>
      <c r="Q749" s="115"/>
      <c r="R749" s="115"/>
      <c r="S749" s="115"/>
      <c r="T749" s="115"/>
      <c r="U749" s="115"/>
      <c r="V749" s="115"/>
      <c r="W749" s="115"/>
      <c r="X749" s="115"/>
      <c r="Y749" s="115"/>
      <c r="Z749" s="115"/>
    </row>
    <row r="750" customFormat="false" ht="15.75" hidden="false" customHeight="true" outlineLevel="0" collapsed="false">
      <c r="A750" s="115"/>
      <c r="B750" s="115"/>
      <c r="C750" s="115"/>
      <c r="D750" s="115"/>
      <c r="E750" s="115"/>
      <c r="F750" s="115"/>
      <c r="G750" s="115"/>
      <c r="H750" s="115"/>
      <c r="I750" s="115"/>
      <c r="J750" s="115"/>
      <c r="K750" s="115"/>
      <c r="L750" s="115"/>
      <c r="M750" s="115"/>
      <c r="N750" s="115"/>
      <c r="O750" s="115"/>
      <c r="P750" s="115"/>
      <c r="Q750" s="115"/>
      <c r="R750" s="115"/>
      <c r="S750" s="115"/>
      <c r="T750" s="115"/>
      <c r="U750" s="115"/>
      <c r="V750" s="115"/>
      <c r="W750" s="115"/>
      <c r="X750" s="115"/>
      <c r="Y750" s="115"/>
      <c r="Z750" s="115"/>
    </row>
    <row r="751" customFormat="false" ht="15.75" hidden="false" customHeight="true" outlineLevel="0" collapsed="false">
      <c r="A751" s="115"/>
      <c r="B751" s="115"/>
      <c r="C751" s="115"/>
      <c r="D751" s="115"/>
      <c r="E751" s="115"/>
      <c r="F751" s="115"/>
      <c r="G751" s="115"/>
      <c r="H751" s="115"/>
      <c r="I751" s="115"/>
      <c r="J751" s="115"/>
      <c r="K751" s="115"/>
      <c r="L751" s="115"/>
      <c r="M751" s="115"/>
      <c r="N751" s="115"/>
      <c r="O751" s="115"/>
      <c r="P751" s="115"/>
      <c r="Q751" s="115"/>
      <c r="R751" s="115"/>
      <c r="S751" s="115"/>
      <c r="T751" s="115"/>
      <c r="U751" s="115"/>
      <c r="V751" s="115"/>
      <c r="W751" s="115"/>
      <c r="X751" s="115"/>
      <c r="Y751" s="115"/>
      <c r="Z751" s="115"/>
    </row>
    <row r="752" customFormat="false" ht="15.75" hidden="false" customHeight="true" outlineLevel="0" collapsed="false">
      <c r="A752" s="115"/>
      <c r="B752" s="115"/>
      <c r="C752" s="115"/>
      <c r="D752" s="115"/>
      <c r="E752" s="115"/>
      <c r="F752" s="115"/>
      <c r="G752" s="115"/>
      <c r="H752" s="115"/>
      <c r="I752" s="115"/>
      <c r="J752" s="115"/>
      <c r="K752" s="115"/>
      <c r="L752" s="115"/>
      <c r="M752" s="115"/>
      <c r="N752" s="115"/>
      <c r="O752" s="115"/>
      <c r="P752" s="115"/>
      <c r="Q752" s="115"/>
      <c r="R752" s="115"/>
      <c r="S752" s="115"/>
      <c r="T752" s="115"/>
      <c r="U752" s="115"/>
      <c r="V752" s="115"/>
      <c r="W752" s="115"/>
      <c r="X752" s="115"/>
      <c r="Y752" s="115"/>
      <c r="Z752" s="115"/>
    </row>
    <row r="753" customFormat="false" ht="15.75" hidden="false" customHeight="true" outlineLevel="0" collapsed="false">
      <c r="A753" s="115"/>
      <c r="B753" s="115"/>
      <c r="C753" s="115"/>
      <c r="D753" s="115"/>
      <c r="E753" s="115"/>
      <c r="F753" s="115"/>
      <c r="G753" s="115"/>
      <c r="H753" s="115"/>
      <c r="I753" s="115"/>
      <c r="J753" s="115"/>
      <c r="K753" s="115"/>
      <c r="L753" s="115"/>
      <c r="M753" s="115"/>
      <c r="N753" s="115"/>
      <c r="O753" s="115"/>
      <c r="P753" s="115"/>
      <c r="Q753" s="115"/>
      <c r="R753" s="115"/>
      <c r="S753" s="115"/>
      <c r="T753" s="115"/>
      <c r="U753" s="115"/>
      <c r="V753" s="115"/>
      <c r="W753" s="115"/>
      <c r="X753" s="115"/>
      <c r="Y753" s="115"/>
      <c r="Z753" s="115"/>
    </row>
    <row r="754" customFormat="false" ht="15.75" hidden="false" customHeight="true" outlineLevel="0" collapsed="false">
      <c r="A754" s="115"/>
      <c r="B754" s="115"/>
      <c r="C754" s="115"/>
      <c r="D754" s="115"/>
      <c r="E754" s="115"/>
      <c r="F754" s="115"/>
      <c r="G754" s="115"/>
      <c r="H754" s="115"/>
      <c r="I754" s="115"/>
      <c r="J754" s="115"/>
      <c r="K754" s="115"/>
      <c r="L754" s="115"/>
      <c r="M754" s="115"/>
      <c r="N754" s="115"/>
      <c r="O754" s="115"/>
      <c r="P754" s="115"/>
      <c r="Q754" s="115"/>
      <c r="R754" s="115"/>
      <c r="S754" s="115"/>
      <c r="T754" s="115"/>
      <c r="U754" s="115"/>
      <c r="V754" s="115"/>
      <c r="W754" s="115"/>
      <c r="X754" s="115"/>
      <c r="Y754" s="115"/>
      <c r="Z754" s="115"/>
    </row>
    <row r="755" customFormat="false" ht="15.75" hidden="false" customHeight="true" outlineLevel="0" collapsed="false">
      <c r="A755" s="115"/>
      <c r="B755" s="115"/>
      <c r="C755" s="115"/>
      <c r="D755" s="115"/>
      <c r="E755" s="115"/>
      <c r="F755" s="115"/>
      <c r="G755" s="115"/>
      <c r="H755" s="115"/>
      <c r="I755" s="115"/>
      <c r="J755" s="115"/>
      <c r="K755" s="115"/>
      <c r="L755" s="115"/>
      <c r="M755" s="115"/>
      <c r="N755" s="115"/>
      <c r="O755" s="115"/>
      <c r="P755" s="115"/>
      <c r="Q755" s="115"/>
      <c r="R755" s="115"/>
      <c r="S755" s="115"/>
      <c r="T755" s="115"/>
      <c r="U755" s="115"/>
      <c r="V755" s="115"/>
      <c r="W755" s="115"/>
      <c r="X755" s="115"/>
      <c r="Y755" s="115"/>
      <c r="Z755" s="115"/>
    </row>
    <row r="756" customFormat="false" ht="15.75" hidden="false" customHeight="true" outlineLevel="0" collapsed="false">
      <c r="A756" s="115"/>
      <c r="B756" s="115"/>
      <c r="C756" s="115"/>
      <c r="D756" s="115"/>
      <c r="E756" s="115"/>
      <c r="F756" s="115"/>
      <c r="G756" s="115"/>
      <c r="H756" s="115"/>
      <c r="I756" s="115"/>
      <c r="J756" s="115"/>
      <c r="K756" s="115"/>
      <c r="L756" s="115"/>
      <c r="M756" s="115"/>
      <c r="N756" s="115"/>
      <c r="O756" s="115"/>
      <c r="P756" s="115"/>
      <c r="Q756" s="115"/>
      <c r="R756" s="115"/>
      <c r="S756" s="115"/>
      <c r="T756" s="115"/>
      <c r="U756" s="115"/>
      <c r="V756" s="115"/>
      <c r="W756" s="115"/>
      <c r="X756" s="115"/>
      <c r="Y756" s="115"/>
      <c r="Z756" s="115"/>
    </row>
    <row r="757" customFormat="false" ht="15.75" hidden="false" customHeight="true" outlineLevel="0" collapsed="false">
      <c r="A757" s="115"/>
      <c r="B757" s="115"/>
      <c r="C757" s="115"/>
      <c r="D757" s="115"/>
      <c r="E757" s="115"/>
      <c r="F757" s="115"/>
      <c r="G757" s="115"/>
      <c r="H757" s="115"/>
      <c r="I757" s="115"/>
      <c r="J757" s="115"/>
      <c r="K757" s="115"/>
      <c r="L757" s="115"/>
      <c r="M757" s="115"/>
      <c r="N757" s="115"/>
      <c r="O757" s="115"/>
      <c r="P757" s="115"/>
      <c r="Q757" s="115"/>
      <c r="R757" s="115"/>
      <c r="S757" s="115"/>
      <c r="T757" s="115"/>
      <c r="U757" s="115"/>
      <c r="V757" s="115"/>
      <c r="W757" s="115"/>
      <c r="X757" s="115"/>
      <c r="Y757" s="115"/>
      <c r="Z757" s="115"/>
    </row>
    <row r="758" customFormat="false" ht="15.75" hidden="false" customHeight="true" outlineLevel="0" collapsed="false">
      <c r="A758" s="115"/>
      <c r="B758" s="115"/>
      <c r="C758" s="115"/>
      <c r="D758" s="115"/>
      <c r="E758" s="115"/>
      <c r="F758" s="115"/>
      <c r="G758" s="115"/>
      <c r="H758" s="115"/>
      <c r="I758" s="115"/>
      <c r="J758" s="115"/>
      <c r="K758" s="115"/>
      <c r="L758" s="115"/>
      <c r="M758" s="115"/>
      <c r="N758" s="115"/>
      <c r="O758" s="115"/>
      <c r="P758" s="115"/>
      <c r="Q758" s="115"/>
      <c r="R758" s="115"/>
      <c r="S758" s="115"/>
      <c r="T758" s="115"/>
      <c r="U758" s="115"/>
      <c r="V758" s="115"/>
      <c r="W758" s="115"/>
      <c r="X758" s="115"/>
      <c r="Y758" s="115"/>
      <c r="Z758" s="115"/>
    </row>
    <row r="759" customFormat="false" ht="15.75" hidden="false" customHeight="true" outlineLevel="0" collapsed="false">
      <c r="A759" s="115"/>
      <c r="B759" s="115"/>
      <c r="C759" s="115"/>
      <c r="D759" s="115"/>
      <c r="E759" s="115"/>
      <c r="F759" s="115"/>
      <c r="G759" s="115"/>
      <c r="H759" s="115"/>
      <c r="I759" s="115"/>
      <c r="J759" s="115"/>
      <c r="K759" s="115"/>
      <c r="L759" s="115"/>
      <c r="M759" s="115"/>
      <c r="N759" s="115"/>
      <c r="O759" s="115"/>
      <c r="P759" s="115"/>
      <c r="Q759" s="115"/>
      <c r="R759" s="115"/>
      <c r="S759" s="115"/>
      <c r="T759" s="115"/>
      <c r="U759" s="115"/>
      <c r="V759" s="115"/>
      <c r="W759" s="115"/>
      <c r="X759" s="115"/>
      <c r="Y759" s="115"/>
      <c r="Z759" s="115"/>
    </row>
    <row r="760" customFormat="false" ht="15.75" hidden="false" customHeight="true" outlineLevel="0" collapsed="false">
      <c r="A760" s="115"/>
      <c r="B760" s="115"/>
      <c r="C760" s="115"/>
      <c r="D760" s="115"/>
      <c r="E760" s="115"/>
      <c r="F760" s="115"/>
      <c r="G760" s="115"/>
      <c r="H760" s="115"/>
      <c r="I760" s="115"/>
      <c r="J760" s="115"/>
      <c r="K760" s="115"/>
      <c r="L760" s="115"/>
      <c r="M760" s="115"/>
      <c r="N760" s="115"/>
      <c r="O760" s="115"/>
      <c r="P760" s="115"/>
      <c r="Q760" s="115"/>
      <c r="R760" s="115"/>
      <c r="S760" s="115"/>
      <c r="T760" s="115"/>
      <c r="U760" s="115"/>
      <c r="V760" s="115"/>
      <c r="W760" s="115"/>
      <c r="X760" s="115"/>
      <c r="Y760" s="115"/>
      <c r="Z760" s="115"/>
    </row>
    <row r="761" customFormat="false" ht="15.75" hidden="false" customHeight="true" outlineLevel="0" collapsed="false">
      <c r="A761" s="115"/>
      <c r="B761" s="115"/>
      <c r="C761" s="115"/>
      <c r="D761" s="115"/>
      <c r="E761" s="115"/>
      <c r="F761" s="115"/>
      <c r="G761" s="115"/>
      <c r="H761" s="115"/>
      <c r="I761" s="115"/>
      <c r="J761" s="115"/>
      <c r="K761" s="115"/>
      <c r="L761" s="115"/>
      <c r="M761" s="115"/>
      <c r="N761" s="115"/>
      <c r="O761" s="115"/>
      <c r="P761" s="115"/>
      <c r="Q761" s="115"/>
      <c r="R761" s="115"/>
      <c r="S761" s="115"/>
      <c r="T761" s="115"/>
      <c r="U761" s="115"/>
      <c r="V761" s="115"/>
      <c r="W761" s="115"/>
      <c r="X761" s="115"/>
      <c r="Y761" s="115"/>
      <c r="Z761" s="115"/>
    </row>
    <row r="762" customFormat="false" ht="15.75" hidden="false" customHeight="true" outlineLevel="0" collapsed="false">
      <c r="A762" s="115"/>
      <c r="B762" s="115"/>
      <c r="C762" s="115"/>
      <c r="D762" s="115"/>
      <c r="E762" s="115"/>
      <c r="F762" s="115"/>
      <c r="G762" s="115"/>
      <c r="H762" s="115"/>
      <c r="I762" s="115"/>
      <c r="J762" s="115"/>
      <c r="K762" s="115"/>
      <c r="L762" s="115"/>
      <c r="M762" s="115"/>
      <c r="N762" s="115"/>
      <c r="O762" s="115"/>
      <c r="P762" s="115"/>
      <c r="Q762" s="115"/>
      <c r="R762" s="115"/>
      <c r="S762" s="115"/>
      <c r="T762" s="115"/>
      <c r="U762" s="115"/>
      <c r="V762" s="115"/>
      <c r="W762" s="115"/>
      <c r="X762" s="115"/>
      <c r="Y762" s="115"/>
      <c r="Z762" s="115"/>
    </row>
    <row r="763" customFormat="false" ht="15.75" hidden="false" customHeight="true" outlineLevel="0" collapsed="false">
      <c r="A763" s="115"/>
      <c r="B763" s="115"/>
      <c r="C763" s="115"/>
      <c r="D763" s="115"/>
      <c r="E763" s="115"/>
      <c r="F763" s="115"/>
      <c r="G763" s="115"/>
      <c r="H763" s="115"/>
      <c r="I763" s="115"/>
      <c r="J763" s="115"/>
      <c r="K763" s="115"/>
      <c r="L763" s="115"/>
      <c r="M763" s="115"/>
      <c r="N763" s="115"/>
      <c r="O763" s="115"/>
      <c r="P763" s="115"/>
      <c r="Q763" s="115"/>
      <c r="R763" s="115"/>
      <c r="S763" s="115"/>
      <c r="T763" s="115"/>
      <c r="U763" s="115"/>
      <c r="V763" s="115"/>
      <c r="W763" s="115"/>
      <c r="X763" s="115"/>
      <c r="Y763" s="115"/>
      <c r="Z763" s="115"/>
    </row>
    <row r="764" customFormat="false" ht="15.75" hidden="false" customHeight="true" outlineLevel="0" collapsed="false">
      <c r="A764" s="115"/>
      <c r="B764" s="115"/>
      <c r="C764" s="115"/>
      <c r="D764" s="115"/>
      <c r="E764" s="115"/>
      <c r="F764" s="115"/>
      <c r="G764" s="115"/>
      <c r="H764" s="115"/>
      <c r="I764" s="115"/>
      <c r="J764" s="115"/>
      <c r="K764" s="115"/>
      <c r="L764" s="115"/>
      <c r="M764" s="115"/>
      <c r="N764" s="115"/>
      <c r="O764" s="115"/>
      <c r="P764" s="115"/>
      <c r="Q764" s="115"/>
      <c r="R764" s="115"/>
      <c r="S764" s="115"/>
      <c r="T764" s="115"/>
      <c r="U764" s="115"/>
      <c r="V764" s="115"/>
      <c r="W764" s="115"/>
      <c r="X764" s="115"/>
      <c r="Y764" s="115"/>
      <c r="Z764" s="115"/>
    </row>
    <row r="765" customFormat="false" ht="15.75" hidden="false" customHeight="true" outlineLevel="0" collapsed="false">
      <c r="A765" s="115"/>
      <c r="B765" s="115"/>
      <c r="C765" s="115"/>
      <c r="D765" s="115"/>
      <c r="E765" s="115"/>
      <c r="F765" s="115"/>
      <c r="G765" s="115"/>
      <c r="H765" s="115"/>
      <c r="I765" s="115"/>
      <c r="J765" s="115"/>
      <c r="K765" s="115"/>
      <c r="L765" s="115"/>
      <c r="M765" s="115"/>
      <c r="N765" s="115"/>
      <c r="O765" s="115"/>
      <c r="P765" s="115"/>
      <c r="Q765" s="115"/>
      <c r="R765" s="115"/>
      <c r="S765" s="115"/>
      <c r="T765" s="115"/>
      <c r="U765" s="115"/>
      <c r="V765" s="115"/>
      <c r="W765" s="115"/>
      <c r="X765" s="115"/>
      <c r="Y765" s="115"/>
      <c r="Z765" s="115"/>
    </row>
    <row r="766" customFormat="false" ht="15.75" hidden="false" customHeight="true" outlineLevel="0" collapsed="false">
      <c r="A766" s="115"/>
      <c r="B766" s="115"/>
      <c r="C766" s="115"/>
      <c r="D766" s="115"/>
      <c r="E766" s="115"/>
      <c r="F766" s="115"/>
      <c r="G766" s="115"/>
      <c r="H766" s="115"/>
      <c r="I766" s="115"/>
      <c r="J766" s="115"/>
      <c r="K766" s="115"/>
      <c r="L766" s="115"/>
      <c r="M766" s="115"/>
      <c r="N766" s="115"/>
      <c r="O766" s="115"/>
      <c r="P766" s="115"/>
      <c r="Q766" s="115"/>
      <c r="R766" s="115"/>
      <c r="S766" s="115"/>
      <c r="T766" s="115"/>
      <c r="U766" s="115"/>
      <c r="V766" s="115"/>
      <c r="W766" s="115"/>
      <c r="X766" s="115"/>
      <c r="Y766" s="115"/>
      <c r="Z766" s="115"/>
    </row>
    <row r="767" customFormat="false" ht="15.75" hidden="false" customHeight="true" outlineLevel="0" collapsed="false">
      <c r="A767" s="115"/>
      <c r="B767" s="115"/>
      <c r="C767" s="115"/>
      <c r="D767" s="115"/>
      <c r="E767" s="115"/>
      <c r="F767" s="115"/>
      <c r="G767" s="115"/>
      <c r="H767" s="115"/>
      <c r="I767" s="115"/>
      <c r="J767" s="115"/>
      <c r="K767" s="115"/>
      <c r="L767" s="115"/>
      <c r="M767" s="115"/>
      <c r="N767" s="115"/>
      <c r="O767" s="115"/>
      <c r="P767" s="115"/>
      <c r="Q767" s="115"/>
      <c r="R767" s="115"/>
      <c r="S767" s="115"/>
      <c r="T767" s="115"/>
      <c r="U767" s="115"/>
      <c r="V767" s="115"/>
      <c r="W767" s="115"/>
      <c r="X767" s="115"/>
      <c r="Y767" s="115"/>
      <c r="Z767" s="115"/>
    </row>
    <row r="768" customFormat="false" ht="15.75" hidden="false" customHeight="true" outlineLevel="0" collapsed="false">
      <c r="A768" s="115"/>
      <c r="B768" s="115"/>
      <c r="C768" s="115"/>
      <c r="D768" s="115"/>
      <c r="E768" s="115"/>
      <c r="F768" s="115"/>
      <c r="G768" s="115"/>
      <c r="H768" s="115"/>
      <c r="I768" s="115"/>
      <c r="J768" s="115"/>
      <c r="K768" s="115"/>
      <c r="L768" s="115"/>
      <c r="M768" s="115"/>
      <c r="N768" s="115"/>
      <c r="O768" s="115"/>
      <c r="P768" s="115"/>
      <c r="Q768" s="115"/>
      <c r="R768" s="115"/>
      <c r="S768" s="115"/>
      <c r="T768" s="115"/>
      <c r="U768" s="115"/>
      <c r="V768" s="115"/>
      <c r="W768" s="115"/>
      <c r="X768" s="115"/>
      <c r="Y768" s="115"/>
      <c r="Z768" s="115"/>
    </row>
    <row r="769" customFormat="false" ht="15.75" hidden="false" customHeight="true" outlineLevel="0" collapsed="false">
      <c r="A769" s="115"/>
      <c r="B769" s="115"/>
      <c r="C769" s="115"/>
      <c r="D769" s="115"/>
      <c r="E769" s="115"/>
      <c r="F769" s="115"/>
      <c r="G769" s="115"/>
      <c r="H769" s="115"/>
      <c r="I769" s="115"/>
      <c r="J769" s="115"/>
      <c r="K769" s="115"/>
      <c r="L769" s="115"/>
      <c r="M769" s="115"/>
      <c r="N769" s="115"/>
      <c r="O769" s="115"/>
      <c r="P769" s="115"/>
      <c r="Q769" s="115"/>
      <c r="R769" s="115"/>
      <c r="S769" s="115"/>
      <c r="T769" s="115"/>
      <c r="U769" s="115"/>
      <c r="V769" s="115"/>
      <c r="W769" s="115"/>
      <c r="X769" s="115"/>
      <c r="Y769" s="115"/>
      <c r="Z769" s="115"/>
    </row>
    <row r="770" customFormat="false" ht="15.75" hidden="false" customHeight="true" outlineLevel="0" collapsed="false">
      <c r="A770" s="115"/>
      <c r="B770" s="115"/>
      <c r="C770" s="115"/>
      <c r="D770" s="115"/>
      <c r="E770" s="115"/>
      <c r="F770" s="115"/>
      <c r="G770" s="115"/>
      <c r="H770" s="115"/>
      <c r="I770" s="115"/>
      <c r="J770" s="115"/>
      <c r="K770" s="115"/>
      <c r="L770" s="115"/>
      <c r="M770" s="115"/>
      <c r="N770" s="115"/>
      <c r="O770" s="115"/>
      <c r="P770" s="115"/>
      <c r="Q770" s="115"/>
      <c r="R770" s="115"/>
      <c r="S770" s="115"/>
      <c r="T770" s="115"/>
      <c r="U770" s="115"/>
      <c r="V770" s="115"/>
      <c r="W770" s="115"/>
      <c r="X770" s="115"/>
      <c r="Y770" s="115"/>
      <c r="Z770" s="115"/>
    </row>
    <row r="771" customFormat="false" ht="15.75" hidden="false" customHeight="true" outlineLevel="0" collapsed="false">
      <c r="A771" s="115"/>
      <c r="B771" s="115"/>
      <c r="C771" s="115"/>
      <c r="D771" s="115"/>
      <c r="E771" s="115"/>
      <c r="F771" s="115"/>
      <c r="G771" s="115"/>
      <c r="H771" s="115"/>
      <c r="I771" s="115"/>
      <c r="J771" s="115"/>
      <c r="K771" s="115"/>
      <c r="L771" s="115"/>
      <c r="M771" s="115"/>
      <c r="N771" s="115"/>
      <c r="O771" s="115"/>
      <c r="P771" s="115"/>
      <c r="Q771" s="115"/>
      <c r="R771" s="115"/>
      <c r="S771" s="115"/>
      <c r="T771" s="115"/>
      <c r="U771" s="115"/>
      <c r="V771" s="115"/>
      <c r="W771" s="115"/>
      <c r="X771" s="115"/>
      <c r="Y771" s="115"/>
      <c r="Z771" s="115"/>
    </row>
    <row r="772" customFormat="false" ht="15.75" hidden="false" customHeight="true" outlineLevel="0" collapsed="false">
      <c r="A772" s="115"/>
      <c r="B772" s="115"/>
      <c r="C772" s="115"/>
      <c r="D772" s="115"/>
      <c r="E772" s="115"/>
      <c r="F772" s="115"/>
      <c r="G772" s="115"/>
      <c r="H772" s="115"/>
      <c r="I772" s="115"/>
      <c r="J772" s="115"/>
      <c r="K772" s="115"/>
      <c r="L772" s="115"/>
      <c r="M772" s="115"/>
      <c r="N772" s="115"/>
      <c r="O772" s="115"/>
      <c r="P772" s="115"/>
      <c r="Q772" s="115"/>
      <c r="R772" s="115"/>
      <c r="S772" s="115"/>
      <c r="T772" s="115"/>
      <c r="U772" s="115"/>
      <c r="V772" s="115"/>
      <c r="W772" s="115"/>
      <c r="X772" s="115"/>
      <c r="Y772" s="115"/>
      <c r="Z772" s="115"/>
    </row>
    <row r="773" customFormat="false" ht="15.75" hidden="false" customHeight="true" outlineLevel="0" collapsed="false">
      <c r="A773" s="115"/>
      <c r="B773" s="115"/>
      <c r="C773" s="115"/>
      <c r="D773" s="115"/>
      <c r="E773" s="115"/>
      <c r="F773" s="115"/>
      <c r="G773" s="115"/>
      <c r="H773" s="115"/>
      <c r="I773" s="115"/>
      <c r="J773" s="115"/>
      <c r="K773" s="115"/>
      <c r="L773" s="115"/>
      <c r="M773" s="115"/>
      <c r="N773" s="115"/>
      <c r="O773" s="115"/>
      <c r="P773" s="115"/>
      <c r="Q773" s="115"/>
      <c r="R773" s="115"/>
      <c r="S773" s="115"/>
      <c r="T773" s="115"/>
      <c r="U773" s="115"/>
      <c r="V773" s="115"/>
      <c r="W773" s="115"/>
      <c r="X773" s="115"/>
      <c r="Y773" s="115"/>
      <c r="Z773" s="115"/>
    </row>
    <row r="774" customFormat="false" ht="15.75" hidden="false" customHeight="true" outlineLevel="0" collapsed="false">
      <c r="A774" s="115"/>
      <c r="B774" s="115"/>
      <c r="C774" s="115"/>
      <c r="D774" s="115"/>
      <c r="E774" s="115"/>
      <c r="F774" s="115"/>
      <c r="G774" s="115"/>
      <c r="H774" s="115"/>
      <c r="I774" s="115"/>
      <c r="J774" s="115"/>
      <c r="K774" s="115"/>
      <c r="L774" s="115"/>
      <c r="M774" s="115"/>
      <c r="N774" s="115"/>
      <c r="O774" s="115"/>
      <c r="P774" s="115"/>
      <c r="Q774" s="115"/>
      <c r="R774" s="115"/>
      <c r="S774" s="115"/>
      <c r="T774" s="115"/>
      <c r="U774" s="115"/>
      <c r="V774" s="115"/>
      <c r="W774" s="115"/>
      <c r="X774" s="115"/>
      <c r="Y774" s="115"/>
      <c r="Z774" s="115"/>
    </row>
    <row r="775" customFormat="false" ht="15.75" hidden="false" customHeight="true" outlineLevel="0" collapsed="false">
      <c r="A775" s="115"/>
      <c r="B775" s="115"/>
      <c r="C775" s="115"/>
      <c r="D775" s="115"/>
      <c r="E775" s="115"/>
      <c r="F775" s="115"/>
      <c r="G775" s="115"/>
      <c r="H775" s="115"/>
      <c r="I775" s="115"/>
      <c r="J775" s="115"/>
      <c r="K775" s="115"/>
      <c r="L775" s="115"/>
      <c r="M775" s="115"/>
      <c r="N775" s="115"/>
      <c r="O775" s="115"/>
      <c r="P775" s="115"/>
      <c r="Q775" s="115"/>
      <c r="R775" s="115"/>
      <c r="S775" s="115"/>
      <c r="T775" s="115"/>
      <c r="U775" s="115"/>
      <c r="V775" s="115"/>
      <c r="W775" s="115"/>
      <c r="X775" s="115"/>
      <c r="Y775" s="115"/>
      <c r="Z775" s="115"/>
    </row>
    <row r="776" customFormat="false" ht="15.75" hidden="false" customHeight="true" outlineLevel="0" collapsed="false">
      <c r="A776" s="115"/>
      <c r="B776" s="115"/>
      <c r="C776" s="115"/>
      <c r="D776" s="115"/>
      <c r="E776" s="115"/>
      <c r="F776" s="115"/>
      <c r="G776" s="115"/>
      <c r="H776" s="115"/>
      <c r="I776" s="115"/>
      <c r="J776" s="115"/>
      <c r="K776" s="115"/>
      <c r="L776" s="115"/>
      <c r="M776" s="115"/>
      <c r="N776" s="115"/>
      <c r="O776" s="115"/>
      <c r="P776" s="115"/>
      <c r="Q776" s="115"/>
      <c r="R776" s="115"/>
      <c r="S776" s="115"/>
      <c r="T776" s="115"/>
      <c r="U776" s="115"/>
      <c r="V776" s="115"/>
      <c r="W776" s="115"/>
      <c r="X776" s="115"/>
      <c r="Y776" s="115"/>
      <c r="Z776" s="115"/>
    </row>
    <row r="777" customFormat="false" ht="15.75" hidden="false" customHeight="true" outlineLevel="0" collapsed="false">
      <c r="A777" s="115"/>
      <c r="B777" s="115"/>
      <c r="C777" s="115"/>
      <c r="D777" s="115"/>
      <c r="E777" s="115"/>
      <c r="F777" s="115"/>
      <c r="G777" s="115"/>
      <c r="H777" s="115"/>
      <c r="I777" s="115"/>
      <c r="J777" s="115"/>
      <c r="K777" s="115"/>
      <c r="L777" s="115"/>
      <c r="M777" s="115"/>
      <c r="N777" s="115"/>
      <c r="O777" s="115"/>
      <c r="P777" s="115"/>
      <c r="Q777" s="115"/>
      <c r="R777" s="115"/>
      <c r="S777" s="115"/>
      <c r="T777" s="115"/>
      <c r="U777" s="115"/>
      <c r="V777" s="115"/>
      <c r="W777" s="115"/>
      <c r="X777" s="115"/>
      <c r="Y777" s="115"/>
      <c r="Z777" s="115"/>
    </row>
    <row r="778" customFormat="false" ht="15.75" hidden="false" customHeight="true" outlineLevel="0" collapsed="false">
      <c r="A778" s="115"/>
      <c r="B778" s="115"/>
      <c r="C778" s="115"/>
      <c r="D778" s="115"/>
      <c r="E778" s="115"/>
      <c r="F778" s="115"/>
      <c r="G778" s="115"/>
      <c r="H778" s="115"/>
      <c r="I778" s="115"/>
      <c r="J778" s="115"/>
      <c r="K778" s="115"/>
      <c r="L778" s="115"/>
      <c r="M778" s="115"/>
      <c r="N778" s="115"/>
      <c r="O778" s="115"/>
      <c r="P778" s="115"/>
      <c r="Q778" s="115"/>
      <c r="R778" s="115"/>
      <c r="S778" s="115"/>
      <c r="T778" s="115"/>
      <c r="U778" s="115"/>
      <c r="V778" s="115"/>
      <c r="W778" s="115"/>
      <c r="X778" s="115"/>
      <c r="Y778" s="115"/>
      <c r="Z778" s="115"/>
    </row>
    <row r="779" customFormat="false" ht="15.75" hidden="false" customHeight="true" outlineLevel="0" collapsed="false">
      <c r="A779" s="115"/>
      <c r="B779" s="115"/>
      <c r="C779" s="115"/>
      <c r="D779" s="115"/>
      <c r="E779" s="115"/>
      <c r="F779" s="115"/>
      <c r="G779" s="115"/>
      <c r="H779" s="115"/>
      <c r="I779" s="115"/>
      <c r="J779" s="115"/>
      <c r="K779" s="115"/>
      <c r="L779" s="115"/>
      <c r="M779" s="115"/>
      <c r="N779" s="115"/>
      <c r="O779" s="115"/>
      <c r="P779" s="115"/>
      <c r="Q779" s="115"/>
      <c r="R779" s="115"/>
      <c r="S779" s="115"/>
      <c r="T779" s="115"/>
      <c r="U779" s="115"/>
      <c r="V779" s="115"/>
      <c r="W779" s="115"/>
      <c r="X779" s="115"/>
      <c r="Y779" s="115"/>
      <c r="Z779" s="115"/>
    </row>
    <row r="780" customFormat="false" ht="15.75" hidden="false" customHeight="true" outlineLevel="0" collapsed="false">
      <c r="A780" s="115"/>
      <c r="B780" s="115"/>
      <c r="C780" s="115"/>
      <c r="D780" s="115"/>
      <c r="E780" s="115"/>
      <c r="F780" s="115"/>
      <c r="G780" s="115"/>
      <c r="H780" s="115"/>
      <c r="I780" s="115"/>
      <c r="J780" s="115"/>
      <c r="K780" s="115"/>
      <c r="L780" s="115"/>
      <c r="M780" s="115"/>
      <c r="N780" s="115"/>
      <c r="O780" s="115"/>
      <c r="P780" s="115"/>
      <c r="Q780" s="115"/>
      <c r="R780" s="115"/>
      <c r="S780" s="115"/>
      <c r="T780" s="115"/>
      <c r="U780" s="115"/>
      <c r="V780" s="115"/>
      <c r="W780" s="115"/>
      <c r="X780" s="115"/>
      <c r="Y780" s="115"/>
      <c r="Z780" s="115"/>
    </row>
    <row r="781" customFormat="false" ht="15.75" hidden="false" customHeight="true" outlineLevel="0" collapsed="false">
      <c r="A781" s="115"/>
      <c r="B781" s="115"/>
      <c r="C781" s="115"/>
      <c r="D781" s="115"/>
      <c r="E781" s="115"/>
      <c r="F781" s="115"/>
      <c r="G781" s="115"/>
      <c r="H781" s="115"/>
      <c r="I781" s="115"/>
      <c r="J781" s="115"/>
      <c r="K781" s="115"/>
      <c r="L781" s="115"/>
      <c r="M781" s="115"/>
      <c r="N781" s="115"/>
      <c r="O781" s="115"/>
      <c r="P781" s="115"/>
      <c r="Q781" s="115"/>
      <c r="R781" s="115"/>
      <c r="S781" s="115"/>
      <c r="T781" s="115"/>
      <c r="U781" s="115"/>
      <c r="V781" s="115"/>
      <c r="W781" s="115"/>
      <c r="X781" s="115"/>
      <c r="Y781" s="115"/>
      <c r="Z781" s="115"/>
    </row>
    <row r="782" customFormat="false" ht="15.75" hidden="false" customHeight="true" outlineLevel="0" collapsed="false">
      <c r="A782" s="115"/>
      <c r="B782" s="115"/>
      <c r="C782" s="115"/>
      <c r="D782" s="115"/>
      <c r="E782" s="115"/>
      <c r="F782" s="115"/>
      <c r="G782" s="115"/>
      <c r="H782" s="115"/>
      <c r="I782" s="115"/>
      <c r="J782" s="115"/>
      <c r="K782" s="115"/>
      <c r="L782" s="115"/>
      <c r="M782" s="115"/>
      <c r="N782" s="115"/>
      <c r="O782" s="115"/>
      <c r="P782" s="115"/>
      <c r="Q782" s="115"/>
      <c r="R782" s="115"/>
      <c r="S782" s="115"/>
      <c r="T782" s="115"/>
      <c r="U782" s="115"/>
      <c r="V782" s="115"/>
      <c r="W782" s="115"/>
      <c r="X782" s="115"/>
      <c r="Y782" s="115"/>
      <c r="Z782" s="115"/>
    </row>
    <row r="783" customFormat="false" ht="15.75" hidden="false" customHeight="true" outlineLevel="0" collapsed="false">
      <c r="A783" s="115"/>
      <c r="B783" s="115"/>
      <c r="C783" s="115"/>
      <c r="D783" s="115"/>
      <c r="E783" s="115"/>
      <c r="F783" s="115"/>
      <c r="G783" s="115"/>
      <c r="H783" s="115"/>
      <c r="I783" s="115"/>
      <c r="J783" s="115"/>
      <c r="K783" s="115"/>
      <c r="L783" s="115"/>
      <c r="M783" s="115"/>
      <c r="N783" s="115"/>
      <c r="O783" s="115"/>
      <c r="P783" s="115"/>
      <c r="Q783" s="115"/>
      <c r="R783" s="115"/>
      <c r="S783" s="115"/>
      <c r="T783" s="115"/>
      <c r="U783" s="115"/>
      <c r="V783" s="115"/>
      <c r="W783" s="115"/>
      <c r="X783" s="115"/>
      <c r="Y783" s="115"/>
      <c r="Z783" s="115"/>
    </row>
    <row r="784" customFormat="false" ht="15.75" hidden="false" customHeight="true" outlineLevel="0" collapsed="false">
      <c r="A784" s="115"/>
      <c r="B784" s="115"/>
      <c r="C784" s="115"/>
      <c r="D784" s="115"/>
      <c r="E784" s="115"/>
      <c r="F784" s="115"/>
      <c r="G784" s="115"/>
      <c r="H784" s="115"/>
      <c r="I784" s="115"/>
      <c r="J784" s="115"/>
      <c r="K784" s="115"/>
      <c r="L784" s="115"/>
      <c r="M784" s="115"/>
      <c r="N784" s="115"/>
      <c r="O784" s="115"/>
      <c r="P784" s="115"/>
      <c r="Q784" s="115"/>
      <c r="R784" s="115"/>
      <c r="S784" s="115"/>
      <c r="T784" s="115"/>
      <c r="U784" s="115"/>
      <c r="V784" s="115"/>
      <c r="W784" s="115"/>
      <c r="X784" s="115"/>
      <c r="Y784" s="115"/>
      <c r="Z784" s="115"/>
    </row>
    <row r="785" customFormat="false" ht="15.75" hidden="false" customHeight="true" outlineLevel="0" collapsed="false">
      <c r="A785" s="115"/>
      <c r="B785" s="115"/>
      <c r="C785" s="115"/>
      <c r="D785" s="115"/>
      <c r="E785" s="115"/>
      <c r="F785" s="115"/>
      <c r="G785" s="115"/>
      <c r="H785" s="115"/>
      <c r="I785" s="115"/>
      <c r="J785" s="115"/>
      <c r="K785" s="115"/>
      <c r="L785" s="115"/>
      <c r="M785" s="115"/>
      <c r="N785" s="115"/>
      <c r="O785" s="115"/>
      <c r="P785" s="115"/>
      <c r="Q785" s="115"/>
      <c r="R785" s="115"/>
      <c r="S785" s="115"/>
      <c r="T785" s="115"/>
      <c r="U785" s="115"/>
      <c r="V785" s="115"/>
      <c r="W785" s="115"/>
      <c r="X785" s="115"/>
      <c r="Y785" s="115"/>
      <c r="Z785" s="115"/>
    </row>
    <row r="786" customFormat="false" ht="15.75" hidden="false" customHeight="true" outlineLevel="0" collapsed="false">
      <c r="A786" s="115"/>
      <c r="B786" s="115"/>
      <c r="C786" s="115"/>
      <c r="D786" s="115"/>
      <c r="E786" s="115"/>
      <c r="F786" s="115"/>
      <c r="G786" s="115"/>
      <c r="H786" s="115"/>
      <c r="I786" s="115"/>
      <c r="J786" s="115"/>
      <c r="K786" s="115"/>
      <c r="L786" s="115"/>
      <c r="M786" s="115"/>
      <c r="N786" s="115"/>
      <c r="O786" s="115"/>
      <c r="P786" s="115"/>
      <c r="Q786" s="115"/>
      <c r="R786" s="115"/>
      <c r="S786" s="115"/>
      <c r="T786" s="115"/>
      <c r="U786" s="115"/>
      <c r="V786" s="115"/>
      <c r="W786" s="115"/>
      <c r="X786" s="115"/>
      <c r="Y786" s="115"/>
      <c r="Z786" s="115"/>
    </row>
    <row r="787" customFormat="false" ht="15.75" hidden="false" customHeight="true" outlineLevel="0" collapsed="false">
      <c r="A787" s="115"/>
      <c r="B787" s="115"/>
      <c r="C787" s="115"/>
      <c r="D787" s="115"/>
      <c r="E787" s="115"/>
      <c r="F787" s="115"/>
      <c r="G787" s="115"/>
      <c r="H787" s="115"/>
      <c r="I787" s="115"/>
      <c r="J787" s="115"/>
      <c r="K787" s="115"/>
      <c r="L787" s="115"/>
      <c r="M787" s="115"/>
      <c r="N787" s="115"/>
      <c r="O787" s="115"/>
      <c r="P787" s="115"/>
      <c r="Q787" s="115"/>
      <c r="R787" s="115"/>
      <c r="S787" s="115"/>
      <c r="T787" s="115"/>
      <c r="U787" s="115"/>
      <c r="V787" s="115"/>
      <c r="W787" s="115"/>
      <c r="X787" s="115"/>
      <c r="Y787" s="115"/>
      <c r="Z787" s="115"/>
    </row>
    <row r="788" customFormat="false" ht="15.75" hidden="false" customHeight="true" outlineLevel="0" collapsed="false">
      <c r="A788" s="115"/>
      <c r="B788" s="115"/>
      <c r="C788" s="115"/>
      <c r="D788" s="115"/>
      <c r="E788" s="115"/>
      <c r="F788" s="115"/>
      <c r="G788" s="115"/>
      <c r="H788" s="115"/>
      <c r="I788" s="115"/>
      <c r="J788" s="115"/>
      <c r="K788" s="115"/>
      <c r="L788" s="115"/>
      <c r="M788" s="115"/>
      <c r="N788" s="115"/>
      <c r="O788" s="115"/>
      <c r="P788" s="115"/>
      <c r="Q788" s="115"/>
      <c r="R788" s="115"/>
      <c r="S788" s="115"/>
      <c r="T788" s="115"/>
      <c r="U788" s="115"/>
      <c r="V788" s="115"/>
      <c r="W788" s="115"/>
      <c r="X788" s="115"/>
      <c r="Y788" s="115"/>
      <c r="Z788" s="115"/>
    </row>
    <row r="789" customFormat="false" ht="15.75" hidden="false" customHeight="true" outlineLevel="0" collapsed="false">
      <c r="A789" s="115"/>
      <c r="B789" s="115"/>
      <c r="C789" s="115"/>
      <c r="D789" s="115"/>
      <c r="E789" s="115"/>
      <c r="F789" s="115"/>
      <c r="G789" s="115"/>
      <c r="H789" s="115"/>
      <c r="I789" s="115"/>
      <c r="J789" s="115"/>
      <c r="K789" s="115"/>
      <c r="L789" s="115"/>
      <c r="M789" s="115"/>
      <c r="N789" s="115"/>
      <c r="O789" s="115"/>
      <c r="P789" s="115"/>
      <c r="Q789" s="115"/>
      <c r="R789" s="115"/>
      <c r="S789" s="115"/>
      <c r="T789" s="115"/>
      <c r="U789" s="115"/>
      <c r="V789" s="115"/>
      <c r="W789" s="115"/>
      <c r="X789" s="115"/>
      <c r="Y789" s="115"/>
      <c r="Z789" s="115"/>
    </row>
    <row r="790" customFormat="false" ht="15.75" hidden="false" customHeight="true" outlineLevel="0" collapsed="false">
      <c r="A790" s="115"/>
      <c r="B790" s="115"/>
      <c r="C790" s="115"/>
      <c r="D790" s="115"/>
      <c r="E790" s="115"/>
      <c r="F790" s="115"/>
      <c r="G790" s="115"/>
      <c r="H790" s="115"/>
      <c r="I790" s="115"/>
      <c r="J790" s="115"/>
      <c r="K790" s="115"/>
      <c r="L790" s="115"/>
      <c r="M790" s="115"/>
      <c r="N790" s="115"/>
      <c r="O790" s="115"/>
      <c r="P790" s="115"/>
      <c r="Q790" s="115"/>
      <c r="R790" s="115"/>
      <c r="S790" s="115"/>
      <c r="T790" s="115"/>
      <c r="U790" s="115"/>
      <c r="V790" s="115"/>
      <c r="W790" s="115"/>
      <c r="X790" s="115"/>
      <c r="Y790" s="115"/>
      <c r="Z790" s="115"/>
    </row>
    <row r="791" customFormat="false" ht="15.75" hidden="false" customHeight="true" outlineLevel="0" collapsed="false">
      <c r="A791" s="115"/>
      <c r="B791" s="115"/>
      <c r="C791" s="115"/>
      <c r="D791" s="115"/>
      <c r="E791" s="115"/>
      <c r="F791" s="115"/>
      <c r="G791" s="115"/>
      <c r="H791" s="115"/>
      <c r="I791" s="115"/>
      <c r="J791" s="115"/>
      <c r="K791" s="115"/>
      <c r="L791" s="115"/>
      <c r="M791" s="115"/>
      <c r="N791" s="115"/>
      <c r="O791" s="115"/>
      <c r="P791" s="115"/>
      <c r="Q791" s="115"/>
      <c r="R791" s="115"/>
      <c r="S791" s="115"/>
      <c r="T791" s="115"/>
      <c r="U791" s="115"/>
      <c r="V791" s="115"/>
      <c r="W791" s="115"/>
      <c r="X791" s="115"/>
      <c r="Y791" s="115"/>
      <c r="Z791" s="115"/>
    </row>
    <row r="792" customFormat="false" ht="15.75" hidden="false" customHeight="true" outlineLevel="0" collapsed="false">
      <c r="A792" s="115"/>
      <c r="B792" s="115"/>
      <c r="C792" s="115"/>
      <c r="D792" s="115"/>
      <c r="E792" s="115"/>
      <c r="F792" s="115"/>
      <c r="G792" s="115"/>
      <c r="H792" s="115"/>
      <c r="I792" s="115"/>
      <c r="J792" s="115"/>
      <c r="K792" s="115"/>
      <c r="L792" s="115"/>
      <c r="M792" s="115"/>
      <c r="N792" s="115"/>
      <c r="O792" s="115"/>
      <c r="P792" s="115"/>
      <c r="Q792" s="115"/>
      <c r="R792" s="115"/>
      <c r="S792" s="115"/>
      <c r="T792" s="115"/>
      <c r="U792" s="115"/>
      <c r="V792" s="115"/>
      <c r="W792" s="115"/>
      <c r="X792" s="115"/>
      <c r="Y792" s="115"/>
      <c r="Z792" s="115"/>
    </row>
    <row r="793" customFormat="false" ht="15.75" hidden="false" customHeight="true" outlineLevel="0" collapsed="false">
      <c r="A793" s="115"/>
      <c r="B793" s="115"/>
      <c r="C793" s="115"/>
      <c r="D793" s="115"/>
      <c r="E793" s="115"/>
      <c r="F793" s="115"/>
      <c r="G793" s="115"/>
      <c r="H793" s="115"/>
      <c r="I793" s="115"/>
      <c r="J793" s="115"/>
      <c r="K793" s="115"/>
      <c r="L793" s="115"/>
      <c r="M793" s="115"/>
      <c r="N793" s="115"/>
      <c r="O793" s="115"/>
      <c r="P793" s="115"/>
      <c r="Q793" s="115"/>
      <c r="R793" s="115"/>
      <c r="S793" s="115"/>
      <c r="T793" s="115"/>
      <c r="U793" s="115"/>
      <c r="V793" s="115"/>
      <c r="W793" s="115"/>
      <c r="X793" s="115"/>
      <c r="Y793" s="115"/>
      <c r="Z793" s="115"/>
    </row>
    <row r="794" customFormat="false" ht="15.75" hidden="false" customHeight="true" outlineLevel="0" collapsed="false">
      <c r="A794" s="115"/>
      <c r="B794" s="115"/>
      <c r="C794" s="115"/>
      <c r="D794" s="115"/>
      <c r="E794" s="115"/>
      <c r="F794" s="115"/>
      <c r="G794" s="115"/>
      <c r="H794" s="115"/>
      <c r="I794" s="115"/>
      <c r="J794" s="115"/>
      <c r="K794" s="115"/>
      <c r="L794" s="115"/>
      <c r="M794" s="115"/>
      <c r="N794" s="115"/>
      <c r="O794" s="115"/>
      <c r="P794" s="115"/>
      <c r="Q794" s="115"/>
      <c r="R794" s="115"/>
      <c r="S794" s="115"/>
      <c r="T794" s="115"/>
      <c r="U794" s="115"/>
      <c r="V794" s="115"/>
      <c r="W794" s="115"/>
      <c r="X794" s="115"/>
      <c r="Y794" s="115"/>
      <c r="Z794" s="115"/>
    </row>
    <row r="795" customFormat="false" ht="15.75" hidden="false" customHeight="true" outlineLevel="0" collapsed="false">
      <c r="A795" s="115"/>
      <c r="B795" s="115"/>
      <c r="C795" s="115"/>
      <c r="D795" s="115"/>
      <c r="E795" s="115"/>
      <c r="F795" s="115"/>
      <c r="G795" s="115"/>
      <c r="H795" s="115"/>
      <c r="I795" s="115"/>
      <c r="J795" s="115"/>
      <c r="K795" s="115"/>
      <c r="L795" s="115"/>
      <c r="M795" s="115"/>
      <c r="N795" s="115"/>
      <c r="O795" s="115"/>
      <c r="P795" s="115"/>
      <c r="Q795" s="115"/>
      <c r="R795" s="115"/>
      <c r="S795" s="115"/>
      <c r="T795" s="115"/>
      <c r="U795" s="115"/>
      <c r="V795" s="115"/>
      <c r="W795" s="115"/>
      <c r="X795" s="115"/>
      <c r="Y795" s="115"/>
      <c r="Z795" s="115"/>
    </row>
    <row r="796" customFormat="false" ht="15.75" hidden="false" customHeight="true" outlineLevel="0" collapsed="false">
      <c r="A796" s="115"/>
      <c r="B796" s="115"/>
      <c r="C796" s="115"/>
      <c r="D796" s="115"/>
      <c r="E796" s="115"/>
      <c r="F796" s="115"/>
      <c r="G796" s="115"/>
      <c r="H796" s="115"/>
      <c r="I796" s="115"/>
      <c r="J796" s="115"/>
      <c r="K796" s="115"/>
      <c r="L796" s="115"/>
      <c r="M796" s="115"/>
      <c r="N796" s="115"/>
      <c r="O796" s="115"/>
      <c r="P796" s="115"/>
      <c r="Q796" s="115"/>
      <c r="R796" s="115"/>
      <c r="S796" s="115"/>
      <c r="T796" s="115"/>
      <c r="U796" s="115"/>
      <c r="V796" s="115"/>
      <c r="W796" s="115"/>
      <c r="X796" s="115"/>
      <c r="Y796" s="115"/>
      <c r="Z796" s="115"/>
    </row>
    <row r="797" customFormat="false" ht="15.75" hidden="false" customHeight="true" outlineLevel="0" collapsed="false">
      <c r="A797" s="115"/>
      <c r="B797" s="115"/>
      <c r="C797" s="115"/>
      <c r="D797" s="115"/>
      <c r="E797" s="115"/>
      <c r="F797" s="115"/>
      <c r="G797" s="115"/>
      <c r="H797" s="115"/>
      <c r="I797" s="115"/>
      <c r="J797" s="115"/>
      <c r="K797" s="115"/>
      <c r="L797" s="115"/>
      <c r="M797" s="115"/>
      <c r="N797" s="115"/>
      <c r="O797" s="115"/>
      <c r="P797" s="115"/>
      <c r="Q797" s="115"/>
      <c r="R797" s="115"/>
      <c r="S797" s="115"/>
      <c r="T797" s="115"/>
      <c r="U797" s="115"/>
      <c r="V797" s="115"/>
      <c r="W797" s="115"/>
      <c r="X797" s="115"/>
      <c r="Y797" s="115"/>
      <c r="Z797" s="115"/>
    </row>
    <row r="798" customFormat="false" ht="15.75" hidden="false" customHeight="true" outlineLevel="0" collapsed="false">
      <c r="A798" s="115"/>
      <c r="B798" s="115"/>
      <c r="C798" s="115"/>
      <c r="D798" s="115"/>
      <c r="E798" s="115"/>
      <c r="F798" s="115"/>
      <c r="G798" s="115"/>
      <c r="H798" s="115"/>
      <c r="I798" s="115"/>
      <c r="J798" s="115"/>
      <c r="K798" s="115"/>
      <c r="L798" s="115"/>
      <c r="M798" s="115"/>
      <c r="N798" s="115"/>
      <c r="O798" s="115"/>
      <c r="P798" s="115"/>
      <c r="Q798" s="115"/>
      <c r="R798" s="115"/>
      <c r="S798" s="115"/>
      <c r="T798" s="115"/>
      <c r="U798" s="115"/>
      <c r="V798" s="115"/>
      <c r="W798" s="115"/>
      <c r="X798" s="115"/>
      <c r="Y798" s="115"/>
      <c r="Z798" s="115"/>
    </row>
    <row r="799" customFormat="false" ht="15.75" hidden="false" customHeight="true" outlineLevel="0" collapsed="false">
      <c r="A799" s="115"/>
      <c r="B799" s="115"/>
      <c r="C799" s="115"/>
      <c r="D799" s="115"/>
      <c r="E799" s="115"/>
      <c r="F799" s="115"/>
      <c r="G799" s="115"/>
      <c r="H799" s="115"/>
      <c r="I799" s="115"/>
      <c r="J799" s="115"/>
      <c r="K799" s="115"/>
      <c r="L799" s="115"/>
      <c r="M799" s="115"/>
      <c r="N799" s="115"/>
      <c r="O799" s="115"/>
      <c r="P799" s="115"/>
      <c r="Q799" s="115"/>
      <c r="R799" s="115"/>
      <c r="S799" s="115"/>
      <c r="T799" s="115"/>
      <c r="U799" s="115"/>
      <c r="V799" s="115"/>
      <c r="W799" s="115"/>
      <c r="X799" s="115"/>
      <c r="Y799" s="115"/>
      <c r="Z799" s="115"/>
    </row>
    <row r="800" customFormat="false" ht="15.75" hidden="false" customHeight="true" outlineLevel="0" collapsed="false">
      <c r="A800" s="115"/>
      <c r="B800" s="115"/>
      <c r="C800" s="115"/>
      <c r="D800" s="115"/>
      <c r="E800" s="115"/>
      <c r="F800" s="115"/>
      <c r="G800" s="115"/>
      <c r="H800" s="115"/>
      <c r="I800" s="115"/>
      <c r="J800" s="115"/>
      <c r="K800" s="115"/>
      <c r="L800" s="115"/>
      <c r="M800" s="115"/>
      <c r="N800" s="115"/>
      <c r="O800" s="115"/>
      <c r="P800" s="115"/>
      <c r="Q800" s="115"/>
      <c r="R800" s="115"/>
      <c r="S800" s="115"/>
      <c r="T800" s="115"/>
      <c r="U800" s="115"/>
      <c r="V800" s="115"/>
      <c r="W800" s="115"/>
      <c r="X800" s="115"/>
      <c r="Y800" s="115"/>
      <c r="Z800" s="115"/>
    </row>
    <row r="801" customFormat="false" ht="15.75" hidden="false" customHeight="true" outlineLevel="0" collapsed="false">
      <c r="A801" s="115"/>
      <c r="B801" s="115"/>
      <c r="C801" s="115"/>
      <c r="D801" s="115"/>
      <c r="E801" s="115"/>
      <c r="F801" s="115"/>
      <c r="G801" s="115"/>
      <c r="H801" s="115"/>
      <c r="I801" s="115"/>
      <c r="J801" s="115"/>
      <c r="K801" s="115"/>
      <c r="L801" s="115"/>
      <c r="M801" s="115"/>
      <c r="N801" s="115"/>
      <c r="O801" s="115"/>
      <c r="P801" s="115"/>
      <c r="Q801" s="115"/>
      <c r="R801" s="115"/>
      <c r="S801" s="115"/>
      <c r="T801" s="115"/>
      <c r="U801" s="115"/>
      <c r="V801" s="115"/>
      <c r="W801" s="115"/>
      <c r="X801" s="115"/>
      <c r="Y801" s="115"/>
      <c r="Z801" s="115"/>
    </row>
    <row r="802" customFormat="false" ht="15.75" hidden="false" customHeight="true" outlineLevel="0" collapsed="false">
      <c r="A802" s="115"/>
      <c r="B802" s="115"/>
      <c r="C802" s="115"/>
      <c r="D802" s="115"/>
      <c r="E802" s="115"/>
      <c r="F802" s="115"/>
      <c r="G802" s="115"/>
      <c r="H802" s="115"/>
      <c r="I802" s="115"/>
      <c r="J802" s="115"/>
      <c r="K802" s="115"/>
      <c r="L802" s="115"/>
      <c r="M802" s="115"/>
      <c r="N802" s="115"/>
      <c r="O802" s="115"/>
      <c r="P802" s="115"/>
      <c r="Q802" s="115"/>
      <c r="R802" s="115"/>
      <c r="S802" s="115"/>
      <c r="T802" s="115"/>
      <c r="U802" s="115"/>
      <c r="V802" s="115"/>
      <c r="W802" s="115"/>
      <c r="X802" s="115"/>
      <c r="Y802" s="115"/>
      <c r="Z802" s="115"/>
    </row>
    <row r="803" customFormat="false" ht="15.75" hidden="false" customHeight="true" outlineLevel="0" collapsed="false">
      <c r="A803" s="115"/>
      <c r="B803" s="115"/>
      <c r="C803" s="115"/>
      <c r="D803" s="115"/>
      <c r="E803" s="115"/>
      <c r="F803" s="115"/>
      <c r="G803" s="115"/>
      <c r="H803" s="115"/>
      <c r="I803" s="115"/>
      <c r="J803" s="115"/>
      <c r="K803" s="115"/>
      <c r="L803" s="115"/>
      <c r="M803" s="115"/>
      <c r="N803" s="115"/>
      <c r="O803" s="115"/>
      <c r="P803" s="115"/>
      <c r="Q803" s="115"/>
      <c r="R803" s="115"/>
      <c r="S803" s="115"/>
      <c r="T803" s="115"/>
      <c r="U803" s="115"/>
      <c r="V803" s="115"/>
      <c r="W803" s="115"/>
      <c r="X803" s="115"/>
      <c r="Y803" s="115"/>
      <c r="Z803" s="115"/>
    </row>
    <row r="804" customFormat="false" ht="15.75" hidden="false" customHeight="true" outlineLevel="0" collapsed="false">
      <c r="A804" s="115"/>
      <c r="B804" s="115"/>
      <c r="C804" s="115"/>
      <c r="D804" s="115"/>
      <c r="E804" s="115"/>
      <c r="F804" s="115"/>
      <c r="G804" s="115"/>
      <c r="H804" s="115"/>
      <c r="I804" s="115"/>
      <c r="J804" s="115"/>
      <c r="K804" s="115"/>
      <c r="L804" s="115"/>
      <c r="M804" s="115"/>
      <c r="N804" s="115"/>
      <c r="O804" s="115"/>
      <c r="P804" s="115"/>
      <c r="Q804" s="115"/>
      <c r="R804" s="115"/>
      <c r="S804" s="115"/>
      <c r="T804" s="115"/>
      <c r="U804" s="115"/>
      <c r="V804" s="115"/>
      <c r="W804" s="115"/>
      <c r="X804" s="115"/>
      <c r="Y804" s="115"/>
      <c r="Z804" s="115"/>
    </row>
    <row r="805" customFormat="false" ht="15.75" hidden="false" customHeight="true" outlineLevel="0" collapsed="false">
      <c r="A805" s="115"/>
      <c r="B805" s="115"/>
      <c r="C805" s="115"/>
      <c r="D805" s="115"/>
      <c r="E805" s="115"/>
      <c r="F805" s="115"/>
      <c r="G805" s="115"/>
      <c r="H805" s="115"/>
      <c r="I805" s="115"/>
      <c r="J805" s="115"/>
      <c r="K805" s="115"/>
      <c r="L805" s="115"/>
      <c r="M805" s="115"/>
      <c r="N805" s="115"/>
      <c r="O805" s="115"/>
      <c r="P805" s="115"/>
      <c r="Q805" s="115"/>
      <c r="R805" s="115"/>
      <c r="S805" s="115"/>
      <c r="T805" s="115"/>
      <c r="U805" s="115"/>
      <c r="V805" s="115"/>
      <c r="W805" s="115"/>
      <c r="X805" s="115"/>
      <c r="Y805" s="115"/>
      <c r="Z805" s="115"/>
    </row>
    <row r="806" customFormat="false" ht="15.75" hidden="false" customHeight="true" outlineLevel="0" collapsed="false">
      <c r="A806" s="115"/>
      <c r="B806" s="115"/>
      <c r="C806" s="115"/>
      <c r="D806" s="115"/>
      <c r="E806" s="115"/>
      <c r="F806" s="115"/>
      <c r="G806" s="115"/>
      <c r="H806" s="115"/>
      <c r="I806" s="115"/>
      <c r="J806" s="115"/>
      <c r="K806" s="115"/>
      <c r="L806" s="115"/>
      <c r="M806" s="115"/>
      <c r="N806" s="115"/>
      <c r="O806" s="115"/>
      <c r="P806" s="115"/>
      <c r="Q806" s="115"/>
      <c r="R806" s="115"/>
      <c r="S806" s="115"/>
      <c r="T806" s="115"/>
      <c r="U806" s="115"/>
      <c r="V806" s="115"/>
      <c r="W806" s="115"/>
      <c r="X806" s="115"/>
      <c r="Y806" s="115"/>
      <c r="Z806" s="115"/>
    </row>
    <row r="807" customFormat="false" ht="15.75" hidden="false" customHeight="true" outlineLevel="0" collapsed="false">
      <c r="A807" s="115"/>
      <c r="B807" s="115"/>
      <c r="C807" s="115"/>
      <c r="D807" s="115"/>
      <c r="E807" s="115"/>
      <c r="F807" s="115"/>
      <c r="G807" s="115"/>
      <c r="H807" s="115"/>
      <c r="I807" s="115"/>
      <c r="J807" s="115"/>
      <c r="K807" s="115"/>
      <c r="L807" s="115"/>
      <c r="M807" s="115"/>
      <c r="N807" s="115"/>
      <c r="O807" s="115"/>
      <c r="P807" s="115"/>
      <c r="Q807" s="115"/>
      <c r="R807" s="115"/>
      <c r="S807" s="115"/>
      <c r="T807" s="115"/>
      <c r="U807" s="115"/>
      <c r="V807" s="115"/>
      <c r="W807" s="115"/>
      <c r="X807" s="115"/>
      <c r="Y807" s="115"/>
      <c r="Z807" s="115"/>
    </row>
    <row r="808" customFormat="false" ht="15.75" hidden="false" customHeight="true" outlineLevel="0" collapsed="false">
      <c r="A808" s="115"/>
      <c r="B808" s="115"/>
      <c r="C808" s="115"/>
      <c r="D808" s="115"/>
      <c r="E808" s="115"/>
      <c r="F808" s="115"/>
      <c r="G808" s="115"/>
      <c r="H808" s="115"/>
      <c r="I808" s="115"/>
      <c r="J808" s="115"/>
      <c r="K808" s="115"/>
      <c r="L808" s="115"/>
      <c r="M808" s="115"/>
      <c r="N808" s="115"/>
      <c r="O808" s="115"/>
      <c r="P808" s="115"/>
      <c r="Q808" s="115"/>
      <c r="R808" s="115"/>
      <c r="S808" s="115"/>
      <c r="T808" s="115"/>
      <c r="U808" s="115"/>
      <c r="V808" s="115"/>
      <c r="W808" s="115"/>
      <c r="X808" s="115"/>
      <c r="Y808" s="115"/>
      <c r="Z808" s="115"/>
    </row>
    <row r="809" customFormat="false" ht="15.75" hidden="false" customHeight="true" outlineLevel="0" collapsed="false">
      <c r="A809" s="115"/>
      <c r="B809" s="115"/>
      <c r="C809" s="115"/>
      <c r="D809" s="115"/>
      <c r="E809" s="115"/>
      <c r="F809" s="115"/>
      <c r="G809" s="115"/>
      <c r="H809" s="115"/>
      <c r="I809" s="115"/>
      <c r="J809" s="115"/>
      <c r="K809" s="115"/>
      <c r="L809" s="115"/>
      <c r="M809" s="115"/>
      <c r="N809" s="115"/>
      <c r="O809" s="115"/>
      <c r="P809" s="115"/>
      <c r="Q809" s="115"/>
      <c r="R809" s="115"/>
      <c r="S809" s="115"/>
      <c r="T809" s="115"/>
      <c r="U809" s="115"/>
      <c r="V809" s="115"/>
      <c r="W809" s="115"/>
      <c r="X809" s="115"/>
      <c r="Y809" s="115"/>
      <c r="Z809" s="115"/>
    </row>
    <row r="810" customFormat="false" ht="15.75" hidden="false" customHeight="true" outlineLevel="0" collapsed="false">
      <c r="A810" s="115"/>
      <c r="B810" s="115"/>
      <c r="C810" s="115"/>
      <c r="D810" s="115"/>
      <c r="E810" s="115"/>
      <c r="F810" s="115"/>
      <c r="G810" s="115"/>
      <c r="H810" s="115"/>
      <c r="I810" s="115"/>
      <c r="J810" s="115"/>
      <c r="K810" s="115"/>
      <c r="L810" s="115"/>
      <c r="M810" s="115"/>
      <c r="N810" s="115"/>
      <c r="O810" s="115"/>
      <c r="P810" s="115"/>
      <c r="Q810" s="115"/>
      <c r="R810" s="115"/>
      <c r="S810" s="115"/>
      <c r="T810" s="115"/>
      <c r="U810" s="115"/>
      <c r="V810" s="115"/>
      <c r="W810" s="115"/>
      <c r="X810" s="115"/>
      <c r="Y810" s="115"/>
      <c r="Z810" s="115"/>
    </row>
    <row r="811" customFormat="false" ht="15.75" hidden="false" customHeight="true" outlineLevel="0" collapsed="false">
      <c r="A811" s="115"/>
      <c r="B811" s="115"/>
      <c r="C811" s="115"/>
      <c r="D811" s="115"/>
      <c r="E811" s="115"/>
      <c r="F811" s="115"/>
      <c r="G811" s="115"/>
      <c r="H811" s="115"/>
      <c r="I811" s="115"/>
      <c r="J811" s="115"/>
      <c r="K811" s="115"/>
      <c r="L811" s="115"/>
      <c r="M811" s="115"/>
      <c r="N811" s="115"/>
      <c r="O811" s="115"/>
      <c r="P811" s="115"/>
      <c r="Q811" s="115"/>
      <c r="R811" s="115"/>
      <c r="S811" s="115"/>
      <c r="T811" s="115"/>
      <c r="U811" s="115"/>
      <c r="V811" s="115"/>
      <c r="W811" s="115"/>
      <c r="X811" s="115"/>
      <c r="Y811" s="115"/>
      <c r="Z811" s="115"/>
    </row>
    <row r="812" customFormat="false" ht="15.75" hidden="false" customHeight="true" outlineLevel="0" collapsed="false">
      <c r="A812" s="115"/>
      <c r="B812" s="115"/>
      <c r="C812" s="115"/>
      <c r="D812" s="115"/>
      <c r="E812" s="115"/>
      <c r="F812" s="115"/>
      <c r="G812" s="115"/>
      <c r="H812" s="115"/>
      <c r="I812" s="115"/>
      <c r="J812" s="115"/>
      <c r="K812" s="115"/>
      <c r="L812" s="115"/>
      <c r="M812" s="115"/>
      <c r="N812" s="115"/>
      <c r="O812" s="115"/>
      <c r="P812" s="115"/>
      <c r="Q812" s="115"/>
      <c r="R812" s="115"/>
      <c r="S812" s="115"/>
      <c r="T812" s="115"/>
      <c r="U812" s="115"/>
      <c r="V812" s="115"/>
      <c r="W812" s="115"/>
      <c r="X812" s="115"/>
      <c r="Y812" s="115"/>
      <c r="Z812" s="115"/>
    </row>
    <row r="813" customFormat="false" ht="15.75" hidden="false" customHeight="true" outlineLevel="0" collapsed="false">
      <c r="A813" s="115"/>
      <c r="B813" s="115"/>
      <c r="C813" s="115"/>
      <c r="D813" s="115"/>
      <c r="E813" s="115"/>
      <c r="F813" s="115"/>
      <c r="G813" s="115"/>
      <c r="H813" s="115"/>
      <c r="I813" s="115"/>
      <c r="J813" s="115"/>
      <c r="K813" s="115"/>
      <c r="L813" s="115"/>
      <c r="M813" s="115"/>
      <c r="N813" s="115"/>
      <c r="O813" s="115"/>
      <c r="P813" s="115"/>
      <c r="Q813" s="115"/>
      <c r="R813" s="115"/>
      <c r="S813" s="115"/>
      <c r="T813" s="115"/>
      <c r="U813" s="115"/>
      <c r="V813" s="115"/>
      <c r="W813" s="115"/>
      <c r="X813" s="115"/>
      <c r="Y813" s="115"/>
      <c r="Z813" s="115"/>
    </row>
    <row r="814" customFormat="false" ht="15.75" hidden="false" customHeight="true" outlineLevel="0" collapsed="false">
      <c r="A814" s="115"/>
      <c r="B814" s="115"/>
      <c r="C814" s="115"/>
      <c r="D814" s="115"/>
      <c r="E814" s="115"/>
      <c r="F814" s="115"/>
      <c r="G814" s="115"/>
      <c r="H814" s="115"/>
      <c r="I814" s="115"/>
      <c r="J814" s="115"/>
      <c r="K814" s="115"/>
      <c r="L814" s="115"/>
      <c r="M814" s="115"/>
      <c r="N814" s="115"/>
      <c r="O814" s="115"/>
      <c r="P814" s="115"/>
      <c r="Q814" s="115"/>
      <c r="R814" s="115"/>
      <c r="S814" s="115"/>
      <c r="T814" s="115"/>
      <c r="U814" s="115"/>
      <c r="V814" s="115"/>
      <c r="W814" s="115"/>
      <c r="X814" s="115"/>
      <c r="Y814" s="115"/>
      <c r="Z814" s="115"/>
    </row>
    <row r="815" customFormat="false" ht="15.75" hidden="false" customHeight="true" outlineLevel="0" collapsed="false">
      <c r="A815" s="115"/>
      <c r="B815" s="115"/>
      <c r="C815" s="115"/>
      <c r="D815" s="115"/>
      <c r="E815" s="115"/>
      <c r="F815" s="115"/>
      <c r="G815" s="115"/>
      <c r="H815" s="115"/>
      <c r="I815" s="115"/>
      <c r="J815" s="115"/>
      <c r="K815" s="115"/>
      <c r="L815" s="115"/>
      <c r="M815" s="115"/>
      <c r="N815" s="115"/>
      <c r="O815" s="115"/>
      <c r="P815" s="115"/>
      <c r="Q815" s="115"/>
      <c r="R815" s="115"/>
      <c r="S815" s="115"/>
      <c r="T815" s="115"/>
      <c r="U815" s="115"/>
      <c r="V815" s="115"/>
      <c r="W815" s="115"/>
      <c r="X815" s="115"/>
      <c r="Y815" s="115"/>
      <c r="Z815" s="115"/>
    </row>
    <row r="816" customFormat="false" ht="15.75" hidden="false" customHeight="true" outlineLevel="0" collapsed="false">
      <c r="A816" s="115"/>
      <c r="B816" s="115"/>
      <c r="C816" s="115"/>
      <c r="D816" s="115"/>
      <c r="E816" s="115"/>
      <c r="F816" s="115"/>
      <c r="G816" s="115"/>
      <c r="H816" s="115"/>
      <c r="I816" s="115"/>
      <c r="J816" s="115"/>
      <c r="K816" s="115"/>
      <c r="L816" s="115"/>
      <c r="M816" s="115"/>
      <c r="N816" s="115"/>
      <c r="O816" s="115"/>
      <c r="P816" s="115"/>
      <c r="Q816" s="115"/>
      <c r="R816" s="115"/>
      <c r="S816" s="115"/>
      <c r="T816" s="115"/>
      <c r="U816" s="115"/>
      <c r="V816" s="115"/>
      <c r="W816" s="115"/>
      <c r="X816" s="115"/>
      <c r="Y816" s="115"/>
      <c r="Z816" s="115"/>
    </row>
    <row r="817" customFormat="false" ht="15.75" hidden="false" customHeight="true" outlineLevel="0" collapsed="false">
      <c r="A817" s="115"/>
      <c r="B817" s="115"/>
      <c r="C817" s="115"/>
      <c r="D817" s="115"/>
      <c r="E817" s="115"/>
      <c r="F817" s="115"/>
      <c r="G817" s="115"/>
      <c r="H817" s="115"/>
      <c r="I817" s="115"/>
      <c r="J817" s="115"/>
      <c r="K817" s="115"/>
      <c r="L817" s="115"/>
      <c r="M817" s="115"/>
      <c r="N817" s="115"/>
      <c r="O817" s="115"/>
      <c r="P817" s="115"/>
      <c r="Q817" s="115"/>
      <c r="R817" s="115"/>
      <c r="S817" s="115"/>
      <c r="T817" s="115"/>
      <c r="U817" s="115"/>
      <c r="V817" s="115"/>
      <c r="W817" s="115"/>
      <c r="X817" s="115"/>
      <c r="Y817" s="115"/>
      <c r="Z817" s="115"/>
    </row>
    <row r="818" customFormat="false" ht="15.75" hidden="false" customHeight="true" outlineLevel="0" collapsed="false">
      <c r="A818" s="115"/>
      <c r="B818" s="115"/>
      <c r="C818" s="115"/>
      <c r="D818" s="115"/>
      <c r="E818" s="115"/>
      <c r="F818" s="115"/>
      <c r="G818" s="115"/>
      <c r="H818" s="115"/>
      <c r="I818" s="115"/>
      <c r="J818" s="115"/>
      <c r="K818" s="115"/>
      <c r="L818" s="115"/>
      <c r="M818" s="115"/>
      <c r="N818" s="115"/>
      <c r="O818" s="115"/>
      <c r="P818" s="115"/>
      <c r="Q818" s="115"/>
      <c r="R818" s="115"/>
      <c r="S818" s="115"/>
      <c r="T818" s="115"/>
      <c r="U818" s="115"/>
      <c r="V818" s="115"/>
      <c r="W818" s="115"/>
      <c r="X818" s="115"/>
      <c r="Y818" s="115"/>
      <c r="Z818" s="115"/>
    </row>
    <row r="819" customFormat="false" ht="15.75" hidden="false" customHeight="true" outlineLevel="0" collapsed="false">
      <c r="A819" s="115"/>
      <c r="B819" s="115"/>
      <c r="C819" s="115"/>
      <c r="D819" s="115"/>
      <c r="E819" s="115"/>
      <c r="F819" s="115"/>
      <c r="G819" s="115"/>
      <c r="H819" s="115"/>
      <c r="I819" s="115"/>
      <c r="J819" s="115"/>
      <c r="K819" s="115"/>
      <c r="L819" s="115"/>
      <c r="M819" s="115"/>
      <c r="N819" s="115"/>
      <c r="O819" s="115"/>
      <c r="P819" s="115"/>
      <c r="Q819" s="115"/>
      <c r="R819" s="115"/>
      <c r="S819" s="115"/>
      <c r="T819" s="115"/>
      <c r="U819" s="115"/>
      <c r="V819" s="115"/>
      <c r="W819" s="115"/>
      <c r="X819" s="115"/>
      <c r="Y819" s="115"/>
      <c r="Z819" s="115"/>
    </row>
    <row r="820" customFormat="false" ht="15.75" hidden="false" customHeight="true" outlineLevel="0" collapsed="false">
      <c r="A820" s="115"/>
      <c r="B820" s="115"/>
      <c r="C820" s="115"/>
      <c r="D820" s="115"/>
      <c r="E820" s="115"/>
      <c r="F820" s="115"/>
      <c r="G820" s="115"/>
      <c r="H820" s="115"/>
      <c r="I820" s="115"/>
      <c r="J820" s="115"/>
      <c r="K820" s="115"/>
      <c r="L820" s="115"/>
      <c r="M820" s="115"/>
      <c r="N820" s="115"/>
      <c r="O820" s="115"/>
      <c r="P820" s="115"/>
      <c r="Q820" s="115"/>
      <c r="R820" s="115"/>
      <c r="S820" s="115"/>
      <c r="T820" s="115"/>
      <c r="U820" s="115"/>
      <c r="V820" s="115"/>
      <c r="W820" s="115"/>
      <c r="X820" s="115"/>
      <c r="Y820" s="115"/>
      <c r="Z820" s="115"/>
    </row>
    <row r="821" customFormat="false" ht="15.75" hidden="false" customHeight="true" outlineLevel="0" collapsed="false">
      <c r="A821" s="115"/>
      <c r="B821" s="115"/>
      <c r="C821" s="115"/>
      <c r="D821" s="115"/>
      <c r="E821" s="115"/>
      <c r="F821" s="115"/>
      <c r="G821" s="115"/>
      <c r="H821" s="115"/>
      <c r="I821" s="115"/>
      <c r="J821" s="115"/>
      <c r="K821" s="115"/>
      <c r="L821" s="115"/>
      <c r="M821" s="115"/>
      <c r="N821" s="115"/>
      <c r="O821" s="115"/>
      <c r="P821" s="115"/>
      <c r="Q821" s="115"/>
      <c r="R821" s="115"/>
      <c r="S821" s="115"/>
      <c r="T821" s="115"/>
      <c r="U821" s="115"/>
      <c r="V821" s="115"/>
      <c r="W821" s="115"/>
      <c r="X821" s="115"/>
      <c r="Y821" s="115"/>
      <c r="Z821" s="115"/>
    </row>
    <row r="822" customFormat="false" ht="15.75" hidden="false" customHeight="true" outlineLevel="0" collapsed="false">
      <c r="A822" s="115"/>
      <c r="B822" s="115"/>
      <c r="C822" s="115"/>
      <c r="D822" s="115"/>
      <c r="E822" s="115"/>
      <c r="F822" s="115"/>
      <c r="G822" s="115"/>
      <c r="H822" s="115"/>
      <c r="I822" s="115"/>
      <c r="J822" s="115"/>
      <c r="K822" s="115"/>
      <c r="L822" s="115"/>
      <c r="M822" s="115"/>
      <c r="N822" s="115"/>
      <c r="O822" s="115"/>
      <c r="P822" s="115"/>
      <c r="Q822" s="115"/>
      <c r="R822" s="115"/>
      <c r="S822" s="115"/>
      <c r="T822" s="115"/>
      <c r="U822" s="115"/>
      <c r="V822" s="115"/>
      <c r="W822" s="115"/>
      <c r="X822" s="115"/>
      <c r="Y822" s="115"/>
      <c r="Z822" s="115"/>
    </row>
    <row r="823" customFormat="false" ht="15.75" hidden="false" customHeight="true" outlineLevel="0" collapsed="false">
      <c r="A823" s="115"/>
      <c r="B823" s="115"/>
      <c r="C823" s="115"/>
      <c r="D823" s="115"/>
      <c r="E823" s="115"/>
      <c r="F823" s="115"/>
      <c r="G823" s="115"/>
      <c r="H823" s="115"/>
      <c r="I823" s="115"/>
      <c r="J823" s="115"/>
      <c r="K823" s="115"/>
      <c r="L823" s="115"/>
      <c r="M823" s="115"/>
      <c r="N823" s="115"/>
      <c r="O823" s="115"/>
      <c r="P823" s="115"/>
      <c r="Q823" s="115"/>
      <c r="R823" s="115"/>
      <c r="S823" s="115"/>
      <c r="T823" s="115"/>
      <c r="U823" s="115"/>
      <c r="V823" s="115"/>
      <c r="W823" s="115"/>
      <c r="X823" s="115"/>
      <c r="Y823" s="115"/>
      <c r="Z823" s="115"/>
    </row>
    <row r="824" customFormat="false" ht="15.75" hidden="false" customHeight="true" outlineLevel="0" collapsed="false">
      <c r="A824" s="115"/>
      <c r="B824" s="115"/>
      <c r="C824" s="115"/>
      <c r="D824" s="115"/>
      <c r="E824" s="115"/>
      <c r="F824" s="115"/>
      <c r="G824" s="115"/>
      <c r="H824" s="115"/>
      <c r="I824" s="115"/>
      <c r="J824" s="115"/>
      <c r="K824" s="115"/>
      <c r="L824" s="115"/>
      <c r="M824" s="115"/>
      <c r="N824" s="115"/>
      <c r="O824" s="115"/>
      <c r="P824" s="115"/>
      <c r="Q824" s="115"/>
      <c r="R824" s="115"/>
      <c r="S824" s="115"/>
      <c r="T824" s="115"/>
      <c r="U824" s="115"/>
      <c r="V824" s="115"/>
      <c r="W824" s="115"/>
      <c r="X824" s="115"/>
      <c r="Y824" s="115"/>
      <c r="Z824" s="115"/>
    </row>
    <row r="825" customFormat="false" ht="15.75" hidden="false" customHeight="true" outlineLevel="0" collapsed="false">
      <c r="A825" s="115"/>
      <c r="B825" s="115"/>
      <c r="C825" s="115"/>
      <c r="D825" s="115"/>
      <c r="E825" s="115"/>
      <c r="F825" s="115"/>
      <c r="G825" s="115"/>
      <c r="H825" s="115"/>
      <c r="I825" s="115"/>
      <c r="J825" s="115"/>
      <c r="K825" s="115"/>
      <c r="L825" s="115"/>
      <c r="M825" s="115"/>
      <c r="N825" s="115"/>
      <c r="O825" s="115"/>
      <c r="P825" s="115"/>
      <c r="Q825" s="115"/>
      <c r="R825" s="115"/>
      <c r="S825" s="115"/>
      <c r="T825" s="115"/>
      <c r="U825" s="115"/>
      <c r="V825" s="115"/>
      <c r="W825" s="115"/>
      <c r="X825" s="115"/>
      <c r="Y825" s="115"/>
      <c r="Z825" s="115"/>
    </row>
    <row r="826" customFormat="false" ht="15.75" hidden="false" customHeight="true" outlineLevel="0" collapsed="false">
      <c r="A826" s="115"/>
      <c r="B826" s="115"/>
      <c r="C826" s="115"/>
      <c r="D826" s="115"/>
      <c r="E826" s="115"/>
      <c r="F826" s="115"/>
      <c r="G826" s="115"/>
      <c r="H826" s="115"/>
      <c r="I826" s="115"/>
      <c r="J826" s="115"/>
      <c r="K826" s="115"/>
      <c r="L826" s="115"/>
      <c r="M826" s="115"/>
      <c r="N826" s="115"/>
      <c r="O826" s="115"/>
      <c r="P826" s="115"/>
      <c r="Q826" s="115"/>
      <c r="R826" s="115"/>
      <c r="S826" s="115"/>
      <c r="T826" s="115"/>
      <c r="U826" s="115"/>
      <c r="V826" s="115"/>
      <c r="W826" s="115"/>
      <c r="X826" s="115"/>
      <c r="Y826" s="115"/>
      <c r="Z826" s="115"/>
    </row>
    <row r="827" customFormat="false" ht="15.75" hidden="false" customHeight="true" outlineLevel="0" collapsed="false">
      <c r="A827" s="115"/>
      <c r="B827" s="115"/>
      <c r="C827" s="115"/>
      <c r="D827" s="115"/>
      <c r="E827" s="115"/>
      <c r="F827" s="115"/>
      <c r="G827" s="115"/>
      <c r="H827" s="115"/>
      <c r="I827" s="115"/>
      <c r="J827" s="115"/>
      <c r="K827" s="115"/>
      <c r="L827" s="115"/>
      <c r="M827" s="115"/>
      <c r="N827" s="115"/>
      <c r="O827" s="115"/>
      <c r="P827" s="115"/>
      <c r="Q827" s="115"/>
      <c r="R827" s="115"/>
      <c r="S827" s="115"/>
      <c r="T827" s="115"/>
      <c r="U827" s="115"/>
      <c r="V827" s="115"/>
      <c r="W827" s="115"/>
      <c r="X827" s="115"/>
      <c r="Y827" s="115"/>
      <c r="Z827" s="115"/>
    </row>
    <row r="828" customFormat="false" ht="15.75" hidden="false" customHeight="true" outlineLevel="0" collapsed="false">
      <c r="A828" s="115"/>
      <c r="B828" s="115"/>
      <c r="C828" s="115"/>
      <c r="D828" s="115"/>
      <c r="E828" s="115"/>
      <c r="F828" s="115"/>
      <c r="G828" s="115"/>
      <c r="H828" s="115"/>
      <c r="I828" s="115"/>
      <c r="J828" s="115"/>
      <c r="K828" s="115"/>
      <c r="L828" s="115"/>
      <c r="M828" s="115"/>
      <c r="N828" s="115"/>
      <c r="O828" s="115"/>
      <c r="P828" s="115"/>
      <c r="Q828" s="115"/>
      <c r="R828" s="115"/>
      <c r="S828" s="115"/>
      <c r="T828" s="115"/>
      <c r="U828" s="115"/>
      <c r="V828" s="115"/>
      <c r="W828" s="115"/>
      <c r="X828" s="115"/>
      <c r="Y828" s="115"/>
      <c r="Z828" s="115"/>
    </row>
    <row r="829" customFormat="false" ht="15.75" hidden="false" customHeight="true" outlineLevel="0" collapsed="false">
      <c r="A829" s="115"/>
      <c r="B829" s="115"/>
      <c r="C829" s="115"/>
      <c r="D829" s="115"/>
      <c r="E829" s="115"/>
      <c r="F829" s="115"/>
      <c r="G829" s="115"/>
      <c r="H829" s="115"/>
      <c r="I829" s="115"/>
      <c r="J829" s="115"/>
      <c r="K829" s="115"/>
      <c r="L829" s="115"/>
      <c r="M829" s="115"/>
      <c r="N829" s="115"/>
      <c r="O829" s="115"/>
      <c r="P829" s="115"/>
      <c r="Q829" s="115"/>
      <c r="R829" s="115"/>
      <c r="S829" s="115"/>
      <c r="T829" s="115"/>
      <c r="U829" s="115"/>
      <c r="V829" s="115"/>
      <c r="W829" s="115"/>
      <c r="X829" s="115"/>
      <c r="Y829" s="115"/>
      <c r="Z829" s="115"/>
    </row>
    <row r="830" customFormat="false" ht="15.75" hidden="false" customHeight="true" outlineLevel="0" collapsed="false">
      <c r="A830" s="115"/>
      <c r="B830" s="115"/>
      <c r="C830" s="115"/>
      <c r="D830" s="115"/>
      <c r="E830" s="115"/>
      <c r="F830" s="115"/>
      <c r="G830" s="115"/>
      <c r="H830" s="115"/>
      <c r="I830" s="115"/>
      <c r="J830" s="115"/>
      <c r="K830" s="115"/>
      <c r="L830" s="115"/>
      <c r="M830" s="115"/>
      <c r="N830" s="115"/>
      <c r="O830" s="115"/>
      <c r="P830" s="115"/>
      <c r="Q830" s="115"/>
      <c r="R830" s="115"/>
      <c r="S830" s="115"/>
      <c r="T830" s="115"/>
      <c r="U830" s="115"/>
      <c r="V830" s="115"/>
      <c r="W830" s="115"/>
      <c r="X830" s="115"/>
      <c r="Y830" s="115"/>
      <c r="Z830" s="115"/>
    </row>
    <row r="831" customFormat="false" ht="15.75" hidden="false" customHeight="true" outlineLevel="0" collapsed="false">
      <c r="A831" s="115"/>
      <c r="B831" s="115"/>
      <c r="C831" s="115"/>
      <c r="D831" s="115"/>
      <c r="E831" s="115"/>
      <c r="F831" s="115"/>
      <c r="G831" s="115"/>
      <c r="H831" s="115"/>
      <c r="I831" s="115"/>
      <c r="J831" s="115"/>
      <c r="K831" s="115"/>
      <c r="L831" s="115"/>
      <c r="M831" s="115"/>
      <c r="N831" s="115"/>
      <c r="O831" s="115"/>
      <c r="P831" s="115"/>
      <c r="Q831" s="115"/>
      <c r="R831" s="115"/>
      <c r="S831" s="115"/>
      <c r="T831" s="115"/>
      <c r="U831" s="115"/>
      <c r="V831" s="115"/>
      <c r="W831" s="115"/>
      <c r="X831" s="115"/>
      <c r="Y831" s="115"/>
      <c r="Z831" s="115"/>
    </row>
    <row r="832" customFormat="false" ht="15.75" hidden="false" customHeight="true" outlineLevel="0" collapsed="false">
      <c r="A832" s="115"/>
      <c r="B832" s="115"/>
      <c r="C832" s="115"/>
      <c r="D832" s="115"/>
      <c r="E832" s="115"/>
      <c r="F832" s="115"/>
      <c r="G832" s="115"/>
      <c r="H832" s="115"/>
      <c r="I832" s="115"/>
      <c r="J832" s="115"/>
      <c r="K832" s="115"/>
      <c r="L832" s="115"/>
      <c r="M832" s="115"/>
      <c r="N832" s="115"/>
      <c r="O832" s="115"/>
      <c r="P832" s="115"/>
      <c r="Q832" s="115"/>
      <c r="R832" s="115"/>
      <c r="S832" s="115"/>
      <c r="T832" s="115"/>
      <c r="U832" s="115"/>
      <c r="V832" s="115"/>
      <c r="W832" s="115"/>
      <c r="X832" s="115"/>
      <c r="Y832" s="115"/>
      <c r="Z832" s="115"/>
    </row>
    <row r="833" customFormat="false" ht="15.75" hidden="false" customHeight="true" outlineLevel="0" collapsed="false">
      <c r="A833" s="115"/>
      <c r="B833" s="115"/>
      <c r="C833" s="115"/>
      <c r="D833" s="115"/>
      <c r="E833" s="115"/>
      <c r="F833" s="115"/>
      <c r="G833" s="115"/>
      <c r="H833" s="115"/>
      <c r="I833" s="115"/>
      <c r="J833" s="115"/>
      <c r="K833" s="115"/>
      <c r="L833" s="115"/>
      <c r="M833" s="115"/>
      <c r="N833" s="115"/>
      <c r="O833" s="115"/>
      <c r="P833" s="115"/>
      <c r="Q833" s="115"/>
      <c r="R833" s="115"/>
      <c r="S833" s="115"/>
      <c r="T833" s="115"/>
      <c r="U833" s="115"/>
      <c r="V833" s="115"/>
      <c r="W833" s="115"/>
      <c r="X833" s="115"/>
      <c r="Y833" s="115"/>
      <c r="Z833" s="115"/>
    </row>
    <row r="834" customFormat="false" ht="15.75" hidden="false" customHeight="true" outlineLevel="0" collapsed="false">
      <c r="A834" s="115"/>
      <c r="B834" s="115"/>
      <c r="C834" s="115"/>
      <c r="D834" s="115"/>
      <c r="E834" s="115"/>
      <c r="F834" s="115"/>
      <c r="G834" s="115"/>
      <c r="H834" s="115"/>
      <c r="I834" s="115"/>
      <c r="J834" s="115"/>
      <c r="K834" s="115"/>
      <c r="L834" s="115"/>
      <c r="M834" s="115"/>
      <c r="N834" s="115"/>
      <c r="O834" s="115"/>
      <c r="P834" s="115"/>
      <c r="Q834" s="115"/>
      <c r="R834" s="115"/>
      <c r="S834" s="115"/>
      <c r="T834" s="115"/>
      <c r="U834" s="115"/>
      <c r="V834" s="115"/>
      <c r="W834" s="115"/>
      <c r="X834" s="115"/>
      <c r="Y834" s="115"/>
      <c r="Z834" s="115"/>
    </row>
    <row r="835" customFormat="false" ht="15.75" hidden="false" customHeight="true" outlineLevel="0" collapsed="false">
      <c r="A835" s="115"/>
      <c r="B835" s="115"/>
      <c r="C835" s="115"/>
      <c r="D835" s="115"/>
      <c r="E835" s="115"/>
      <c r="F835" s="115"/>
      <c r="G835" s="115"/>
      <c r="H835" s="115"/>
      <c r="I835" s="115"/>
      <c r="J835" s="115"/>
      <c r="K835" s="115"/>
      <c r="L835" s="115"/>
      <c r="M835" s="115"/>
      <c r="N835" s="115"/>
      <c r="O835" s="115"/>
      <c r="P835" s="115"/>
      <c r="Q835" s="115"/>
      <c r="R835" s="115"/>
      <c r="S835" s="115"/>
      <c r="T835" s="115"/>
      <c r="U835" s="115"/>
      <c r="V835" s="115"/>
      <c r="W835" s="115"/>
      <c r="X835" s="115"/>
      <c r="Y835" s="115"/>
      <c r="Z835" s="115"/>
    </row>
    <row r="836" customFormat="false" ht="15.75" hidden="false" customHeight="true" outlineLevel="0" collapsed="false">
      <c r="A836" s="115"/>
      <c r="B836" s="115"/>
      <c r="C836" s="115"/>
      <c r="D836" s="115"/>
      <c r="E836" s="115"/>
      <c r="F836" s="115"/>
      <c r="G836" s="115"/>
      <c r="H836" s="115"/>
      <c r="I836" s="115"/>
      <c r="J836" s="115"/>
      <c r="K836" s="115"/>
      <c r="L836" s="115"/>
      <c r="M836" s="115"/>
      <c r="N836" s="115"/>
      <c r="O836" s="115"/>
      <c r="P836" s="115"/>
      <c r="Q836" s="115"/>
      <c r="R836" s="115"/>
      <c r="S836" s="115"/>
      <c r="T836" s="115"/>
      <c r="U836" s="115"/>
      <c r="V836" s="115"/>
      <c r="W836" s="115"/>
      <c r="X836" s="115"/>
      <c r="Y836" s="115"/>
      <c r="Z836" s="115"/>
    </row>
    <row r="837" customFormat="false" ht="15.75" hidden="false" customHeight="true" outlineLevel="0" collapsed="false">
      <c r="A837" s="115"/>
      <c r="B837" s="115"/>
      <c r="C837" s="115"/>
      <c r="D837" s="115"/>
      <c r="E837" s="115"/>
      <c r="F837" s="115"/>
      <c r="G837" s="115"/>
      <c r="H837" s="115"/>
      <c r="I837" s="115"/>
      <c r="J837" s="115"/>
      <c r="K837" s="115"/>
      <c r="L837" s="115"/>
      <c r="M837" s="115"/>
      <c r="N837" s="115"/>
      <c r="O837" s="115"/>
      <c r="P837" s="115"/>
      <c r="Q837" s="115"/>
      <c r="R837" s="115"/>
      <c r="S837" s="115"/>
      <c r="T837" s="115"/>
      <c r="U837" s="115"/>
      <c r="V837" s="115"/>
      <c r="W837" s="115"/>
      <c r="X837" s="115"/>
      <c r="Y837" s="115"/>
      <c r="Z837" s="115"/>
    </row>
    <row r="838" customFormat="false" ht="15.75" hidden="false" customHeight="true" outlineLevel="0" collapsed="false">
      <c r="A838" s="115"/>
      <c r="B838" s="115"/>
      <c r="C838" s="115"/>
      <c r="D838" s="115"/>
      <c r="E838" s="115"/>
      <c r="F838" s="115"/>
      <c r="G838" s="115"/>
      <c r="H838" s="115"/>
      <c r="I838" s="115"/>
      <c r="J838" s="115"/>
      <c r="K838" s="115"/>
      <c r="L838" s="115"/>
      <c r="M838" s="115"/>
      <c r="N838" s="115"/>
      <c r="O838" s="115"/>
      <c r="P838" s="115"/>
      <c r="Q838" s="115"/>
      <c r="R838" s="115"/>
      <c r="S838" s="115"/>
      <c r="T838" s="115"/>
      <c r="U838" s="115"/>
      <c r="V838" s="115"/>
      <c r="W838" s="115"/>
      <c r="X838" s="115"/>
      <c r="Y838" s="115"/>
      <c r="Z838" s="115"/>
    </row>
    <row r="839" customFormat="false" ht="15.75" hidden="false" customHeight="true" outlineLevel="0" collapsed="false">
      <c r="A839" s="115"/>
      <c r="B839" s="115"/>
      <c r="C839" s="115"/>
      <c r="D839" s="115"/>
      <c r="E839" s="115"/>
      <c r="F839" s="115"/>
      <c r="G839" s="115"/>
      <c r="H839" s="115"/>
      <c r="I839" s="115"/>
      <c r="J839" s="115"/>
      <c r="K839" s="115"/>
      <c r="L839" s="115"/>
      <c r="M839" s="115"/>
      <c r="N839" s="115"/>
      <c r="O839" s="115"/>
      <c r="P839" s="115"/>
      <c r="Q839" s="115"/>
      <c r="R839" s="115"/>
      <c r="S839" s="115"/>
      <c r="T839" s="115"/>
      <c r="U839" s="115"/>
      <c r="V839" s="115"/>
      <c r="W839" s="115"/>
      <c r="X839" s="115"/>
      <c r="Y839" s="115"/>
      <c r="Z839" s="115"/>
    </row>
    <row r="840" customFormat="false" ht="15.75" hidden="false" customHeight="true" outlineLevel="0" collapsed="false">
      <c r="A840" s="115"/>
      <c r="B840" s="115"/>
      <c r="C840" s="115"/>
      <c r="D840" s="115"/>
      <c r="E840" s="115"/>
      <c r="F840" s="115"/>
      <c r="G840" s="115"/>
      <c r="H840" s="115"/>
      <c r="I840" s="115"/>
      <c r="J840" s="115"/>
      <c r="K840" s="115"/>
      <c r="L840" s="115"/>
      <c r="M840" s="115"/>
      <c r="N840" s="115"/>
      <c r="O840" s="115"/>
      <c r="P840" s="115"/>
      <c r="Q840" s="115"/>
      <c r="R840" s="115"/>
      <c r="S840" s="115"/>
      <c r="T840" s="115"/>
      <c r="U840" s="115"/>
      <c r="V840" s="115"/>
      <c r="W840" s="115"/>
      <c r="X840" s="115"/>
      <c r="Y840" s="115"/>
      <c r="Z840" s="115"/>
    </row>
    <row r="841" customFormat="false" ht="15.75" hidden="false" customHeight="true" outlineLevel="0" collapsed="false">
      <c r="A841" s="115"/>
      <c r="B841" s="115"/>
      <c r="C841" s="115"/>
      <c r="D841" s="115"/>
      <c r="E841" s="115"/>
      <c r="F841" s="115"/>
      <c r="G841" s="115"/>
      <c r="H841" s="115"/>
      <c r="I841" s="115"/>
      <c r="J841" s="115"/>
      <c r="K841" s="115"/>
      <c r="L841" s="115"/>
      <c r="M841" s="115"/>
      <c r="N841" s="115"/>
      <c r="O841" s="115"/>
      <c r="P841" s="115"/>
      <c r="Q841" s="115"/>
      <c r="R841" s="115"/>
      <c r="S841" s="115"/>
      <c r="T841" s="115"/>
      <c r="U841" s="115"/>
      <c r="V841" s="115"/>
      <c r="W841" s="115"/>
      <c r="X841" s="115"/>
      <c r="Y841" s="115"/>
      <c r="Z841" s="115"/>
    </row>
    <row r="842" customFormat="false" ht="15.75" hidden="false" customHeight="true" outlineLevel="0" collapsed="false">
      <c r="A842" s="115"/>
      <c r="B842" s="115"/>
      <c r="C842" s="115"/>
      <c r="D842" s="115"/>
      <c r="E842" s="115"/>
      <c r="F842" s="115"/>
      <c r="G842" s="115"/>
      <c r="H842" s="115"/>
      <c r="I842" s="115"/>
      <c r="J842" s="115"/>
      <c r="K842" s="115"/>
      <c r="L842" s="115"/>
      <c r="M842" s="115"/>
      <c r="N842" s="115"/>
      <c r="O842" s="115"/>
      <c r="P842" s="115"/>
      <c r="Q842" s="115"/>
      <c r="R842" s="115"/>
      <c r="S842" s="115"/>
      <c r="T842" s="115"/>
      <c r="U842" s="115"/>
      <c r="V842" s="115"/>
      <c r="W842" s="115"/>
      <c r="X842" s="115"/>
      <c r="Y842" s="115"/>
      <c r="Z842" s="115"/>
    </row>
    <row r="843" customFormat="false" ht="15.75" hidden="false" customHeight="true" outlineLevel="0" collapsed="false">
      <c r="A843" s="115"/>
      <c r="B843" s="115"/>
      <c r="C843" s="115"/>
      <c r="D843" s="115"/>
      <c r="E843" s="115"/>
      <c r="F843" s="115"/>
      <c r="G843" s="115"/>
      <c r="H843" s="115"/>
      <c r="I843" s="115"/>
      <c r="J843" s="115"/>
      <c r="K843" s="115"/>
      <c r="L843" s="115"/>
      <c r="M843" s="115"/>
      <c r="N843" s="115"/>
      <c r="O843" s="115"/>
      <c r="P843" s="115"/>
      <c r="Q843" s="115"/>
      <c r="R843" s="115"/>
      <c r="S843" s="115"/>
      <c r="T843" s="115"/>
      <c r="U843" s="115"/>
      <c r="V843" s="115"/>
      <c r="W843" s="115"/>
      <c r="X843" s="115"/>
      <c r="Y843" s="115"/>
      <c r="Z843" s="115"/>
    </row>
    <row r="844" customFormat="false" ht="15.75" hidden="false" customHeight="true" outlineLevel="0" collapsed="false">
      <c r="A844" s="115"/>
      <c r="B844" s="115"/>
      <c r="C844" s="115"/>
      <c r="D844" s="115"/>
      <c r="E844" s="115"/>
      <c r="F844" s="115"/>
      <c r="G844" s="115"/>
      <c r="H844" s="115"/>
      <c r="I844" s="115"/>
      <c r="J844" s="115"/>
      <c r="K844" s="115"/>
      <c r="L844" s="115"/>
      <c r="M844" s="115"/>
      <c r="N844" s="115"/>
      <c r="O844" s="115"/>
      <c r="P844" s="115"/>
      <c r="Q844" s="115"/>
      <c r="R844" s="115"/>
      <c r="S844" s="115"/>
      <c r="T844" s="115"/>
      <c r="U844" s="115"/>
      <c r="V844" s="115"/>
      <c r="W844" s="115"/>
      <c r="X844" s="115"/>
      <c r="Y844" s="115"/>
      <c r="Z844" s="115"/>
    </row>
    <row r="845" customFormat="false" ht="15.75" hidden="false" customHeight="true" outlineLevel="0" collapsed="false">
      <c r="A845" s="115"/>
      <c r="B845" s="115"/>
      <c r="C845" s="115"/>
      <c r="D845" s="115"/>
      <c r="E845" s="115"/>
      <c r="F845" s="115"/>
      <c r="G845" s="115"/>
      <c r="H845" s="115"/>
      <c r="I845" s="115"/>
      <c r="J845" s="115"/>
      <c r="K845" s="115"/>
      <c r="L845" s="115"/>
      <c r="M845" s="115"/>
      <c r="N845" s="115"/>
      <c r="O845" s="115"/>
      <c r="P845" s="115"/>
      <c r="Q845" s="115"/>
      <c r="R845" s="115"/>
      <c r="S845" s="115"/>
      <c r="T845" s="115"/>
      <c r="U845" s="115"/>
      <c r="V845" s="115"/>
      <c r="W845" s="115"/>
      <c r="X845" s="115"/>
      <c r="Y845" s="115"/>
      <c r="Z845" s="115"/>
    </row>
    <row r="846" customFormat="false" ht="15.75" hidden="false" customHeight="true" outlineLevel="0" collapsed="false">
      <c r="A846" s="115"/>
      <c r="B846" s="115"/>
      <c r="C846" s="115"/>
      <c r="D846" s="115"/>
      <c r="E846" s="115"/>
      <c r="F846" s="115"/>
      <c r="G846" s="115"/>
      <c r="H846" s="115"/>
      <c r="I846" s="115"/>
      <c r="J846" s="115"/>
      <c r="K846" s="115"/>
      <c r="L846" s="115"/>
      <c r="M846" s="115"/>
      <c r="N846" s="115"/>
      <c r="O846" s="115"/>
      <c r="P846" s="115"/>
      <c r="Q846" s="115"/>
      <c r="R846" s="115"/>
      <c r="S846" s="115"/>
      <c r="T846" s="115"/>
      <c r="U846" s="115"/>
      <c r="V846" s="115"/>
      <c r="W846" s="115"/>
      <c r="X846" s="115"/>
      <c r="Y846" s="115"/>
      <c r="Z846" s="115"/>
    </row>
    <row r="847" customFormat="false" ht="15.75" hidden="false" customHeight="true" outlineLevel="0" collapsed="false">
      <c r="A847" s="115"/>
      <c r="B847" s="115"/>
      <c r="C847" s="115"/>
      <c r="D847" s="115"/>
      <c r="E847" s="115"/>
      <c r="F847" s="115"/>
      <c r="G847" s="115"/>
      <c r="H847" s="115"/>
      <c r="I847" s="115"/>
      <c r="J847" s="115"/>
      <c r="K847" s="115"/>
      <c r="L847" s="115"/>
      <c r="M847" s="115"/>
      <c r="N847" s="115"/>
      <c r="O847" s="115"/>
      <c r="P847" s="115"/>
      <c r="Q847" s="115"/>
      <c r="R847" s="115"/>
      <c r="S847" s="115"/>
      <c r="T847" s="115"/>
      <c r="U847" s="115"/>
      <c r="V847" s="115"/>
      <c r="W847" s="115"/>
      <c r="X847" s="115"/>
      <c r="Y847" s="115"/>
      <c r="Z847" s="115"/>
    </row>
    <row r="848" customFormat="false" ht="15.75" hidden="false" customHeight="true" outlineLevel="0" collapsed="false">
      <c r="A848" s="115"/>
      <c r="B848" s="115"/>
      <c r="C848" s="115"/>
      <c r="D848" s="115"/>
      <c r="E848" s="115"/>
      <c r="F848" s="115"/>
      <c r="G848" s="115"/>
      <c r="H848" s="115"/>
      <c r="I848" s="115"/>
      <c r="J848" s="115"/>
      <c r="K848" s="115"/>
      <c r="L848" s="115"/>
      <c r="M848" s="115"/>
      <c r="N848" s="115"/>
      <c r="O848" s="115"/>
      <c r="P848" s="115"/>
      <c r="Q848" s="115"/>
      <c r="R848" s="115"/>
      <c r="S848" s="115"/>
      <c r="T848" s="115"/>
      <c r="U848" s="115"/>
      <c r="V848" s="115"/>
      <c r="W848" s="115"/>
      <c r="X848" s="115"/>
      <c r="Y848" s="115"/>
      <c r="Z848" s="115"/>
    </row>
    <row r="849" customFormat="false" ht="15.75" hidden="false" customHeight="true" outlineLevel="0" collapsed="false">
      <c r="A849" s="115"/>
      <c r="B849" s="115"/>
      <c r="C849" s="115"/>
      <c r="D849" s="115"/>
      <c r="E849" s="115"/>
      <c r="F849" s="115"/>
      <c r="G849" s="115"/>
      <c r="H849" s="115"/>
      <c r="I849" s="115"/>
      <c r="J849" s="115"/>
      <c r="K849" s="115"/>
      <c r="L849" s="115"/>
      <c r="M849" s="115"/>
      <c r="N849" s="115"/>
      <c r="O849" s="115"/>
      <c r="P849" s="115"/>
      <c r="Q849" s="115"/>
      <c r="R849" s="115"/>
      <c r="S849" s="115"/>
      <c r="T849" s="115"/>
      <c r="U849" s="115"/>
      <c r="V849" s="115"/>
      <c r="W849" s="115"/>
      <c r="X849" s="115"/>
      <c r="Y849" s="115"/>
      <c r="Z849" s="115"/>
    </row>
    <row r="850" customFormat="false" ht="15.75" hidden="false" customHeight="true" outlineLevel="0" collapsed="false">
      <c r="A850" s="115"/>
      <c r="B850" s="115"/>
      <c r="C850" s="115"/>
      <c r="D850" s="115"/>
      <c r="E850" s="115"/>
      <c r="F850" s="115"/>
      <c r="G850" s="115"/>
      <c r="H850" s="115"/>
      <c r="I850" s="115"/>
      <c r="J850" s="115"/>
      <c r="K850" s="115"/>
      <c r="L850" s="115"/>
      <c r="M850" s="115"/>
      <c r="N850" s="115"/>
      <c r="O850" s="115"/>
      <c r="P850" s="115"/>
      <c r="Q850" s="115"/>
      <c r="R850" s="115"/>
      <c r="S850" s="115"/>
      <c r="T850" s="115"/>
      <c r="U850" s="115"/>
      <c r="V850" s="115"/>
      <c r="W850" s="115"/>
      <c r="X850" s="115"/>
      <c r="Y850" s="115"/>
      <c r="Z850" s="115"/>
    </row>
    <row r="851" customFormat="false" ht="15.75" hidden="false" customHeight="true" outlineLevel="0" collapsed="false">
      <c r="A851" s="115"/>
      <c r="B851" s="115"/>
      <c r="C851" s="115"/>
      <c r="D851" s="115"/>
      <c r="E851" s="115"/>
      <c r="F851" s="115"/>
      <c r="G851" s="115"/>
      <c r="H851" s="115"/>
      <c r="I851" s="115"/>
      <c r="J851" s="115"/>
      <c r="K851" s="115"/>
      <c r="L851" s="115"/>
      <c r="M851" s="115"/>
      <c r="N851" s="115"/>
      <c r="O851" s="115"/>
      <c r="P851" s="115"/>
      <c r="Q851" s="115"/>
      <c r="R851" s="115"/>
      <c r="S851" s="115"/>
      <c r="T851" s="115"/>
      <c r="U851" s="115"/>
      <c r="V851" s="115"/>
      <c r="W851" s="115"/>
      <c r="X851" s="115"/>
      <c r="Y851" s="115"/>
      <c r="Z851" s="115"/>
    </row>
    <row r="852" customFormat="false" ht="15.75" hidden="false" customHeight="true" outlineLevel="0" collapsed="false">
      <c r="A852" s="115"/>
      <c r="B852" s="115"/>
      <c r="C852" s="115"/>
      <c r="D852" s="115"/>
      <c r="E852" s="115"/>
      <c r="F852" s="115"/>
      <c r="G852" s="115"/>
      <c r="H852" s="115"/>
      <c r="I852" s="115"/>
      <c r="J852" s="115"/>
      <c r="K852" s="115"/>
      <c r="L852" s="115"/>
      <c r="M852" s="115"/>
      <c r="N852" s="115"/>
      <c r="O852" s="115"/>
      <c r="P852" s="115"/>
      <c r="Q852" s="115"/>
      <c r="R852" s="115"/>
      <c r="S852" s="115"/>
      <c r="T852" s="115"/>
      <c r="U852" s="115"/>
      <c r="V852" s="115"/>
      <c r="W852" s="115"/>
      <c r="X852" s="115"/>
      <c r="Y852" s="115"/>
      <c r="Z852" s="115"/>
    </row>
    <row r="853" customFormat="false" ht="15.75" hidden="false" customHeight="true" outlineLevel="0" collapsed="false">
      <c r="A853" s="115"/>
      <c r="B853" s="115"/>
      <c r="C853" s="115"/>
      <c r="D853" s="115"/>
      <c r="E853" s="115"/>
      <c r="F853" s="115"/>
      <c r="G853" s="115"/>
      <c r="H853" s="115"/>
      <c r="I853" s="115"/>
      <c r="J853" s="115"/>
      <c r="K853" s="115"/>
      <c r="L853" s="115"/>
      <c r="M853" s="115"/>
      <c r="N853" s="115"/>
      <c r="O853" s="115"/>
      <c r="P853" s="115"/>
      <c r="Q853" s="115"/>
      <c r="R853" s="115"/>
      <c r="S853" s="115"/>
      <c r="T853" s="115"/>
      <c r="U853" s="115"/>
      <c r="V853" s="115"/>
      <c r="W853" s="115"/>
      <c r="X853" s="115"/>
      <c r="Y853" s="115"/>
      <c r="Z853" s="115"/>
    </row>
    <row r="854" customFormat="false" ht="15.75" hidden="false" customHeight="true" outlineLevel="0" collapsed="false">
      <c r="A854" s="115"/>
      <c r="B854" s="115"/>
      <c r="C854" s="115"/>
      <c r="D854" s="115"/>
      <c r="E854" s="115"/>
      <c r="F854" s="115"/>
      <c r="G854" s="115"/>
      <c r="H854" s="115"/>
      <c r="I854" s="115"/>
      <c r="J854" s="115"/>
      <c r="K854" s="115"/>
      <c r="L854" s="115"/>
      <c r="M854" s="115"/>
      <c r="N854" s="115"/>
      <c r="O854" s="115"/>
      <c r="P854" s="115"/>
      <c r="Q854" s="115"/>
      <c r="R854" s="115"/>
      <c r="S854" s="115"/>
      <c r="T854" s="115"/>
      <c r="U854" s="115"/>
      <c r="V854" s="115"/>
      <c r="W854" s="115"/>
      <c r="X854" s="115"/>
      <c r="Y854" s="115"/>
      <c r="Z854" s="115"/>
    </row>
    <row r="855" customFormat="false" ht="15.75" hidden="false" customHeight="true" outlineLevel="0" collapsed="false">
      <c r="A855" s="115"/>
      <c r="B855" s="115"/>
      <c r="C855" s="115"/>
      <c r="D855" s="115"/>
      <c r="E855" s="115"/>
      <c r="F855" s="115"/>
      <c r="G855" s="115"/>
      <c r="H855" s="115"/>
      <c r="I855" s="115"/>
      <c r="J855" s="115"/>
      <c r="K855" s="115"/>
      <c r="L855" s="115"/>
      <c r="M855" s="115"/>
      <c r="N855" s="115"/>
      <c r="O855" s="115"/>
      <c r="P855" s="115"/>
      <c r="Q855" s="115"/>
      <c r="R855" s="115"/>
      <c r="S855" s="115"/>
      <c r="T855" s="115"/>
      <c r="U855" s="115"/>
      <c r="V855" s="115"/>
      <c r="W855" s="115"/>
      <c r="X855" s="115"/>
      <c r="Y855" s="115"/>
      <c r="Z855" s="115"/>
    </row>
    <row r="856" customFormat="false" ht="15.75" hidden="false" customHeight="true" outlineLevel="0" collapsed="false">
      <c r="A856" s="115"/>
      <c r="B856" s="115"/>
      <c r="C856" s="115"/>
      <c r="D856" s="115"/>
      <c r="E856" s="115"/>
      <c r="F856" s="115"/>
      <c r="G856" s="115"/>
      <c r="H856" s="115"/>
      <c r="I856" s="115"/>
      <c r="J856" s="115"/>
      <c r="K856" s="115"/>
      <c r="L856" s="115"/>
      <c r="M856" s="115"/>
      <c r="N856" s="115"/>
      <c r="O856" s="115"/>
      <c r="P856" s="115"/>
      <c r="Q856" s="115"/>
      <c r="R856" s="115"/>
      <c r="S856" s="115"/>
      <c r="T856" s="115"/>
      <c r="U856" s="115"/>
      <c r="V856" s="115"/>
      <c r="W856" s="115"/>
      <c r="X856" s="115"/>
      <c r="Y856" s="115"/>
      <c r="Z856" s="115"/>
    </row>
    <row r="857" customFormat="false" ht="15.75" hidden="false" customHeight="true" outlineLevel="0" collapsed="false">
      <c r="A857" s="115"/>
      <c r="B857" s="115"/>
      <c r="C857" s="115"/>
      <c r="D857" s="115"/>
      <c r="E857" s="115"/>
      <c r="F857" s="115"/>
      <c r="G857" s="115"/>
      <c r="H857" s="115"/>
      <c r="I857" s="115"/>
      <c r="J857" s="115"/>
      <c r="K857" s="115"/>
      <c r="L857" s="115"/>
      <c r="M857" s="115"/>
      <c r="N857" s="115"/>
      <c r="O857" s="115"/>
      <c r="P857" s="115"/>
      <c r="Q857" s="115"/>
      <c r="R857" s="115"/>
      <c r="S857" s="115"/>
      <c r="T857" s="115"/>
      <c r="U857" s="115"/>
      <c r="V857" s="115"/>
      <c r="W857" s="115"/>
      <c r="X857" s="115"/>
      <c r="Y857" s="115"/>
      <c r="Z857" s="115"/>
    </row>
    <row r="858" customFormat="false" ht="15.75" hidden="false" customHeight="true" outlineLevel="0" collapsed="false">
      <c r="A858" s="115"/>
      <c r="B858" s="115"/>
      <c r="C858" s="115"/>
      <c r="D858" s="115"/>
      <c r="E858" s="115"/>
      <c r="F858" s="115"/>
      <c r="G858" s="115"/>
      <c r="H858" s="115"/>
      <c r="I858" s="115"/>
      <c r="J858" s="115"/>
      <c r="K858" s="115"/>
      <c r="L858" s="115"/>
      <c r="M858" s="115"/>
      <c r="N858" s="115"/>
      <c r="O858" s="115"/>
      <c r="P858" s="115"/>
      <c r="Q858" s="115"/>
      <c r="R858" s="115"/>
      <c r="S858" s="115"/>
      <c r="T858" s="115"/>
      <c r="U858" s="115"/>
      <c r="V858" s="115"/>
      <c r="W858" s="115"/>
      <c r="X858" s="115"/>
      <c r="Y858" s="115"/>
      <c r="Z858" s="115"/>
    </row>
    <row r="859" customFormat="false" ht="15.75" hidden="false" customHeight="true" outlineLevel="0" collapsed="false">
      <c r="A859" s="115"/>
      <c r="B859" s="115"/>
      <c r="C859" s="115"/>
      <c r="D859" s="115"/>
      <c r="E859" s="115"/>
      <c r="F859" s="115"/>
      <c r="G859" s="115"/>
      <c r="H859" s="115"/>
      <c r="I859" s="115"/>
      <c r="J859" s="115"/>
      <c r="K859" s="115"/>
      <c r="L859" s="115"/>
      <c r="M859" s="115"/>
      <c r="N859" s="115"/>
      <c r="O859" s="115"/>
      <c r="P859" s="115"/>
      <c r="Q859" s="115"/>
      <c r="R859" s="115"/>
      <c r="S859" s="115"/>
      <c r="T859" s="115"/>
      <c r="U859" s="115"/>
      <c r="V859" s="115"/>
      <c r="W859" s="115"/>
      <c r="X859" s="115"/>
      <c r="Y859" s="115"/>
      <c r="Z859" s="115"/>
    </row>
    <row r="860" customFormat="false" ht="15.75" hidden="false" customHeight="true" outlineLevel="0" collapsed="false">
      <c r="A860" s="115"/>
      <c r="B860" s="115"/>
      <c r="C860" s="115"/>
      <c r="D860" s="115"/>
      <c r="E860" s="115"/>
      <c r="F860" s="115"/>
      <c r="G860" s="115"/>
      <c r="H860" s="115"/>
      <c r="I860" s="115"/>
      <c r="J860" s="115"/>
      <c r="K860" s="115"/>
      <c r="L860" s="115"/>
      <c r="M860" s="115"/>
      <c r="N860" s="115"/>
      <c r="O860" s="115"/>
      <c r="P860" s="115"/>
      <c r="Q860" s="115"/>
      <c r="R860" s="115"/>
      <c r="S860" s="115"/>
      <c r="T860" s="115"/>
      <c r="U860" s="115"/>
      <c r="V860" s="115"/>
      <c r="W860" s="115"/>
      <c r="X860" s="115"/>
      <c r="Y860" s="115"/>
      <c r="Z860" s="115"/>
    </row>
    <row r="861" customFormat="false" ht="15.75" hidden="false" customHeight="true" outlineLevel="0" collapsed="false">
      <c r="A861" s="115"/>
      <c r="B861" s="115"/>
      <c r="C861" s="115"/>
      <c r="D861" s="115"/>
      <c r="E861" s="115"/>
      <c r="F861" s="115"/>
      <c r="G861" s="115"/>
      <c r="H861" s="115"/>
      <c r="I861" s="115"/>
      <c r="J861" s="115"/>
      <c r="K861" s="115"/>
      <c r="L861" s="115"/>
      <c r="M861" s="115"/>
      <c r="N861" s="115"/>
      <c r="O861" s="115"/>
      <c r="P861" s="115"/>
      <c r="Q861" s="115"/>
      <c r="R861" s="115"/>
      <c r="S861" s="115"/>
      <c r="T861" s="115"/>
      <c r="U861" s="115"/>
      <c r="V861" s="115"/>
      <c r="W861" s="115"/>
      <c r="X861" s="115"/>
      <c r="Y861" s="115"/>
      <c r="Z861" s="115"/>
    </row>
    <row r="862" customFormat="false" ht="15.75" hidden="false" customHeight="true" outlineLevel="0" collapsed="false">
      <c r="A862" s="115"/>
      <c r="B862" s="115"/>
      <c r="C862" s="115"/>
      <c r="D862" s="115"/>
      <c r="E862" s="115"/>
      <c r="F862" s="115"/>
      <c r="G862" s="115"/>
      <c r="H862" s="115"/>
      <c r="I862" s="115"/>
      <c r="J862" s="115"/>
      <c r="K862" s="115"/>
      <c r="L862" s="115"/>
      <c r="M862" s="115"/>
      <c r="N862" s="115"/>
      <c r="O862" s="115"/>
      <c r="P862" s="115"/>
      <c r="Q862" s="115"/>
      <c r="R862" s="115"/>
      <c r="S862" s="115"/>
      <c r="T862" s="115"/>
      <c r="U862" s="115"/>
      <c r="V862" s="115"/>
      <c r="W862" s="115"/>
      <c r="X862" s="115"/>
      <c r="Y862" s="115"/>
      <c r="Z862" s="115"/>
    </row>
    <row r="863" customFormat="false" ht="15.75" hidden="false" customHeight="true" outlineLevel="0" collapsed="false">
      <c r="A863" s="115"/>
      <c r="B863" s="115"/>
      <c r="C863" s="115"/>
      <c r="D863" s="115"/>
      <c r="E863" s="115"/>
      <c r="F863" s="115"/>
      <c r="G863" s="115"/>
      <c r="H863" s="115"/>
      <c r="I863" s="115"/>
      <c r="J863" s="115"/>
      <c r="K863" s="115"/>
      <c r="L863" s="115"/>
      <c r="M863" s="115"/>
      <c r="N863" s="115"/>
      <c r="O863" s="115"/>
      <c r="P863" s="115"/>
      <c r="Q863" s="115"/>
      <c r="R863" s="115"/>
      <c r="S863" s="115"/>
      <c r="T863" s="115"/>
      <c r="U863" s="115"/>
      <c r="V863" s="115"/>
      <c r="W863" s="115"/>
      <c r="X863" s="115"/>
      <c r="Y863" s="115"/>
      <c r="Z863" s="115"/>
    </row>
    <row r="864" customFormat="false" ht="15.75" hidden="false" customHeight="true" outlineLevel="0" collapsed="false">
      <c r="A864" s="115"/>
      <c r="B864" s="115"/>
      <c r="C864" s="115"/>
      <c r="D864" s="115"/>
      <c r="E864" s="115"/>
      <c r="F864" s="115"/>
      <c r="G864" s="115"/>
      <c r="H864" s="115"/>
      <c r="I864" s="115"/>
      <c r="J864" s="115"/>
      <c r="K864" s="115"/>
      <c r="L864" s="115"/>
      <c r="M864" s="115"/>
      <c r="N864" s="115"/>
      <c r="O864" s="115"/>
      <c r="P864" s="115"/>
      <c r="Q864" s="115"/>
      <c r="R864" s="115"/>
      <c r="S864" s="115"/>
      <c r="T864" s="115"/>
      <c r="U864" s="115"/>
      <c r="V864" s="115"/>
      <c r="W864" s="115"/>
      <c r="X864" s="115"/>
      <c r="Y864" s="115"/>
      <c r="Z864" s="115"/>
    </row>
    <row r="865" customFormat="false" ht="15.75" hidden="false" customHeight="true" outlineLevel="0" collapsed="false">
      <c r="A865" s="115"/>
      <c r="B865" s="115"/>
      <c r="C865" s="115"/>
      <c r="D865" s="115"/>
      <c r="E865" s="115"/>
      <c r="F865" s="115"/>
      <c r="G865" s="115"/>
      <c r="H865" s="115"/>
      <c r="I865" s="115"/>
      <c r="J865" s="115"/>
      <c r="K865" s="115"/>
      <c r="L865" s="115"/>
      <c r="M865" s="115"/>
      <c r="N865" s="115"/>
      <c r="O865" s="115"/>
      <c r="P865" s="115"/>
      <c r="Q865" s="115"/>
      <c r="R865" s="115"/>
      <c r="S865" s="115"/>
      <c r="T865" s="115"/>
      <c r="U865" s="115"/>
      <c r="V865" s="115"/>
      <c r="W865" s="115"/>
      <c r="X865" s="115"/>
      <c r="Y865" s="115"/>
      <c r="Z865" s="115"/>
    </row>
    <row r="866" customFormat="false" ht="15.75" hidden="false" customHeight="true" outlineLevel="0" collapsed="false">
      <c r="A866" s="115"/>
      <c r="B866" s="115"/>
      <c r="C866" s="115"/>
      <c r="D866" s="115"/>
      <c r="E866" s="115"/>
      <c r="F866" s="115"/>
      <c r="G866" s="115"/>
      <c r="H866" s="115"/>
      <c r="I866" s="115"/>
      <c r="J866" s="115"/>
      <c r="K866" s="115"/>
      <c r="L866" s="115"/>
      <c r="M866" s="115"/>
      <c r="N866" s="115"/>
      <c r="O866" s="115"/>
      <c r="P866" s="115"/>
      <c r="Q866" s="115"/>
      <c r="R866" s="115"/>
      <c r="S866" s="115"/>
      <c r="T866" s="115"/>
      <c r="U866" s="115"/>
      <c r="V866" s="115"/>
      <c r="W866" s="115"/>
      <c r="X866" s="115"/>
      <c r="Y866" s="115"/>
      <c r="Z866" s="115"/>
    </row>
    <row r="867" customFormat="false" ht="15.75" hidden="false" customHeight="true" outlineLevel="0" collapsed="false">
      <c r="A867" s="115"/>
      <c r="B867" s="115"/>
      <c r="C867" s="115"/>
      <c r="D867" s="115"/>
      <c r="E867" s="115"/>
      <c r="F867" s="115"/>
      <c r="G867" s="115"/>
      <c r="H867" s="115"/>
      <c r="I867" s="115"/>
      <c r="J867" s="115"/>
      <c r="K867" s="115"/>
      <c r="L867" s="115"/>
      <c r="M867" s="115"/>
      <c r="N867" s="115"/>
      <c r="O867" s="115"/>
      <c r="P867" s="115"/>
      <c r="Q867" s="115"/>
      <c r="R867" s="115"/>
      <c r="S867" s="115"/>
      <c r="T867" s="115"/>
      <c r="U867" s="115"/>
      <c r="V867" s="115"/>
      <c r="W867" s="115"/>
      <c r="X867" s="115"/>
      <c r="Y867" s="115"/>
      <c r="Z867" s="115"/>
    </row>
    <row r="868" customFormat="false" ht="15.75" hidden="false" customHeight="true" outlineLevel="0" collapsed="false">
      <c r="A868" s="115"/>
      <c r="B868" s="115"/>
      <c r="C868" s="115"/>
      <c r="D868" s="115"/>
      <c r="E868" s="115"/>
      <c r="F868" s="115"/>
      <c r="G868" s="115"/>
      <c r="H868" s="115"/>
      <c r="I868" s="115"/>
      <c r="J868" s="115"/>
      <c r="K868" s="115"/>
      <c r="L868" s="115"/>
      <c r="M868" s="115"/>
      <c r="N868" s="115"/>
      <c r="O868" s="115"/>
      <c r="P868" s="115"/>
      <c r="Q868" s="115"/>
      <c r="R868" s="115"/>
      <c r="S868" s="115"/>
      <c r="T868" s="115"/>
      <c r="U868" s="115"/>
      <c r="V868" s="115"/>
      <c r="W868" s="115"/>
      <c r="X868" s="115"/>
      <c r="Y868" s="115"/>
      <c r="Z868" s="115"/>
    </row>
    <row r="869" customFormat="false" ht="15.75" hidden="false" customHeight="true" outlineLevel="0" collapsed="false">
      <c r="A869" s="115"/>
      <c r="B869" s="115"/>
      <c r="C869" s="115"/>
      <c r="D869" s="115"/>
      <c r="E869" s="115"/>
      <c r="F869" s="115"/>
      <c r="G869" s="115"/>
      <c r="H869" s="115"/>
      <c r="I869" s="115"/>
      <c r="J869" s="115"/>
      <c r="K869" s="115"/>
      <c r="L869" s="115"/>
      <c r="M869" s="115"/>
      <c r="N869" s="115"/>
      <c r="O869" s="115"/>
      <c r="P869" s="115"/>
      <c r="Q869" s="115"/>
      <c r="R869" s="115"/>
      <c r="S869" s="115"/>
      <c r="T869" s="115"/>
      <c r="U869" s="115"/>
      <c r="V869" s="115"/>
      <c r="W869" s="115"/>
      <c r="X869" s="115"/>
      <c r="Y869" s="115"/>
      <c r="Z869" s="115"/>
    </row>
    <row r="870" customFormat="false" ht="15.75" hidden="false" customHeight="true" outlineLevel="0" collapsed="false">
      <c r="A870" s="115"/>
      <c r="B870" s="115"/>
      <c r="C870" s="115"/>
      <c r="D870" s="115"/>
      <c r="E870" s="115"/>
      <c r="F870" s="115"/>
      <c r="G870" s="115"/>
      <c r="H870" s="115"/>
      <c r="I870" s="115"/>
      <c r="J870" s="115"/>
      <c r="K870" s="115"/>
      <c r="L870" s="115"/>
      <c r="M870" s="115"/>
      <c r="N870" s="115"/>
      <c r="O870" s="115"/>
      <c r="P870" s="115"/>
      <c r="Q870" s="115"/>
      <c r="R870" s="115"/>
      <c r="S870" s="115"/>
      <c r="T870" s="115"/>
      <c r="U870" s="115"/>
      <c r="V870" s="115"/>
      <c r="W870" s="115"/>
      <c r="X870" s="115"/>
      <c r="Y870" s="115"/>
      <c r="Z870" s="115"/>
    </row>
    <row r="871" customFormat="false" ht="15.75" hidden="false" customHeight="true" outlineLevel="0" collapsed="false">
      <c r="A871" s="115"/>
      <c r="B871" s="115"/>
      <c r="C871" s="115"/>
      <c r="D871" s="115"/>
      <c r="E871" s="115"/>
      <c r="F871" s="115"/>
      <c r="G871" s="115"/>
      <c r="H871" s="115"/>
      <c r="I871" s="115"/>
      <c r="J871" s="115"/>
      <c r="K871" s="115"/>
      <c r="L871" s="115"/>
      <c r="M871" s="115"/>
      <c r="N871" s="115"/>
      <c r="O871" s="115"/>
      <c r="P871" s="115"/>
      <c r="Q871" s="115"/>
      <c r="R871" s="115"/>
      <c r="S871" s="115"/>
      <c r="T871" s="115"/>
      <c r="U871" s="115"/>
      <c r="V871" s="115"/>
      <c r="W871" s="115"/>
      <c r="X871" s="115"/>
      <c r="Y871" s="115"/>
      <c r="Z871" s="115"/>
    </row>
    <row r="872" customFormat="false" ht="15.75" hidden="false" customHeight="true" outlineLevel="0" collapsed="false">
      <c r="A872" s="115"/>
      <c r="B872" s="115"/>
      <c r="C872" s="115"/>
      <c r="D872" s="115"/>
      <c r="E872" s="115"/>
      <c r="F872" s="115"/>
      <c r="G872" s="115"/>
      <c r="H872" s="115"/>
      <c r="I872" s="115"/>
      <c r="J872" s="115"/>
      <c r="K872" s="115"/>
      <c r="L872" s="115"/>
      <c r="M872" s="115"/>
      <c r="N872" s="115"/>
      <c r="O872" s="115"/>
      <c r="P872" s="115"/>
      <c r="Q872" s="115"/>
      <c r="R872" s="115"/>
      <c r="S872" s="115"/>
      <c r="T872" s="115"/>
      <c r="U872" s="115"/>
      <c r="V872" s="115"/>
      <c r="W872" s="115"/>
      <c r="X872" s="115"/>
      <c r="Y872" s="115"/>
      <c r="Z872" s="115"/>
    </row>
    <row r="873" customFormat="false" ht="15.75" hidden="false" customHeight="true" outlineLevel="0" collapsed="false">
      <c r="A873" s="115"/>
      <c r="B873" s="115"/>
      <c r="C873" s="115"/>
      <c r="D873" s="115"/>
      <c r="E873" s="115"/>
      <c r="F873" s="115"/>
      <c r="G873" s="115"/>
      <c r="H873" s="115"/>
      <c r="I873" s="115"/>
      <c r="J873" s="115"/>
      <c r="K873" s="115"/>
      <c r="L873" s="115"/>
      <c r="M873" s="115"/>
      <c r="N873" s="115"/>
      <c r="O873" s="115"/>
      <c r="P873" s="115"/>
      <c r="Q873" s="115"/>
      <c r="R873" s="115"/>
      <c r="S873" s="115"/>
      <c r="T873" s="115"/>
      <c r="U873" s="115"/>
      <c r="V873" s="115"/>
      <c r="W873" s="115"/>
      <c r="X873" s="115"/>
      <c r="Y873" s="115"/>
      <c r="Z873" s="115"/>
    </row>
    <row r="874" customFormat="false" ht="15.75" hidden="false" customHeight="true" outlineLevel="0" collapsed="false">
      <c r="A874" s="115"/>
      <c r="B874" s="115"/>
      <c r="C874" s="115"/>
      <c r="D874" s="115"/>
      <c r="E874" s="115"/>
      <c r="F874" s="115"/>
      <c r="G874" s="115"/>
      <c r="H874" s="115"/>
      <c r="I874" s="115"/>
      <c r="J874" s="115"/>
      <c r="K874" s="115"/>
      <c r="L874" s="115"/>
      <c r="M874" s="115"/>
      <c r="N874" s="115"/>
      <c r="O874" s="115"/>
      <c r="P874" s="115"/>
      <c r="Q874" s="115"/>
      <c r="R874" s="115"/>
      <c r="S874" s="115"/>
      <c r="T874" s="115"/>
      <c r="U874" s="115"/>
      <c r="V874" s="115"/>
      <c r="W874" s="115"/>
      <c r="X874" s="115"/>
      <c r="Y874" s="115"/>
      <c r="Z874" s="115"/>
    </row>
    <row r="875" customFormat="false" ht="15.75" hidden="false" customHeight="true" outlineLevel="0" collapsed="false">
      <c r="A875" s="115"/>
      <c r="B875" s="115"/>
      <c r="C875" s="115"/>
      <c r="D875" s="115"/>
      <c r="E875" s="115"/>
      <c r="F875" s="115"/>
      <c r="G875" s="115"/>
      <c r="H875" s="115"/>
      <c r="I875" s="115"/>
      <c r="J875" s="115"/>
      <c r="K875" s="115"/>
      <c r="L875" s="115"/>
      <c r="M875" s="115"/>
      <c r="N875" s="115"/>
      <c r="O875" s="115"/>
      <c r="P875" s="115"/>
      <c r="Q875" s="115"/>
      <c r="R875" s="115"/>
      <c r="S875" s="115"/>
      <c r="T875" s="115"/>
      <c r="U875" s="115"/>
      <c r="V875" s="115"/>
      <c r="W875" s="115"/>
      <c r="X875" s="115"/>
      <c r="Y875" s="115"/>
      <c r="Z875" s="115"/>
    </row>
    <row r="876" customFormat="false" ht="15.75" hidden="false" customHeight="true" outlineLevel="0" collapsed="false">
      <c r="A876" s="115"/>
      <c r="B876" s="115"/>
      <c r="C876" s="115"/>
      <c r="D876" s="115"/>
      <c r="E876" s="115"/>
      <c r="F876" s="115"/>
      <c r="G876" s="115"/>
      <c r="H876" s="115"/>
      <c r="I876" s="115"/>
      <c r="J876" s="115"/>
      <c r="K876" s="115"/>
      <c r="L876" s="115"/>
      <c r="M876" s="115"/>
      <c r="N876" s="115"/>
      <c r="O876" s="115"/>
      <c r="P876" s="115"/>
      <c r="Q876" s="115"/>
      <c r="R876" s="115"/>
      <c r="S876" s="115"/>
      <c r="T876" s="115"/>
      <c r="U876" s="115"/>
      <c r="V876" s="115"/>
      <c r="W876" s="115"/>
      <c r="X876" s="115"/>
      <c r="Y876" s="115"/>
      <c r="Z876" s="115"/>
    </row>
    <row r="877" customFormat="false" ht="15.75" hidden="false" customHeight="true" outlineLevel="0" collapsed="false">
      <c r="A877" s="115"/>
      <c r="B877" s="115"/>
      <c r="C877" s="115"/>
      <c r="D877" s="115"/>
      <c r="E877" s="115"/>
      <c r="F877" s="115"/>
      <c r="G877" s="115"/>
      <c r="H877" s="115"/>
      <c r="I877" s="115"/>
      <c r="J877" s="115"/>
      <c r="K877" s="115"/>
      <c r="L877" s="115"/>
      <c r="M877" s="115"/>
      <c r="N877" s="115"/>
      <c r="O877" s="115"/>
      <c r="P877" s="115"/>
      <c r="Q877" s="115"/>
      <c r="R877" s="115"/>
      <c r="S877" s="115"/>
      <c r="T877" s="115"/>
      <c r="U877" s="115"/>
      <c r="V877" s="115"/>
      <c r="W877" s="115"/>
      <c r="X877" s="115"/>
      <c r="Y877" s="115"/>
      <c r="Z877" s="115"/>
    </row>
    <row r="878" customFormat="false" ht="15.75" hidden="false" customHeight="true" outlineLevel="0" collapsed="false">
      <c r="A878" s="115"/>
      <c r="B878" s="115"/>
      <c r="C878" s="115"/>
      <c r="D878" s="115"/>
      <c r="E878" s="115"/>
      <c r="F878" s="115"/>
      <c r="G878" s="115"/>
      <c r="H878" s="115"/>
      <c r="I878" s="115"/>
      <c r="J878" s="115"/>
      <c r="K878" s="115"/>
      <c r="L878" s="115"/>
      <c r="M878" s="115"/>
      <c r="N878" s="115"/>
      <c r="O878" s="115"/>
      <c r="P878" s="115"/>
      <c r="Q878" s="115"/>
      <c r="R878" s="115"/>
      <c r="S878" s="115"/>
      <c r="T878" s="115"/>
      <c r="U878" s="115"/>
      <c r="V878" s="115"/>
      <c r="W878" s="115"/>
      <c r="X878" s="115"/>
      <c r="Y878" s="115"/>
      <c r="Z878" s="115"/>
    </row>
    <row r="879" customFormat="false" ht="15.75" hidden="false" customHeight="true" outlineLevel="0" collapsed="false">
      <c r="A879" s="115"/>
      <c r="B879" s="115"/>
      <c r="C879" s="115"/>
      <c r="D879" s="115"/>
      <c r="E879" s="115"/>
      <c r="F879" s="115"/>
      <c r="G879" s="115"/>
      <c r="H879" s="115"/>
      <c r="I879" s="115"/>
      <c r="J879" s="115"/>
      <c r="K879" s="115"/>
      <c r="L879" s="115"/>
      <c r="M879" s="115"/>
      <c r="N879" s="115"/>
      <c r="O879" s="115"/>
      <c r="P879" s="115"/>
      <c r="Q879" s="115"/>
      <c r="R879" s="115"/>
      <c r="S879" s="115"/>
      <c r="T879" s="115"/>
      <c r="U879" s="115"/>
      <c r="V879" s="115"/>
      <c r="W879" s="115"/>
      <c r="X879" s="115"/>
      <c r="Y879" s="115"/>
      <c r="Z879" s="115"/>
    </row>
    <row r="880" customFormat="false" ht="15.75" hidden="false" customHeight="true" outlineLevel="0" collapsed="false">
      <c r="A880" s="115"/>
      <c r="B880" s="115"/>
      <c r="C880" s="115"/>
      <c r="D880" s="115"/>
      <c r="E880" s="115"/>
      <c r="F880" s="115"/>
      <c r="G880" s="115"/>
      <c r="H880" s="115"/>
      <c r="I880" s="115"/>
      <c r="J880" s="115"/>
      <c r="K880" s="115"/>
      <c r="L880" s="115"/>
      <c r="M880" s="115"/>
      <c r="N880" s="115"/>
      <c r="O880" s="115"/>
      <c r="P880" s="115"/>
      <c r="Q880" s="115"/>
      <c r="R880" s="115"/>
      <c r="S880" s="115"/>
      <c r="T880" s="115"/>
      <c r="U880" s="115"/>
      <c r="V880" s="115"/>
      <c r="W880" s="115"/>
      <c r="X880" s="115"/>
      <c r="Y880" s="115"/>
      <c r="Z880" s="115"/>
    </row>
    <row r="881" customFormat="false" ht="15.75" hidden="false" customHeight="true" outlineLevel="0" collapsed="false">
      <c r="A881" s="115"/>
      <c r="B881" s="115"/>
      <c r="C881" s="115"/>
      <c r="D881" s="115"/>
      <c r="E881" s="115"/>
      <c r="F881" s="115"/>
      <c r="G881" s="115"/>
      <c r="H881" s="115"/>
      <c r="I881" s="115"/>
      <c r="J881" s="115"/>
      <c r="K881" s="115"/>
      <c r="L881" s="115"/>
      <c r="M881" s="115"/>
      <c r="N881" s="115"/>
      <c r="O881" s="115"/>
      <c r="P881" s="115"/>
      <c r="Q881" s="115"/>
      <c r="R881" s="115"/>
      <c r="S881" s="115"/>
      <c r="T881" s="115"/>
      <c r="U881" s="115"/>
      <c r="V881" s="115"/>
      <c r="W881" s="115"/>
      <c r="X881" s="115"/>
      <c r="Y881" s="115"/>
      <c r="Z881" s="115"/>
    </row>
    <row r="882" customFormat="false" ht="15.75" hidden="false" customHeight="true" outlineLevel="0" collapsed="false">
      <c r="A882" s="115"/>
      <c r="B882" s="115"/>
      <c r="C882" s="115"/>
      <c r="D882" s="115"/>
      <c r="E882" s="115"/>
      <c r="F882" s="115"/>
      <c r="G882" s="115"/>
      <c r="H882" s="115"/>
      <c r="I882" s="115"/>
      <c r="J882" s="115"/>
      <c r="K882" s="115"/>
      <c r="L882" s="115"/>
      <c r="M882" s="115"/>
      <c r="N882" s="115"/>
      <c r="O882" s="115"/>
      <c r="P882" s="115"/>
      <c r="Q882" s="115"/>
      <c r="R882" s="115"/>
      <c r="S882" s="115"/>
      <c r="T882" s="115"/>
      <c r="U882" s="115"/>
      <c r="V882" s="115"/>
      <c r="W882" s="115"/>
      <c r="X882" s="115"/>
      <c r="Y882" s="115"/>
      <c r="Z882" s="115"/>
    </row>
    <row r="883" customFormat="false" ht="15.75" hidden="false" customHeight="true" outlineLevel="0" collapsed="false">
      <c r="A883" s="115"/>
      <c r="B883" s="115"/>
      <c r="C883" s="115"/>
      <c r="D883" s="115"/>
      <c r="E883" s="115"/>
      <c r="F883" s="115"/>
      <c r="G883" s="115"/>
      <c r="H883" s="115"/>
      <c r="I883" s="115"/>
      <c r="J883" s="115"/>
      <c r="K883" s="115"/>
      <c r="L883" s="115"/>
      <c r="M883" s="115"/>
      <c r="N883" s="115"/>
      <c r="O883" s="115"/>
      <c r="P883" s="115"/>
      <c r="Q883" s="115"/>
      <c r="R883" s="115"/>
      <c r="S883" s="115"/>
      <c r="T883" s="115"/>
      <c r="U883" s="115"/>
      <c r="V883" s="115"/>
      <c r="W883" s="115"/>
      <c r="X883" s="115"/>
      <c r="Y883" s="115"/>
      <c r="Z883" s="115"/>
    </row>
    <row r="884" customFormat="false" ht="15.75" hidden="false" customHeight="true" outlineLevel="0" collapsed="false">
      <c r="A884" s="115"/>
      <c r="B884" s="115"/>
      <c r="C884" s="115"/>
      <c r="D884" s="115"/>
      <c r="E884" s="115"/>
      <c r="F884" s="115"/>
      <c r="G884" s="115"/>
      <c r="H884" s="115"/>
      <c r="I884" s="115"/>
      <c r="J884" s="115"/>
      <c r="K884" s="115"/>
      <c r="L884" s="115"/>
      <c r="M884" s="115"/>
      <c r="N884" s="115"/>
      <c r="O884" s="115"/>
      <c r="P884" s="115"/>
      <c r="Q884" s="115"/>
      <c r="R884" s="115"/>
      <c r="S884" s="115"/>
      <c r="T884" s="115"/>
      <c r="U884" s="115"/>
      <c r="V884" s="115"/>
      <c r="W884" s="115"/>
      <c r="X884" s="115"/>
      <c r="Y884" s="115"/>
      <c r="Z884" s="115"/>
    </row>
    <row r="885" customFormat="false" ht="15.75" hidden="false" customHeight="true" outlineLevel="0" collapsed="false">
      <c r="A885" s="115"/>
      <c r="B885" s="115"/>
      <c r="C885" s="115"/>
      <c r="D885" s="115"/>
      <c r="E885" s="115"/>
      <c r="F885" s="115"/>
      <c r="G885" s="115"/>
      <c r="H885" s="115"/>
      <c r="I885" s="115"/>
      <c r="J885" s="115"/>
      <c r="K885" s="115"/>
      <c r="L885" s="115"/>
      <c r="M885" s="115"/>
      <c r="N885" s="115"/>
      <c r="O885" s="115"/>
      <c r="P885" s="115"/>
      <c r="Q885" s="115"/>
      <c r="R885" s="115"/>
      <c r="S885" s="115"/>
      <c r="T885" s="115"/>
      <c r="U885" s="115"/>
      <c r="V885" s="115"/>
      <c r="W885" s="115"/>
      <c r="X885" s="115"/>
      <c r="Y885" s="115"/>
      <c r="Z885" s="115"/>
    </row>
    <row r="886" customFormat="false" ht="15.75" hidden="false" customHeight="true" outlineLevel="0" collapsed="false">
      <c r="A886" s="115"/>
      <c r="B886" s="115"/>
      <c r="C886" s="115"/>
      <c r="D886" s="115"/>
      <c r="E886" s="115"/>
      <c r="F886" s="115"/>
      <c r="G886" s="115"/>
      <c r="H886" s="115"/>
      <c r="I886" s="115"/>
      <c r="J886" s="115"/>
      <c r="K886" s="115"/>
      <c r="L886" s="115"/>
      <c r="M886" s="115"/>
      <c r="N886" s="115"/>
      <c r="O886" s="115"/>
      <c r="P886" s="115"/>
      <c r="Q886" s="115"/>
      <c r="R886" s="115"/>
      <c r="S886" s="115"/>
      <c r="T886" s="115"/>
      <c r="U886" s="115"/>
      <c r="V886" s="115"/>
      <c r="W886" s="115"/>
      <c r="X886" s="115"/>
      <c r="Y886" s="115"/>
      <c r="Z886" s="115"/>
    </row>
    <row r="887" customFormat="false" ht="15.75" hidden="false" customHeight="true" outlineLevel="0" collapsed="false">
      <c r="A887" s="115"/>
      <c r="B887" s="115"/>
      <c r="C887" s="115"/>
      <c r="D887" s="115"/>
      <c r="E887" s="115"/>
      <c r="F887" s="115"/>
      <c r="G887" s="115"/>
      <c r="H887" s="115"/>
      <c r="I887" s="115"/>
      <c r="J887" s="115"/>
      <c r="K887" s="115"/>
      <c r="L887" s="115"/>
      <c r="M887" s="115"/>
      <c r="N887" s="115"/>
      <c r="O887" s="115"/>
      <c r="P887" s="115"/>
      <c r="Q887" s="115"/>
      <c r="R887" s="115"/>
      <c r="S887" s="115"/>
      <c r="T887" s="115"/>
      <c r="U887" s="115"/>
      <c r="V887" s="115"/>
      <c r="W887" s="115"/>
      <c r="X887" s="115"/>
      <c r="Y887" s="115"/>
      <c r="Z887" s="115"/>
    </row>
    <row r="888" customFormat="false" ht="15.75" hidden="false" customHeight="true" outlineLevel="0" collapsed="false">
      <c r="A888" s="115"/>
      <c r="B888" s="115"/>
      <c r="C888" s="115"/>
      <c r="D888" s="115"/>
      <c r="E888" s="115"/>
      <c r="F888" s="115"/>
      <c r="G888" s="115"/>
      <c r="H888" s="115"/>
      <c r="I888" s="115"/>
      <c r="J888" s="115"/>
      <c r="K888" s="115"/>
      <c r="L888" s="115"/>
      <c r="M888" s="115"/>
      <c r="N888" s="115"/>
      <c r="O888" s="115"/>
      <c r="P888" s="115"/>
      <c r="Q888" s="115"/>
      <c r="R888" s="115"/>
      <c r="S888" s="115"/>
      <c r="T888" s="115"/>
      <c r="U888" s="115"/>
      <c r="V888" s="115"/>
      <c r="W888" s="115"/>
      <c r="X888" s="115"/>
      <c r="Y888" s="115"/>
      <c r="Z888" s="115"/>
    </row>
    <row r="889" customFormat="false" ht="15.75" hidden="false" customHeight="true" outlineLevel="0" collapsed="false">
      <c r="A889" s="115"/>
      <c r="B889" s="115"/>
      <c r="C889" s="115"/>
      <c r="D889" s="115"/>
      <c r="E889" s="115"/>
      <c r="F889" s="115"/>
      <c r="G889" s="115"/>
      <c r="H889" s="115"/>
      <c r="I889" s="115"/>
      <c r="J889" s="115"/>
      <c r="K889" s="115"/>
      <c r="L889" s="115"/>
      <c r="M889" s="115"/>
      <c r="N889" s="115"/>
      <c r="O889" s="115"/>
      <c r="P889" s="115"/>
      <c r="Q889" s="115"/>
      <c r="R889" s="115"/>
      <c r="S889" s="115"/>
      <c r="T889" s="115"/>
      <c r="U889" s="115"/>
      <c r="V889" s="115"/>
      <c r="W889" s="115"/>
      <c r="X889" s="115"/>
      <c r="Y889" s="115"/>
      <c r="Z889" s="115"/>
    </row>
    <row r="890" customFormat="false" ht="15.75" hidden="false" customHeight="true" outlineLevel="0" collapsed="false">
      <c r="A890" s="115"/>
      <c r="B890" s="115"/>
      <c r="C890" s="115"/>
      <c r="D890" s="115"/>
      <c r="E890" s="115"/>
      <c r="F890" s="115"/>
      <c r="G890" s="115"/>
      <c r="H890" s="115"/>
      <c r="I890" s="115"/>
      <c r="J890" s="115"/>
      <c r="K890" s="115"/>
      <c r="L890" s="115"/>
      <c r="M890" s="115"/>
      <c r="N890" s="115"/>
      <c r="O890" s="115"/>
      <c r="P890" s="115"/>
      <c r="Q890" s="115"/>
      <c r="R890" s="115"/>
      <c r="S890" s="115"/>
      <c r="T890" s="115"/>
      <c r="U890" s="115"/>
      <c r="V890" s="115"/>
      <c r="W890" s="115"/>
      <c r="X890" s="115"/>
      <c r="Y890" s="115"/>
      <c r="Z890" s="115"/>
    </row>
    <row r="891" customFormat="false" ht="15.75" hidden="false" customHeight="true" outlineLevel="0" collapsed="false">
      <c r="A891" s="115"/>
      <c r="B891" s="115"/>
      <c r="C891" s="115"/>
      <c r="D891" s="115"/>
      <c r="E891" s="115"/>
      <c r="F891" s="115"/>
      <c r="G891" s="115"/>
      <c r="H891" s="115"/>
      <c r="I891" s="115"/>
      <c r="J891" s="115"/>
      <c r="K891" s="115"/>
      <c r="L891" s="115"/>
      <c r="M891" s="115"/>
      <c r="N891" s="115"/>
      <c r="O891" s="115"/>
      <c r="P891" s="115"/>
      <c r="Q891" s="115"/>
      <c r="R891" s="115"/>
      <c r="S891" s="115"/>
      <c r="T891" s="115"/>
      <c r="U891" s="115"/>
      <c r="V891" s="115"/>
      <c r="W891" s="115"/>
      <c r="X891" s="115"/>
      <c r="Y891" s="115"/>
      <c r="Z891" s="115"/>
    </row>
    <row r="892" customFormat="false" ht="15.75" hidden="false" customHeight="true" outlineLevel="0" collapsed="false">
      <c r="A892" s="115"/>
      <c r="B892" s="115"/>
      <c r="C892" s="115"/>
      <c r="D892" s="115"/>
      <c r="E892" s="115"/>
      <c r="F892" s="115"/>
      <c r="G892" s="115"/>
      <c r="H892" s="115"/>
      <c r="I892" s="115"/>
      <c r="J892" s="115"/>
      <c r="K892" s="115"/>
      <c r="L892" s="115"/>
      <c r="M892" s="115"/>
      <c r="N892" s="115"/>
      <c r="O892" s="115"/>
      <c r="P892" s="115"/>
      <c r="Q892" s="115"/>
      <c r="R892" s="115"/>
      <c r="S892" s="115"/>
      <c r="T892" s="115"/>
      <c r="U892" s="115"/>
      <c r="V892" s="115"/>
      <c r="W892" s="115"/>
      <c r="X892" s="115"/>
      <c r="Y892" s="115"/>
      <c r="Z892" s="115"/>
    </row>
    <row r="893" customFormat="false" ht="15.75" hidden="false" customHeight="true" outlineLevel="0" collapsed="false">
      <c r="A893" s="115"/>
      <c r="B893" s="115"/>
      <c r="C893" s="115"/>
      <c r="D893" s="115"/>
      <c r="E893" s="115"/>
      <c r="F893" s="115"/>
      <c r="G893" s="115"/>
      <c r="H893" s="115"/>
      <c r="I893" s="115"/>
      <c r="J893" s="115"/>
      <c r="K893" s="115"/>
      <c r="L893" s="115"/>
      <c r="M893" s="115"/>
      <c r="N893" s="115"/>
      <c r="O893" s="115"/>
      <c r="P893" s="115"/>
      <c r="Q893" s="115"/>
      <c r="R893" s="115"/>
      <c r="S893" s="115"/>
      <c r="T893" s="115"/>
      <c r="U893" s="115"/>
      <c r="V893" s="115"/>
      <c r="W893" s="115"/>
      <c r="X893" s="115"/>
      <c r="Y893" s="115"/>
      <c r="Z893" s="115"/>
    </row>
    <row r="894" customFormat="false" ht="15.75" hidden="false" customHeight="true" outlineLevel="0" collapsed="false">
      <c r="A894" s="115"/>
      <c r="B894" s="115"/>
      <c r="C894" s="115"/>
      <c r="D894" s="115"/>
      <c r="E894" s="115"/>
      <c r="F894" s="115"/>
      <c r="G894" s="115"/>
      <c r="H894" s="115"/>
      <c r="I894" s="115"/>
      <c r="J894" s="115"/>
      <c r="K894" s="115"/>
      <c r="L894" s="115"/>
      <c r="M894" s="115"/>
      <c r="N894" s="115"/>
      <c r="O894" s="115"/>
      <c r="P894" s="115"/>
      <c r="Q894" s="115"/>
      <c r="R894" s="115"/>
      <c r="S894" s="115"/>
      <c r="T894" s="115"/>
      <c r="U894" s="115"/>
      <c r="V894" s="115"/>
      <c r="W894" s="115"/>
      <c r="X894" s="115"/>
      <c r="Y894" s="115"/>
      <c r="Z894" s="115"/>
    </row>
    <row r="895" customFormat="false" ht="15.75" hidden="false" customHeight="true" outlineLevel="0" collapsed="false">
      <c r="A895" s="115"/>
      <c r="B895" s="115"/>
      <c r="C895" s="115"/>
      <c r="D895" s="115"/>
      <c r="E895" s="115"/>
      <c r="F895" s="115"/>
      <c r="G895" s="115"/>
      <c r="H895" s="115"/>
      <c r="I895" s="115"/>
      <c r="J895" s="115"/>
      <c r="K895" s="115"/>
      <c r="L895" s="115"/>
      <c r="M895" s="115"/>
      <c r="N895" s="115"/>
      <c r="O895" s="115"/>
      <c r="P895" s="115"/>
      <c r="Q895" s="115"/>
      <c r="R895" s="115"/>
      <c r="S895" s="115"/>
      <c r="T895" s="115"/>
      <c r="U895" s="115"/>
      <c r="V895" s="115"/>
      <c r="W895" s="115"/>
      <c r="X895" s="115"/>
      <c r="Y895" s="115"/>
      <c r="Z895" s="115"/>
    </row>
    <row r="896" customFormat="false" ht="15.75" hidden="false" customHeight="true" outlineLevel="0" collapsed="false">
      <c r="A896" s="115"/>
      <c r="B896" s="115"/>
      <c r="C896" s="115"/>
      <c r="D896" s="115"/>
      <c r="E896" s="115"/>
      <c r="F896" s="115"/>
      <c r="G896" s="115"/>
      <c r="H896" s="115"/>
      <c r="I896" s="115"/>
      <c r="J896" s="115"/>
      <c r="K896" s="115"/>
      <c r="L896" s="115"/>
      <c r="M896" s="115"/>
      <c r="N896" s="115"/>
      <c r="O896" s="115"/>
      <c r="P896" s="115"/>
      <c r="Q896" s="115"/>
      <c r="R896" s="115"/>
      <c r="S896" s="115"/>
      <c r="T896" s="115"/>
      <c r="U896" s="115"/>
      <c r="V896" s="115"/>
      <c r="W896" s="115"/>
      <c r="X896" s="115"/>
      <c r="Y896" s="115"/>
      <c r="Z896" s="115"/>
    </row>
    <row r="897" customFormat="false" ht="15.75" hidden="false" customHeight="true" outlineLevel="0" collapsed="false">
      <c r="A897" s="115"/>
      <c r="B897" s="115"/>
      <c r="C897" s="115"/>
      <c r="D897" s="115"/>
      <c r="E897" s="115"/>
      <c r="F897" s="115"/>
      <c r="G897" s="115"/>
      <c r="H897" s="115"/>
      <c r="I897" s="115"/>
      <c r="J897" s="115"/>
      <c r="K897" s="115"/>
      <c r="L897" s="115"/>
      <c r="M897" s="115"/>
      <c r="N897" s="115"/>
      <c r="O897" s="115"/>
      <c r="P897" s="115"/>
      <c r="Q897" s="115"/>
      <c r="R897" s="115"/>
      <c r="S897" s="115"/>
      <c r="T897" s="115"/>
      <c r="U897" s="115"/>
      <c r="V897" s="115"/>
      <c r="W897" s="115"/>
      <c r="X897" s="115"/>
      <c r="Y897" s="115"/>
      <c r="Z897" s="115"/>
    </row>
    <row r="898" customFormat="false" ht="15.75" hidden="false" customHeight="true" outlineLevel="0" collapsed="false">
      <c r="A898" s="115"/>
      <c r="B898" s="115"/>
      <c r="C898" s="115"/>
      <c r="D898" s="115"/>
      <c r="E898" s="115"/>
      <c r="F898" s="115"/>
      <c r="G898" s="115"/>
      <c r="H898" s="115"/>
      <c r="I898" s="115"/>
      <c r="J898" s="115"/>
      <c r="K898" s="115"/>
      <c r="L898" s="115"/>
      <c r="M898" s="115"/>
      <c r="N898" s="115"/>
      <c r="O898" s="115"/>
      <c r="P898" s="115"/>
      <c r="Q898" s="115"/>
      <c r="R898" s="115"/>
      <c r="S898" s="115"/>
      <c r="T898" s="115"/>
      <c r="U898" s="115"/>
      <c r="V898" s="115"/>
      <c r="W898" s="115"/>
      <c r="X898" s="115"/>
      <c r="Y898" s="115"/>
      <c r="Z898" s="115"/>
    </row>
    <row r="899" customFormat="false" ht="15.75" hidden="false" customHeight="true" outlineLevel="0" collapsed="false">
      <c r="A899" s="115"/>
      <c r="B899" s="115"/>
      <c r="C899" s="115"/>
      <c r="D899" s="115"/>
      <c r="E899" s="115"/>
      <c r="F899" s="115"/>
      <c r="G899" s="115"/>
      <c r="H899" s="115"/>
      <c r="I899" s="115"/>
      <c r="J899" s="115"/>
      <c r="K899" s="115"/>
      <c r="L899" s="115"/>
      <c r="M899" s="115"/>
      <c r="N899" s="115"/>
      <c r="O899" s="115"/>
      <c r="P899" s="115"/>
      <c r="Q899" s="115"/>
      <c r="R899" s="115"/>
      <c r="S899" s="115"/>
      <c r="T899" s="115"/>
      <c r="U899" s="115"/>
      <c r="V899" s="115"/>
      <c r="W899" s="115"/>
      <c r="X899" s="115"/>
      <c r="Y899" s="115"/>
      <c r="Z899" s="115"/>
    </row>
    <row r="900" customFormat="false" ht="15.75" hidden="false" customHeight="true" outlineLevel="0" collapsed="false">
      <c r="A900" s="115"/>
      <c r="B900" s="115"/>
      <c r="C900" s="115"/>
      <c r="D900" s="115"/>
      <c r="E900" s="115"/>
      <c r="F900" s="115"/>
      <c r="G900" s="115"/>
      <c r="H900" s="115"/>
      <c r="I900" s="115"/>
      <c r="J900" s="115"/>
      <c r="K900" s="115"/>
      <c r="L900" s="115"/>
      <c r="M900" s="115"/>
      <c r="N900" s="115"/>
      <c r="O900" s="115"/>
      <c r="P900" s="115"/>
      <c r="Q900" s="115"/>
      <c r="R900" s="115"/>
      <c r="S900" s="115"/>
      <c r="T900" s="115"/>
      <c r="U900" s="115"/>
      <c r="V900" s="115"/>
      <c r="W900" s="115"/>
      <c r="X900" s="115"/>
      <c r="Y900" s="115"/>
      <c r="Z900" s="115"/>
    </row>
    <row r="901" customFormat="false" ht="15.75" hidden="false" customHeight="true" outlineLevel="0" collapsed="false">
      <c r="A901" s="115"/>
      <c r="B901" s="115"/>
      <c r="C901" s="115"/>
      <c r="D901" s="115"/>
      <c r="E901" s="115"/>
      <c r="F901" s="115"/>
      <c r="G901" s="115"/>
      <c r="H901" s="115"/>
      <c r="I901" s="115"/>
      <c r="J901" s="115"/>
      <c r="K901" s="115"/>
      <c r="L901" s="115"/>
      <c r="M901" s="115"/>
      <c r="N901" s="115"/>
      <c r="O901" s="115"/>
      <c r="P901" s="115"/>
      <c r="Q901" s="115"/>
      <c r="R901" s="115"/>
      <c r="S901" s="115"/>
      <c r="T901" s="115"/>
      <c r="U901" s="115"/>
      <c r="V901" s="115"/>
      <c r="W901" s="115"/>
      <c r="X901" s="115"/>
      <c r="Y901" s="115"/>
      <c r="Z901" s="115"/>
    </row>
    <row r="902" customFormat="false" ht="15.75" hidden="false" customHeight="true" outlineLevel="0" collapsed="false">
      <c r="A902" s="115"/>
      <c r="B902" s="115"/>
      <c r="C902" s="115"/>
      <c r="D902" s="115"/>
      <c r="E902" s="115"/>
      <c r="F902" s="115"/>
      <c r="G902" s="115"/>
      <c r="H902" s="115"/>
      <c r="I902" s="115"/>
      <c r="J902" s="115"/>
      <c r="K902" s="115"/>
      <c r="L902" s="115"/>
      <c r="M902" s="115"/>
      <c r="N902" s="115"/>
      <c r="O902" s="115"/>
      <c r="P902" s="115"/>
      <c r="Q902" s="115"/>
      <c r="R902" s="115"/>
      <c r="S902" s="115"/>
      <c r="T902" s="115"/>
      <c r="U902" s="115"/>
      <c r="V902" s="115"/>
      <c r="W902" s="115"/>
      <c r="X902" s="115"/>
      <c r="Y902" s="115"/>
      <c r="Z902" s="115"/>
    </row>
    <row r="903" customFormat="false" ht="15.75" hidden="false" customHeight="true" outlineLevel="0" collapsed="false">
      <c r="A903" s="115"/>
      <c r="B903" s="115"/>
      <c r="C903" s="115"/>
      <c r="D903" s="115"/>
      <c r="E903" s="115"/>
      <c r="F903" s="115"/>
      <c r="G903" s="115"/>
      <c r="H903" s="115"/>
      <c r="I903" s="115"/>
      <c r="J903" s="115"/>
      <c r="K903" s="115"/>
      <c r="L903" s="115"/>
      <c r="M903" s="115"/>
      <c r="N903" s="115"/>
      <c r="O903" s="115"/>
      <c r="P903" s="115"/>
      <c r="Q903" s="115"/>
      <c r="R903" s="115"/>
      <c r="S903" s="115"/>
      <c r="T903" s="115"/>
      <c r="U903" s="115"/>
      <c r="V903" s="115"/>
      <c r="W903" s="115"/>
      <c r="X903" s="115"/>
      <c r="Y903" s="115"/>
      <c r="Z903" s="115"/>
    </row>
    <row r="904" customFormat="false" ht="15.75" hidden="false" customHeight="true" outlineLevel="0" collapsed="false">
      <c r="A904" s="115"/>
      <c r="B904" s="115"/>
      <c r="C904" s="115"/>
      <c r="D904" s="115"/>
      <c r="E904" s="115"/>
      <c r="F904" s="115"/>
      <c r="G904" s="115"/>
      <c r="H904" s="115"/>
      <c r="I904" s="115"/>
      <c r="J904" s="115"/>
      <c r="K904" s="115"/>
      <c r="L904" s="115"/>
      <c r="M904" s="115"/>
      <c r="N904" s="115"/>
      <c r="O904" s="115"/>
      <c r="P904" s="115"/>
      <c r="Q904" s="115"/>
      <c r="R904" s="115"/>
      <c r="S904" s="115"/>
      <c r="T904" s="115"/>
      <c r="U904" s="115"/>
      <c r="V904" s="115"/>
      <c r="W904" s="115"/>
      <c r="X904" s="115"/>
      <c r="Y904" s="115"/>
      <c r="Z904" s="115"/>
    </row>
    <row r="905" customFormat="false" ht="15.75" hidden="false" customHeight="true" outlineLevel="0" collapsed="false">
      <c r="A905" s="115"/>
      <c r="B905" s="115"/>
      <c r="C905" s="115"/>
      <c r="D905" s="115"/>
      <c r="E905" s="115"/>
      <c r="F905" s="115"/>
      <c r="G905" s="115"/>
      <c r="H905" s="115"/>
      <c r="I905" s="115"/>
      <c r="J905" s="115"/>
      <c r="K905" s="115"/>
      <c r="L905" s="115"/>
      <c r="M905" s="115"/>
      <c r="N905" s="115"/>
      <c r="O905" s="115"/>
      <c r="P905" s="115"/>
      <c r="Q905" s="115"/>
      <c r="R905" s="115"/>
      <c r="S905" s="115"/>
      <c r="T905" s="115"/>
      <c r="U905" s="115"/>
      <c r="V905" s="115"/>
      <c r="W905" s="115"/>
      <c r="X905" s="115"/>
      <c r="Y905" s="115"/>
      <c r="Z905" s="115"/>
    </row>
    <row r="906" customFormat="false" ht="15.75" hidden="false" customHeight="true" outlineLevel="0" collapsed="false">
      <c r="A906" s="115"/>
      <c r="B906" s="115"/>
      <c r="C906" s="115"/>
      <c r="D906" s="115"/>
      <c r="E906" s="115"/>
      <c r="F906" s="115"/>
      <c r="G906" s="115"/>
      <c r="H906" s="115"/>
      <c r="I906" s="115"/>
      <c r="J906" s="115"/>
      <c r="K906" s="115"/>
      <c r="L906" s="115"/>
      <c r="M906" s="115"/>
      <c r="N906" s="115"/>
      <c r="O906" s="115"/>
      <c r="P906" s="115"/>
      <c r="Q906" s="115"/>
      <c r="R906" s="115"/>
      <c r="S906" s="115"/>
      <c r="T906" s="115"/>
      <c r="U906" s="115"/>
      <c r="V906" s="115"/>
      <c r="W906" s="115"/>
      <c r="X906" s="115"/>
      <c r="Y906" s="115"/>
      <c r="Z906" s="115"/>
    </row>
    <row r="907" customFormat="false" ht="15.75" hidden="false" customHeight="true" outlineLevel="0" collapsed="false">
      <c r="A907" s="115"/>
      <c r="B907" s="115"/>
      <c r="C907" s="115"/>
      <c r="D907" s="115"/>
      <c r="E907" s="115"/>
      <c r="F907" s="115"/>
      <c r="G907" s="115"/>
      <c r="H907" s="115"/>
      <c r="I907" s="115"/>
      <c r="J907" s="115"/>
      <c r="K907" s="115"/>
      <c r="L907" s="115"/>
      <c r="M907" s="115"/>
      <c r="N907" s="115"/>
      <c r="O907" s="115"/>
      <c r="P907" s="115"/>
      <c r="Q907" s="115"/>
      <c r="R907" s="115"/>
      <c r="S907" s="115"/>
      <c r="T907" s="115"/>
      <c r="U907" s="115"/>
      <c r="V907" s="115"/>
      <c r="W907" s="115"/>
      <c r="X907" s="115"/>
      <c r="Y907" s="115"/>
      <c r="Z907" s="115"/>
    </row>
    <row r="908" customFormat="false" ht="15.75" hidden="false" customHeight="true" outlineLevel="0" collapsed="false">
      <c r="A908" s="115"/>
      <c r="B908" s="115"/>
      <c r="C908" s="115"/>
      <c r="D908" s="115"/>
      <c r="E908" s="115"/>
      <c r="F908" s="115"/>
      <c r="G908" s="115"/>
      <c r="H908" s="115"/>
      <c r="I908" s="115"/>
      <c r="J908" s="115"/>
      <c r="K908" s="115"/>
      <c r="L908" s="115"/>
      <c r="M908" s="115"/>
      <c r="N908" s="115"/>
      <c r="O908" s="115"/>
      <c r="P908" s="115"/>
      <c r="Q908" s="115"/>
      <c r="R908" s="115"/>
      <c r="S908" s="115"/>
      <c r="T908" s="115"/>
      <c r="U908" s="115"/>
      <c r="V908" s="115"/>
      <c r="W908" s="115"/>
      <c r="X908" s="115"/>
      <c r="Y908" s="115"/>
      <c r="Z908" s="115"/>
    </row>
    <row r="909" customFormat="false" ht="15.75" hidden="false" customHeight="true" outlineLevel="0" collapsed="false">
      <c r="A909" s="115"/>
      <c r="B909" s="115"/>
      <c r="C909" s="115"/>
      <c r="D909" s="115"/>
      <c r="E909" s="115"/>
      <c r="F909" s="115"/>
      <c r="G909" s="115"/>
      <c r="H909" s="115"/>
      <c r="I909" s="115"/>
      <c r="J909" s="115"/>
      <c r="K909" s="115"/>
      <c r="L909" s="115"/>
      <c r="M909" s="115"/>
      <c r="N909" s="115"/>
      <c r="O909" s="115"/>
      <c r="P909" s="115"/>
      <c r="Q909" s="115"/>
      <c r="R909" s="115"/>
      <c r="S909" s="115"/>
      <c r="T909" s="115"/>
      <c r="U909" s="115"/>
      <c r="V909" s="115"/>
      <c r="W909" s="115"/>
      <c r="X909" s="115"/>
      <c r="Y909" s="115"/>
      <c r="Z909" s="115"/>
    </row>
    <row r="910" customFormat="false" ht="15.75" hidden="false" customHeight="true" outlineLevel="0" collapsed="false">
      <c r="A910" s="115"/>
      <c r="B910" s="115"/>
      <c r="C910" s="115"/>
      <c r="D910" s="115"/>
      <c r="E910" s="115"/>
      <c r="F910" s="115"/>
      <c r="G910" s="115"/>
      <c r="H910" s="115"/>
      <c r="I910" s="115"/>
      <c r="J910" s="115"/>
      <c r="K910" s="115"/>
      <c r="L910" s="115"/>
      <c r="M910" s="115"/>
      <c r="N910" s="115"/>
      <c r="O910" s="115"/>
      <c r="P910" s="115"/>
      <c r="Q910" s="115"/>
      <c r="R910" s="115"/>
      <c r="S910" s="115"/>
      <c r="T910" s="115"/>
      <c r="U910" s="115"/>
      <c r="V910" s="115"/>
      <c r="W910" s="115"/>
      <c r="X910" s="115"/>
      <c r="Y910" s="115"/>
      <c r="Z910" s="115"/>
    </row>
    <row r="911" customFormat="false" ht="15.75" hidden="false" customHeight="true" outlineLevel="0" collapsed="false">
      <c r="A911" s="115"/>
      <c r="B911" s="115"/>
      <c r="C911" s="115"/>
      <c r="D911" s="115"/>
      <c r="E911" s="115"/>
      <c r="F911" s="115"/>
      <c r="G911" s="115"/>
      <c r="H911" s="115"/>
      <c r="I911" s="115"/>
      <c r="J911" s="115"/>
      <c r="K911" s="115"/>
      <c r="L911" s="115"/>
      <c r="M911" s="115"/>
      <c r="N911" s="115"/>
      <c r="O911" s="115"/>
      <c r="P911" s="115"/>
      <c r="Q911" s="115"/>
      <c r="R911" s="115"/>
      <c r="S911" s="115"/>
      <c r="T911" s="115"/>
      <c r="U911" s="115"/>
      <c r="V911" s="115"/>
      <c r="W911" s="115"/>
      <c r="X911" s="115"/>
      <c r="Y911" s="115"/>
      <c r="Z911" s="115"/>
    </row>
    <row r="912" customFormat="false" ht="15.75" hidden="false" customHeight="true" outlineLevel="0" collapsed="false">
      <c r="A912" s="115"/>
      <c r="B912" s="115"/>
      <c r="C912" s="115"/>
      <c r="D912" s="115"/>
      <c r="E912" s="115"/>
      <c r="F912" s="115"/>
      <c r="G912" s="115"/>
      <c r="H912" s="115"/>
      <c r="I912" s="115"/>
      <c r="J912" s="115"/>
      <c r="K912" s="115"/>
      <c r="L912" s="115"/>
      <c r="M912" s="115"/>
      <c r="N912" s="115"/>
      <c r="O912" s="115"/>
      <c r="P912" s="115"/>
      <c r="Q912" s="115"/>
      <c r="R912" s="115"/>
      <c r="S912" s="115"/>
      <c r="T912" s="115"/>
      <c r="U912" s="115"/>
      <c r="V912" s="115"/>
      <c r="W912" s="115"/>
      <c r="X912" s="115"/>
      <c r="Y912" s="115"/>
      <c r="Z912" s="115"/>
    </row>
    <row r="913" customFormat="false" ht="15.75" hidden="false" customHeight="true" outlineLevel="0" collapsed="false">
      <c r="A913" s="115"/>
      <c r="B913" s="115"/>
      <c r="C913" s="115"/>
      <c r="D913" s="115"/>
      <c r="E913" s="115"/>
      <c r="F913" s="115"/>
      <c r="G913" s="115"/>
      <c r="H913" s="115"/>
      <c r="I913" s="115"/>
      <c r="J913" s="115"/>
      <c r="K913" s="115"/>
      <c r="L913" s="115"/>
      <c r="M913" s="115"/>
      <c r="N913" s="115"/>
      <c r="O913" s="115"/>
      <c r="P913" s="115"/>
      <c r="Q913" s="115"/>
      <c r="R913" s="115"/>
      <c r="S913" s="115"/>
      <c r="T913" s="115"/>
      <c r="U913" s="115"/>
      <c r="V913" s="115"/>
      <c r="W913" s="115"/>
      <c r="X913" s="115"/>
      <c r="Y913" s="115"/>
      <c r="Z913" s="115"/>
    </row>
    <row r="914" customFormat="false" ht="15.75" hidden="false" customHeight="true" outlineLevel="0" collapsed="false">
      <c r="A914" s="115"/>
      <c r="B914" s="115"/>
      <c r="C914" s="115"/>
      <c r="D914" s="115"/>
      <c r="E914" s="115"/>
      <c r="F914" s="115"/>
      <c r="G914" s="115"/>
      <c r="H914" s="115"/>
      <c r="I914" s="115"/>
      <c r="J914" s="115"/>
      <c r="K914" s="115"/>
      <c r="L914" s="115"/>
      <c r="M914" s="115"/>
      <c r="N914" s="115"/>
      <c r="O914" s="115"/>
      <c r="P914" s="115"/>
      <c r="Q914" s="115"/>
      <c r="R914" s="115"/>
      <c r="S914" s="115"/>
      <c r="T914" s="115"/>
      <c r="U914" s="115"/>
      <c r="V914" s="115"/>
      <c r="W914" s="115"/>
      <c r="X914" s="115"/>
      <c r="Y914" s="115"/>
      <c r="Z914" s="115"/>
    </row>
    <row r="915" customFormat="false" ht="15.75" hidden="false" customHeight="true" outlineLevel="0" collapsed="false">
      <c r="A915" s="115"/>
      <c r="B915" s="115"/>
      <c r="C915" s="115"/>
      <c r="D915" s="115"/>
      <c r="E915" s="115"/>
      <c r="F915" s="115"/>
      <c r="G915" s="115"/>
      <c r="H915" s="115"/>
      <c r="I915" s="115"/>
      <c r="J915" s="115"/>
      <c r="K915" s="115"/>
      <c r="L915" s="115"/>
      <c r="M915" s="115"/>
      <c r="N915" s="115"/>
      <c r="O915" s="115"/>
      <c r="P915" s="115"/>
      <c r="Q915" s="115"/>
      <c r="R915" s="115"/>
      <c r="S915" s="115"/>
      <c r="T915" s="115"/>
      <c r="U915" s="115"/>
      <c r="V915" s="115"/>
      <c r="W915" s="115"/>
      <c r="X915" s="115"/>
      <c r="Y915" s="115"/>
      <c r="Z915" s="115"/>
    </row>
    <row r="916" customFormat="false" ht="15.75" hidden="false" customHeight="true" outlineLevel="0" collapsed="false">
      <c r="A916" s="115"/>
      <c r="B916" s="115"/>
      <c r="C916" s="115"/>
      <c r="D916" s="115"/>
      <c r="E916" s="115"/>
      <c r="F916" s="115"/>
      <c r="G916" s="115"/>
      <c r="H916" s="115"/>
      <c r="I916" s="115"/>
      <c r="J916" s="115"/>
      <c r="K916" s="115"/>
      <c r="L916" s="115"/>
      <c r="M916" s="115"/>
      <c r="N916" s="115"/>
      <c r="O916" s="115"/>
      <c r="P916" s="115"/>
      <c r="Q916" s="115"/>
      <c r="R916" s="115"/>
      <c r="S916" s="115"/>
      <c r="T916" s="115"/>
      <c r="U916" s="115"/>
      <c r="V916" s="115"/>
      <c r="W916" s="115"/>
      <c r="X916" s="115"/>
      <c r="Y916" s="115"/>
      <c r="Z916" s="115"/>
    </row>
    <row r="917" customFormat="false" ht="15.75" hidden="false" customHeight="true" outlineLevel="0" collapsed="false">
      <c r="A917" s="115"/>
      <c r="B917" s="115"/>
      <c r="C917" s="115"/>
      <c r="D917" s="115"/>
      <c r="E917" s="115"/>
      <c r="F917" s="115"/>
      <c r="G917" s="115"/>
      <c r="H917" s="115"/>
      <c r="I917" s="115"/>
      <c r="J917" s="115"/>
      <c r="K917" s="115"/>
      <c r="L917" s="115"/>
      <c r="M917" s="115"/>
      <c r="N917" s="115"/>
      <c r="O917" s="115"/>
      <c r="P917" s="115"/>
      <c r="Q917" s="115"/>
      <c r="R917" s="115"/>
      <c r="S917" s="115"/>
      <c r="T917" s="115"/>
      <c r="U917" s="115"/>
      <c r="V917" s="115"/>
      <c r="W917" s="115"/>
      <c r="X917" s="115"/>
      <c r="Y917" s="115"/>
      <c r="Z917" s="115"/>
    </row>
    <row r="918" customFormat="false" ht="15.75" hidden="false" customHeight="true" outlineLevel="0" collapsed="false">
      <c r="A918" s="115"/>
      <c r="B918" s="115"/>
      <c r="C918" s="115"/>
      <c r="D918" s="115"/>
      <c r="E918" s="115"/>
      <c r="F918" s="115"/>
      <c r="G918" s="115"/>
      <c r="H918" s="115"/>
      <c r="I918" s="115"/>
      <c r="J918" s="115"/>
      <c r="K918" s="115"/>
      <c r="L918" s="115"/>
      <c r="M918" s="115"/>
      <c r="N918" s="115"/>
      <c r="O918" s="115"/>
      <c r="P918" s="115"/>
      <c r="Q918" s="115"/>
      <c r="R918" s="115"/>
      <c r="S918" s="115"/>
      <c r="T918" s="115"/>
      <c r="U918" s="115"/>
      <c r="V918" s="115"/>
      <c r="W918" s="115"/>
      <c r="X918" s="115"/>
      <c r="Y918" s="115"/>
      <c r="Z918" s="115"/>
    </row>
    <row r="919" customFormat="false" ht="15.75" hidden="false" customHeight="true" outlineLevel="0" collapsed="false">
      <c r="A919" s="115"/>
      <c r="B919" s="115"/>
      <c r="C919" s="115"/>
      <c r="D919" s="115"/>
      <c r="E919" s="115"/>
      <c r="F919" s="115"/>
      <c r="G919" s="115"/>
      <c r="H919" s="115"/>
      <c r="I919" s="115"/>
      <c r="J919" s="115"/>
      <c r="K919" s="115"/>
      <c r="L919" s="115"/>
      <c r="M919" s="115"/>
      <c r="N919" s="115"/>
      <c r="O919" s="115"/>
      <c r="P919" s="115"/>
      <c r="Q919" s="115"/>
      <c r="R919" s="115"/>
      <c r="S919" s="115"/>
      <c r="T919" s="115"/>
      <c r="U919" s="115"/>
      <c r="V919" s="115"/>
      <c r="W919" s="115"/>
      <c r="X919" s="115"/>
      <c r="Y919" s="115"/>
      <c r="Z919" s="115"/>
    </row>
    <row r="920" customFormat="false" ht="15.75" hidden="false" customHeight="true" outlineLevel="0" collapsed="false">
      <c r="A920" s="115"/>
      <c r="B920" s="115"/>
      <c r="C920" s="115"/>
      <c r="D920" s="115"/>
      <c r="E920" s="115"/>
      <c r="F920" s="115"/>
      <c r="G920" s="115"/>
      <c r="H920" s="115"/>
      <c r="I920" s="115"/>
      <c r="J920" s="115"/>
      <c r="K920" s="115"/>
      <c r="L920" s="115"/>
      <c r="M920" s="115"/>
      <c r="N920" s="115"/>
      <c r="O920" s="115"/>
      <c r="P920" s="115"/>
      <c r="Q920" s="115"/>
      <c r="R920" s="115"/>
      <c r="S920" s="115"/>
      <c r="T920" s="115"/>
      <c r="U920" s="115"/>
      <c r="V920" s="115"/>
      <c r="W920" s="115"/>
      <c r="X920" s="115"/>
      <c r="Y920" s="115"/>
      <c r="Z920" s="115"/>
    </row>
    <row r="921" customFormat="false" ht="15.75" hidden="false" customHeight="true" outlineLevel="0" collapsed="false">
      <c r="A921" s="115"/>
      <c r="B921" s="115"/>
      <c r="C921" s="115"/>
      <c r="D921" s="115"/>
      <c r="E921" s="115"/>
      <c r="F921" s="115"/>
      <c r="G921" s="115"/>
      <c r="H921" s="115"/>
      <c r="I921" s="115"/>
      <c r="J921" s="115"/>
      <c r="K921" s="115"/>
      <c r="L921" s="115"/>
      <c r="M921" s="115"/>
      <c r="N921" s="115"/>
      <c r="O921" s="115"/>
      <c r="P921" s="115"/>
      <c r="Q921" s="115"/>
      <c r="R921" s="115"/>
      <c r="S921" s="115"/>
      <c r="T921" s="115"/>
      <c r="U921" s="115"/>
      <c r="V921" s="115"/>
      <c r="W921" s="115"/>
      <c r="X921" s="115"/>
      <c r="Y921" s="115"/>
      <c r="Z921" s="115"/>
    </row>
    <row r="922" customFormat="false" ht="15.75" hidden="false" customHeight="true" outlineLevel="0" collapsed="false">
      <c r="A922" s="115"/>
      <c r="B922" s="115"/>
      <c r="C922" s="115"/>
      <c r="D922" s="115"/>
      <c r="E922" s="115"/>
      <c r="F922" s="115"/>
      <c r="G922" s="115"/>
      <c r="H922" s="115"/>
      <c r="I922" s="115"/>
      <c r="J922" s="115"/>
      <c r="K922" s="115"/>
      <c r="L922" s="115"/>
      <c r="M922" s="115"/>
      <c r="N922" s="115"/>
      <c r="O922" s="115"/>
      <c r="P922" s="115"/>
      <c r="Q922" s="115"/>
      <c r="R922" s="115"/>
      <c r="S922" s="115"/>
      <c r="T922" s="115"/>
      <c r="U922" s="115"/>
      <c r="V922" s="115"/>
      <c r="W922" s="115"/>
      <c r="X922" s="115"/>
      <c r="Y922" s="115"/>
      <c r="Z922" s="115"/>
    </row>
    <row r="923" customFormat="false" ht="15.75" hidden="false" customHeight="true" outlineLevel="0" collapsed="false">
      <c r="A923" s="115"/>
      <c r="B923" s="115"/>
      <c r="C923" s="115"/>
      <c r="D923" s="115"/>
      <c r="E923" s="115"/>
      <c r="F923" s="115"/>
      <c r="G923" s="115"/>
      <c r="H923" s="115"/>
      <c r="I923" s="115"/>
      <c r="J923" s="115"/>
      <c r="K923" s="115"/>
      <c r="L923" s="115"/>
      <c r="M923" s="115"/>
      <c r="N923" s="115"/>
      <c r="O923" s="115"/>
      <c r="P923" s="115"/>
      <c r="Q923" s="115"/>
      <c r="R923" s="115"/>
      <c r="S923" s="115"/>
      <c r="T923" s="115"/>
      <c r="U923" s="115"/>
      <c r="V923" s="115"/>
      <c r="W923" s="115"/>
      <c r="X923" s="115"/>
      <c r="Y923" s="115"/>
      <c r="Z923" s="115"/>
    </row>
    <row r="924" customFormat="false" ht="15.75" hidden="false" customHeight="true" outlineLevel="0" collapsed="false">
      <c r="A924" s="115"/>
      <c r="B924" s="115"/>
      <c r="C924" s="115"/>
      <c r="D924" s="115"/>
      <c r="E924" s="115"/>
      <c r="F924" s="115"/>
      <c r="G924" s="115"/>
      <c r="H924" s="115"/>
      <c r="I924" s="115"/>
      <c r="J924" s="115"/>
      <c r="K924" s="115"/>
      <c r="L924" s="115"/>
      <c r="M924" s="115"/>
      <c r="N924" s="115"/>
      <c r="O924" s="115"/>
      <c r="P924" s="115"/>
      <c r="Q924" s="115"/>
      <c r="R924" s="115"/>
      <c r="S924" s="115"/>
      <c r="T924" s="115"/>
      <c r="U924" s="115"/>
      <c r="V924" s="115"/>
      <c r="W924" s="115"/>
      <c r="X924" s="115"/>
      <c r="Y924" s="115"/>
      <c r="Z924" s="115"/>
    </row>
    <row r="925" customFormat="false" ht="15.75" hidden="false" customHeight="true" outlineLevel="0" collapsed="false">
      <c r="A925" s="115"/>
      <c r="B925" s="115"/>
      <c r="C925" s="115"/>
      <c r="D925" s="115"/>
      <c r="E925" s="115"/>
      <c r="F925" s="115"/>
      <c r="G925" s="115"/>
      <c r="H925" s="115"/>
      <c r="I925" s="115"/>
      <c r="J925" s="115"/>
      <c r="K925" s="115"/>
      <c r="L925" s="115"/>
      <c r="M925" s="115"/>
      <c r="N925" s="115"/>
      <c r="O925" s="115"/>
      <c r="P925" s="115"/>
      <c r="Q925" s="115"/>
      <c r="R925" s="115"/>
      <c r="S925" s="115"/>
      <c r="T925" s="115"/>
      <c r="U925" s="115"/>
      <c r="V925" s="115"/>
      <c r="W925" s="115"/>
      <c r="X925" s="115"/>
      <c r="Y925" s="115"/>
      <c r="Z925" s="115"/>
    </row>
    <row r="926" customFormat="false" ht="15.75" hidden="false" customHeight="true" outlineLevel="0" collapsed="false">
      <c r="A926" s="115"/>
      <c r="B926" s="115"/>
      <c r="C926" s="115"/>
      <c r="D926" s="115"/>
      <c r="E926" s="115"/>
      <c r="F926" s="115"/>
      <c r="G926" s="115"/>
      <c r="H926" s="115"/>
      <c r="I926" s="115"/>
      <c r="J926" s="115"/>
      <c r="K926" s="115"/>
      <c r="L926" s="115"/>
      <c r="M926" s="115"/>
      <c r="N926" s="115"/>
      <c r="O926" s="115"/>
      <c r="P926" s="115"/>
      <c r="Q926" s="115"/>
      <c r="R926" s="115"/>
      <c r="S926" s="115"/>
      <c r="T926" s="115"/>
      <c r="U926" s="115"/>
      <c r="V926" s="115"/>
      <c r="W926" s="115"/>
      <c r="X926" s="115"/>
      <c r="Y926" s="115"/>
      <c r="Z926" s="115"/>
    </row>
    <row r="927" customFormat="false" ht="15.75" hidden="false" customHeight="true" outlineLevel="0" collapsed="false">
      <c r="A927" s="115"/>
      <c r="B927" s="115"/>
      <c r="C927" s="115"/>
      <c r="D927" s="115"/>
      <c r="E927" s="115"/>
      <c r="F927" s="115"/>
      <c r="G927" s="115"/>
      <c r="H927" s="115"/>
      <c r="I927" s="115"/>
      <c r="J927" s="115"/>
      <c r="K927" s="115"/>
      <c r="L927" s="115"/>
      <c r="M927" s="115"/>
      <c r="N927" s="115"/>
      <c r="O927" s="115"/>
      <c r="P927" s="115"/>
      <c r="Q927" s="115"/>
      <c r="R927" s="115"/>
      <c r="S927" s="115"/>
      <c r="T927" s="115"/>
      <c r="U927" s="115"/>
      <c r="V927" s="115"/>
      <c r="W927" s="115"/>
      <c r="X927" s="115"/>
      <c r="Y927" s="115"/>
      <c r="Z927" s="115"/>
    </row>
    <row r="928" customFormat="false" ht="15.75" hidden="false" customHeight="true" outlineLevel="0" collapsed="false">
      <c r="A928" s="115"/>
      <c r="B928" s="115"/>
      <c r="C928" s="115"/>
      <c r="D928" s="115"/>
      <c r="E928" s="115"/>
      <c r="F928" s="115"/>
      <c r="G928" s="115"/>
      <c r="H928" s="115"/>
      <c r="I928" s="115"/>
      <c r="J928" s="115"/>
      <c r="K928" s="115"/>
      <c r="L928" s="115"/>
      <c r="M928" s="115"/>
      <c r="N928" s="115"/>
      <c r="O928" s="115"/>
      <c r="P928" s="115"/>
      <c r="Q928" s="115"/>
      <c r="R928" s="115"/>
      <c r="S928" s="115"/>
      <c r="T928" s="115"/>
      <c r="U928" s="115"/>
      <c r="V928" s="115"/>
      <c r="W928" s="115"/>
      <c r="X928" s="115"/>
      <c r="Y928" s="115"/>
      <c r="Z928" s="115"/>
    </row>
    <row r="929" customFormat="false" ht="15.75" hidden="false" customHeight="true" outlineLevel="0" collapsed="false">
      <c r="A929" s="115"/>
      <c r="B929" s="115"/>
      <c r="C929" s="115"/>
      <c r="D929" s="115"/>
      <c r="E929" s="115"/>
      <c r="F929" s="115"/>
      <c r="G929" s="115"/>
      <c r="H929" s="115"/>
      <c r="I929" s="115"/>
      <c r="J929" s="115"/>
      <c r="K929" s="115"/>
      <c r="L929" s="115"/>
      <c r="M929" s="115"/>
      <c r="N929" s="115"/>
      <c r="O929" s="115"/>
      <c r="P929" s="115"/>
      <c r="Q929" s="115"/>
      <c r="R929" s="115"/>
      <c r="S929" s="115"/>
      <c r="T929" s="115"/>
      <c r="U929" s="115"/>
      <c r="V929" s="115"/>
      <c r="W929" s="115"/>
      <c r="X929" s="115"/>
      <c r="Y929" s="115"/>
      <c r="Z929" s="115"/>
    </row>
    <row r="930" customFormat="false" ht="15.75" hidden="false" customHeight="true" outlineLevel="0" collapsed="false">
      <c r="A930" s="115"/>
      <c r="B930" s="115"/>
      <c r="C930" s="115"/>
      <c r="D930" s="115"/>
      <c r="E930" s="115"/>
      <c r="F930" s="115"/>
      <c r="G930" s="115"/>
      <c r="H930" s="115"/>
      <c r="I930" s="115"/>
      <c r="J930" s="115"/>
      <c r="K930" s="115"/>
      <c r="L930" s="115"/>
      <c r="M930" s="115"/>
      <c r="N930" s="115"/>
      <c r="O930" s="115"/>
      <c r="P930" s="115"/>
      <c r="Q930" s="115"/>
      <c r="R930" s="115"/>
      <c r="S930" s="115"/>
      <c r="T930" s="115"/>
      <c r="U930" s="115"/>
      <c r="V930" s="115"/>
      <c r="W930" s="115"/>
      <c r="X930" s="115"/>
      <c r="Y930" s="115"/>
      <c r="Z930" s="115"/>
    </row>
    <row r="931" customFormat="false" ht="15.75" hidden="false" customHeight="true" outlineLevel="0" collapsed="false">
      <c r="A931" s="115"/>
      <c r="B931" s="115"/>
      <c r="C931" s="115"/>
      <c r="D931" s="115"/>
      <c r="E931" s="115"/>
      <c r="F931" s="115"/>
      <c r="G931" s="115"/>
      <c r="H931" s="115"/>
      <c r="I931" s="115"/>
      <c r="J931" s="115"/>
      <c r="K931" s="115"/>
      <c r="L931" s="115"/>
      <c r="M931" s="115"/>
      <c r="N931" s="115"/>
      <c r="O931" s="115"/>
      <c r="P931" s="115"/>
      <c r="Q931" s="115"/>
      <c r="R931" s="115"/>
      <c r="S931" s="115"/>
      <c r="T931" s="115"/>
      <c r="U931" s="115"/>
      <c r="V931" s="115"/>
      <c r="W931" s="115"/>
      <c r="X931" s="115"/>
      <c r="Y931" s="115"/>
      <c r="Z931" s="115"/>
    </row>
    <row r="932" customFormat="false" ht="15.75" hidden="false" customHeight="true" outlineLevel="0" collapsed="false">
      <c r="A932" s="115"/>
      <c r="B932" s="115"/>
      <c r="C932" s="115"/>
      <c r="D932" s="115"/>
      <c r="E932" s="115"/>
      <c r="F932" s="115"/>
      <c r="G932" s="115"/>
      <c r="H932" s="115"/>
      <c r="I932" s="115"/>
      <c r="J932" s="115"/>
      <c r="K932" s="115"/>
      <c r="L932" s="115"/>
      <c r="M932" s="115"/>
      <c r="N932" s="115"/>
      <c r="O932" s="115"/>
      <c r="P932" s="115"/>
      <c r="Q932" s="115"/>
      <c r="R932" s="115"/>
      <c r="S932" s="115"/>
      <c r="T932" s="115"/>
      <c r="U932" s="115"/>
      <c r="V932" s="115"/>
      <c r="W932" s="115"/>
      <c r="X932" s="115"/>
      <c r="Y932" s="115"/>
      <c r="Z932" s="115"/>
    </row>
    <row r="933" customFormat="false" ht="15.75" hidden="false" customHeight="true" outlineLevel="0" collapsed="false">
      <c r="A933" s="115"/>
      <c r="B933" s="115"/>
      <c r="C933" s="115"/>
      <c r="D933" s="115"/>
      <c r="E933" s="115"/>
      <c r="F933" s="115"/>
      <c r="G933" s="115"/>
      <c r="H933" s="115"/>
      <c r="I933" s="115"/>
      <c r="J933" s="115"/>
      <c r="K933" s="115"/>
      <c r="L933" s="115"/>
      <c r="M933" s="115"/>
      <c r="N933" s="115"/>
      <c r="O933" s="115"/>
      <c r="P933" s="115"/>
      <c r="Q933" s="115"/>
      <c r="R933" s="115"/>
      <c r="S933" s="115"/>
      <c r="T933" s="115"/>
      <c r="U933" s="115"/>
      <c r="V933" s="115"/>
      <c r="W933" s="115"/>
      <c r="X933" s="115"/>
      <c r="Y933" s="115"/>
      <c r="Z933" s="115"/>
    </row>
    <row r="934" customFormat="false" ht="15.75" hidden="false" customHeight="true" outlineLevel="0" collapsed="false">
      <c r="A934" s="115"/>
      <c r="B934" s="115"/>
      <c r="C934" s="115"/>
      <c r="D934" s="115"/>
      <c r="E934" s="115"/>
      <c r="F934" s="115"/>
      <c r="G934" s="115"/>
      <c r="H934" s="115"/>
      <c r="I934" s="115"/>
      <c r="J934" s="115"/>
      <c r="K934" s="115"/>
      <c r="L934" s="115"/>
      <c r="M934" s="115"/>
      <c r="N934" s="115"/>
      <c r="O934" s="115"/>
      <c r="P934" s="115"/>
      <c r="Q934" s="115"/>
      <c r="R934" s="115"/>
      <c r="S934" s="115"/>
      <c r="T934" s="115"/>
      <c r="U934" s="115"/>
      <c r="V934" s="115"/>
      <c r="W934" s="115"/>
      <c r="X934" s="115"/>
      <c r="Y934" s="115"/>
      <c r="Z934" s="115"/>
    </row>
    <row r="935" customFormat="false" ht="15.75" hidden="false" customHeight="true" outlineLevel="0" collapsed="false">
      <c r="A935" s="115"/>
      <c r="B935" s="115"/>
      <c r="C935" s="115"/>
      <c r="D935" s="115"/>
      <c r="E935" s="115"/>
      <c r="F935" s="115"/>
      <c r="G935" s="115"/>
      <c r="H935" s="115"/>
      <c r="I935" s="115"/>
      <c r="J935" s="115"/>
      <c r="K935" s="115"/>
      <c r="L935" s="115"/>
      <c r="M935" s="115"/>
      <c r="N935" s="115"/>
      <c r="O935" s="115"/>
      <c r="P935" s="115"/>
      <c r="Q935" s="115"/>
      <c r="R935" s="115"/>
      <c r="S935" s="115"/>
      <c r="T935" s="115"/>
      <c r="U935" s="115"/>
      <c r="V935" s="115"/>
      <c r="W935" s="115"/>
      <c r="X935" s="115"/>
      <c r="Y935" s="115"/>
      <c r="Z935" s="115"/>
    </row>
    <row r="936" customFormat="false" ht="15.75" hidden="false" customHeight="true" outlineLevel="0" collapsed="false">
      <c r="A936" s="115"/>
      <c r="B936" s="115"/>
      <c r="C936" s="115"/>
      <c r="D936" s="115"/>
      <c r="E936" s="115"/>
      <c r="F936" s="115"/>
      <c r="G936" s="115"/>
      <c r="H936" s="115"/>
      <c r="I936" s="115"/>
      <c r="J936" s="115"/>
      <c r="K936" s="115"/>
      <c r="L936" s="115"/>
      <c r="M936" s="115"/>
      <c r="N936" s="115"/>
      <c r="O936" s="115"/>
      <c r="P936" s="115"/>
      <c r="Q936" s="115"/>
      <c r="R936" s="115"/>
      <c r="S936" s="115"/>
      <c r="T936" s="115"/>
      <c r="U936" s="115"/>
      <c r="V936" s="115"/>
      <c r="W936" s="115"/>
      <c r="X936" s="115"/>
      <c r="Y936" s="115"/>
      <c r="Z936" s="115"/>
    </row>
    <row r="937" customFormat="false" ht="15.75" hidden="false" customHeight="true" outlineLevel="0" collapsed="false">
      <c r="A937" s="115"/>
      <c r="B937" s="115"/>
      <c r="C937" s="115"/>
      <c r="D937" s="115"/>
      <c r="E937" s="115"/>
      <c r="F937" s="115"/>
      <c r="G937" s="115"/>
      <c r="H937" s="115"/>
      <c r="I937" s="115"/>
      <c r="J937" s="115"/>
      <c r="K937" s="115"/>
      <c r="L937" s="115"/>
      <c r="M937" s="115"/>
      <c r="N937" s="115"/>
      <c r="O937" s="115"/>
      <c r="P937" s="115"/>
      <c r="Q937" s="115"/>
      <c r="R937" s="115"/>
      <c r="S937" s="115"/>
      <c r="T937" s="115"/>
      <c r="U937" s="115"/>
      <c r="V937" s="115"/>
      <c r="W937" s="115"/>
      <c r="X937" s="115"/>
      <c r="Y937" s="115"/>
      <c r="Z937" s="115"/>
    </row>
    <row r="938" customFormat="false" ht="15.75" hidden="false" customHeight="true" outlineLevel="0" collapsed="false">
      <c r="A938" s="115"/>
      <c r="B938" s="115"/>
      <c r="C938" s="115"/>
      <c r="D938" s="115"/>
      <c r="E938" s="115"/>
      <c r="F938" s="115"/>
      <c r="G938" s="115"/>
      <c r="H938" s="115"/>
      <c r="I938" s="115"/>
      <c r="J938" s="115"/>
      <c r="K938" s="115"/>
      <c r="L938" s="115"/>
      <c r="M938" s="115"/>
      <c r="N938" s="115"/>
      <c r="O938" s="115"/>
      <c r="P938" s="115"/>
      <c r="Q938" s="115"/>
      <c r="R938" s="115"/>
      <c r="S938" s="115"/>
      <c r="T938" s="115"/>
      <c r="U938" s="115"/>
      <c r="V938" s="115"/>
      <c r="W938" s="115"/>
      <c r="X938" s="115"/>
      <c r="Y938" s="115"/>
      <c r="Z938" s="115"/>
    </row>
    <row r="939" customFormat="false" ht="15.75" hidden="false" customHeight="true" outlineLevel="0" collapsed="false">
      <c r="A939" s="115"/>
      <c r="B939" s="115"/>
      <c r="C939" s="115"/>
      <c r="D939" s="115"/>
      <c r="E939" s="115"/>
      <c r="F939" s="115"/>
      <c r="G939" s="115"/>
      <c r="H939" s="115"/>
      <c r="I939" s="115"/>
      <c r="J939" s="115"/>
      <c r="K939" s="115"/>
      <c r="L939" s="115"/>
      <c r="M939" s="115"/>
      <c r="N939" s="115"/>
      <c r="O939" s="115"/>
      <c r="P939" s="115"/>
      <c r="Q939" s="115"/>
      <c r="R939" s="115"/>
      <c r="S939" s="115"/>
      <c r="T939" s="115"/>
      <c r="U939" s="115"/>
      <c r="V939" s="115"/>
      <c r="W939" s="115"/>
      <c r="X939" s="115"/>
      <c r="Y939" s="115"/>
      <c r="Z939" s="115"/>
    </row>
    <row r="940" customFormat="false" ht="15.75" hidden="false" customHeight="true" outlineLevel="0" collapsed="false">
      <c r="A940" s="115"/>
      <c r="B940" s="115"/>
      <c r="C940" s="115"/>
      <c r="D940" s="115"/>
      <c r="E940" s="115"/>
      <c r="F940" s="115"/>
      <c r="G940" s="115"/>
      <c r="H940" s="115"/>
      <c r="I940" s="115"/>
      <c r="J940" s="115"/>
      <c r="K940" s="115"/>
      <c r="L940" s="115"/>
      <c r="M940" s="115"/>
      <c r="N940" s="115"/>
      <c r="O940" s="115"/>
      <c r="P940" s="115"/>
      <c r="Q940" s="115"/>
      <c r="R940" s="115"/>
      <c r="S940" s="115"/>
      <c r="T940" s="115"/>
      <c r="U940" s="115"/>
      <c r="V940" s="115"/>
      <c r="W940" s="115"/>
      <c r="X940" s="115"/>
      <c r="Y940" s="115"/>
      <c r="Z940" s="115"/>
    </row>
    <row r="941" customFormat="false" ht="15.75" hidden="false" customHeight="true" outlineLevel="0" collapsed="false">
      <c r="A941" s="115"/>
      <c r="B941" s="115"/>
      <c r="C941" s="115"/>
      <c r="D941" s="115"/>
      <c r="E941" s="115"/>
      <c r="F941" s="115"/>
      <c r="G941" s="115"/>
      <c r="H941" s="115"/>
      <c r="I941" s="115"/>
      <c r="J941" s="115"/>
      <c r="K941" s="115"/>
      <c r="L941" s="115"/>
      <c r="M941" s="115"/>
      <c r="N941" s="115"/>
      <c r="O941" s="115"/>
      <c r="P941" s="115"/>
      <c r="Q941" s="115"/>
      <c r="R941" s="115"/>
      <c r="S941" s="115"/>
      <c r="T941" s="115"/>
      <c r="U941" s="115"/>
      <c r="V941" s="115"/>
      <c r="W941" s="115"/>
      <c r="X941" s="115"/>
      <c r="Y941" s="115"/>
      <c r="Z941" s="115"/>
    </row>
    <row r="942" customFormat="false" ht="15.75" hidden="false" customHeight="true" outlineLevel="0" collapsed="false">
      <c r="A942" s="115"/>
      <c r="B942" s="115"/>
      <c r="C942" s="115"/>
      <c r="D942" s="115"/>
      <c r="E942" s="115"/>
      <c r="F942" s="115"/>
      <c r="G942" s="115"/>
      <c r="H942" s="115"/>
      <c r="I942" s="115"/>
      <c r="J942" s="115"/>
      <c r="K942" s="115"/>
      <c r="L942" s="115"/>
      <c r="M942" s="115"/>
      <c r="N942" s="115"/>
      <c r="O942" s="115"/>
      <c r="P942" s="115"/>
      <c r="Q942" s="115"/>
      <c r="R942" s="115"/>
      <c r="S942" s="115"/>
      <c r="T942" s="115"/>
      <c r="U942" s="115"/>
      <c r="V942" s="115"/>
      <c r="W942" s="115"/>
      <c r="X942" s="115"/>
      <c r="Y942" s="115"/>
      <c r="Z942" s="115"/>
    </row>
    <row r="943" customFormat="false" ht="15.75" hidden="false" customHeight="true" outlineLevel="0" collapsed="false">
      <c r="A943" s="115"/>
      <c r="B943" s="115"/>
      <c r="C943" s="115"/>
      <c r="D943" s="115"/>
      <c r="E943" s="115"/>
      <c r="F943" s="115"/>
      <c r="G943" s="115"/>
      <c r="H943" s="115"/>
      <c r="I943" s="115"/>
      <c r="J943" s="115"/>
      <c r="K943" s="115"/>
      <c r="L943" s="115"/>
      <c r="M943" s="115"/>
      <c r="N943" s="115"/>
      <c r="O943" s="115"/>
      <c r="P943" s="115"/>
      <c r="Q943" s="115"/>
      <c r="R943" s="115"/>
      <c r="S943" s="115"/>
      <c r="T943" s="115"/>
      <c r="U943" s="115"/>
      <c r="V943" s="115"/>
      <c r="W943" s="115"/>
      <c r="X943" s="115"/>
      <c r="Y943" s="115"/>
      <c r="Z943" s="115"/>
    </row>
    <row r="944" customFormat="false" ht="15.75" hidden="false" customHeight="true" outlineLevel="0" collapsed="false">
      <c r="A944" s="115"/>
      <c r="B944" s="115"/>
      <c r="C944" s="115"/>
      <c r="D944" s="115"/>
      <c r="E944" s="115"/>
      <c r="F944" s="115"/>
      <c r="G944" s="115"/>
      <c r="H944" s="115"/>
      <c r="I944" s="115"/>
      <c r="J944" s="115"/>
      <c r="K944" s="115"/>
      <c r="L944" s="115"/>
      <c r="M944" s="115"/>
      <c r="N944" s="115"/>
      <c r="O944" s="115"/>
      <c r="P944" s="115"/>
      <c r="Q944" s="115"/>
      <c r="R944" s="115"/>
      <c r="S944" s="115"/>
      <c r="T944" s="115"/>
      <c r="U944" s="115"/>
      <c r="V944" s="115"/>
      <c r="W944" s="115"/>
      <c r="X944" s="115"/>
      <c r="Y944" s="115"/>
      <c r="Z944" s="115"/>
    </row>
    <row r="945" customFormat="false" ht="15.75" hidden="false" customHeight="true" outlineLevel="0" collapsed="false">
      <c r="A945" s="115"/>
      <c r="B945" s="115"/>
      <c r="C945" s="115"/>
      <c r="D945" s="115"/>
      <c r="E945" s="115"/>
      <c r="F945" s="115"/>
      <c r="G945" s="115"/>
      <c r="H945" s="115"/>
      <c r="I945" s="115"/>
      <c r="J945" s="115"/>
      <c r="K945" s="115"/>
      <c r="L945" s="115"/>
      <c r="M945" s="115"/>
      <c r="N945" s="115"/>
      <c r="O945" s="115"/>
      <c r="P945" s="115"/>
      <c r="Q945" s="115"/>
      <c r="R945" s="115"/>
      <c r="S945" s="115"/>
      <c r="T945" s="115"/>
      <c r="U945" s="115"/>
      <c r="V945" s="115"/>
      <c r="W945" s="115"/>
      <c r="X945" s="115"/>
      <c r="Y945" s="115"/>
      <c r="Z945" s="115"/>
    </row>
    <row r="946" customFormat="false" ht="15.75" hidden="false" customHeight="true" outlineLevel="0" collapsed="false">
      <c r="A946" s="115"/>
      <c r="B946" s="115"/>
      <c r="C946" s="115"/>
      <c r="D946" s="115"/>
      <c r="E946" s="115"/>
      <c r="F946" s="115"/>
      <c r="G946" s="115"/>
      <c r="H946" s="115"/>
      <c r="I946" s="115"/>
      <c r="J946" s="115"/>
      <c r="K946" s="115"/>
      <c r="L946" s="115"/>
      <c r="M946" s="115"/>
      <c r="N946" s="115"/>
      <c r="O946" s="115"/>
      <c r="P946" s="115"/>
      <c r="Q946" s="115"/>
      <c r="R946" s="115"/>
      <c r="S946" s="115"/>
      <c r="T946" s="115"/>
      <c r="U946" s="115"/>
      <c r="V946" s="115"/>
      <c r="W946" s="115"/>
      <c r="X946" s="115"/>
      <c r="Y946" s="115"/>
      <c r="Z946" s="115"/>
    </row>
    <row r="947" customFormat="false" ht="15.75" hidden="false" customHeight="true" outlineLevel="0" collapsed="false">
      <c r="A947" s="115"/>
      <c r="B947" s="115"/>
      <c r="C947" s="115"/>
      <c r="D947" s="115"/>
      <c r="E947" s="115"/>
      <c r="F947" s="115"/>
      <c r="G947" s="115"/>
      <c r="H947" s="115"/>
      <c r="I947" s="115"/>
      <c r="J947" s="115"/>
      <c r="K947" s="115"/>
      <c r="L947" s="115"/>
      <c r="M947" s="115"/>
      <c r="N947" s="115"/>
      <c r="O947" s="115"/>
      <c r="P947" s="115"/>
      <c r="Q947" s="115"/>
      <c r="R947" s="115"/>
      <c r="S947" s="115"/>
      <c r="T947" s="115"/>
      <c r="U947" s="115"/>
      <c r="V947" s="115"/>
      <c r="W947" s="115"/>
      <c r="X947" s="115"/>
      <c r="Y947" s="115"/>
      <c r="Z947" s="115"/>
    </row>
    <row r="948" customFormat="false" ht="15.75" hidden="false" customHeight="true" outlineLevel="0" collapsed="false">
      <c r="A948" s="115"/>
      <c r="B948" s="115"/>
      <c r="C948" s="115"/>
      <c r="D948" s="115"/>
      <c r="E948" s="115"/>
      <c r="F948" s="115"/>
      <c r="G948" s="115"/>
      <c r="H948" s="115"/>
      <c r="I948" s="115"/>
      <c r="J948" s="115"/>
      <c r="K948" s="115"/>
      <c r="L948" s="115"/>
      <c r="M948" s="115"/>
      <c r="N948" s="115"/>
      <c r="O948" s="115"/>
      <c r="P948" s="115"/>
      <c r="Q948" s="115"/>
      <c r="R948" s="115"/>
      <c r="S948" s="115"/>
      <c r="T948" s="115"/>
      <c r="U948" s="115"/>
      <c r="V948" s="115"/>
      <c r="W948" s="115"/>
      <c r="X948" s="115"/>
      <c r="Y948" s="115"/>
      <c r="Z948" s="115"/>
    </row>
    <row r="949" customFormat="false" ht="15.75" hidden="false" customHeight="true" outlineLevel="0" collapsed="false">
      <c r="A949" s="115"/>
      <c r="B949" s="115"/>
      <c r="C949" s="115"/>
      <c r="D949" s="115"/>
      <c r="E949" s="115"/>
      <c r="F949" s="115"/>
      <c r="G949" s="115"/>
      <c r="H949" s="115"/>
      <c r="I949" s="115"/>
      <c r="J949" s="115"/>
      <c r="K949" s="115"/>
      <c r="L949" s="115"/>
      <c r="M949" s="115"/>
      <c r="N949" s="115"/>
      <c r="O949" s="115"/>
      <c r="P949" s="115"/>
      <c r="Q949" s="115"/>
      <c r="R949" s="115"/>
      <c r="S949" s="115"/>
      <c r="T949" s="115"/>
      <c r="U949" s="115"/>
      <c r="V949" s="115"/>
      <c r="W949" s="115"/>
      <c r="X949" s="115"/>
      <c r="Y949" s="115"/>
      <c r="Z949" s="115"/>
    </row>
    <row r="950" customFormat="false" ht="15.75" hidden="false" customHeight="true" outlineLevel="0" collapsed="false">
      <c r="A950" s="115"/>
      <c r="B950" s="115"/>
      <c r="C950" s="115"/>
      <c r="D950" s="115"/>
      <c r="E950" s="115"/>
      <c r="F950" s="115"/>
      <c r="G950" s="115"/>
      <c r="H950" s="115"/>
      <c r="I950" s="115"/>
      <c r="J950" s="115"/>
      <c r="K950" s="115"/>
      <c r="L950" s="115"/>
      <c r="M950" s="115"/>
      <c r="N950" s="115"/>
      <c r="O950" s="115"/>
      <c r="P950" s="115"/>
      <c r="Q950" s="115"/>
      <c r="R950" s="115"/>
      <c r="S950" s="115"/>
      <c r="T950" s="115"/>
      <c r="U950" s="115"/>
      <c r="V950" s="115"/>
      <c r="W950" s="115"/>
      <c r="X950" s="115"/>
      <c r="Y950" s="115"/>
      <c r="Z950" s="115"/>
    </row>
    <row r="951" customFormat="false" ht="15.75" hidden="false" customHeight="true" outlineLevel="0" collapsed="false">
      <c r="A951" s="115"/>
      <c r="B951" s="115"/>
      <c r="C951" s="115"/>
      <c r="D951" s="115"/>
      <c r="E951" s="115"/>
      <c r="F951" s="115"/>
      <c r="G951" s="115"/>
      <c r="H951" s="115"/>
      <c r="I951" s="115"/>
      <c r="J951" s="115"/>
      <c r="K951" s="115"/>
      <c r="L951" s="115"/>
      <c r="M951" s="115"/>
      <c r="N951" s="115"/>
      <c r="O951" s="115"/>
      <c r="P951" s="115"/>
      <c r="Q951" s="115"/>
      <c r="R951" s="115"/>
      <c r="S951" s="115"/>
      <c r="T951" s="115"/>
      <c r="U951" s="115"/>
      <c r="V951" s="115"/>
      <c r="W951" s="115"/>
      <c r="X951" s="115"/>
      <c r="Y951" s="115"/>
      <c r="Z951" s="115"/>
    </row>
    <row r="952" customFormat="false" ht="15.75" hidden="false" customHeight="true" outlineLevel="0" collapsed="false">
      <c r="A952" s="115"/>
      <c r="B952" s="115"/>
      <c r="C952" s="115"/>
      <c r="D952" s="115"/>
      <c r="E952" s="115"/>
      <c r="F952" s="115"/>
      <c r="G952" s="115"/>
      <c r="H952" s="115"/>
      <c r="I952" s="115"/>
      <c r="J952" s="115"/>
      <c r="K952" s="115"/>
      <c r="L952" s="115"/>
      <c r="M952" s="115"/>
      <c r="N952" s="115"/>
      <c r="O952" s="115"/>
      <c r="P952" s="115"/>
      <c r="Q952" s="115"/>
      <c r="R952" s="115"/>
      <c r="S952" s="115"/>
      <c r="T952" s="115"/>
      <c r="U952" s="115"/>
      <c r="V952" s="115"/>
      <c r="W952" s="115"/>
      <c r="X952" s="115"/>
      <c r="Y952" s="115"/>
      <c r="Z952" s="115"/>
    </row>
    <row r="953" customFormat="false" ht="15.75" hidden="false" customHeight="true" outlineLevel="0" collapsed="false">
      <c r="A953" s="115"/>
      <c r="B953" s="115"/>
      <c r="C953" s="115"/>
      <c r="D953" s="115"/>
      <c r="E953" s="115"/>
      <c r="F953" s="115"/>
      <c r="G953" s="115"/>
      <c r="H953" s="115"/>
      <c r="I953" s="115"/>
      <c r="J953" s="115"/>
      <c r="K953" s="115"/>
      <c r="L953" s="115"/>
      <c r="M953" s="115"/>
      <c r="N953" s="115"/>
      <c r="O953" s="115"/>
      <c r="P953" s="115"/>
      <c r="Q953" s="115"/>
      <c r="R953" s="115"/>
      <c r="S953" s="115"/>
      <c r="T953" s="115"/>
      <c r="U953" s="115"/>
      <c r="V953" s="115"/>
      <c r="W953" s="115"/>
      <c r="X953" s="115"/>
      <c r="Y953" s="115"/>
      <c r="Z953" s="115"/>
    </row>
    <row r="954" customFormat="false" ht="15.75" hidden="false" customHeight="true" outlineLevel="0" collapsed="false">
      <c r="A954" s="115"/>
      <c r="B954" s="115"/>
      <c r="C954" s="115"/>
      <c r="D954" s="115"/>
      <c r="E954" s="115"/>
      <c r="F954" s="115"/>
      <c r="G954" s="115"/>
      <c r="H954" s="115"/>
      <c r="I954" s="115"/>
      <c r="J954" s="115"/>
      <c r="K954" s="115"/>
      <c r="L954" s="115"/>
      <c r="M954" s="115"/>
      <c r="N954" s="115"/>
      <c r="O954" s="115"/>
      <c r="P954" s="115"/>
      <c r="Q954" s="115"/>
      <c r="R954" s="115"/>
      <c r="S954" s="115"/>
      <c r="T954" s="115"/>
      <c r="U954" s="115"/>
      <c r="V954" s="115"/>
      <c r="W954" s="115"/>
      <c r="X954" s="115"/>
      <c r="Y954" s="115"/>
      <c r="Z954" s="115"/>
    </row>
    <row r="955" customFormat="false" ht="15.75" hidden="false" customHeight="true" outlineLevel="0" collapsed="false">
      <c r="A955" s="115"/>
      <c r="B955" s="115"/>
      <c r="C955" s="115"/>
      <c r="D955" s="115"/>
      <c r="E955" s="115"/>
      <c r="F955" s="115"/>
      <c r="G955" s="115"/>
      <c r="H955" s="115"/>
      <c r="I955" s="115"/>
      <c r="J955" s="115"/>
      <c r="K955" s="115"/>
      <c r="L955" s="115"/>
      <c r="M955" s="115"/>
      <c r="N955" s="115"/>
      <c r="O955" s="115"/>
      <c r="P955" s="115"/>
      <c r="Q955" s="115"/>
      <c r="R955" s="115"/>
      <c r="S955" s="115"/>
      <c r="T955" s="115"/>
      <c r="U955" s="115"/>
      <c r="V955" s="115"/>
      <c r="W955" s="115"/>
      <c r="X955" s="115"/>
      <c r="Y955" s="115"/>
      <c r="Z955" s="115"/>
    </row>
    <row r="956" customFormat="false" ht="15.75" hidden="false" customHeight="true" outlineLevel="0" collapsed="false">
      <c r="A956" s="115"/>
      <c r="B956" s="115"/>
      <c r="C956" s="115"/>
      <c r="D956" s="115"/>
      <c r="E956" s="115"/>
      <c r="F956" s="115"/>
      <c r="G956" s="115"/>
      <c r="H956" s="115"/>
      <c r="I956" s="115"/>
      <c r="J956" s="115"/>
      <c r="K956" s="115"/>
      <c r="L956" s="115"/>
      <c r="M956" s="115"/>
      <c r="N956" s="115"/>
      <c r="O956" s="115"/>
      <c r="P956" s="115"/>
      <c r="Q956" s="115"/>
      <c r="R956" s="115"/>
      <c r="S956" s="115"/>
      <c r="T956" s="115"/>
      <c r="U956" s="115"/>
      <c r="V956" s="115"/>
      <c r="W956" s="115"/>
      <c r="X956" s="115"/>
      <c r="Y956" s="115"/>
      <c r="Z956" s="115"/>
    </row>
    <row r="957" customFormat="false" ht="15.75" hidden="false" customHeight="true" outlineLevel="0" collapsed="false">
      <c r="A957" s="115"/>
      <c r="B957" s="115"/>
      <c r="C957" s="115"/>
      <c r="D957" s="115"/>
      <c r="E957" s="115"/>
      <c r="F957" s="115"/>
      <c r="G957" s="115"/>
      <c r="H957" s="115"/>
      <c r="I957" s="115"/>
      <c r="J957" s="115"/>
      <c r="K957" s="115"/>
      <c r="L957" s="115"/>
      <c r="M957" s="115"/>
      <c r="N957" s="115"/>
      <c r="O957" s="115"/>
      <c r="P957" s="115"/>
      <c r="Q957" s="115"/>
      <c r="R957" s="115"/>
      <c r="S957" s="115"/>
      <c r="T957" s="115"/>
      <c r="U957" s="115"/>
      <c r="V957" s="115"/>
      <c r="W957" s="115"/>
      <c r="X957" s="115"/>
      <c r="Y957" s="115"/>
      <c r="Z957" s="115"/>
    </row>
    <row r="958" customFormat="false" ht="15.75" hidden="false" customHeight="true" outlineLevel="0" collapsed="false">
      <c r="A958" s="115"/>
      <c r="B958" s="115"/>
      <c r="C958" s="115"/>
      <c r="D958" s="115"/>
      <c r="E958" s="115"/>
      <c r="F958" s="115"/>
      <c r="G958" s="115"/>
      <c r="H958" s="115"/>
      <c r="I958" s="115"/>
      <c r="J958" s="115"/>
      <c r="K958" s="115"/>
      <c r="L958" s="115"/>
      <c r="M958" s="115"/>
      <c r="N958" s="115"/>
      <c r="O958" s="115"/>
      <c r="P958" s="115"/>
      <c r="Q958" s="115"/>
      <c r="R958" s="115"/>
      <c r="S958" s="115"/>
      <c r="T958" s="115"/>
      <c r="U958" s="115"/>
      <c r="V958" s="115"/>
      <c r="W958" s="115"/>
      <c r="X958" s="115"/>
      <c r="Y958" s="115"/>
      <c r="Z958" s="115"/>
    </row>
    <row r="959" customFormat="false" ht="15.75" hidden="false" customHeight="true" outlineLevel="0" collapsed="false">
      <c r="A959" s="115"/>
      <c r="B959" s="115"/>
      <c r="C959" s="115"/>
      <c r="D959" s="115"/>
      <c r="E959" s="115"/>
      <c r="F959" s="115"/>
      <c r="G959" s="115"/>
      <c r="H959" s="115"/>
      <c r="I959" s="115"/>
      <c r="J959" s="115"/>
      <c r="K959" s="115"/>
      <c r="L959" s="115"/>
      <c r="M959" s="115"/>
      <c r="N959" s="115"/>
      <c r="O959" s="115"/>
      <c r="P959" s="115"/>
      <c r="Q959" s="115"/>
      <c r="R959" s="115"/>
      <c r="S959" s="115"/>
      <c r="T959" s="115"/>
      <c r="U959" s="115"/>
      <c r="V959" s="115"/>
      <c r="W959" s="115"/>
      <c r="X959" s="115"/>
      <c r="Y959" s="115"/>
      <c r="Z959" s="115"/>
    </row>
    <row r="960" customFormat="false" ht="15.75" hidden="false" customHeight="true" outlineLevel="0" collapsed="false">
      <c r="A960" s="115"/>
      <c r="B960" s="115"/>
      <c r="C960" s="115"/>
      <c r="D960" s="115"/>
      <c r="E960" s="115"/>
      <c r="F960" s="115"/>
      <c r="G960" s="115"/>
      <c r="H960" s="115"/>
      <c r="I960" s="115"/>
      <c r="J960" s="115"/>
      <c r="K960" s="115"/>
      <c r="L960" s="115"/>
      <c r="M960" s="115"/>
      <c r="N960" s="115"/>
      <c r="O960" s="115"/>
      <c r="P960" s="115"/>
      <c r="Q960" s="115"/>
      <c r="R960" s="115"/>
      <c r="S960" s="115"/>
      <c r="T960" s="115"/>
      <c r="U960" s="115"/>
      <c r="V960" s="115"/>
      <c r="W960" s="115"/>
      <c r="X960" s="115"/>
      <c r="Y960" s="115"/>
      <c r="Z960" s="115"/>
    </row>
    <row r="961" customFormat="false" ht="15.75" hidden="false" customHeight="true" outlineLevel="0" collapsed="false">
      <c r="A961" s="115"/>
      <c r="B961" s="115"/>
      <c r="C961" s="115"/>
      <c r="D961" s="115"/>
      <c r="E961" s="115"/>
      <c r="F961" s="115"/>
      <c r="G961" s="115"/>
      <c r="H961" s="115"/>
      <c r="I961" s="115"/>
      <c r="J961" s="115"/>
      <c r="K961" s="115"/>
      <c r="L961" s="115"/>
      <c r="M961" s="115"/>
      <c r="N961" s="115"/>
      <c r="O961" s="115"/>
      <c r="P961" s="115"/>
      <c r="Q961" s="115"/>
      <c r="R961" s="115"/>
      <c r="S961" s="115"/>
      <c r="T961" s="115"/>
      <c r="U961" s="115"/>
      <c r="V961" s="115"/>
      <c r="W961" s="115"/>
      <c r="X961" s="115"/>
      <c r="Y961" s="115"/>
      <c r="Z961" s="115"/>
    </row>
    <row r="962" customFormat="false" ht="15.75" hidden="false" customHeight="true" outlineLevel="0" collapsed="false">
      <c r="A962" s="115"/>
      <c r="B962" s="115"/>
      <c r="C962" s="115"/>
      <c r="D962" s="115"/>
      <c r="E962" s="115"/>
      <c r="F962" s="115"/>
      <c r="G962" s="115"/>
      <c r="H962" s="115"/>
      <c r="I962" s="115"/>
      <c r="J962" s="115"/>
      <c r="K962" s="115"/>
      <c r="L962" s="115"/>
      <c r="M962" s="115"/>
      <c r="N962" s="115"/>
      <c r="O962" s="115"/>
      <c r="P962" s="115"/>
      <c r="Q962" s="115"/>
      <c r="R962" s="115"/>
      <c r="S962" s="115"/>
      <c r="T962" s="115"/>
      <c r="U962" s="115"/>
      <c r="V962" s="115"/>
      <c r="W962" s="115"/>
      <c r="X962" s="115"/>
      <c r="Y962" s="115"/>
      <c r="Z962" s="115"/>
    </row>
    <row r="963" customFormat="false" ht="15.75" hidden="false" customHeight="true" outlineLevel="0" collapsed="false">
      <c r="A963" s="115"/>
      <c r="B963" s="115"/>
      <c r="C963" s="115"/>
      <c r="D963" s="115"/>
      <c r="E963" s="115"/>
      <c r="F963" s="115"/>
      <c r="G963" s="115"/>
      <c r="H963" s="115"/>
      <c r="I963" s="115"/>
      <c r="J963" s="115"/>
      <c r="K963" s="115"/>
      <c r="L963" s="115"/>
      <c r="M963" s="115"/>
      <c r="N963" s="115"/>
      <c r="O963" s="115"/>
      <c r="P963" s="115"/>
      <c r="Q963" s="115"/>
      <c r="R963" s="115"/>
      <c r="S963" s="115"/>
      <c r="T963" s="115"/>
      <c r="U963" s="115"/>
      <c r="V963" s="115"/>
      <c r="W963" s="115"/>
      <c r="X963" s="115"/>
      <c r="Y963" s="115"/>
      <c r="Z963" s="115"/>
    </row>
    <row r="964" customFormat="false" ht="15.75" hidden="false" customHeight="true" outlineLevel="0" collapsed="false">
      <c r="A964" s="115"/>
      <c r="B964" s="115"/>
      <c r="C964" s="115"/>
      <c r="D964" s="115"/>
      <c r="E964" s="115"/>
      <c r="F964" s="115"/>
      <c r="G964" s="115"/>
      <c r="H964" s="115"/>
      <c r="I964" s="115"/>
      <c r="J964" s="115"/>
      <c r="K964" s="115"/>
      <c r="L964" s="115"/>
      <c r="M964" s="115"/>
      <c r="N964" s="115"/>
      <c r="O964" s="115"/>
      <c r="P964" s="115"/>
      <c r="Q964" s="115"/>
      <c r="R964" s="115"/>
      <c r="S964" s="115"/>
      <c r="T964" s="115"/>
      <c r="U964" s="115"/>
      <c r="V964" s="115"/>
      <c r="W964" s="115"/>
      <c r="X964" s="115"/>
      <c r="Y964" s="115"/>
      <c r="Z964" s="115"/>
    </row>
    <row r="965" customFormat="false" ht="15.75" hidden="false" customHeight="true" outlineLevel="0" collapsed="false">
      <c r="A965" s="115"/>
      <c r="B965" s="115"/>
      <c r="C965" s="115"/>
      <c r="D965" s="115"/>
      <c r="E965" s="115"/>
      <c r="F965" s="115"/>
      <c r="G965" s="115"/>
      <c r="H965" s="115"/>
      <c r="I965" s="115"/>
      <c r="J965" s="115"/>
      <c r="K965" s="115"/>
      <c r="L965" s="115"/>
      <c r="M965" s="115"/>
      <c r="N965" s="115"/>
      <c r="O965" s="115"/>
      <c r="P965" s="115"/>
      <c r="Q965" s="115"/>
      <c r="R965" s="115"/>
      <c r="S965" s="115"/>
      <c r="T965" s="115"/>
      <c r="U965" s="115"/>
      <c r="V965" s="115"/>
      <c r="W965" s="115"/>
      <c r="X965" s="115"/>
      <c r="Y965" s="115"/>
      <c r="Z965" s="115"/>
    </row>
    <row r="966" customFormat="false" ht="15.75" hidden="false" customHeight="true" outlineLevel="0" collapsed="false">
      <c r="A966" s="115"/>
      <c r="B966" s="115"/>
      <c r="C966" s="115"/>
      <c r="D966" s="115"/>
      <c r="E966" s="115"/>
      <c r="F966" s="115"/>
      <c r="G966" s="115"/>
      <c r="H966" s="115"/>
      <c r="I966" s="115"/>
      <c r="J966" s="115"/>
      <c r="K966" s="115"/>
      <c r="L966" s="115"/>
      <c r="M966" s="115"/>
      <c r="N966" s="115"/>
      <c r="O966" s="115"/>
      <c r="P966" s="115"/>
      <c r="Q966" s="115"/>
      <c r="R966" s="115"/>
      <c r="S966" s="115"/>
      <c r="T966" s="115"/>
      <c r="U966" s="115"/>
      <c r="V966" s="115"/>
      <c r="W966" s="115"/>
      <c r="X966" s="115"/>
      <c r="Y966" s="115"/>
      <c r="Z966" s="115"/>
    </row>
    <row r="967" customFormat="false" ht="15.75" hidden="false" customHeight="true" outlineLevel="0" collapsed="false">
      <c r="A967" s="115"/>
      <c r="B967" s="115"/>
      <c r="C967" s="115"/>
      <c r="D967" s="115"/>
      <c r="E967" s="115"/>
      <c r="F967" s="115"/>
      <c r="G967" s="115"/>
      <c r="H967" s="115"/>
      <c r="I967" s="115"/>
      <c r="J967" s="115"/>
      <c r="K967" s="115"/>
      <c r="L967" s="115"/>
      <c r="M967" s="115"/>
      <c r="N967" s="115"/>
      <c r="O967" s="115"/>
      <c r="P967" s="115"/>
      <c r="Q967" s="115"/>
      <c r="R967" s="115"/>
      <c r="S967" s="115"/>
      <c r="T967" s="115"/>
      <c r="U967" s="115"/>
      <c r="V967" s="115"/>
      <c r="W967" s="115"/>
      <c r="X967" s="115"/>
      <c r="Y967" s="115"/>
      <c r="Z967" s="115"/>
    </row>
    <row r="968" customFormat="false" ht="15.75" hidden="false" customHeight="true" outlineLevel="0" collapsed="false">
      <c r="A968" s="115"/>
      <c r="B968" s="115"/>
      <c r="C968" s="115"/>
      <c r="D968" s="115"/>
      <c r="E968" s="115"/>
      <c r="F968" s="115"/>
      <c r="G968" s="115"/>
      <c r="H968" s="115"/>
      <c r="I968" s="115"/>
      <c r="J968" s="115"/>
      <c r="K968" s="115"/>
      <c r="L968" s="115"/>
      <c r="M968" s="115"/>
      <c r="N968" s="115"/>
      <c r="O968" s="115"/>
      <c r="P968" s="115"/>
      <c r="Q968" s="115"/>
      <c r="R968" s="115"/>
      <c r="S968" s="115"/>
      <c r="T968" s="115"/>
      <c r="U968" s="115"/>
      <c r="V968" s="115"/>
      <c r="W968" s="115"/>
      <c r="X968" s="115"/>
      <c r="Y968" s="115"/>
      <c r="Z968" s="115"/>
    </row>
    <row r="969" customFormat="false" ht="15.75" hidden="false" customHeight="true" outlineLevel="0" collapsed="false">
      <c r="A969" s="115"/>
      <c r="B969" s="115"/>
      <c r="C969" s="115"/>
      <c r="D969" s="115"/>
      <c r="E969" s="115"/>
      <c r="F969" s="115"/>
      <c r="G969" s="115"/>
      <c r="H969" s="115"/>
      <c r="I969" s="115"/>
      <c r="J969" s="115"/>
      <c r="K969" s="115"/>
      <c r="L969" s="115"/>
      <c r="M969" s="115"/>
      <c r="N969" s="115"/>
      <c r="O969" s="115"/>
      <c r="P969" s="115"/>
      <c r="Q969" s="115"/>
      <c r="R969" s="115"/>
      <c r="S969" s="115"/>
      <c r="T969" s="115"/>
      <c r="U969" s="115"/>
      <c r="V969" s="115"/>
      <c r="W969" s="115"/>
      <c r="X969" s="115"/>
      <c r="Y969" s="115"/>
      <c r="Z969" s="115"/>
    </row>
    <row r="970" customFormat="false" ht="15.75" hidden="false" customHeight="true" outlineLevel="0" collapsed="false">
      <c r="A970" s="115"/>
      <c r="B970" s="115"/>
      <c r="C970" s="115"/>
      <c r="D970" s="115"/>
      <c r="E970" s="115"/>
      <c r="F970" s="115"/>
      <c r="G970" s="115"/>
      <c r="H970" s="115"/>
      <c r="I970" s="115"/>
      <c r="J970" s="115"/>
      <c r="K970" s="115"/>
      <c r="L970" s="115"/>
      <c r="M970" s="115"/>
      <c r="N970" s="115"/>
      <c r="O970" s="115"/>
      <c r="P970" s="115"/>
      <c r="Q970" s="115"/>
      <c r="R970" s="115"/>
      <c r="S970" s="115"/>
      <c r="T970" s="115"/>
      <c r="U970" s="115"/>
      <c r="V970" s="115"/>
      <c r="W970" s="115"/>
      <c r="X970" s="115"/>
      <c r="Y970" s="115"/>
      <c r="Z970" s="115"/>
    </row>
    <row r="971" customFormat="false" ht="15.75" hidden="false" customHeight="true" outlineLevel="0" collapsed="false">
      <c r="A971" s="115"/>
      <c r="B971" s="115"/>
      <c r="C971" s="115"/>
      <c r="D971" s="115"/>
      <c r="E971" s="115"/>
      <c r="F971" s="115"/>
      <c r="G971" s="115"/>
      <c r="H971" s="115"/>
      <c r="I971" s="115"/>
      <c r="J971" s="115"/>
      <c r="K971" s="115"/>
      <c r="L971" s="115"/>
      <c r="M971" s="115"/>
      <c r="N971" s="115"/>
      <c r="O971" s="115"/>
      <c r="P971" s="115"/>
      <c r="Q971" s="115"/>
      <c r="R971" s="115"/>
      <c r="S971" s="115"/>
      <c r="T971" s="115"/>
      <c r="U971" s="115"/>
      <c r="V971" s="115"/>
      <c r="W971" s="115"/>
      <c r="X971" s="115"/>
      <c r="Y971" s="115"/>
      <c r="Z971" s="115"/>
    </row>
    <row r="972" customFormat="false" ht="15.75" hidden="false" customHeight="true" outlineLevel="0" collapsed="false">
      <c r="A972" s="115"/>
      <c r="B972" s="115"/>
      <c r="C972" s="115"/>
      <c r="D972" s="115"/>
      <c r="E972" s="115"/>
      <c r="F972" s="115"/>
      <c r="G972" s="115"/>
      <c r="H972" s="115"/>
      <c r="I972" s="115"/>
      <c r="J972" s="115"/>
      <c r="K972" s="115"/>
      <c r="L972" s="115"/>
      <c r="M972" s="115"/>
      <c r="N972" s="115"/>
      <c r="O972" s="115"/>
      <c r="P972" s="115"/>
      <c r="Q972" s="115"/>
      <c r="R972" s="115"/>
      <c r="S972" s="115"/>
      <c r="T972" s="115"/>
      <c r="U972" s="115"/>
      <c r="V972" s="115"/>
      <c r="W972" s="115"/>
      <c r="X972" s="115"/>
      <c r="Y972" s="115"/>
      <c r="Z972" s="115"/>
    </row>
    <row r="973" customFormat="false" ht="15.75" hidden="false" customHeight="true" outlineLevel="0" collapsed="false">
      <c r="A973" s="115"/>
      <c r="B973" s="115"/>
      <c r="C973" s="115"/>
      <c r="D973" s="115"/>
      <c r="E973" s="115"/>
      <c r="F973" s="115"/>
      <c r="G973" s="115"/>
      <c r="H973" s="115"/>
      <c r="I973" s="115"/>
      <c r="J973" s="115"/>
      <c r="K973" s="115"/>
      <c r="L973" s="115"/>
      <c r="M973" s="115"/>
      <c r="N973" s="115"/>
      <c r="O973" s="115"/>
      <c r="P973" s="115"/>
      <c r="Q973" s="115"/>
      <c r="R973" s="115"/>
      <c r="S973" s="115"/>
      <c r="T973" s="115"/>
      <c r="U973" s="115"/>
      <c r="V973" s="115"/>
      <c r="W973" s="115"/>
      <c r="X973" s="115"/>
      <c r="Y973" s="115"/>
      <c r="Z973" s="115"/>
    </row>
    <row r="974" customFormat="false" ht="15.75" hidden="false" customHeight="true" outlineLevel="0" collapsed="false">
      <c r="A974" s="115"/>
      <c r="B974" s="115"/>
      <c r="C974" s="115"/>
      <c r="D974" s="115"/>
      <c r="E974" s="115"/>
      <c r="F974" s="115"/>
      <c r="G974" s="115"/>
      <c r="H974" s="115"/>
      <c r="I974" s="115"/>
      <c r="J974" s="115"/>
      <c r="K974" s="115"/>
      <c r="L974" s="115"/>
      <c r="M974" s="115"/>
      <c r="N974" s="115"/>
      <c r="O974" s="115"/>
      <c r="P974" s="115"/>
      <c r="Q974" s="115"/>
      <c r="R974" s="115"/>
      <c r="S974" s="115"/>
      <c r="T974" s="115"/>
      <c r="U974" s="115"/>
      <c r="V974" s="115"/>
      <c r="W974" s="115"/>
      <c r="X974" s="115"/>
      <c r="Y974" s="115"/>
      <c r="Z974" s="115"/>
    </row>
    <row r="975" customFormat="false" ht="15.75" hidden="false" customHeight="true" outlineLevel="0" collapsed="false">
      <c r="A975" s="115"/>
      <c r="B975" s="115"/>
      <c r="C975" s="115"/>
      <c r="D975" s="115"/>
      <c r="E975" s="115"/>
      <c r="F975" s="115"/>
      <c r="G975" s="115"/>
      <c r="H975" s="115"/>
      <c r="I975" s="115"/>
      <c r="J975" s="115"/>
      <c r="K975" s="115"/>
      <c r="L975" s="115"/>
      <c r="M975" s="115"/>
      <c r="N975" s="115"/>
      <c r="O975" s="115"/>
      <c r="P975" s="115"/>
      <c r="Q975" s="115"/>
      <c r="R975" s="115"/>
      <c r="S975" s="115"/>
      <c r="T975" s="115"/>
      <c r="U975" s="115"/>
      <c r="V975" s="115"/>
      <c r="W975" s="115"/>
      <c r="X975" s="115"/>
      <c r="Y975" s="115"/>
      <c r="Z975" s="115"/>
    </row>
    <row r="976" customFormat="false" ht="15.75" hidden="false" customHeight="true" outlineLevel="0" collapsed="false">
      <c r="A976" s="115"/>
      <c r="B976" s="115"/>
      <c r="C976" s="115"/>
      <c r="D976" s="115"/>
      <c r="E976" s="115"/>
      <c r="F976" s="115"/>
      <c r="G976" s="115"/>
      <c r="H976" s="115"/>
      <c r="I976" s="115"/>
      <c r="J976" s="115"/>
      <c r="K976" s="115"/>
      <c r="L976" s="115"/>
      <c r="M976" s="115"/>
      <c r="N976" s="115"/>
      <c r="O976" s="115"/>
      <c r="P976" s="115"/>
      <c r="Q976" s="115"/>
      <c r="R976" s="115"/>
      <c r="S976" s="115"/>
      <c r="T976" s="115"/>
      <c r="U976" s="115"/>
      <c r="V976" s="115"/>
      <c r="W976" s="115"/>
      <c r="X976" s="115"/>
      <c r="Y976" s="115"/>
      <c r="Z976" s="115"/>
    </row>
    <row r="977" customFormat="false" ht="15.75" hidden="false" customHeight="true" outlineLevel="0" collapsed="false">
      <c r="A977" s="115"/>
      <c r="B977" s="115"/>
      <c r="C977" s="115"/>
      <c r="D977" s="115"/>
      <c r="E977" s="115"/>
      <c r="F977" s="115"/>
      <c r="G977" s="115"/>
      <c r="H977" s="115"/>
      <c r="I977" s="115"/>
      <c r="J977" s="115"/>
      <c r="K977" s="115"/>
      <c r="L977" s="115"/>
      <c r="M977" s="115"/>
      <c r="N977" s="115"/>
      <c r="O977" s="115"/>
      <c r="P977" s="115"/>
      <c r="Q977" s="115"/>
      <c r="R977" s="115"/>
      <c r="S977" s="115"/>
      <c r="T977" s="115"/>
      <c r="U977" s="115"/>
      <c r="V977" s="115"/>
      <c r="W977" s="115"/>
      <c r="X977" s="115"/>
      <c r="Y977" s="115"/>
      <c r="Z977" s="115"/>
    </row>
    <row r="978" customFormat="false" ht="15.75" hidden="false" customHeight="true" outlineLevel="0" collapsed="false">
      <c r="A978" s="115"/>
      <c r="B978" s="115"/>
      <c r="C978" s="115"/>
      <c r="D978" s="115"/>
      <c r="E978" s="115"/>
      <c r="F978" s="115"/>
      <c r="G978" s="115"/>
      <c r="H978" s="115"/>
      <c r="I978" s="115"/>
      <c r="J978" s="115"/>
      <c r="K978" s="115"/>
      <c r="L978" s="115"/>
      <c r="M978" s="115"/>
      <c r="N978" s="115"/>
      <c r="O978" s="115"/>
      <c r="P978" s="115"/>
      <c r="Q978" s="115"/>
      <c r="R978" s="115"/>
      <c r="S978" s="115"/>
      <c r="T978" s="115"/>
      <c r="U978" s="115"/>
      <c r="V978" s="115"/>
      <c r="W978" s="115"/>
      <c r="X978" s="115"/>
      <c r="Y978" s="115"/>
      <c r="Z978" s="115"/>
    </row>
    <row r="979" customFormat="false" ht="15.75" hidden="false" customHeight="true" outlineLevel="0" collapsed="false">
      <c r="A979" s="115"/>
      <c r="B979" s="115"/>
      <c r="C979" s="115"/>
      <c r="D979" s="115"/>
      <c r="E979" s="115"/>
      <c r="F979" s="115"/>
      <c r="G979" s="115"/>
      <c r="H979" s="115"/>
      <c r="I979" s="115"/>
      <c r="J979" s="115"/>
      <c r="K979" s="115"/>
      <c r="L979" s="115"/>
      <c r="M979" s="115"/>
      <c r="N979" s="115"/>
      <c r="O979" s="115"/>
      <c r="P979" s="115"/>
      <c r="Q979" s="115"/>
      <c r="R979" s="115"/>
      <c r="S979" s="115"/>
      <c r="T979" s="115"/>
      <c r="U979" s="115"/>
      <c r="V979" s="115"/>
      <c r="W979" s="115"/>
      <c r="X979" s="115"/>
      <c r="Y979" s="115"/>
      <c r="Z979" s="115"/>
    </row>
    <row r="980" customFormat="false" ht="15.75" hidden="false" customHeight="true" outlineLevel="0" collapsed="false">
      <c r="A980" s="115"/>
      <c r="B980" s="115"/>
      <c r="C980" s="115"/>
      <c r="D980" s="115"/>
      <c r="E980" s="115"/>
      <c r="F980" s="115"/>
      <c r="G980" s="115"/>
      <c r="H980" s="115"/>
      <c r="I980" s="115"/>
      <c r="J980" s="115"/>
      <c r="K980" s="115"/>
      <c r="L980" s="115"/>
      <c r="M980" s="115"/>
      <c r="N980" s="115"/>
      <c r="O980" s="115"/>
      <c r="P980" s="115"/>
      <c r="Q980" s="115"/>
      <c r="R980" s="115"/>
      <c r="S980" s="115"/>
      <c r="T980" s="115"/>
      <c r="U980" s="115"/>
      <c r="V980" s="115"/>
      <c r="W980" s="115"/>
      <c r="X980" s="115"/>
      <c r="Y980" s="115"/>
      <c r="Z980" s="115"/>
    </row>
    <row r="981" customFormat="false" ht="15.75" hidden="false" customHeight="true" outlineLevel="0" collapsed="false">
      <c r="A981" s="115"/>
      <c r="B981" s="115"/>
      <c r="C981" s="115"/>
      <c r="D981" s="115"/>
      <c r="E981" s="115"/>
      <c r="F981" s="115"/>
      <c r="G981" s="115"/>
      <c r="H981" s="115"/>
      <c r="I981" s="115"/>
      <c r="J981" s="115"/>
      <c r="K981" s="115"/>
      <c r="L981" s="115"/>
      <c r="M981" s="115"/>
      <c r="N981" s="115"/>
      <c r="O981" s="115"/>
      <c r="P981" s="115"/>
      <c r="Q981" s="115"/>
      <c r="R981" s="115"/>
      <c r="S981" s="115"/>
      <c r="T981" s="115"/>
      <c r="U981" s="115"/>
      <c r="V981" s="115"/>
      <c r="W981" s="115"/>
      <c r="X981" s="115"/>
      <c r="Y981" s="115"/>
      <c r="Z981" s="115"/>
    </row>
    <row r="982" customFormat="false" ht="15.75" hidden="false" customHeight="true" outlineLevel="0" collapsed="false">
      <c r="A982" s="115"/>
      <c r="B982" s="115"/>
      <c r="C982" s="115"/>
      <c r="D982" s="115"/>
      <c r="E982" s="115"/>
      <c r="F982" s="115"/>
      <c r="G982" s="115"/>
      <c r="H982" s="115"/>
      <c r="I982" s="115"/>
      <c r="J982" s="115"/>
      <c r="K982" s="115"/>
      <c r="L982" s="115"/>
      <c r="M982" s="115"/>
      <c r="N982" s="115"/>
      <c r="O982" s="115"/>
      <c r="P982" s="115"/>
      <c r="Q982" s="115"/>
      <c r="R982" s="115"/>
      <c r="S982" s="115"/>
      <c r="T982" s="115"/>
      <c r="U982" s="115"/>
      <c r="V982" s="115"/>
      <c r="W982" s="115"/>
      <c r="X982" s="115"/>
      <c r="Y982" s="115"/>
      <c r="Z982" s="115"/>
    </row>
    <row r="983" customFormat="false" ht="15.75" hidden="false" customHeight="true" outlineLevel="0" collapsed="false">
      <c r="A983" s="115"/>
      <c r="B983" s="115"/>
      <c r="C983" s="115"/>
      <c r="D983" s="115"/>
      <c r="E983" s="115"/>
      <c r="F983" s="115"/>
      <c r="G983" s="115"/>
      <c r="H983" s="115"/>
      <c r="I983" s="115"/>
      <c r="J983" s="115"/>
      <c r="K983" s="115"/>
      <c r="L983" s="115"/>
      <c r="M983" s="115"/>
      <c r="N983" s="115"/>
      <c r="O983" s="115"/>
      <c r="P983" s="115"/>
      <c r="Q983" s="115"/>
      <c r="R983" s="115"/>
      <c r="S983" s="115"/>
      <c r="T983" s="115"/>
      <c r="U983" s="115"/>
      <c r="V983" s="115"/>
      <c r="W983" s="115"/>
      <c r="X983" s="115"/>
      <c r="Y983" s="115"/>
      <c r="Z983" s="115"/>
    </row>
    <row r="984" customFormat="false" ht="15.75" hidden="false" customHeight="true" outlineLevel="0" collapsed="false">
      <c r="A984" s="115"/>
      <c r="B984" s="115"/>
      <c r="C984" s="115"/>
      <c r="D984" s="115"/>
      <c r="E984" s="115"/>
      <c r="F984" s="115"/>
      <c r="G984" s="115"/>
      <c r="H984" s="115"/>
      <c r="I984" s="115"/>
      <c r="J984" s="115"/>
      <c r="K984" s="115"/>
      <c r="L984" s="115"/>
      <c r="M984" s="115"/>
      <c r="N984" s="115"/>
      <c r="O984" s="115"/>
      <c r="P984" s="115"/>
      <c r="Q984" s="115"/>
      <c r="R984" s="115"/>
      <c r="S984" s="115"/>
      <c r="T984" s="115"/>
      <c r="U984" s="115"/>
      <c r="V984" s="115"/>
      <c r="W984" s="115"/>
      <c r="X984" s="115"/>
      <c r="Y984" s="115"/>
      <c r="Z984" s="115"/>
    </row>
    <row r="985" customFormat="false" ht="15.75" hidden="false" customHeight="true" outlineLevel="0" collapsed="false">
      <c r="A985" s="115"/>
      <c r="B985" s="115"/>
      <c r="C985" s="115"/>
      <c r="D985" s="115"/>
      <c r="E985" s="115"/>
      <c r="F985" s="115"/>
      <c r="G985" s="115"/>
      <c r="H985" s="115"/>
      <c r="I985" s="115"/>
      <c r="J985" s="115"/>
      <c r="K985" s="115"/>
      <c r="L985" s="115"/>
      <c r="M985" s="115"/>
      <c r="N985" s="115"/>
      <c r="O985" s="115"/>
      <c r="P985" s="115"/>
      <c r="Q985" s="115"/>
      <c r="R985" s="115"/>
      <c r="S985" s="115"/>
      <c r="T985" s="115"/>
      <c r="U985" s="115"/>
      <c r="V985" s="115"/>
      <c r="W985" s="115"/>
      <c r="X985" s="115"/>
      <c r="Y985" s="115"/>
      <c r="Z985" s="115"/>
    </row>
    <row r="986" customFormat="false" ht="15.75" hidden="false" customHeight="true" outlineLevel="0" collapsed="false">
      <c r="A986" s="115"/>
      <c r="B986" s="115"/>
      <c r="C986" s="115"/>
      <c r="D986" s="115"/>
      <c r="E986" s="115"/>
      <c r="F986" s="115"/>
      <c r="G986" s="115"/>
      <c r="H986" s="115"/>
      <c r="I986" s="115"/>
      <c r="J986" s="115"/>
      <c r="K986" s="115"/>
      <c r="L986" s="115"/>
      <c r="M986" s="115"/>
      <c r="N986" s="115"/>
      <c r="O986" s="115"/>
      <c r="P986" s="115"/>
      <c r="Q986" s="115"/>
      <c r="R986" s="115"/>
      <c r="S986" s="115"/>
      <c r="T986" s="115"/>
      <c r="U986" s="115"/>
      <c r="V986" s="115"/>
      <c r="W986" s="115"/>
      <c r="X986" s="115"/>
      <c r="Y986" s="115"/>
      <c r="Z986" s="115"/>
    </row>
    <row r="987" customFormat="false" ht="15.75" hidden="false" customHeight="true" outlineLevel="0" collapsed="false">
      <c r="A987" s="115"/>
      <c r="B987" s="115"/>
      <c r="C987" s="115"/>
      <c r="D987" s="115"/>
      <c r="E987" s="115"/>
      <c r="F987" s="115"/>
      <c r="G987" s="115"/>
      <c r="H987" s="115"/>
      <c r="I987" s="115"/>
      <c r="J987" s="115"/>
      <c r="K987" s="115"/>
      <c r="L987" s="115"/>
      <c r="M987" s="115"/>
      <c r="N987" s="115"/>
      <c r="O987" s="115"/>
      <c r="P987" s="115"/>
      <c r="Q987" s="115"/>
      <c r="R987" s="115"/>
      <c r="S987" s="115"/>
      <c r="T987" s="115"/>
      <c r="U987" s="115"/>
      <c r="V987" s="115"/>
      <c r="W987" s="115"/>
      <c r="X987" s="115"/>
      <c r="Y987" s="115"/>
      <c r="Z987" s="115"/>
    </row>
    <row r="988" customFormat="false" ht="15.75" hidden="false" customHeight="true" outlineLevel="0" collapsed="false">
      <c r="A988" s="115"/>
      <c r="B988" s="115"/>
      <c r="C988" s="115"/>
      <c r="D988" s="115"/>
      <c r="E988" s="115"/>
      <c r="F988" s="115"/>
      <c r="G988" s="115"/>
      <c r="H988" s="115"/>
      <c r="I988" s="115"/>
      <c r="J988" s="115"/>
      <c r="K988" s="115"/>
      <c r="L988" s="115"/>
      <c r="M988" s="115"/>
      <c r="N988" s="115"/>
      <c r="O988" s="115"/>
      <c r="P988" s="115"/>
      <c r="Q988" s="115"/>
      <c r="R988" s="115"/>
      <c r="S988" s="115"/>
      <c r="T988" s="115"/>
      <c r="U988" s="115"/>
      <c r="V988" s="115"/>
      <c r="W988" s="115"/>
      <c r="X988" s="115"/>
      <c r="Y988" s="115"/>
      <c r="Z988" s="115"/>
    </row>
    <row r="989" customFormat="false" ht="15.75" hidden="false" customHeight="true" outlineLevel="0" collapsed="false">
      <c r="A989" s="115"/>
      <c r="B989" s="115"/>
      <c r="C989" s="115"/>
      <c r="D989" s="115"/>
      <c r="E989" s="115"/>
      <c r="F989" s="115"/>
      <c r="G989" s="115"/>
      <c r="H989" s="115"/>
      <c r="I989" s="115"/>
      <c r="J989" s="115"/>
      <c r="K989" s="115"/>
      <c r="L989" s="115"/>
      <c r="M989" s="115"/>
      <c r="N989" s="115"/>
      <c r="O989" s="115"/>
      <c r="P989" s="115"/>
      <c r="Q989" s="115"/>
      <c r="R989" s="115"/>
      <c r="S989" s="115"/>
      <c r="T989" s="115"/>
      <c r="U989" s="115"/>
      <c r="V989" s="115"/>
      <c r="W989" s="115"/>
      <c r="X989" s="115"/>
      <c r="Y989" s="115"/>
      <c r="Z989" s="115"/>
    </row>
    <row r="990" customFormat="false" ht="15.75" hidden="false" customHeight="true" outlineLevel="0" collapsed="false">
      <c r="A990" s="115"/>
      <c r="B990" s="115"/>
      <c r="C990" s="115"/>
      <c r="D990" s="115"/>
      <c r="E990" s="115"/>
      <c r="F990" s="115"/>
      <c r="G990" s="115"/>
      <c r="H990" s="115"/>
      <c r="I990" s="115"/>
      <c r="J990" s="115"/>
      <c r="K990" s="115"/>
      <c r="L990" s="115"/>
      <c r="M990" s="115"/>
      <c r="N990" s="115"/>
      <c r="O990" s="115"/>
      <c r="P990" s="115"/>
      <c r="Q990" s="115"/>
      <c r="R990" s="115"/>
      <c r="S990" s="115"/>
      <c r="T990" s="115"/>
      <c r="U990" s="115"/>
      <c r="V990" s="115"/>
      <c r="W990" s="115"/>
      <c r="X990" s="115"/>
      <c r="Y990" s="115"/>
      <c r="Z990" s="115"/>
    </row>
    <row r="991" customFormat="false" ht="15.75" hidden="false" customHeight="true" outlineLevel="0" collapsed="false">
      <c r="A991" s="115"/>
      <c r="B991" s="115"/>
      <c r="C991" s="115"/>
      <c r="D991" s="115"/>
      <c r="E991" s="115"/>
      <c r="F991" s="115"/>
      <c r="G991" s="115"/>
      <c r="H991" s="115"/>
      <c r="I991" s="115"/>
      <c r="J991" s="115"/>
      <c r="K991" s="115"/>
      <c r="L991" s="115"/>
      <c r="M991" s="115"/>
      <c r="N991" s="115"/>
      <c r="O991" s="115"/>
      <c r="P991" s="115"/>
      <c r="Q991" s="115"/>
      <c r="R991" s="115"/>
      <c r="S991" s="115"/>
      <c r="T991" s="115"/>
      <c r="U991" s="115"/>
      <c r="V991" s="115"/>
      <c r="W991" s="115"/>
      <c r="X991" s="115"/>
      <c r="Y991" s="115"/>
      <c r="Z991" s="115"/>
    </row>
    <row r="992" customFormat="false" ht="15.75" hidden="false" customHeight="true" outlineLevel="0" collapsed="false">
      <c r="A992" s="115"/>
      <c r="B992" s="115"/>
      <c r="C992" s="115"/>
      <c r="D992" s="115"/>
      <c r="E992" s="115"/>
      <c r="F992" s="115"/>
      <c r="G992" s="115"/>
      <c r="H992" s="115"/>
      <c r="I992" s="115"/>
      <c r="J992" s="115"/>
      <c r="K992" s="115"/>
      <c r="L992" s="115"/>
      <c r="M992" s="115"/>
      <c r="N992" s="115"/>
      <c r="O992" s="115"/>
      <c r="P992" s="115"/>
      <c r="Q992" s="115"/>
      <c r="R992" s="115"/>
      <c r="S992" s="115"/>
      <c r="T992" s="115"/>
      <c r="U992" s="115"/>
      <c r="V992" s="115"/>
      <c r="W992" s="115"/>
      <c r="X992" s="115"/>
      <c r="Y992" s="115"/>
      <c r="Z992" s="115"/>
    </row>
    <row r="993" customFormat="false" ht="15.75" hidden="false" customHeight="true" outlineLevel="0" collapsed="false">
      <c r="A993" s="115"/>
      <c r="B993" s="115"/>
      <c r="C993" s="115"/>
      <c r="D993" s="115"/>
      <c r="E993" s="115"/>
      <c r="F993" s="115"/>
      <c r="G993" s="115"/>
      <c r="H993" s="115"/>
      <c r="I993" s="115"/>
      <c r="J993" s="115"/>
      <c r="K993" s="115"/>
      <c r="L993" s="115"/>
      <c r="M993" s="115"/>
      <c r="N993" s="115"/>
      <c r="O993" s="115"/>
      <c r="P993" s="115"/>
      <c r="Q993" s="115"/>
      <c r="R993" s="115"/>
      <c r="S993" s="115"/>
      <c r="T993" s="115"/>
      <c r="U993" s="115"/>
      <c r="V993" s="115"/>
      <c r="W993" s="115"/>
      <c r="X993" s="115"/>
      <c r="Y993" s="115"/>
      <c r="Z993" s="115"/>
    </row>
    <row r="994" customFormat="false" ht="15.75" hidden="false" customHeight="true" outlineLevel="0" collapsed="false">
      <c r="A994" s="115"/>
      <c r="B994" s="115"/>
      <c r="C994" s="115"/>
      <c r="D994" s="115"/>
      <c r="E994" s="115"/>
      <c r="F994" s="115"/>
      <c r="G994" s="115"/>
      <c r="H994" s="115"/>
      <c r="I994" s="115"/>
      <c r="J994" s="115"/>
      <c r="K994" s="115"/>
      <c r="L994" s="115"/>
      <c r="M994" s="115"/>
      <c r="N994" s="115"/>
      <c r="O994" s="115"/>
      <c r="P994" s="115"/>
      <c r="Q994" s="115"/>
      <c r="R994" s="115"/>
      <c r="S994" s="115"/>
      <c r="T994" s="115"/>
      <c r="U994" s="115"/>
      <c r="V994" s="115"/>
      <c r="W994" s="115"/>
      <c r="X994" s="115"/>
      <c r="Y994" s="115"/>
      <c r="Z994" s="115"/>
    </row>
    <row r="995" customFormat="false" ht="15.75" hidden="false" customHeight="true" outlineLevel="0" collapsed="false">
      <c r="A995" s="115"/>
      <c r="B995" s="115"/>
      <c r="C995" s="115"/>
      <c r="D995" s="115"/>
      <c r="E995" s="115"/>
      <c r="F995" s="115"/>
      <c r="G995" s="115"/>
      <c r="H995" s="115"/>
      <c r="I995" s="115"/>
      <c r="J995" s="115"/>
      <c r="K995" s="115"/>
      <c r="L995" s="115"/>
      <c r="M995" s="115"/>
      <c r="N995" s="115"/>
      <c r="O995" s="115"/>
      <c r="P995" s="115"/>
      <c r="Q995" s="115"/>
      <c r="R995" s="115"/>
      <c r="S995" s="115"/>
      <c r="T995" s="115"/>
      <c r="U995" s="115"/>
      <c r="V995" s="115"/>
      <c r="W995" s="115"/>
      <c r="X995" s="115"/>
      <c r="Y995" s="115"/>
      <c r="Z995" s="115"/>
    </row>
    <row r="996" customFormat="false" ht="15.75" hidden="false" customHeight="true" outlineLevel="0" collapsed="false">
      <c r="A996" s="115"/>
      <c r="B996" s="115"/>
      <c r="C996" s="115"/>
      <c r="D996" s="115"/>
      <c r="E996" s="115"/>
      <c r="F996" s="115"/>
      <c r="G996" s="115"/>
      <c r="H996" s="115"/>
      <c r="I996" s="115"/>
      <c r="J996" s="115"/>
      <c r="K996" s="115"/>
      <c r="L996" s="115"/>
      <c r="M996" s="115"/>
      <c r="N996" s="115"/>
      <c r="O996" s="115"/>
      <c r="P996" s="115"/>
      <c r="Q996" s="115"/>
      <c r="R996" s="115"/>
      <c r="S996" s="115"/>
      <c r="T996" s="115"/>
      <c r="U996" s="115"/>
      <c r="V996" s="115"/>
      <c r="W996" s="115"/>
      <c r="X996" s="115"/>
      <c r="Y996" s="115"/>
      <c r="Z996" s="115"/>
    </row>
    <row r="997" customFormat="false" ht="15.75" hidden="false" customHeight="true" outlineLevel="0" collapsed="false">
      <c r="A997" s="115"/>
      <c r="B997" s="115"/>
      <c r="C997" s="115"/>
      <c r="D997" s="115"/>
      <c r="E997" s="115"/>
      <c r="F997" s="115"/>
      <c r="G997" s="115"/>
      <c r="H997" s="115"/>
      <c r="I997" s="115"/>
      <c r="J997" s="115"/>
      <c r="K997" s="115"/>
      <c r="L997" s="115"/>
      <c r="M997" s="115"/>
      <c r="N997" s="115"/>
      <c r="O997" s="115"/>
      <c r="P997" s="115"/>
      <c r="Q997" s="115"/>
      <c r="R997" s="115"/>
      <c r="S997" s="115"/>
      <c r="T997" s="115"/>
      <c r="U997" s="115"/>
      <c r="V997" s="115"/>
      <c r="W997" s="115"/>
      <c r="X997" s="115"/>
      <c r="Y997" s="115"/>
      <c r="Z997" s="115"/>
    </row>
    <row r="998" customFormat="false" ht="15.75" hidden="false" customHeight="true" outlineLevel="0" collapsed="false">
      <c r="A998" s="115"/>
      <c r="B998" s="115"/>
      <c r="C998" s="115"/>
      <c r="D998" s="115"/>
      <c r="E998" s="115"/>
      <c r="F998" s="115"/>
      <c r="G998" s="115"/>
      <c r="H998" s="115"/>
      <c r="I998" s="115"/>
      <c r="J998" s="115"/>
      <c r="K998" s="115"/>
      <c r="L998" s="115"/>
      <c r="M998" s="115"/>
      <c r="N998" s="115"/>
      <c r="O998" s="115"/>
      <c r="P998" s="115"/>
      <c r="Q998" s="115"/>
      <c r="R998" s="115"/>
      <c r="S998" s="115"/>
      <c r="T998" s="115"/>
      <c r="U998" s="115"/>
      <c r="V998" s="115"/>
      <c r="W998" s="115"/>
      <c r="X998" s="115"/>
      <c r="Y998" s="115"/>
      <c r="Z998" s="115"/>
    </row>
    <row r="999" customFormat="false" ht="15.75" hidden="false" customHeight="true" outlineLevel="0" collapsed="false">
      <c r="A999" s="115"/>
      <c r="B999" s="115"/>
      <c r="C999" s="115"/>
      <c r="D999" s="115"/>
      <c r="E999" s="115"/>
      <c r="F999" s="115"/>
      <c r="G999" s="115"/>
      <c r="H999" s="115"/>
      <c r="I999" s="115"/>
      <c r="J999" s="115"/>
      <c r="K999" s="115"/>
      <c r="L999" s="115"/>
      <c r="M999" s="115"/>
      <c r="N999" s="115"/>
      <c r="O999" s="115"/>
      <c r="P999" s="115"/>
      <c r="Q999" s="115"/>
      <c r="R999" s="115"/>
      <c r="S999" s="115"/>
      <c r="T999" s="115"/>
      <c r="U999" s="115"/>
      <c r="V999" s="115"/>
      <c r="W999" s="115"/>
      <c r="X999" s="115"/>
      <c r="Y999" s="115"/>
      <c r="Z999" s="115"/>
    </row>
    <row r="1000" customFormat="false" ht="15.75" hidden="false" customHeight="true" outlineLevel="0" collapsed="false">
      <c r="A1000" s="115"/>
      <c r="B1000" s="115"/>
      <c r="C1000" s="115"/>
      <c r="D1000" s="115"/>
      <c r="E1000" s="115"/>
      <c r="F1000" s="115"/>
      <c r="G1000" s="115"/>
      <c r="H1000" s="115"/>
      <c r="I1000" s="115"/>
      <c r="J1000" s="115"/>
      <c r="K1000" s="115"/>
      <c r="L1000" s="115"/>
      <c r="M1000" s="115"/>
      <c r="N1000" s="115"/>
      <c r="O1000" s="115"/>
      <c r="P1000" s="115"/>
      <c r="Q1000" s="115"/>
      <c r="R1000" s="115"/>
      <c r="S1000" s="115"/>
      <c r="T1000" s="115"/>
      <c r="U1000" s="115"/>
      <c r="V1000" s="115"/>
      <c r="W1000" s="115"/>
      <c r="X1000" s="115"/>
      <c r="Y1000" s="115"/>
      <c r="Z1000" s="115"/>
    </row>
  </sheetData>
  <mergeCells count="2">
    <mergeCell ref="J3:K3"/>
    <mergeCell ref="J5:J8"/>
  </mergeCells>
  <conditionalFormatting sqref="B29">
    <cfRule type="expression" priority="2" aboveAverage="0" equalAverage="0" bottom="0" percent="0" rank="0" text="" dxfId="1">
      <formula>LEN(TRIM(B29))&gt;0</formula>
    </cfRule>
  </conditionalFormatting>
  <conditionalFormatting sqref="A31:H31">
    <cfRule type="expression" priority="3" aboveAverage="0" equalAverage="0" bottom="0" percent="0" rank="0" text="" dxfId="2">
      <formula>LEN(TRIM(A31))&gt;0</formula>
    </cfRule>
  </conditionalFormatting>
  <conditionalFormatting sqref="A33:H33">
    <cfRule type="expression" priority="4" aboveAverage="0" equalAverage="0" bottom="0" percent="0" rank="0" text="" dxfId="2">
      <formula>LEN(TRIM(A33))&gt;0</formula>
    </cfRule>
  </conditionalFormatting>
  <conditionalFormatting sqref="A35:H35">
    <cfRule type="expression" priority="5" aboveAverage="0" equalAverage="0" bottom="0" percent="0" rank="0" text="" dxfId="2">
      <formula>LEN(TRIM(A35))&gt;0</formula>
    </cfRule>
  </conditionalFormatting>
  <conditionalFormatting sqref="A37:H37">
    <cfRule type="expression" priority="6" aboveAverage="0" equalAverage="0" bottom="0" percent="0" rank="0" text="" dxfId="2">
      <formula>LEN(TRIM(A37))&gt;0</formula>
    </cfRule>
  </conditionalFormatting>
  <conditionalFormatting sqref="A39:H39">
    <cfRule type="expression" priority="7" aboveAverage="0" equalAverage="0" bottom="0" percent="0" rank="0" text="" dxfId="2">
      <formula>LEN(TRIM(A39))&gt;0</formula>
    </cfRule>
  </conditionalFormatting>
  <conditionalFormatting sqref="A3 C3:H3 A5 C5:H5 A7 C7:H7 A9 C9:H9 A11 C11:H11 A13 C13:H13 A15 C15:H15 A17 C17:H17 I50">
    <cfRule type="expression" priority="8" aboveAverage="0" equalAverage="0" bottom="0" percent="0" rank="0" text="" dxfId="1">
      <formula>LEN(TRIM(A3))&gt;0</formula>
    </cfRule>
  </conditionalFormatting>
  <conditionalFormatting sqref="B3 B5 B7 B9 B11 B13 B15 B17">
    <cfRule type="expression" priority="9" aboveAverage="0" equalAverage="0" bottom="0" percent="0" rank="0" text="" dxfId="1">
      <formula>LEN(TRIM(B3))&gt;0</formula>
    </cfRule>
  </conditionalFormatting>
  <conditionalFormatting sqref="A19 C19:H19 A21 C21:H21 A23 C23:H23 A25 C25:H25 A27 C27:H27">
    <cfRule type="expression" priority="10" aboveAverage="0" equalAverage="0" bottom="0" percent="0" rank="0" text="" dxfId="1">
      <formula>LEN(TRIM(A19))&gt;0</formula>
    </cfRule>
  </conditionalFormatting>
  <conditionalFormatting sqref="B19 B21 B23 B25 B27">
    <cfRule type="expression" priority="11" aboveAverage="0" equalAverage="0" bottom="0" percent="0" rank="0" text="" dxfId="1">
      <formula>LEN(TRIM(B19))&gt;0</formula>
    </cfRule>
  </conditionalFormatting>
  <conditionalFormatting sqref="A29 C29:H29">
    <cfRule type="expression" priority="12" aboveAverage="0" equalAverage="0" bottom="0" percent="0" rank="0" text="" dxfId="1">
      <formula>LEN(TRIM(A29))&gt;0</formula>
    </cfRule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265625" defaultRowHeight="15" zeroHeight="false" outlineLevelRow="0" outlineLevelCol="0"/>
  <sheetData>
    <row r="1" customFormat="false" ht="15" hidden="false" customHeight="false" outlineLevel="0" collapsed="false">
      <c r="A1" s="125" t="s">
        <v>5579</v>
      </c>
    </row>
    <row r="2" customFormat="false" ht="15" hidden="false" customHeight="false" outlineLevel="0" collapsed="false">
      <c r="A2" s="98" t="s">
        <v>5580</v>
      </c>
    </row>
    <row r="3" customFormat="false" ht="15" hidden="false" customHeight="false" outlineLevel="0" collapsed="false">
      <c r="A3" s="126" t="s">
        <v>5581</v>
      </c>
    </row>
    <row r="4" customFormat="false" ht="15" hidden="false" customHeight="false" outlineLevel="0" collapsed="false">
      <c r="A4" s="98" t="s">
        <v>5582</v>
      </c>
    </row>
    <row r="5" customFormat="false" ht="15" hidden="false" customHeight="false" outlineLevel="0" collapsed="false">
      <c r="A5" s="125" t="s">
        <v>5583</v>
      </c>
    </row>
    <row r="6" customFormat="false" ht="15" hidden="false" customHeight="false" outlineLevel="0" collapsed="false">
      <c r="A6" s="98" t="s">
        <v>5584</v>
      </c>
    </row>
    <row r="7" customFormat="false" ht="15" hidden="false" customHeight="false" outlineLevel="0" collapsed="false">
      <c r="A7" s="125" t="s">
        <v>5585</v>
      </c>
    </row>
    <row r="8" customFormat="false" ht="15" hidden="false" customHeight="false" outlineLevel="0" collapsed="false">
      <c r="A8" s="98" t="s">
        <v>5586</v>
      </c>
    </row>
    <row r="9" customFormat="false" ht="15" hidden="false" customHeight="false" outlineLevel="0" collapsed="false">
      <c r="A9" s="127" t="s">
        <v>5587</v>
      </c>
    </row>
    <row r="10" customFormat="false" ht="15" hidden="false" customHeight="false" outlineLevel="0" collapsed="false">
      <c r="A10" s="98" t="s">
        <v>5588</v>
      </c>
    </row>
    <row r="11" customFormat="false" ht="15" hidden="false" customHeight="false" outlineLevel="0" collapsed="false">
      <c r="A11" s="125" t="s">
        <v>5589</v>
      </c>
    </row>
    <row r="12" customFormat="false" ht="15" hidden="false" customHeight="false" outlineLevel="0" collapsed="false">
      <c r="A12" s="98" t="s">
        <v>5590</v>
      </c>
    </row>
    <row r="13" customFormat="false" ht="15" hidden="false" customHeight="false" outlineLevel="0" collapsed="false">
      <c r="A13" s="125" t="s">
        <v>5591</v>
      </c>
    </row>
    <row r="14" customFormat="false" ht="15" hidden="false" customHeight="false" outlineLevel="0" collapsed="false">
      <c r="A14" s="98" t="s">
        <v>5592</v>
      </c>
    </row>
    <row r="15" customFormat="false" ht="15" hidden="false" customHeight="false" outlineLevel="0" collapsed="false">
      <c r="A15" s="125" t="s">
        <v>5593</v>
      </c>
    </row>
    <row r="16" customFormat="false" ht="15" hidden="false" customHeight="false" outlineLevel="0" collapsed="false">
      <c r="A16" s="98" t="s">
        <v>5594</v>
      </c>
    </row>
  </sheetData>
  <hyperlinks>
    <hyperlink ref="A2" r:id="rId1" display="https://www.ebay.com/"/>
    <hyperlink ref="A3" r:id="rId2" display="amazon.jp"/>
    <hyperlink ref="A4" r:id="rId3" display="https://www.amazon.co.jp/"/>
    <hyperlink ref="A6" r:id="rId4" location="view=home&amp;op=translate&amp;sl=ja&amp;tl=en" display="https://translate.google.co.jp/?hl=ja&amp;tab=TT#view=home&amp;op=translate&amp;sl=ja&amp;tl=en"/>
    <hyperlink ref="A8" r:id="rId5" location="view=home&amp;op=translate&amp;sl=en&amp;tl=ja" display="https://translate.google.co.jp/?hl=ja&amp;tab=rT&amp;authuser=0#view=home&amp;op=translate&amp;sl=en&amp;tl=ja"/>
    <hyperlink ref="A10" r:id="rId6" display="https://www.isoldwhat.com/"/>
    <hyperlink ref="A12" r:id="rId7" display="http://sunafukey.fc2web.com/deletecrlf.html"/>
    <hyperlink ref="A14" r:id="rId8" display="https://delta-tracer.com/"/>
    <hyperlink ref="A16" r:id="rId9" display="https://sellercentral-japan.amazon.com/fba/profitabilitycalculator/index?lang=ja_JP&amp;asin=B07X7CQQPC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99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265625" defaultRowHeight="15" zeroHeight="false" outlineLevelRow="0" outlineLevelCol="0"/>
  <cols>
    <col collapsed="false" customWidth="true" hidden="false" outlineLevel="0" max="1" min="1" style="0" width="45"/>
    <col collapsed="false" customWidth="true" hidden="false" outlineLevel="0" max="26" min="2" style="0" width="10.44"/>
  </cols>
  <sheetData>
    <row r="1" customFormat="false" ht="48" hidden="false" customHeight="true" outlineLevel="0" collapsed="false">
      <c r="A1" s="128" t="s">
        <v>5595</v>
      </c>
      <c r="B1" s="129"/>
    </row>
    <row r="2" customFormat="false" ht="15" hidden="false" customHeight="false" outlineLevel="0" collapsed="false">
      <c r="A2" s="128"/>
      <c r="B2" s="129"/>
    </row>
    <row r="3" customFormat="false" ht="37.5" hidden="false" customHeight="true" outlineLevel="0" collapsed="false">
      <c r="A3" s="128" t="s">
        <v>5596</v>
      </c>
      <c r="B3" s="57" t="s">
        <v>5597</v>
      </c>
    </row>
    <row r="4" customFormat="false" ht="37.5" hidden="false" customHeight="true" outlineLevel="0" collapsed="false">
      <c r="A4" s="130" t="s">
        <v>5598</v>
      </c>
      <c r="B4" s="57" t="s">
        <v>5599</v>
      </c>
    </row>
    <row r="5" customFormat="false" ht="37.5" hidden="false" customHeight="true" outlineLevel="0" collapsed="false">
      <c r="A5" s="128" t="s">
        <v>5600</v>
      </c>
      <c r="B5" s="57" t="s">
        <v>5601</v>
      </c>
    </row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</sheetData>
  <hyperlinks>
    <hyperlink ref="B3" r:id="rId1" display="https://chrome.google.com/webstore/detail/shopping-researcher/imcmhieloonofimeilceagabgdnhnlee/related?hl=ja"/>
    <hyperlink ref="B4" r:id="rId2" display="https://chrome.google.com/webstore/detail/keepa-amazon-price-tracke/neebplgakaahbhdphmkckjjcegoiijjo?hl=ja"/>
    <hyperlink ref="B5" r:id="rId3" display="https://chrome.google.com/webstore/detail/search-by-image-by-google/dajedkncpodkggklbegccjpmnglmnflm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265625" defaultRowHeight="15" zeroHeight="false" outlineLevelRow="0" outlineLevelCol="0"/>
  <sheetData>
    <row r="1" customFormat="false" ht="15" hidden="false" customHeight="false" outlineLevel="0" collapsed="false">
      <c r="A1" s="125" t="s">
        <v>5602</v>
      </c>
    </row>
    <row r="2" customFormat="false" ht="15" hidden="false" customHeight="false" outlineLevel="0" collapsed="false">
      <c r="A2" s="98" t="s">
        <v>5603</v>
      </c>
    </row>
    <row r="3" customFormat="false" ht="15" hidden="false" customHeight="false" outlineLevel="0" collapsed="false">
      <c r="A3" s="125"/>
    </row>
    <row r="4" customFormat="false" ht="15" hidden="false" customHeight="false" outlineLevel="0" collapsed="false">
      <c r="A4" s="125" t="s">
        <v>5604</v>
      </c>
    </row>
    <row r="5" customFormat="false" ht="15" hidden="false" customHeight="false" outlineLevel="0" collapsed="false">
      <c r="A5" s="127" t="s">
        <v>5605</v>
      </c>
    </row>
    <row r="6" customFormat="false" ht="15" hidden="false" customHeight="false" outlineLevel="0" collapsed="false">
      <c r="A6" s="127" t="s">
        <v>5606</v>
      </c>
    </row>
    <row r="7" customFormat="false" ht="15" hidden="false" customHeight="false" outlineLevel="0" collapsed="false">
      <c r="A7" s="127" t="s">
        <v>5607</v>
      </c>
    </row>
    <row r="8" customFormat="false" ht="15" hidden="false" customHeight="false" outlineLevel="0" collapsed="false">
      <c r="A8" s="127" t="s">
        <v>5608</v>
      </c>
    </row>
    <row r="9" customFormat="false" ht="15" hidden="false" customHeight="false" outlineLevel="0" collapsed="false">
      <c r="A9" s="127" t="s">
        <v>5609</v>
      </c>
    </row>
  </sheetData>
  <hyperlinks>
    <hyperlink ref="A2" r:id="rId1" display="https://sellercentral.amazon.co.jp/gp/help/external/200339950/ref=hp_lp_201889680_sesu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LibreOffice/6.4.4.2$Linux_X86_64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2020-08-09T14:40:10Z</dcterms:modified>
  <cp:revision>2</cp:revision>
  <dc:subject/>
  <dc:title/>
</cp:coreProperties>
</file>