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600" yWindow="120" windowWidth="27200" windowHeight="17440"/>
  </bookViews>
  <sheets>
    <sheet name="Sheet 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78" i="1"/>
  <c r="C146" i="1"/>
  <c r="C147" i="1"/>
  <c r="C148" i="1"/>
  <c r="C149" i="1"/>
  <c r="C150" i="1"/>
  <c r="C151" i="1"/>
  <c r="C152" i="1"/>
  <c r="C153" i="1"/>
  <c r="C154" i="1"/>
  <c r="C155" i="1"/>
  <c r="C156" i="1"/>
  <c r="C158" i="1"/>
  <c r="C159" i="1"/>
  <c r="C160" i="1"/>
  <c r="C161" i="1"/>
  <c r="C162" i="1"/>
  <c r="C163" i="1"/>
  <c r="C164" i="1"/>
  <c r="C165" i="1"/>
  <c r="C166" i="1"/>
  <c r="C167" i="1"/>
  <c r="C168" i="1"/>
  <c r="C169" i="1"/>
  <c r="C170" i="1"/>
  <c r="C171" i="1"/>
  <c r="C172" i="1"/>
  <c r="C173" i="1"/>
  <c r="C174" i="1"/>
  <c r="C205" i="1"/>
  <c r="C206" i="1"/>
  <c r="C207" i="1"/>
  <c r="C208" i="1"/>
  <c r="C209" i="1"/>
  <c r="C210" i="1"/>
  <c r="C211" i="1"/>
  <c r="C212" i="1"/>
  <c r="C213" i="1"/>
  <c r="C214" i="1"/>
  <c r="C215" i="1"/>
  <c r="C216" i="1"/>
  <c r="C217"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alcChain>
</file>

<file path=xl/sharedStrings.xml><?xml version="1.0" encoding="utf-8"?>
<sst xmlns="http://schemas.openxmlformats.org/spreadsheetml/2006/main" count="2126" uniqueCount="1254">
  <si>
    <t>ndewarre@wellesley.edu</t>
  </si>
  <si>
    <t>Zumba Instructor</t>
  </si>
  <si>
    <t>History,edieval historian of southern Italy and the Mediterranean, with special interest in t he relationship between Christian, Muslim, and Jewish communities</t>
  </si>
  <si>
    <t>Biological Sciences, environmental science, plant biology, and geospacial analysis</t>
  </si>
  <si>
    <t>Jewish Studies, Jewish and European history, founding member of Digital Heritage Mapping and Diarna project</t>
  </si>
  <si>
    <t>French</t>
  </si>
  <si>
    <t>Music, voice, opera, singing, music education</t>
  </si>
  <si>
    <t>gstark@wellesley.edu</t>
  </si>
  <si>
    <t xml:space="preserve">Masson, Catherine </t>
  </si>
  <si>
    <t>fmalino@wellesley.edu</t>
  </si>
  <si>
    <t>Art, Printmaking, Studio art</t>
  </si>
  <si>
    <t>lgrattan@wellesley.edu</t>
  </si>
  <si>
    <t>Mathematics, algebraic topology, specifically calculus of functors and its applications to embeddings, including knots and links</t>
  </si>
  <si>
    <t>vdarer@wellesley.edu</t>
  </si>
  <si>
    <t>Physical Ed. Recreation &amp; Athletics, Varsity crew coach and director of intramural rowing programs; instructor in sailing and canoeing</t>
  </si>
  <si>
    <t>Novice Crew Coach</t>
  </si>
  <si>
    <t>Turner, James M</t>
  </si>
  <si>
    <t>Provost (Office of)</t>
  </si>
  <si>
    <t>Russell, David L</t>
  </si>
  <si>
    <t>rberg@wellesley.edu</t>
  </si>
  <si>
    <t>jpolito@wellesley.edu</t>
  </si>
  <si>
    <t>Political Science, comparative political theory, Islamic and Western thought</t>
  </si>
  <si>
    <t>mmcgowan@wellesley.edu</t>
  </si>
  <si>
    <t xml:space="preserve">Wasserspring, Lois </t>
  </si>
  <si>
    <t>Shastry, Gauri K</t>
  </si>
  <si>
    <t>English, poetry, poetry workshops, 20th century poetry, "modern" poetry, contemporary poetry</t>
  </si>
  <si>
    <t>Ruggles, Dorea R</t>
  </si>
  <si>
    <t>Physical Ed. Recreation &amp; Athletics, Coaches soccer, with a career record of 24-20-8 at Wellesley (2009 NEWMAC season champions); named 2009 NEWMAC Coach of the Year</t>
  </si>
  <si>
    <t>Philosophy, role and nature of imagination within the framework of philosophy and phenomenology, interested in understanding the mechanics and ubiquity of human stupidity</t>
  </si>
  <si>
    <t>kloewit@wellesley.edu</t>
  </si>
  <si>
    <t xml:space="preserve">Van Arsdale, Adam </t>
  </si>
  <si>
    <t>French, early modern Literaturee and culture, theater and poetics, royal discourse on power</t>
  </si>
  <si>
    <t>Chang, Stanley S</t>
  </si>
  <si>
    <t>Anne Pierce Rogers Professor</t>
  </si>
  <si>
    <t>Music, amplified opera, scholar of music, trauma, and synaesthesia</t>
  </si>
  <si>
    <t>Art, Photography, History of photography, Internet and the computer, Theory of photography</t>
  </si>
  <si>
    <t>Luella LaMer Professor</t>
  </si>
  <si>
    <t>Chemistry, synthetic organic chemistry, design of new tuberculosis antimicrobials, near-Infrared spectroscopy</t>
  </si>
  <si>
    <t>Economics, Housing markets, Microeconomics, Advanced Econometrics, Intermediate Microeconomic Analysis</t>
  </si>
  <si>
    <t>Beers, Melissa A</t>
  </si>
  <si>
    <t>Flynn, Nolan T</t>
  </si>
  <si>
    <t>Mathematics, Topology, model categories</t>
  </si>
  <si>
    <t>Physical Ed. Recreation &amp; Athletics, health, coaching, Softball stays true to the fundamentals of the game</t>
  </si>
  <si>
    <t xml:space="preserve">Volpe Strouse, Donna </t>
  </si>
  <si>
    <t>oshurchk@wellesley.edu</t>
  </si>
  <si>
    <t>Religion, history of Christianity and contemporary Catholicism, Virgin Mary, women’s spiritual writings</t>
  </si>
  <si>
    <t>Vaill, Rebecca B</t>
  </si>
  <si>
    <t>Chemistry, membrane proteins, computer modeling, chemistry education</t>
  </si>
  <si>
    <t>Olsen, David T</t>
  </si>
  <si>
    <t>Performing Music Instructor</t>
  </si>
  <si>
    <t>Dance Instructor</t>
  </si>
  <si>
    <t>emustafa@wellesley.edu</t>
  </si>
  <si>
    <t>rshull@wellesley.edu</t>
  </si>
  <si>
    <t xml:space="preserve">Harkless, Marianne </t>
  </si>
  <si>
    <t>Hildreth, Ellen C</t>
  </si>
  <si>
    <t>Senior Instructor in Science Laboratory</t>
  </si>
  <si>
    <t>clekas@wellesley.edu</t>
  </si>
  <si>
    <t>Russian, Russian language, arts</t>
  </si>
  <si>
    <t>lviti@wellesley.edu</t>
  </si>
  <si>
    <t>Graham, Lisa E</t>
  </si>
  <si>
    <t>Diesl, Alexander J</t>
  </si>
  <si>
    <t>Harris, Gary C</t>
  </si>
  <si>
    <t>Music, classical and flamenco guitarist and lutenist, teacher and performer, developing instructional materials for the study of classical guitar</t>
  </si>
  <si>
    <t>bdanaher@wellesley.edu</t>
  </si>
  <si>
    <t xml:space="preserve">Weiner, Adam </t>
  </si>
  <si>
    <t>cmvega@wellesley.edu</t>
  </si>
  <si>
    <t>ashuchat@wellesley.edu</t>
  </si>
  <si>
    <t>Music, voice, performance</t>
  </si>
  <si>
    <t>Elkins, Sharon K</t>
  </si>
  <si>
    <t>Political Science, American politics and constitutional law. Research focuses on the U.S. justice system</t>
  </si>
  <si>
    <t>Boyer, Michael C</t>
  </si>
  <si>
    <t>tmohamme@wellesley.edu</t>
  </si>
  <si>
    <t>Physical Ed. Recreation &amp; Athleticsics, swimming coach, psychological aspects of sport performance, sport and positive psychology</t>
  </si>
  <si>
    <t>Chemistry, protein alpha synuclein. This aggregation is a key event in the neurodegeneration of Parkinson Disease. In my lab we are synthesizing fragments of synuclein and studying their conformations to learn more about the mechanism of aggregation of synuclein</t>
  </si>
  <si>
    <t>Art, Chinese painting</t>
  </si>
  <si>
    <t>jarmstro@wellesley.edu</t>
  </si>
  <si>
    <t xml:space="preserve">Physical Ed. Recreation &amp; Athletics, dance, performance, choreography, classical Indian kathak dance, Chhandika Institute of Kathak. </t>
  </si>
  <si>
    <t>Political Science, U.S.-Korea alliance and social movements in Korea and Asia, democratization, women's movements, migrant workers, human rights</t>
  </si>
  <si>
    <t>Art</t>
  </si>
  <si>
    <t>Leff, Amanda M</t>
  </si>
  <si>
    <t>Roach, Lois P</t>
  </si>
  <si>
    <t>Geosciences, Vertebrate paleontologist interested in birds and dinosaurs</t>
  </si>
  <si>
    <t>Environmental Studies, U.S. environmental politics and policy, with a focus on debates over federally owned public lands</t>
  </si>
  <si>
    <t>wwood@wellesley.edu</t>
  </si>
  <si>
    <t>scameron@wellesley.edu</t>
  </si>
  <si>
    <t>Fencing Coach</t>
  </si>
  <si>
    <t>rcharlto@wellesley.edu</t>
  </si>
  <si>
    <t>History, early American history, early modern travel and communications, Native American history, cultural encounter</t>
  </si>
  <si>
    <t>Kolodny, Nancy H</t>
  </si>
  <si>
    <t>ksaylor@wellesley.edu</t>
  </si>
  <si>
    <t>Dixon, Jennifer M</t>
  </si>
  <si>
    <t>American Studies</t>
  </si>
  <si>
    <t>Renninger, David B</t>
  </si>
  <si>
    <t>Computer Science, uman-computer interaction techniques that provide seamless interfaces between people, computers, and the physical world</t>
  </si>
  <si>
    <t>alevitt@wellesley.edu</t>
  </si>
  <si>
    <t>Music, Flute</t>
  </si>
  <si>
    <t>Webb, Andrew C</t>
  </si>
  <si>
    <t>Biological Sciences, plant cell biology, biochemistry, the chloroplast, photosynthesis, teaching cell biology and proteomics</t>
  </si>
  <si>
    <t>Gordon and Althea Lang '26 Professor</t>
  </si>
  <si>
    <t>jdixon@wellesley.edu</t>
  </si>
  <si>
    <t>Art, paiting, architecture</t>
  </si>
  <si>
    <t>smakerne@wellesley.edu</t>
  </si>
  <si>
    <t>Paradis, Aaron T</t>
  </si>
  <si>
    <t>Tjaden, Brian C</t>
  </si>
  <si>
    <t>Tutin, Diane P</t>
  </si>
  <si>
    <t>mgannesc@wellesley.edu</t>
  </si>
  <si>
    <t>Psychology, psychology of choice and desire with focus on decisions about money and mating; evolutionary approach to behavior</t>
  </si>
  <si>
    <t>Computer Science, computational biology, computer science, genomics, and bioinformatics</t>
  </si>
  <si>
    <t>Economics, microeconomics, advanced and intermediate theory applied game theory, and experimental economics</t>
  </si>
  <si>
    <t xml:space="preserve">Tang, Qiuyan </t>
  </si>
  <si>
    <t>Neuroscience</t>
  </si>
  <si>
    <t>Chemistry, nucleoside chemistry and the design of nucleosides as antiviral and antitumor agents</t>
  </si>
  <si>
    <t>segronsp@wellesley.edu</t>
  </si>
  <si>
    <t xml:space="preserve">Hagimoto, Koichi </t>
  </si>
  <si>
    <t>Crum, Tucker R</t>
  </si>
  <si>
    <t>Jeffries, Michael P</t>
  </si>
  <si>
    <t>English, Romanticism, English Romantic-period poetry, contemporary English poetry, American, Irish poetry, Shakespeare, Donne, Herbert, Marvell, 17th-century writers</t>
  </si>
  <si>
    <t xml:space="preserve">Rivera, Daniela </t>
  </si>
  <si>
    <t>Music, performance, oboe, Boston Ballet oboist, Emmanuel Music and BMOP, English horn, Boston Esplanade Pops, Berklee College of Music</t>
  </si>
  <si>
    <t>cwearing@wellesley.edu</t>
  </si>
  <si>
    <t>nflynn@wellesley.edu</t>
  </si>
  <si>
    <t xml:space="preserve">Koniger, Martina </t>
  </si>
  <si>
    <t xml:space="preserve">Shapiro, Lois </t>
  </si>
  <si>
    <t>Mathematics, operator algebras, and quantum information processing, which involve linear algebra and functional analysis</t>
  </si>
  <si>
    <t>ehilt@wellesley.edu</t>
  </si>
  <si>
    <t>Theodora Stone Sutton Professor</t>
  </si>
  <si>
    <t>Economics, macroeconomics, particularly international economics, the economics of conflict, and monetary economics</t>
  </si>
  <si>
    <t>Psychology, relationship between language and cognition, bilingualism, and the psycholinguistics of sign languages</t>
  </si>
  <si>
    <t>Southerden, Francesca E</t>
  </si>
  <si>
    <t xml:space="preserve">Belgiovine, Bridget Ann </t>
  </si>
  <si>
    <t>Chemistry, physical chemistry, surface chemistry techniques, radiation chemistry, radiation</t>
  </si>
  <si>
    <t>Spanish, 19th and 20th century Latin American and Caribbean literature with an emphasis on politics and history</t>
  </si>
  <si>
    <t>Music, performance, pianist specializing in vocal music, piano, voice</t>
  </si>
  <si>
    <t>East Asian Languages &amp; Literature, Chinese language; interested in theory and methods of teaching Chinese as a foreign language; Taoist philosophy</t>
  </si>
  <si>
    <t>Talroze, Olga W</t>
  </si>
  <si>
    <t>Deen, Phillip D</t>
  </si>
  <si>
    <t>stheran@wellesley.edu</t>
  </si>
  <si>
    <t>rakert@wellesley.edu</t>
  </si>
  <si>
    <t>Religion, Liberation Theology of Latin America and Asian religions, current research on "untouchables" of India and Japan</t>
  </si>
  <si>
    <t>rmcknigh@wellesley.edu</t>
  </si>
  <si>
    <t>Visiting Lecturer</t>
  </si>
  <si>
    <t>cbauman@wellesley.edu</t>
  </si>
  <si>
    <t>Carrier, David R</t>
  </si>
  <si>
    <t>PERA Asst Prof of the Practice/Lacrosse</t>
  </si>
  <si>
    <t>Steady, Filomina C</t>
  </si>
  <si>
    <t>msong2@wellesley.edu</t>
  </si>
  <si>
    <t xml:space="preserve">Arciniegas, Diego </t>
  </si>
  <si>
    <t>Shultz, Frederic W</t>
  </si>
  <si>
    <t>Economics, effects of digital technologies on consumers and firms, focus on online file sharing and copyright issue</t>
  </si>
  <si>
    <t>Economics, economic development with particular expertise in African education and tropical diseases</t>
  </si>
  <si>
    <t>Sociology, lobalization, gender, and nationalism; and in interdisciplinary, interactive learning in the classroom</t>
  </si>
  <si>
    <t>rabdulaz@wellesley.edu</t>
  </si>
  <si>
    <t xml:space="preserve">McDonough, Janet </t>
  </si>
  <si>
    <t>Mathematics, Nonlinear partial differential equations, applied mathematics</t>
  </si>
  <si>
    <t xml:space="preserve">Lynch, Kathryn </t>
  </si>
  <si>
    <t>Friedman, Alice T</t>
  </si>
  <si>
    <t>French, film theory, with a focus on film spectatorship and cinephilia in post-WWII France</t>
  </si>
  <si>
    <t xml:space="preserve">Mathematics, noncommutative ring theorist, mathematics education
</t>
  </si>
  <si>
    <t xml:space="preserve">Rogers, Christine </t>
  </si>
  <si>
    <t>atrenk@wellesley.edu</t>
  </si>
  <si>
    <t>Assistant Basketball Coach</t>
  </si>
  <si>
    <t>Physics, laser spectroscopy, physics applied to biological systems, curricular development across disciplines, outreach to young learners and the public</t>
  </si>
  <si>
    <t xml:space="preserve">Giersch, C. Pat </t>
  </si>
  <si>
    <t>PERA Asst Prof of the Practice/Golf</t>
  </si>
  <si>
    <t>McKnight, Robin L</t>
  </si>
  <si>
    <t xml:space="preserve">Ramos, Carlos </t>
  </si>
  <si>
    <t>Physical Ed. Recreation &amp; Athletics, coaching, teaching tennis for more than 17 years, including private coaching, club coaching, college coaching, and national team</t>
  </si>
  <si>
    <t>ewidmer@wellesley.edu</t>
  </si>
  <si>
    <t>English, Renaissance literature, book history, and the history and theory of literary genre</t>
  </si>
  <si>
    <t>Gilbert, Kathleen W</t>
  </si>
  <si>
    <t>Spanish, Spanish and ESOL, Spanish language</t>
  </si>
  <si>
    <t>Physics, experimental and theoretical work in complex fluids, mentoring students, using advanced computational tools in undergraduate physics curriculum</t>
  </si>
  <si>
    <t>French, theater, especially interested in new and revolutionary forms of theater</t>
  </si>
  <si>
    <t>Economics</t>
  </si>
  <si>
    <t>phirschh@wellesley.edu</t>
  </si>
  <si>
    <t>tducas@wellesley.edu</t>
  </si>
  <si>
    <t xml:space="preserve">Mohammed, Tony </t>
  </si>
  <si>
    <t>Psychology, cognitive and neural bases of human memory capacities, memory, cognition, and neuropsychology</t>
  </si>
  <si>
    <t xml:space="preserve">Levitt, Peggy </t>
  </si>
  <si>
    <t>Chiasson, Daniel P</t>
  </si>
  <si>
    <t>lcarli@wellesley.edu</t>
  </si>
  <si>
    <t>Magid, Martin A</t>
  </si>
  <si>
    <t>Spanish, Spanish medieval and Golden Age Literaturee and feminist studies, to Spanish postmodernism and Spanish and Mexican cinema</t>
  </si>
  <si>
    <t>Writing Program, egal studies, media and urban studies, journalism, and legal history. In my teaching, I use blogs, wikis, and other new media. I'm a practicing attorney doing pro bono work on behalf of artists and art organizations in Massachusetts</t>
  </si>
  <si>
    <t>Computer Science, intersection of cognitive science and computer science as well as the development of introductory computer science curriculum</t>
  </si>
  <si>
    <t>nhines@wellesley.edu</t>
  </si>
  <si>
    <t>Art, film, video, women's studies</t>
  </si>
  <si>
    <t>bsalapek@wellesley.edu</t>
  </si>
  <si>
    <t>preisber@wellesley.edu</t>
  </si>
  <si>
    <t>Haines, David R</t>
  </si>
  <si>
    <t xml:space="preserve">Charner-Laird, Megin </t>
  </si>
  <si>
    <t>Dean of Faculty Affairs &amp; Bates/Hart Professor</t>
  </si>
  <si>
    <t>Physics, new electronic tools, design, process learning</t>
  </si>
  <si>
    <t>Zeitlin, Paula H</t>
  </si>
  <si>
    <t>Thomas, Marcia E</t>
  </si>
  <si>
    <t>Music, education, performance, violin in Europe and the United States, violin</t>
  </si>
  <si>
    <t>jswingle@wellesley.edu</t>
  </si>
  <si>
    <t>Education, educational philosophy, study of schools</t>
  </si>
  <si>
    <t>Spanish, Spanish language, Latin American literature</t>
  </si>
  <si>
    <t>dcarrico@wellesley.edu</t>
  </si>
  <si>
    <t>Health, exercise as a life-long pursuit particularly as it enhances mental and physical health and self-esteem</t>
  </si>
  <si>
    <t>Mary Jewett Gaiser Professor</t>
  </si>
  <si>
    <t>aparadis@wellesley.edu</t>
  </si>
  <si>
    <t>Assistant Squash Coach</t>
  </si>
  <si>
    <t>Sequeira, Andrea S</t>
  </si>
  <si>
    <t>Chemistry</t>
  </si>
  <si>
    <t>Mathematics, absolute Galois groups of fields through their cohomological invariants</t>
  </si>
  <si>
    <t xml:space="preserve">Brogan, Kathleen </t>
  </si>
  <si>
    <t>French, Richard G</t>
  </si>
  <si>
    <t>Music, Viola, Violin</t>
  </si>
  <si>
    <t>clannert@wellesley.edu</t>
  </si>
  <si>
    <t>Frost Professor of Environmental Science</t>
  </si>
  <si>
    <t>emarsha2@wellesley.edu</t>
  </si>
  <si>
    <t>Chemistry, synthesis of novel anticancer and antiviral agents, teaching introductory chemistry, organic chemistry, synthetic methods</t>
  </si>
  <si>
    <t>jbesanco@wellesley.edu</t>
  </si>
  <si>
    <t>Rodenhouse, Nicholas L</t>
  </si>
  <si>
    <t>Religion, Academic and public interpreter of religion in American history in the Colonial, Revolutionary, and Early National periods</t>
  </si>
  <si>
    <t>eoakes@wellesley.edu</t>
  </si>
  <si>
    <t>Rouland, Natalie J</t>
  </si>
  <si>
    <t>jpetters@wellesley.edu</t>
  </si>
  <si>
    <t>Osorio, Alejandra B</t>
  </si>
  <si>
    <t xml:space="preserve">Fontijn, Claire </t>
  </si>
  <si>
    <t>Art, Social isolation, Printmaker, Sculpture, Drawing, Painting, Interdisciplinary art</t>
  </si>
  <si>
    <t>Art, feminist approach to architecture through research, teaching, and public education</t>
  </si>
  <si>
    <t>Washington, Kera M</t>
  </si>
  <si>
    <t>Howland, Jane E</t>
  </si>
  <si>
    <t>pmagill@wellesley.edu</t>
  </si>
  <si>
    <t>Case, Karl</t>
  </si>
  <si>
    <t>Biological Sciences, Plant and cell molecular biology. I study proteins involved in cytokinesis and actin cytoskeletal function in plant cells using molecular genetic, biochemical and microscopic imaging techniques</t>
  </si>
  <si>
    <t>mnunezne@wellesley.edu</t>
  </si>
  <si>
    <t>Education, Secondary education, Fostering the Socio-Moral and Civic Learning of High School Students</t>
  </si>
  <si>
    <t>McGowan, Mary K</t>
  </si>
  <si>
    <t xml:space="preserve">Harvey, Bunny </t>
  </si>
  <si>
    <t>mjust@wellesley.edu</t>
  </si>
  <si>
    <t>schang@wellesley.edu</t>
  </si>
  <si>
    <t>Charlton, Robert A</t>
  </si>
  <si>
    <t>Education, History of education, childhood, teacher education, education reform, preschool policy and advocacy</t>
  </si>
  <si>
    <t>Hallowell/Farwell Professor</t>
  </si>
  <si>
    <t>Fetter, Daniel K</t>
  </si>
  <si>
    <t>Black, Judith</t>
  </si>
  <si>
    <t>Biological Sciences, Estuarine Ecology, Nitrogen Trophodynamics, Biodiversity, Ecosystem Integrity</t>
  </si>
  <si>
    <t>Henry, Mark S</t>
  </si>
  <si>
    <t>msanfili@wellesley.edu</t>
  </si>
  <si>
    <t>Computer Science, computer hardware technology and applications, computer system administration, webpage design, and development and teaching of Internet, programming, machine organization and computer architecture laboratories</t>
  </si>
  <si>
    <t>shughes@wellesley.edu</t>
  </si>
  <si>
    <t xml:space="preserve">Weerapana, Akila </t>
  </si>
  <si>
    <t>Thornblade, Rebecca E</t>
  </si>
  <si>
    <t>French, French cultural and intellectual history</t>
  </si>
  <si>
    <t>ewellin2@wellesley.edu</t>
  </si>
  <si>
    <t>Political Science, international security with a specific focus on legitimacy, rising powers, and territorial conflict</t>
  </si>
  <si>
    <t>avelench@wellelsey.edu</t>
  </si>
  <si>
    <t>bmunson@wellesley.edu</t>
  </si>
  <si>
    <t>Mowbray, Andrew W</t>
  </si>
  <si>
    <t>lgillott@wellesley.edu</t>
  </si>
  <si>
    <t>Biological Sciences, science education, designing engaging labs, and expanding student science outreach to the community</t>
  </si>
  <si>
    <t>Metaxas, Panagiotis T</t>
  </si>
  <si>
    <t xml:space="preserve">Hacopian, Vachik </t>
  </si>
  <si>
    <t xml:space="preserve">Nolden, Thomas </t>
  </si>
  <si>
    <t>South Asia Studies, Hindi, Urdu</t>
  </si>
  <si>
    <t>Lindauer, David L</t>
  </si>
  <si>
    <t>Matzner, Deborah C</t>
  </si>
  <si>
    <t xml:space="preserve">Barkin, Samuel </t>
  </si>
  <si>
    <t>mkeane@wellesley.edu</t>
  </si>
  <si>
    <t>tspillan@wellesley.edu</t>
  </si>
  <si>
    <t>DeSombre, Elizabeth R</t>
  </si>
  <si>
    <t>Music, music theory, early music, performance, flute, Baroque music</t>
  </si>
  <si>
    <t xml:space="preserve">Guzauskyte, Evelina </t>
  </si>
  <si>
    <t>Russian, Russian language and literature</t>
  </si>
  <si>
    <t>mhearn@wellesley.edu</t>
  </si>
  <si>
    <t xml:space="preserve">Parussa, Sergio </t>
  </si>
  <si>
    <t>Harris, David B</t>
  </si>
  <si>
    <t>Geosciences, biogeochemistry, environmental geochemistry, and medical geology</t>
  </si>
  <si>
    <t xml:space="preserve">Shetley, Vernon </t>
  </si>
  <si>
    <t>Babington, John M</t>
  </si>
  <si>
    <t>cgilhuly@wellesley.edu</t>
  </si>
  <si>
    <t>Turbak, Franklyn A</t>
  </si>
  <si>
    <t>dmunsey@wellesley.edu</t>
  </si>
  <si>
    <t>Chemistry, liberal arts and sciences</t>
  </si>
  <si>
    <t>Martin, Meredith S</t>
  </si>
  <si>
    <t>Africana Studies, theological anthropology and communication, religion</t>
  </si>
  <si>
    <t>Chemistry, medical and biological applications of magnetic resonance spectroscopy and imaging ranging from P-31 and Na-23 NMR spectroscopy studies of pH homeostasis in cyanobacteria to MR imaging and spectroscopy studies of a mouse model for Rett Syndrome, a neurodevelopmental disorder of girls</t>
  </si>
  <si>
    <t>lliung@wellesley.edu</t>
  </si>
  <si>
    <t>cdougher@wellesley.edu</t>
  </si>
  <si>
    <t>Biological Sciences, cell biology, lab instruction</t>
  </si>
  <si>
    <t>Sociology, human rights, social theory and modernity, cultural economics</t>
  </si>
  <si>
    <t>Mathematics, global Riemannian geometry, especially the interplay of curvature constraints in the context of large symmetry groups</t>
  </si>
  <si>
    <t>Rutherford, Markella B</t>
  </si>
  <si>
    <t>Clapp Professor</t>
  </si>
  <si>
    <t>Kuscher, Brian K</t>
  </si>
  <si>
    <t>Music, performance, opera, voice, Soprano (opera/oratorio/concert), voice teacher, Alexander Technique teacher</t>
  </si>
  <si>
    <t>Genero, Nancy P</t>
  </si>
  <si>
    <t>kozawa@wellesley.edu</t>
  </si>
  <si>
    <t>Levitt, Andrea G</t>
  </si>
  <si>
    <t xml:space="preserve">O'Donnell, Kimberly </t>
  </si>
  <si>
    <t>Assistant Professor</t>
  </si>
  <si>
    <t>nkolodny@wellesley.edu</t>
  </si>
  <si>
    <t>jjohnso2@wellesley.edu</t>
  </si>
  <si>
    <t xml:space="preserve">Lee, Eun-Jo </t>
  </si>
  <si>
    <t>PERA Asst Prof of the Practice/FieldHockey</t>
  </si>
  <si>
    <t>jhowland@wellesley.edu</t>
  </si>
  <si>
    <t>Physical Ed. Recreation &amp; Athletics, Direct NCAA Division III intercollegiate volleyball program and teach skills and fitness courses in the Physical Education Department</t>
  </si>
  <si>
    <t>Feldberg Professor</t>
  </si>
  <si>
    <t>Spanish, language and representation in the colonial, trans-Atlantic, and trans-Pacific realms</t>
  </si>
  <si>
    <t>cvega@wellesley.edu</t>
  </si>
  <si>
    <t>tgleason@wellesley.edu</t>
  </si>
  <si>
    <t>jmoyer@wellesley.edu</t>
  </si>
  <si>
    <t>PERA Associate Prof of the Practice/Softball</t>
  </si>
  <si>
    <t>Anthropology, "biological anthropologist", "genus Homo", "human evolution", "biological categorization", "concept of race"</t>
  </si>
  <si>
    <t>Nadir, Leila C</t>
  </si>
  <si>
    <t>cmurphy@wellesley.edu</t>
  </si>
  <si>
    <t xml:space="preserve">Adams, Kris </t>
  </si>
  <si>
    <t>sskeath@wellesley.edu</t>
  </si>
  <si>
    <t>Wolfson, Adele J</t>
  </si>
  <si>
    <t xml:space="preserve">Armstrong, Justin </t>
  </si>
  <si>
    <t>Danaher, Brett R</t>
  </si>
  <si>
    <t>Quintana, Ryan A</t>
  </si>
  <si>
    <t>Mathematics, theoretical and applied mathematics; research in discrete mathematics and operations research</t>
  </si>
  <si>
    <t>Pardue, Lindsey A</t>
  </si>
  <si>
    <t>cgalarne@wellesley.edu</t>
  </si>
  <si>
    <t>jsulliv4@wellesley.edu</t>
  </si>
  <si>
    <t>Marshall, Eugene J</t>
  </si>
  <si>
    <t>Biological Sciences, Aquatic ecologist, freshwater and marine food webs; also teaches marine and freshwater biology; editor</t>
  </si>
  <si>
    <t xml:space="preserve">Philosophy, metaphysics, philosophy of language and law; also teaches logic and various seminars
</t>
  </si>
  <si>
    <t>Africana Studies, African biomedical professionals, Illegal pharmaceutical trade, Women's professional development</t>
  </si>
  <si>
    <t>French, women's writing in France from the Middle Ages to the present</t>
  </si>
  <si>
    <t>gchae@wellesley.edu</t>
  </si>
  <si>
    <t>Philosophy, history of American philosophy and contemporary social and political theory, with particular interests in John Dewey and in contemporary democratic theory</t>
  </si>
  <si>
    <t xml:space="preserve">Hatano-Cohen, Miyuki </t>
  </si>
  <si>
    <t>Biological Sciences, molecular biology, engaging students in complex experiments, science writing</t>
  </si>
  <si>
    <t>Education</t>
  </si>
  <si>
    <t>Petterson, James M</t>
  </si>
  <si>
    <t>scheng2@wellesley.edu</t>
  </si>
  <si>
    <t>Caspersen Associate Professor</t>
  </si>
  <si>
    <t>Lucas, Adrienne M</t>
  </si>
  <si>
    <t>Geosciences, stable isotope geochemistry, physical geology</t>
  </si>
  <si>
    <t>Italian Studies, Italian antifascist culture, 19th century Italian patriots; 21st century Italian mystery writers</t>
  </si>
  <si>
    <t>jbarkin@wellesley.edu</t>
  </si>
  <si>
    <t>Cohen/Heller Professor</t>
  </si>
  <si>
    <t>lnadir@wellesley.edu</t>
  </si>
  <si>
    <t>jtannenh@wellesley.edu</t>
  </si>
  <si>
    <t>hwang@wellesley.edu</t>
  </si>
  <si>
    <t>mhall1@wellesley.edu</t>
  </si>
  <si>
    <t>Sullivan, Jennifer J</t>
  </si>
  <si>
    <t>ctaylor1@wellesley.edu</t>
  </si>
  <si>
    <t>German, literary transfer and influence across national and linguistic borders</t>
  </si>
  <si>
    <t>Martial Arts Instructor</t>
  </si>
  <si>
    <t>Marshall, Nancy L</t>
  </si>
  <si>
    <t>Munsey, Daniel J</t>
  </si>
  <si>
    <t>PERA Asst Prof of the Practice/Squash</t>
  </si>
  <si>
    <t>PERA Asst Prof of the Practice/Basketball</t>
  </si>
  <si>
    <t>Anthropology</t>
  </si>
  <si>
    <t xml:space="preserve">Maeno, Yoshimi </t>
  </si>
  <si>
    <t>Religion</t>
  </si>
  <si>
    <t xml:space="preserve">Shurchkov, Olga </t>
  </si>
  <si>
    <t>Astronomy</t>
  </si>
  <si>
    <t>Berg, Robert S</t>
  </si>
  <si>
    <t>bbelgiov@wellesley.edu</t>
  </si>
  <si>
    <t>awolfson@wellesley.edu</t>
  </si>
  <si>
    <t>Coman/Hepburn Professor</t>
  </si>
  <si>
    <t>tburke@wellesley.edu</t>
  </si>
  <si>
    <t>Peltason, Timothy W</t>
  </si>
  <si>
    <t>Biological Sciences, Cell and Developmental Biology</t>
  </si>
  <si>
    <t>Coleman, William F</t>
  </si>
  <si>
    <t xml:space="preserve">Paul, Carol Ann </t>
  </si>
  <si>
    <t>Wabuyele, Lusike C</t>
  </si>
  <si>
    <t xml:space="preserve">de Warren, Nicolas </t>
  </si>
  <si>
    <t>Shuchat, Alan H</t>
  </si>
  <si>
    <t>dlindaue@wellesley.edu</t>
  </si>
  <si>
    <t>Gunther, Scott E</t>
  </si>
  <si>
    <t>Physical Ed. Recreation &amp; Athleticsics, Head varsity squash, coaching, racket sports, squash, badminton</t>
  </si>
  <si>
    <t>Music, jazz violin and viola improvisation, jazz string ensembles; perform with my jazz quintet PZQ; play fiddle, enjoy all styles</t>
  </si>
  <si>
    <t>Neuroscience, neuroendocrinology, estrogen and progestin action, brain and behavior</t>
  </si>
  <si>
    <t>Frost Professor of Environmental Studies</t>
  </si>
  <si>
    <t xml:space="preserve">Gascon-Vera, Elena </t>
  </si>
  <si>
    <t>ymaeno@wellesley.edu</t>
  </si>
  <si>
    <t>Hines, Naseem A</t>
  </si>
  <si>
    <t xml:space="preserve">Geller, Barbara </t>
  </si>
  <si>
    <t>Physical Ed. Recreation &amp; Athleticsics, dance, poetry, yoga, multimedia art</t>
  </si>
  <si>
    <t>Chemistry, lab instruction</t>
  </si>
  <si>
    <t>Assistant Soccer Coach</t>
  </si>
  <si>
    <t>Morley, Carolyn A</t>
  </si>
  <si>
    <t>Carroll, Margaret D</t>
  </si>
  <si>
    <t>Biological Sciences, cell growth and division research in budding yeast, enetics, microscopy, and proteomics, cell biology education, and science writing</t>
  </si>
  <si>
    <t xml:space="preserve">Ganne-Schiermeier, Marie-Cecile </t>
  </si>
  <si>
    <t>Argow, Brittina A</t>
  </si>
  <si>
    <t>Hennessey, Beth A</t>
  </si>
  <si>
    <t>Biological Sciences, Animal Systems Biology/Histology</t>
  </si>
  <si>
    <t>McGinnis, Tracy L</t>
  </si>
  <si>
    <t>Joseph, William A</t>
  </si>
  <si>
    <t>Sociology, medicine, its historical and religious dimensions, social thought and social policy, American society</t>
  </si>
  <si>
    <t xml:space="preserve">Velenchik, Ann </t>
  </si>
  <si>
    <t>Middle Eastern Studies, Modern Arabic Literature, High school Arabic pedagogy and curriculum design, second language acquisition, high school political science and philosophy instruction</t>
  </si>
  <si>
    <t>Mattila, Heather R</t>
  </si>
  <si>
    <t xml:space="preserve">East Asian Languages &amp; Literature, Chinese language, pedagogy, second language acquisition </t>
  </si>
  <si>
    <t xml:space="preserve">Trenk, Ann </t>
  </si>
  <si>
    <t>Abdul-Aziz, Rana E</t>
  </si>
  <si>
    <t>Christie, James D</t>
  </si>
  <si>
    <t>lpardue@wellesley.edu</t>
  </si>
  <si>
    <t>Chemistry, adaptation to stress and protein-DNA interactions; enjoys teaching chemistry and biochemistry labs</t>
  </si>
  <si>
    <t>hbilis@wellesley.edu</t>
  </si>
  <si>
    <t>cstout2@wellesley.edu</t>
  </si>
  <si>
    <t xml:space="preserve">Slobodian, Quinn </t>
  </si>
  <si>
    <t xml:space="preserve">Lopez, Melinda </t>
  </si>
  <si>
    <t>PERA Asst Prof of the Practice/Rowing</t>
  </si>
  <si>
    <t>English, fiction-writing, screenwriting, postcolonial studies and modern British Literaturee</t>
  </si>
  <si>
    <t>Bauer, Wendy H</t>
  </si>
  <si>
    <t>Buchholtz, Emily A</t>
  </si>
  <si>
    <t>Tang, Jenny C</t>
  </si>
  <si>
    <t xml:space="preserve">English, creative writing, essays, criticism, short fiction </t>
  </si>
  <si>
    <t>hhan@wellesley.edu</t>
  </si>
  <si>
    <t xml:space="preserve">Vardar-Ulu, Didem </t>
  </si>
  <si>
    <t>Physical Ed. Recreation &amp; Athletics, coaching, Head golf coach and LPGA Class A teaching professional, professional golf</t>
  </si>
  <si>
    <t>Martin, Lance A</t>
  </si>
  <si>
    <t>nrouland@wellesley.edu</t>
  </si>
  <si>
    <t>Assistant Softball Coach</t>
  </si>
  <si>
    <t>wquivers@wellesley.edu</t>
  </si>
  <si>
    <t>Lecturer</t>
  </si>
  <si>
    <t>reuben@wellesley.edu</t>
  </si>
  <si>
    <t>Physical Ed. Recreation &amp; Athletics, varsity field hockey coach, 2007 NEWMAC Coach of the Year, and member of the National Field Hockey Coaches Association; instructor of conditioning, strength training, and golf</t>
  </si>
  <si>
    <t>dvardar@wellesley.edu</t>
  </si>
  <si>
    <t>Cudjoe, Selwyn R</t>
  </si>
  <si>
    <t>Art, Art and science, Sentimentalism in American art</t>
  </si>
  <si>
    <t>lowen@wellesley.edu</t>
  </si>
  <si>
    <t>Hobbs, Edward C</t>
  </si>
  <si>
    <t>Bidart, Frank L</t>
  </si>
  <si>
    <t>Neuroscience, serotonin and adult neurogenesis, neuroscience education</t>
  </si>
  <si>
    <t>Slivan, Stephen M</t>
  </si>
  <si>
    <t>Computer Science, introduction to computing, data structures</t>
  </si>
  <si>
    <t>etorii@wellesley.edu</t>
  </si>
  <si>
    <t>Beatty, Barbara R</t>
  </si>
  <si>
    <t>mtetel@wellesley.edu</t>
  </si>
  <si>
    <t>Brubaker, Anne M</t>
  </si>
  <si>
    <t>Miwa, Julia H</t>
  </si>
  <si>
    <t>Sabin, Margery M</t>
  </si>
  <si>
    <t>Middle Eastern Studies</t>
  </si>
  <si>
    <t>mrutherf@wellesley.edu</t>
  </si>
  <si>
    <t>Anthropology, socio-cultural anthropology</t>
  </si>
  <si>
    <t xml:space="preserve">Hickey, Alison </t>
  </si>
  <si>
    <t>Writing Program, fiction writing, especially the short story, creative writing</t>
  </si>
  <si>
    <t>jimber@wellesley.edu</t>
  </si>
  <si>
    <t>McIntyre, Alison G</t>
  </si>
  <si>
    <t>Senior Lecturer</t>
  </si>
  <si>
    <t>Music, performance, Yanvalou Drumming and Dance Ensemble, and African Diasporic drumming</t>
  </si>
  <si>
    <t>Cognitive and Linguistic Science</t>
  </si>
  <si>
    <t>Biological Sciences, organization of animal societies, insect communication, and the evolution of cooperation, using the honey bee as a model</t>
  </si>
  <si>
    <t>Classical Studies, early Greek culture, especially the Late Bronze Age</t>
  </si>
  <si>
    <t>Virgo, Wilton L</t>
  </si>
  <si>
    <t>Art, Asian art</t>
  </si>
  <si>
    <t>Lederman, Joshua B</t>
  </si>
  <si>
    <t>Physical Ed. Recreation &amp; Athletics, health, Teaches and practices yoga as taught by B.K.S. Iyengar. Classes are dynamic and challenging, yet respectful of students' abilities</t>
  </si>
  <si>
    <t>Chemistry, computational biophysical chemistry, analysis/design of drugs and other biological molecules, and creatively teaching chemistry</t>
  </si>
  <si>
    <t>ivolic@wellesley.edu</t>
  </si>
  <si>
    <t>gcaplan@wellesley.edu</t>
  </si>
  <si>
    <t>McCarthy, Amanda M</t>
  </si>
  <si>
    <t>Galarneau, Charlene A</t>
  </si>
  <si>
    <t>Biological Sciences, climate change affects forest songbirds and the environments in which they live</t>
  </si>
  <si>
    <t>East Asian Languages &amp; Literature, Modern Japanese literature; how writers (and manga artists) use "girlhood" to express views on gender, sexuality, and history</t>
  </si>
  <si>
    <t>rsushner@wellesley.edu</t>
  </si>
  <si>
    <t>kkretsch@wellesley.edu</t>
  </si>
  <si>
    <t>Political Science, food and agricultural policy, with a focus on farming technologies and poverty in the developing world</t>
  </si>
  <si>
    <t xml:space="preserve">Hong, Soo </t>
  </si>
  <si>
    <t>Lam, Yuan-Chu Ruby</t>
  </si>
  <si>
    <t>Chemistry, laser spectroscopy; imaging of chemical dynamics; developing molecular theory.</t>
  </si>
  <si>
    <t>Mukundan, Nancy E</t>
  </si>
  <si>
    <t>nhussey@wellesley.edu</t>
  </si>
  <si>
    <t>Sheehan, Aaron D</t>
  </si>
  <si>
    <t>Economics, economic development, including questions related to education, health, and savings behavior</t>
  </si>
  <si>
    <t>Hans, Anjeana K</t>
  </si>
  <si>
    <t>Theatre Studies</t>
  </si>
  <si>
    <t>Biological Sciences, inquiry-based or project-based laboratory, scientific writing</t>
  </si>
  <si>
    <t>Women's and Gender Studies, health and health care both public and global and the ethics and policy thereof, and feminist and religiously-based approaches to justice</t>
  </si>
  <si>
    <t>Lee, Sohie M</t>
  </si>
  <si>
    <t>gshastry@wellesley.edu</t>
  </si>
  <si>
    <t>English</t>
  </si>
  <si>
    <t>Wang Professor</t>
  </si>
  <si>
    <t>History, history of modern Germany and the world</t>
  </si>
  <si>
    <t xml:space="preserve">Lee, Sun-Hee </t>
  </si>
  <si>
    <t>Cox, Kendall O</t>
  </si>
  <si>
    <t>Levine, Phillip B</t>
  </si>
  <si>
    <t>Art, modern architecture, feminist approach to architecture through research, teaching, and public education</t>
  </si>
  <si>
    <t xml:space="preserve">Kaliouby, Gamil </t>
  </si>
  <si>
    <t>Music, piano, psychological and philosophical issues in music</t>
  </si>
  <si>
    <t>Arumainayagam, Christopher R</t>
  </si>
  <si>
    <t>Allen, Sarah M</t>
  </si>
  <si>
    <t>Mellon Postdoctoral Fellow</t>
  </si>
  <si>
    <t>Psychology</t>
  </si>
  <si>
    <t>Anderson, Scott D</t>
  </si>
  <si>
    <t>Dougherty, Carol L</t>
  </si>
  <si>
    <t>Hood-DeGrenier, Jennifer K</t>
  </si>
  <si>
    <t>Neuroscience, distributed neural correlates of perception</t>
  </si>
  <si>
    <t xml:space="preserve">Weaver, Deborah </t>
  </si>
  <si>
    <t>Physical Ed. Recreation &amp; Athletics, Head lacrosse coach (2009 NEWMAC Coach of the Year); instructor in strength training and fusion fitness</t>
  </si>
  <si>
    <t>Classical Studies, Literaturee and culture of Ancient Greece, teaches Greek drama and myth, and the theme of travel in Literaturee</t>
  </si>
  <si>
    <t>aepsteyn@wellesley.edu</t>
  </si>
  <si>
    <t>East Asian Languages &amp; Literature, linguistics, with focus on word meaning, Chinese. Teaching: linguistics, Chinese language</t>
  </si>
  <si>
    <t>Doe, Nicholas K</t>
  </si>
  <si>
    <t>Chemistry, Chemistry laboratory instruction, development and testing of new laboratory experiments, and community science outreach</t>
  </si>
  <si>
    <t>Rogers, Ruth R</t>
  </si>
  <si>
    <t>Catherine Mills Davis Professor</t>
  </si>
  <si>
    <t>Geosciences, Lab instruction</t>
  </si>
  <si>
    <t>jcheek@wellesley.edu</t>
  </si>
  <si>
    <t>Political Science</t>
  </si>
  <si>
    <t>aleahy@wellesley.edu</t>
  </si>
  <si>
    <t>Sociology</t>
  </si>
  <si>
    <t>Marini, Stephen A</t>
  </si>
  <si>
    <t>bbeltz@wellesley.edu</t>
  </si>
  <si>
    <t>wzhao@wellesley.edu</t>
  </si>
  <si>
    <t>Rosenwald, Lawrence A</t>
  </si>
  <si>
    <t xml:space="preserve">Agosin, Marjorie </t>
  </si>
  <si>
    <t>Donahue-Keegan, Deborah A</t>
  </si>
  <si>
    <t>Psychology, risk and resilience factors that protect against developmental psychopathology in childhood and adolescence</t>
  </si>
  <si>
    <t>culissey@wellesley.edu</t>
  </si>
  <si>
    <t>Assistant Softball Pitching Coach</t>
  </si>
  <si>
    <t>rmattiso@wellesley.edu</t>
  </si>
  <si>
    <t>Mildred Lane Kemper Professor</t>
  </si>
  <si>
    <t xml:space="preserve">Selenu, Stefano </t>
  </si>
  <si>
    <t>Work, Austin B</t>
  </si>
  <si>
    <t>English, 19th-and 20th-century British novel</t>
  </si>
  <si>
    <t>Economics, financial globalization, IMF, teaches courses in macroeconomics, faculty director, Albright Institute</t>
  </si>
  <si>
    <t xml:space="preserve">Economics, Health economist, using the tools of economics to answer questions about health policy.
</t>
  </si>
  <si>
    <t>Rodensky, Lisa A</t>
  </si>
  <si>
    <t xml:space="preserve">Hu, Yue </t>
  </si>
  <si>
    <t>Provencher, Taryn E</t>
  </si>
  <si>
    <t>French, contemporary French society. Interested in the French media, gender and sexuality in France, and France and the European Union</t>
  </si>
  <si>
    <t>selkins@wellesley.edu</t>
  </si>
  <si>
    <t xml:space="preserve">Kulik-Johnson, Kyra </t>
  </si>
  <si>
    <t>Music, Trombone, composing, arranging, tuba, bass trombone, and piano, improvising and the music of Eastern Europe</t>
  </si>
  <si>
    <t>Music, Commercial singing styles and techniques, jazz, blues, pop, Brazilian music</t>
  </si>
  <si>
    <t>ehobbs@wellesley.edu</t>
  </si>
  <si>
    <t>Art, Photography, Photography and culture</t>
  </si>
  <si>
    <t>Jones, Kristina N</t>
  </si>
  <si>
    <t>Chae, Grace</t>
  </si>
  <si>
    <t>Johnson, Jeannine R</t>
  </si>
  <si>
    <t xml:space="preserve">Radhakrishnan, Smitha </t>
  </si>
  <si>
    <t xml:space="preserve">Zimmerman, Eve </t>
  </si>
  <si>
    <t>Johnson, Jenny O</t>
  </si>
  <si>
    <t>Sauer, Karen M</t>
  </si>
  <si>
    <t>Psychology, adolescence, peer interactions in adolescence, social aggression</t>
  </si>
  <si>
    <t>Gifford, Beth A</t>
  </si>
  <si>
    <t xml:space="preserve">Kakavouli, Stella </t>
  </si>
  <si>
    <t>Political Science, contemporary Chinese politics and ideology, particularly the radicalism of Mao Zedong and its impact on China's political and economic development</t>
  </si>
  <si>
    <t>Couture, Robert F</t>
  </si>
  <si>
    <t xml:space="preserve">Prabhu, Anjali </t>
  </si>
  <si>
    <t>Leahy, Amanda M</t>
  </si>
  <si>
    <t>French, Francophone studies and theoretical issues in literature, cinema, culture, and postcolonial studies</t>
  </si>
  <si>
    <t>Writing Program director</t>
  </si>
  <si>
    <t>Musical Instrument Instrucor</t>
  </si>
  <si>
    <t>Psychology, women leaders, social influence, gender differences in interaction and influence, and reactions to victimization</t>
  </si>
  <si>
    <t>Cinema and Media Studies</t>
  </si>
  <si>
    <t xml:space="preserve">Hampton, Neal </t>
  </si>
  <si>
    <t>Spanish</t>
  </si>
  <si>
    <t>egasconv@wellesley.edu</t>
  </si>
  <si>
    <t>kkulikjo@wellesley.edu</t>
  </si>
  <si>
    <t>Wearing, Catherine J</t>
  </si>
  <si>
    <t>Art, Sculpture &amp; 3D Design</t>
  </si>
  <si>
    <t>slee6@wellesley.edu</t>
  </si>
  <si>
    <t>tbauer@wellesley.edu</t>
  </si>
  <si>
    <t>Young, Elizabeth M</t>
  </si>
  <si>
    <t>Art, Italian Renaissance and Baroque art</t>
  </si>
  <si>
    <t xml:space="preserve">Sides, Marilyn </t>
  </si>
  <si>
    <t xml:space="preserve">Fuller, Gale </t>
  </si>
  <si>
    <t>Physical Ed. Recreation &amp; Athletics</t>
  </si>
  <si>
    <t>Theresa Mall Mullarkey Associate Professor</t>
  </si>
  <si>
    <t>Computer Science, human vision combining computer modeling and perceptual studies, interdisciplinary computer science education</t>
  </si>
  <si>
    <t>Distinguished Visiting Associate Professor</t>
  </si>
  <si>
    <t>raadnani@wellesley.edu</t>
  </si>
  <si>
    <t>Sociology, acquisition and meaning of place identities, migrants</t>
  </si>
  <si>
    <t>Music, organ music, performance, pipe organ</t>
  </si>
  <si>
    <t>Assistant Tennis Coach</t>
  </si>
  <si>
    <t>Coile, Courtney C</t>
  </si>
  <si>
    <t>Stanford Calderwood Professor</t>
  </si>
  <si>
    <t>Biological Sciences, vertebrate paleontology, vertebrate morphology, evolution, and development</t>
  </si>
  <si>
    <t>fshultz@wellesley.edu</t>
  </si>
  <si>
    <t>jjoyce@wellesley.edu</t>
  </si>
  <si>
    <t>American Studies, Race and ethnicity, hip-hop studies, American popular culture, cultural sociology</t>
  </si>
  <si>
    <t>Moon, Katharine H</t>
  </si>
  <si>
    <t>Art, Latin American art, Modern Mexican art and architecture</t>
  </si>
  <si>
    <t>Spanish, nineteenth-century Latin American and Caribbean Literaturee and culture, also interested in trans-pacific studies</t>
  </si>
  <si>
    <t>Brachfeld-Child, Sheila P</t>
  </si>
  <si>
    <t>mwiest@wellesley.edu</t>
  </si>
  <si>
    <t>East Asian Languages &amp; Literature</t>
  </si>
  <si>
    <t>Chemistry, inorganic chemistry, infrared, UV-Vis, and cyclic voltammetry spectral data, science education at the primary and secondary levels, especially in underserved schools</t>
  </si>
  <si>
    <t>Dolce, Jocelyne L</t>
  </si>
  <si>
    <t>Diving Coach</t>
  </si>
  <si>
    <t>Classical Studies, Roman literature and culture; law; the sociology of Roman literature and education; political communication; media studies; and Augustus</t>
  </si>
  <si>
    <t>sallen3@wellesley.edu</t>
  </si>
  <si>
    <t>sreverby@wellesley.edu</t>
  </si>
  <si>
    <t>Pianist and Coach</t>
  </si>
  <si>
    <t>Women's and Gender Studies, sexuality, migration, and human rights, with a focus on South Korea</t>
  </si>
  <si>
    <t xml:space="preserve">Carli, Linda </t>
  </si>
  <si>
    <t>elee5@wellesley.edu</t>
  </si>
  <si>
    <t>Physics, physics laboratory, electric power, lab instrumentation, string theory</t>
  </si>
  <si>
    <t xml:space="preserve">Shull, Randy </t>
  </si>
  <si>
    <t>Musacchio, Jacqueline M</t>
  </si>
  <si>
    <t>American Studies, American Literaturee, Henry James, historian of the Belle Époque, Internationalism, Transnationalism</t>
  </si>
  <si>
    <t>Assistant Field Hockey Coach</t>
  </si>
  <si>
    <t>dtrainor@wellesley.edu</t>
  </si>
  <si>
    <t>lsieck@wellesley.edu</t>
  </si>
  <si>
    <t>pmcewan@wellesley.edu</t>
  </si>
  <si>
    <t>Physics</t>
  </si>
  <si>
    <t>McNutt, Ian C</t>
  </si>
  <si>
    <t>Verschoor, Carla M</t>
  </si>
  <si>
    <t>plevitt@wellesley.edu</t>
  </si>
  <si>
    <t>Ward, David M</t>
  </si>
  <si>
    <t>Wilmer, Jeremy B</t>
  </si>
  <si>
    <t>English, Americanist, translator, performer (music, theater), verse-writer, pacifist</t>
  </si>
  <si>
    <t>mviano@wellesley.edu</t>
  </si>
  <si>
    <t>Wellesley Centers for Women</t>
  </si>
  <si>
    <t>Environmental Studies, international relations and global environmental politics and law</t>
  </si>
  <si>
    <t>tmcneill@wellesley.edu</t>
  </si>
  <si>
    <t>cgrande@wellesley.edu</t>
  </si>
  <si>
    <t>sradhakr@wellesley.edu</t>
  </si>
  <si>
    <t xml:space="preserve">Marlow, Louise </t>
  </si>
  <si>
    <t>Berman, Patricia G</t>
  </si>
  <si>
    <t>French, French civilization, French conversation</t>
  </si>
  <si>
    <t>dbraband@wellesley.edu</t>
  </si>
  <si>
    <t>Vega, Carlos A</t>
  </si>
  <si>
    <t>cchin@wellesley.edu</t>
  </si>
  <si>
    <t>Mathematics</t>
  </si>
  <si>
    <t>bhenness@wellesley.edu</t>
  </si>
  <si>
    <t>Political Science, Latin American culture, Latin American politics</t>
  </si>
  <si>
    <t>dweaver@wellesley.edu</t>
  </si>
  <si>
    <t>flaviosa@wellesley.edu</t>
  </si>
  <si>
    <t>Schlicht, Erik J</t>
  </si>
  <si>
    <t>mlucas@wellesley.edu</t>
  </si>
  <si>
    <t>jlederma@wellesley.edu</t>
  </si>
  <si>
    <t>Bauman, Connie L</t>
  </si>
  <si>
    <t>Carpenter, Angela C</t>
  </si>
  <si>
    <t>pdeen@wellesley.edu</t>
  </si>
  <si>
    <t>Art, painting, painting techniques, landscapes</t>
  </si>
  <si>
    <t>Women's and Gender Studies</t>
  </si>
  <si>
    <t>Skow, Christa D</t>
  </si>
  <si>
    <t>mnabar@wellesley.edu</t>
  </si>
  <si>
    <t xml:space="preserve">Ramseyer, Valerie </t>
  </si>
  <si>
    <t>Wiest, Michael C</t>
  </si>
  <si>
    <t>French, authorship, textual strategies, and the fashioning of subjectivity</t>
  </si>
  <si>
    <t>Music, composing, concert music, history of early modern music, music during the Cold War in relation to other arts</t>
  </si>
  <si>
    <t>French, linguistics and French. Interested in language learning and speech perception and production</t>
  </si>
  <si>
    <t>Music, symphony music, chamber music, performance, freelance music</t>
  </si>
  <si>
    <t>Viti, Lynne S</t>
  </si>
  <si>
    <t>PERA Assoc Prof of the Practice/Volleyball</t>
  </si>
  <si>
    <t>Korea Foundation Visiting Scholar</t>
  </si>
  <si>
    <t>plevine@wellesley.edu</t>
  </si>
  <si>
    <t>gkalioub@wellesley.edu</t>
  </si>
  <si>
    <t>Hilt, Eric D</t>
  </si>
  <si>
    <t>Vega, Carlos M</t>
  </si>
  <si>
    <t>Director Music Performance/Instructor</t>
  </si>
  <si>
    <t>Political Science, comparative politics, international politics</t>
  </si>
  <si>
    <t>Scherer, Nancy S</t>
  </si>
  <si>
    <t xml:space="preserve">Qu, Joanne Zhao </t>
  </si>
  <si>
    <t>McPhee, Julia M</t>
  </si>
  <si>
    <t>pwink@wellesley.edu</t>
  </si>
  <si>
    <t>Geosciences, coastal sedimentology, geomorphology, evolution of shorelines with climate change, geoscience education</t>
  </si>
  <si>
    <t xml:space="preserve">Rao, Nikhil </t>
  </si>
  <si>
    <t>Physics, Molecular spectroscopist, focused on systems in atmospheric and astrophysical research</t>
  </si>
  <si>
    <t>Botany Fellow</t>
  </si>
  <si>
    <t>English, narrative, scholarly discourses, and material culture, American and African American literature, culture, and film</t>
  </si>
  <si>
    <t>Education, urban education, community organizing, parent engagement, and the intersection of research and practice</t>
  </si>
  <si>
    <t>Economics, public economics, economic principles, public policy issues</t>
  </si>
  <si>
    <t>nmarshal@wellesley.edu</t>
  </si>
  <si>
    <t>Psychology, developmental psychology, relationships, real and imagined, young children's imaginary companions</t>
  </si>
  <si>
    <t>Kohl, Philip L</t>
  </si>
  <si>
    <t>Katherine W. Davis Professor</t>
  </si>
  <si>
    <t>Griffith, Alden B</t>
  </si>
  <si>
    <t>Tannenhauser, Jonathan E</t>
  </si>
  <si>
    <t>East Asian Languages &amp; Literature, China's contemporary issues, especially those concerning the Mongols and the Tibetans</t>
  </si>
  <si>
    <t>imata@wellesley.edu</t>
  </si>
  <si>
    <t>eyoung@wellesley.edu</t>
  </si>
  <si>
    <t>sgunther@wellesley.edu</t>
  </si>
  <si>
    <t xml:space="preserve">Song, Mingwei </t>
  </si>
  <si>
    <t>rfrench@wellesley.edu</t>
  </si>
  <si>
    <t>Physics, introductory and advanced physics laboratories</t>
  </si>
  <si>
    <t>Political Science, political theory, with a focus on grassroots organizing and the politics of race, ethnicity, and culture</t>
  </si>
  <si>
    <t>wvirgo@wellesley.edu</t>
  </si>
  <si>
    <t>Writing Program, language, writing, media, film. I study how students learn to write; how writing differs across settings; electronic discourse</t>
  </si>
  <si>
    <t>Theatre Studies, teaching and directing, original works, new scripts and classics</t>
  </si>
  <si>
    <t>Art, Architectural historian, Medieval Mediterranean and Islamic world</t>
  </si>
  <si>
    <t xml:space="preserve">Philosophy, modern philosophy studying Spinoza and moral psychology
</t>
  </si>
  <si>
    <t>PERA Facilities &amp; Recreation</t>
  </si>
  <si>
    <t>Boyd, Kathleen A</t>
  </si>
  <si>
    <t>Matasy, Katherine V</t>
  </si>
  <si>
    <t xml:space="preserve">Cameron, Samantha </t>
  </si>
  <si>
    <t>Hagerstrom, Kathy A</t>
  </si>
  <si>
    <t>East Asian Languages &amp; Literature, Korean culture and language, particularly linguistic constraints and formal representations of various syntactic constructions of Korean</t>
  </si>
  <si>
    <t>Art, Art history, Roman empire, Public monuments, Roman architecture, Classical Mediterranean art</t>
  </si>
  <si>
    <t xml:space="preserve">Cheng, Sea Ling </t>
  </si>
  <si>
    <t>Physical Ed. Recreation &amp; Athleticsics, Sports Medicine Outreach project, predictive injury study, Employee Wellness Program</t>
  </si>
  <si>
    <t>Assistant Crew Coach</t>
  </si>
  <si>
    <t>mrespaut@wellesley.edu</t>
  </si>
  <si>
    <t>Confortini, Catia C</t>
  </si>
  <si>
    <t>Frace, Ryan K</t>
  </si>
  <si>
    <t>Classical Studies</t>
  </si>
  <si>
    <t>Beltz, Barbara S</t>
  </si>
  <si>
    <t>aschult2@wellesley.edu</t>
  </si>
  <si>
    <t>Bhogal, Gurminder K</t>
  </si>
  <si>
    <t>Physical Ed. Recreation &amp; Athleticsics, health, exercise, yoga, Pilates, coaching, training</t>
  </si>
  <si>
    <t>Kapteijns, Lidwien E</t>
  </si>
  <si>
    <t>Hess Fellow</t>
  </si>
  <si>
    <t>Computer Science, programming language design and implementation, modular programming, program visualization, robotics, educational computing</t>
  </si>
  <si>
    <t>tcushman@wellesley.edu</t>
  </si>
  <si>
    <t>fsouther@wellesley.edu</t>
  </si>
  <si>
    <t>amcintyr@wellesley.edu</t>
  </si>
  <si>
    <t>Neuroscience, visual neuroscience, art, neural basis of color using physiological, behavioral, and modeling techniques</t>
  </si>
  <si>
    <t>Political Science, political participation, organizations, and congressional elections. Trainer on political organizing and leadership</t>
  </si>
  <si>
    <t>Women's and Gender Studies, Chicana/Latino literature and culture; and analysis of gender, labor, immigration, sexuality, and representation in cultural production</t>
  </si>
  <si>
    <t>Quivers, William W</t>
  </si>
  <si>
    <t>East Asian Languages &amp; Literature, Japanese, study abroad advisor in Japan; applied linguist</t>
  </si>
  <si>
    <t>dward@wellesley.edu</t>
  </si>
  <si>
    <t>Akert, Robin M</t>
  </si>
  <si>
    <t xml:space="preserve">Hussey, Nora </t>
  </si>
  <si>
    <t>Burns, Bryan E</t>
  </si>
  <si>
    <t>Lieu, Clara Y</t>
  </si>
  <si>
    <t>Assistant Fencing Coach</t>
  </si>
  <si>
    <t>Physical Ed. Recreation &amp; Athletics, recreation, intramurals, and club sports; teaching outdoor education</t>
  </si>
  <si>
    <t>bargow@wellesley.edu</t>
  </si>
  <si>
    <t>Seth, Anil C</t>
  </si>
  <si>
    <t>Reisberg, Paul I</t>
  </si>
  <si>
    <t>Biological Sciences, comparative animal physiology, ion channels in tolerating low oxygen, teaching physiology, introductory biology</t>
  </si>
  <si>
    <t>Adjunct Associate Professor</t>
  </si>
  <si>
    <t>Director of Athleticsics/Chair</t>
  </si>
  <si>
    <t>Music, early music, in repertoire from the Middle Ages to the 19th century, rebec, vielle, viola, and gamba</t>
  </si>
  <si>
    <t>mharkles@wellesley.edu</t>
  </si>
  <si>
    <t>esilver@wellesley.edu</t>
  </si>
  <si>
    <t>Economics, development economics, labor issues, policy work throughout Africa and East Asia</t>
  </si>
  <si>
    <t>Allene Lummis Russell â€™46 Professor</t>
  </si>
  <si>
    <t xml:space="preserve">Chen, Dai </t>
  </si>
  <si>
    <t>Geosciences, mechanisms and time scales of plutonic construction, connections between magma chambers, plutons, and volcanic centers in space and time, tectonic assembly of North America, and U-Pb geochronology</t>
  </si>
  <si>
    <t>Cassibry, Kimberly B</t>
  </si>
  <si>
    <t xml:space="preserve">Matthews, Andrea </t>
  </si>
  <si>
    <t xml:space="preserve">Silver, Edward </t>
  </si>
  <si>
    <t>mturnbul@wellesley.edu</t>
  </si>
  <si>
    <t>Reverby, Susan M</t>
  </si>
  <si>
    <t>McNeill, Tanya M</t>
  </si>
  <si>
    <t xml:space="preserve">Biological Sciences, Evolutionary development (Evo-devo); Developmental genetics; Insect physiology
</t>
  </si>
  <si>
    <t>Chemistry, teaching and developing both introductory and organic chemistry laboratories</t>
  </si>
  <si>
    <t>tnolden@wellesley.edu</t>
  </si>
  <si>
    <t>wjoseph@wellesley.edu</t>
  </si>
  <si>
    <t>alebrun@wellesley.edu</t>
  </si>
  <si>
    <t>PERA Assoc Prof of the Practice/Swimming</t>
  </si>
  <si>
    <t>McEwan, Patrick J</t>
  </si>
  <si>
    <t>aweerapa@wellesley.edu</t>
  </si>
  <si>
    <t>ngenero@wellesley.edu</t>
  </si>
  <si>
    <t>skakavou@wellesley.edu</t>
  </si>
  <si>
    <t>blydgate@wellesley.edu</t>
  </si>
  <si>
    <t>Quantitative Reasoning, quantitative reasoning, teaching QR and economics of education, and providing professional development for secondary school teachers</t>
  </si>
  <si>
    <t>Han, Hahrie C</t>
  </si>
  <si>
    <t>khagerst@wellesley.edu</t>
  </si>
  <si>
    <t>jkrieger@wellesley.edu</t>
  </si>
  <si>
    <t>Lecturer in Japanese Language</t>
  </si>
  <si>
    <t>hdebres@wellesley.edu</t>
  </si>
  <si>
    <t>Chemistry, organic chemistry, introductory chemistry, chemistry lab</t>
  </si>
  <si>
    <t>sselenu@wellesley.edu</t>
  </si>
  <si>
    <t xml:space="preserve">Lucas, Margery </t>
  </si>
  <si>
    <t>Physics, Experimental condensed matter physics; surface physics, scanning tunneling microscopy, ultra-high vacuum; cryogenic systems</t>
  </si>
  <si>
    <t>Environmental Studies</t>
  </si>
  <si>
    <t>Grace Slack McNeil Professor</t>
  </si>
  <si>
    <t>Waller, Maria N</t>
  </si>
  <si>
    <t>Malino, Frances G</t>
  </si>
  <si>
    <t>Russian, history of 19th-century Russian Literaturee, Russian nature-writing, and Russian music</t>
  </si>
  <si>
    <t>History</t>
  </si>
  <si>
    <t>Art, 16th- and 17th-century Dutch and Flemish painting, with specialized work on Hieronymus Bosch, Pieter Bruegel the Elder, Rubens, and Rembrandt</t>
  </si>
  <si>
    <t>Dix, Bonnie M</t>
  </si>
  <si>
    <t>English, poetry, writing, essays, creative writing</t>
  </si>
  <si>
    <t>jnorem@wellesley.edu</t>
  </si>
  <si>
    <t>Hawkins, David P</t>
  </si>
  <si>
    <t>Theatre Studies, Japanese theater, in particular the noh and kyogen, and Japanese classical literature and language</t>
  </si>
  <si>
    <t>Dorrien, Carlos G</t>
  </si>
  <si>
    <t xml:space="preserve">Cleverdon, Suzanne </t>
  </si>
  <si>
    <t>Political Science, role of courts, rights, and litigation in public poicy and politics</t>
  </si>
  <si>
    <t>Aldrich, Frederick A</t>
  </si>
  <si>
    <t xml:space="preserve">Kruse, Jens </t>
  </si>
  <si>
    <t>Quantitative Reasoning</t>
  </si>
  <si>
    <t>kmoon@wellesley.edu</t>
  </si>
  <si>
    <t>Saylor, Katherine C</t>
  </si>
  <si>
    <t>Stumpf, Suzanne E</t>
  </si>
  <si>
    <t>Music, medieval and Renaissance music performance practice. Performs on a large number of wind and percussion instruments</t>
  </si>
  <si>
    <t>Music, idea of ornament in musical composition, criticism, and aesthetics, Ravel's use of the arabesque as a rhythmic/metric and symbolic gesture, expressive role of ornament in various contexts, the representation of exotic women in opera, performance, twentieth-century primitivism</t>
  </si>
  <si>
    <t xml:space="preserve">Collver-Jacobson, Glorianne </t>
  </si>
  <si>
    <t xml:space="preserve">Stark, Glenn </t>
  </si>
  <si>
    <t>Music, Jazz saxophonist, composer, and bandleader. Teacher of jazz improv, saxophone and ensemble technique, and history of jazz</t>
  </si>
  <si>
    <t xml:space="preserve">Krieger, Joel </t>
  </si>
  <si>
    <t>PERA Asst. Prof. of the Practice/Tennis</t>
  </si>
  <si>
    <t xml:space="preserve">Torii-Williams, Eiko </t>
  </si>
  <si>
    <t>dchen@wellesley.edu</t>
  </si>
  <si>
    <t>Besancon, James R</t>
  </si>
  <si>
    <t xml:space="preserve">Barzel, Tamar </t>
  </si>
  <si>
    <t>jskoller@wellesley.edu</t>
  </si>
  <si>
    <t>Anthropology, Research on prehistory of Eurasia, current political use of remote past, anthropology as the study of cultural and biological evolution</t>
  </si>
  <si>
    <t>Bauer, Thomas J</t>
  </si>
  <si>
    <t>Joyce, Joseph P</t>
  </si>
  <si>
    <t>ndoe@wellesley.edu</t>
  </si>
  <si>
    <t>Virginia Onderdonk Professor</t>
  </si>
  <si>
    <t xml:space="preserve">Johnson, Douglas </t>
  </si>
  <si>
    <t>Lannert, Courtney N</t>
  </si>
  <si>
    <t>Spanish,19th and 20th century Spanish peninsular literature and cultural history</t>
  </si>
  <si>
    <t>Witte, Ann D</t>
  </si>
  <si>
    <t>IS Library</t>
  </si>
  <si>
    <t xml:space="preserve">Bossert-King, Laura </t>
  </si>
  <si>
    <t>Africana Studies, health, nutritional issues, technology and computer uses in Africa, instructional technology, language teaching</t>
  </si>
  <si>
    <t>Starkman, Jane E</t>
  </si>
  <si>
    <t>Tyler, Luther T</t>
  </si>
  <si>
    <t>Viano, Maurizio S</t>
  </si>
  <si>
    <t xml:space="preserve">Biological Sciences, plant-animal interactions, plant conservation biology, invasive species </t>
  </si>
  <si>
    <t>LaFitte, Barbara E</t>
  </si>
  <si>
    <t>Evelyn Barry Director of the Choral Program</t>
  </si>
  <si>
    <t>ashennan@wellesley.edu</t>
  </si>
  <si>
    <t>Chemistry, Hemoglobin and Photosynthesis</t>
  </si>
  <si>
    <t>Biological Sciences, functional and evolutionary morphology of vertebrates, introductory cell and organismal biology, comparative physiology, anatomy of vertebrates</t>
  </si>
  <si>
    <t xml:space="preserve">de Bres, Helena </t>
  </si>
  <si>
    <t>Education, understanding of learning and pedagogy through interpretation of ongoing theories</t>
  </si>
  <si>
    <t>Liung, Liang K</t>
  </si>
  <si>
    <t>dhawkins@wellesley.edu</t>
  </si>
  <si>
    <t>fturbak@wellesley.edu</t>
  </si>
  <si>
    <t xml:space="preserve">Tranvouez, Marie-Paule </t>
  </si>
  <si>
    <t>Astronomy, process of mass loss from stars in the late stages, binary star system VV Cephei, mass-losing supergiant star</t>
  </si>
  <si>
    <t>Instructor in Science Laboratory</t>
  </si>
  <si>
    <t>Art, New media, Electronic arts, New media artist interested in collaborative and interactive experiences using both traditional and experimental visual techniques</t>
  </si>
  <si>
    <t xml:space="preserve">Liu, Heping </t>
  </si>
  <si>
    <t>mtranvou@wellesley.edu</t>
  </si>
  <si>
    <t>lcuba@wellesley.edu</t>
  </si>
  <si>
    <t>imenkiti@wellesley.edu</t>
  </si>
  <si>
    <t>Meyer, Susan L</t>
  </si>
  <si>
    <t>Patterson, Donna A</t>
  </si>
  <si>
    <t>Table Tennis Instructor</t>
  </si>
  <si>
    <t xml:space="preserve">Volic, Ismar </t>
  </si>
  <si>
    <t>South Asia Studies, Hindi, Urdu, India, Bangladesh, literature, anthropology of emotion/affect</t>
  </si>
  <si>
    <t xml:space="preserve">Aadnani, Rachid </t>
  </si>
  <si>
    <t>Music, ethnomusicology, United States music, jazz</t>
  </si>
  <si>
    <t>Wilson, Thomas D</t>
  </si>
  <si>
    <t>bdix@wellesley.edu</t>
  </si>
  <si>
    <t>Moore, Marianne V</t>
  </si>
  <si>
    <t>Lee, Yoon S</t>
  </si>
  <si>
    <t>ecreef@wellesley.edu</t>
  </si>
  <si>
    <t>twilson1@wellesley.edu</t>
  </si>
  <si>
    <t>Makerney, Sherry D</t>
  </si>
  <si>
    <t xml:space="preserve">Mattison, Rebecca </t>
  </si>
  <si>
    <t xml:space="preserve">Datta, Venita </t>
  </si>
  <si>
    <t>English, American poetry and film, focusing particularly on contemporary poetry and classic Hollywood cinema</t>
  </si>
  <si>
    <t>German, Goethe, Kafka, teaching across the curriculum</t>
  </si>
  <si>
    <t xml:space="preserve">Akahori, Eliko </t>
  </si>
  <si>
    <t>Orchestra Conductor</t>
  </si>
  <si>
    <t>Women's and Gender Studies, Asian American visual histories in photography, film, popular culture</t>
  </si>
  <si>
    <t xml:space="preserve">Oles, James </t>
  </si>
  <si>
    <t>Magill, Patricia J</t>
  </si>
  <si>
    <t>drenning@wellesley.edu</t>
  </si>
  <si>
    <t>Paarlberg, Robert L</t>
  </si>
  <si>
    <t>Obeng, Pashington J</t>
  </si>
  <si>
    <t>jkroll@wellesley.edu</t>
  </si>
  <si>
    <t>Associate Professor</t>
  </si>
  <si>
    <t xml:space="preserve">Karakasidou, Anastasia </t>
  </si>
  <si>
    <t xml:space="preserve">San Filippo, Maria </t>
  </si>
  <si>
    <t>Syverson-Stork, Jill A</t>
  </si>
  <si>
    <t>Computer Science, natural language processing, information retrieval, web search, machine learning, case-based reasoning</t>
  </si>
  <si>
    <t>rvaill@wellesley.edu</t>
  </si>
  <si>
    <t>bconway@wellesley.edu</t>
  </si>
  <si>
    <t>lwardell@wellesley.edu</t>
  </si>
  <si>
    <t>East Asian Languages &amp; Literature, modern Chinese literature, film studies, and the youth culture; also writing poems and short stories in Chinese</t>
  </si>
  <si>
    <t>Gilhuly, Catherine K</t>
  </si>
  <si>
    <t>rrogers@wellesley.edu</t>
  </si>
  <si>
    <t xml:space="preserve">van Dongen, Antoine </t>
  </si>
  <si>
    <t>Chemistry, biophysical chemist, passionate about collaborative research and education efforts at the interface between life and physical sciences</t>
  </si>
  <si>
    <t>khagimot@wellesley.edu</t>
  </si>
  <si>
    <t>Cain, William E</t>
  </si>
  <si>
    <t xml:space="preserve">Loewit, Kenneth </t>
  </si>
  <si>
    <t xml:space="preserve">Ulissey, Catherine </t>
  </si>
  <si>
    <t>cchanner@wellesley.edu</t>
  </si>
  <si>
    <t>Skoller, Jeffrey A</t>
  </si>
  <si>
    <t>Peace Studies</t>
  </si>
  <si>
    <t>delmore@wellesley.edu</t>
  </si>
  <si>
    <t>Spillane, Teresa E</t>
  </si>
  <si>
    <t>cmasson@wellesley.edu</t>
  </si>
  <si>
    <t>German</t>
  </si>
  <si>
    <t>bgifford@wellesley.edu</t>
  </si>
  <si>
    <t>Hansen, Thomas S</t>
  </si>
  <si>
    <t>rbernhar@wellesley.edu</t>
  </si>
  <si>
    <t>English, 18th-century British literature and culture, literary theory, and Milton</t>
  </si>
  <si>
    <t>Tetel, Marc J</t>
  </si>
  <si>
    <t>Cinema and Media Studies, cinema and media studies doing research on visual representation and teaching film history and European cinema</t>
  </si>
  <si>
    <t>Jewish Studies</t>
  </si>
  <si>
    <t xml:space="preserve">Dry, Marion </t>
  </si>
  <si>
    <t>Kerr, Megan M</t>
  </si>
  <si>
    <t xml:space="preserve">Burke, Tom </t>
  </si>
  <si>
    <t>Russian</t>
  </si>
  <si>
    <t>ezimmerm@wellesley.edu</t>
  </si>
  <si>
    <t>History, China/Inner Asia, research on intersection of empire and ethnicity in 1700s, and 20th century transnational trade networks</t>
  </si>
  <si>
    <t>Professor</t>
  </si>
  <si>
    <t>Respaut, Michele M</t>
  </si>
  <si>
    <t>Music</t>
  </si>
  <si>
    <t>ghaydenr@wellesley.edu</t>
  </si>
  <si>
    <t>Helluy, Simone M</t>
  </si>
  <si>
    <t>Mathematics, positive scalar curvature and rigidity of manifolds, noncommutative geometry, tools of surgery theory, interested in issues on campus diversity and curricular rigor</t>
  </si>
  <si>
    <t>Menkiti, Ifeanyi A</t>
  </si>
  <si>
    <t>Art, Sculpture</t>
  </si>
  <si>
    <t>Sociology, global culture creation, travel, and use by researching migration, religion, and cultural institutions</t>
  </si>
  <si>
    <t xml:space="preserve">Taylor, Corrine </t>
  </si>
  <si>
    <t>vmistacc@wellesley.edu</t>
  </si>
  <si>
    <t xml:space="preserve">Morari, Codruta </t>
  </si>
  <si>
    <t xml:space="preserve">Mata, Irene </t>
  </si>
  <si>
    <t>jbabingt@wellesley.edu</t>
  </si>
  <si>
    <t>Assistant Cross Country Coach</t>
  </si>
  <si>
    <t>PERA Asst Prof of the Practice/Soccer</t>
  </si>
  <si>
    <t xml:space="preserve">Mustafaraj, Eniana </t>
  </si>
  <si>
    <t>Economics, statistical methods to social issues such as abortion and the well-being of children in research and teaching</t>
  </si>
  <si>
    <t>French, interdisciplinary studies, language education, writing, literature and medicine</t>
  </si>
  <si>
    <t>mkerr@wellesley.edu</t>
  </si>
  <si>
    <t>Political Science, elections, politics and the media</t>
  </si>
  <si>
    <t>Music, musicianship for theory students, improvisation, ensemble listening, music theory</t>
  </si>
  <si>
    <t>eschlich@wellesley.edu</t>
  </si>
  <si>
    <t>Bu, Charles Q</t>
  </si>
  <si>
    <t xml:space="preserve">Shennan, Andrew </t>
  </si>
  <si>
    <t>Art, Eighteenth- and Nineteenth-Century Art</t>
  </si>
  <si>
    <t>French, 9th-century French novel; teaching interests include the French novel, pedagogy, cultural studies, and the autobiography as a genre</t>
  </si>
  <si>
    <t>Grattan, Laura K</t>
  </si>
  <si>
    <t>English, modernism, contemporary American fiction and poetry, ethnic literature, and urban literature and photography</t>
  </si>
  <si>
    <t>edesombr@wellesley.edu</t>
  </si>
  <si>
    <t xml:space="preserve">Shukla-Bhatt, Neelima </t>
  </si>
  <si>
    <t>Class of 1966 Associate Professor</t>
  </si>
  <si>
    <t>Hawes, Kenneth S</t>
  </si>
  <si>
    <t>lroach@wellesley.edu</t>
  </si>
  <si>
    <t>ccandlan@wellesley.edu</t>
  </si>
  <si>
    <t>Wellesley Faculty Assistant Professor</t>
  </si>
  <si>
    <t>mlopez@wellesley.edu</t>
  </si>
  <si>
    <t>Peace Studies, women's peace activism, peace studies as an academic field, feminist peace studies</t>
  </si>
  <si>
    <t>Hirschhorn, Philip S</t>
  </si>
  <si>
    <t xml:space="preserve">Polito, Jessica </t>
  </si>
  <si>
    <t xml:space="preserve">Zdorovetchi, Ina </t>
  </si>
  <si>
    <t>Cameron, John S</t>
  </si>
  <si>
    <t xml:space="preserve">Winters, Robert </t>
  </si>
  <si>
    <t>Tohme, Lara G</t>
  </si>
  <si>
    <t>PERA Phys Ed</t>
  </si>
  <si>
    <t>kbutcher@wellesley.edu</t>
  </si>
  <si>
    <t>rwinters@wellesley.edu</t>
  </si>
  <si>
    <t xml:space="preserve">Owen, Liz </t>
  </si>
  <si>
    <t>History, early modern Europe, especially intellectual developments in connection to political and socio-economic trends</t>
  </si>
  <si>
    <t xml:space="preserve">Cuba, Lee </t>
  </si>
  <si>
    <t>awork@wellesley.edu</t>
  </si>
  <si>
    <t>zqu@wellesley.edu</t>
  </si>
  <si>
    <t>mmagid@wellesley.edu</t>
  </si>
  <si>
    <t>Yoga Instructor</t>
  </si>
  <si>
    <t>Epsteyn, Alla L</t>
  </si>
  <si>
    <t>Kretschmer, Kelsy N</t>
  </si>
  <si>
    <t xml:space="preserve">Jeppesen, Laura </t>
  </si>
  <si>
    <t>PERA Asst Prof of the Practice/Recreation</t>
  </si>
  <si>
    <t>Caplan, George M</t>
  </si>
  <si>
    <t>mradhakr@wellesley.edu</t>
  </si>
  <si>
    <t xml:space="preserve">Oakes, Elizabeth </t>
  </si>
  <si>
    <t>Africana Studies, African diaspora, Environmental justice, Colonialism, Global gender systems and hierarchies, Africa and African Diaspora, Social and environmental justice, International consulting</t>
  </si>
  <si>
    <t>Mayling Soong Professor</t>
  </si>
  <si>
    <t>thansen@wellesley.edu</t>
  </si>
  <si>
    <t>rpaarlbe@wellesley.edu</t>
  </si>
  <si>
    <t>Grace Slack McNeil Professor of American Art</t>
  </si>
  <si>
    <t>nmukunda@wellesley.edu</t>
  </si>
  <si>
    <t>Speiser, Bernice W</t>
  </si>
  <si>
    <t>Planetary astronomy, planetary rings and atmospheres, teaching science, liberal arts</t>
  </si>
  <si>
    <t>Sommers Smith, Sally K</t>
  </si>
  <si>
    <t>Women's and Gender Studies, American health care, women, race, and public health with a focus is on equality and ethics</t>
  </si>
  <si>
    <t>Classical Studies, gender, sexuality, and the erotics of place in the ancient world, as well as using Classics to foster interdisciplinary discussion</t>
  </si>
  <si>
    <t>Environmental Studies, environmental politics, international environmental law, ocean and atmospheric issues, and protection of the global commons</t>
  </si>
  <si>
    <t xml:space="preserve">Zhao, Weina </t>
  </si>
  <si>
    <t>Hearn, Michael J</t>
  </si>
  <si>
    <t>Butcher, Kristin F</t>
  </si>
  <si>
    <t>Egron-Sparrow, Sylvaine V</t>
  </si>
  <si>
    <t>Wellington, Elizabeth C</t>
  </si>
  <si>
    <t>nbenyehu@wellesley.edu</t>
  </si>
  <si>
    <t>Elizabeth Christy Kopf Professor</t>
  </si>
  <si>
    <t>Theran, Sally A</t>
  </si>
  <si>
    <t>sanderso@wellesley.edu</t>
  </si>
  <si>
    <t>Kenan Professor</t>
  </si>
  <si>
    <t>Moyer, James D</t>
  </si>
  <si>
    <t>Conway, Bevil R</t>
  </si>
  <si>
    <t>Accompanist</t>
  </si>
  <si>
    <t>Philosophy, philosophy of mind, moral theory, the history of moral philosophy, especially 18th-century British moral psychology</t>
  </si>
  <si>
    <t>dhaines@wellesley.edu</t>
  </si>
  <si>
    <t>Psychology, nonverbal communication and behavior, gender stereotypes, intimate relationships</t>
  </si>
  <si>
    <t xml:space="preserve">Hayden-Ruckert, Gretchen </t>
  </si>
  <si>
    <t>Physical Education Instructor</t>
  </si>
  <si>
    <t>Physical Ed. Recreation &amp; Athleticsics, integration and promotion of fitness and sports, critical components for lifelong learning and well-being.</t>
  </si>
  <si>
    <t>Matthaei, Julie A</t>
  </si>
  <si>
    <t>Chemistry, nanoscience and biomaterials for environmental and medical applications, teaching in analytical chemistry and nanoscience</t>
  </si>
  <si>
    <t>Economics, economics of education, applied econometrics, impact evaluation of education programs, and education policy in Latin America and Africa</t>
  </si>
  <si>
    <t>Hughes, Jeffrey E</t>
  </si>
  <si>
    <t xml:space="preserve">Schwartz, Adam </t>
  </si>
  <si>
    <t>Knafel Assistant Professor/Natural Sciences</t>
  </si>
  <si>
    <t>jwilmer@wellesley.edu</t>
  </si>
  <si>
    <t>Pilates Instructor</t>
  </si>
  <si>
    <t>Economics, labor and health economics, immigration issues, childhood obesity</t>
  </si>
  <si>
    <t xml:space="preserve">Nunez-Negron, Manolo </t>
  </si>
  <si>
    <t>cbu@wellesley.edu</t>
  </si>
  <si>
    <t>druggles@wellesley.edu</t>
  </si>
  <si>
    <t>Psychology, motivation and creativity across cultures</t>
  </si>
  <si>
    <t>Physics, theoretical condensed matter physics, using both analytic and numerical tools with a focus on collective quantum properties</t>
  </si>
  <si>
    <t xml:space="preserve">Carrico-Moniz, Dora </t>
  </si>
  <si>
    <t>Assistant Swimming Coach</t>
  </si>
  <si>
    <t xml:space="preserve">Gillotti, Lacy </t>
  </si>
  <si>
    <t>Anthropology, prehistory of Eurasia, current political use of remote past, anthropology as the study of cultural and biological evolution</t>
  </si>
  <si>
    <t>vdatta@wellesley.edu</t>
  </si>
  <si>
    <t>Physics, laser spectroscopy, effects of collisions on coherent processes in atoms, issues of race in science and medicine</t>
  </si>
  <si>
    <t>Knafel Assistant Professor/Humanities</t>
  </si>
  <si>
    <t>Chemistry, quantum chemistry, computers in chemical education</t>
  </si>
  <si>
    <t>Psychology, applied social psychology, community evaluation research, and basic and advanced statistics</t>
  </si>
  <si>
    <t>Assistant Volleyball Coach</t>
  </si>
  <si>
    <t>Brabander, Daniel J</t>
  </si>
  <si>
    <t>Music, Organ, performance</t>
  </si>
  <si>
    <t>jsyversov@wellesley.edu</t>
  </si>
  <si>
    <t>oshaer@wellesley.edu</t>
  </si>
  <si>
    <t>O'Gorman, James F</t>
  </si>
  <si>
    <t>Biological Sciences, teaching laboratories of Biology and Neuroscience</t>
  </si>
  <si>
    <t>Italian Studies, edieval and early modern literature, especially Dante and Petrarch</t>
  </si>
  <si>
    <t>Writing, ethnography, globalization, depopulation of the North American High Plains, writing, and interdisciplinarity</t>
  </si>
  <si>
    <t>Swingle, Joseph F</t>
  </si>
  <si>
    <t>Art, Edvard Munch, modern Scandinavian and other European art, and photography</t>
  </si>
  <si>
    <t>Webb, Dorothy A</t>
  </si>
  <si>
    <t>Theatre Studies, acting, acting theory, dramatic roles, emotion, artistic direction, directing</t>
  </si>
  <si>
    <t>Norem, Julie K</t>
  </si>
  <si>
    <t>Kendall/Hodder Professor</t>
  </si>
  <si>
    <t>Music, performance, jazz groups, classical and theatre orchestras, doublebass and electric bass</t>
  </si>
  <si>
    <t>Africana Studies, global gender systems and hierarchies; Africa and African Diaspora; social and environmental justice; international consulting</t>
  </si>
  <si>
    <t>sbrachfe@wellesley.edu</t>
  </si>
  <si>
    <t xml:space="preserve">Lydgate, Barry </t>
  </si>
  <si>
    <t>Kroll, Jennifer A</t>
  </si>
  <si>
    <t>Whitehead Associate Professor</t>
  </si>
  <si>
    <t>History, African history, Somali and Sudanese history, historical and popular culture texts in Arabic and Somali</t>
  </si>
  <si>
    <t>jmcphee@wellesley.edu</t>
  </si>
  <si>
    <t>cconfort@wellesley.edu</t>
  </si>
  <si>
    <t>Biological Sciences, bionanotechnology anti-cancer reagents, biotech patent litigation expert</t>
  </si>
  <si>
    <t>Mistacco, Vicki E</t>
  </si>
  <si>
    <t>LaBonte, Michelle L</t>
  </si>
  <si>
    <t>Biological Sciences, physiology and mechanics of animal locomotion, biomechanics</t>
  </si>
  <si>
    <t>aschwar1@wellesley.edu</t>
  </si>
  <si>
    <t>jkodera@wellesley.edu</t>
  </si>
  <si>
    <t>thodge@wellesley.edu</t>
  </si>
  <si>
    <t>ahans@wellesley.edu</t>
  </si>
  <si>
    <t>Mathematics, graph theory and partially ordered sets, teaches across the mathematics curriculum, outreach to K-12 teachers</t>
  </si>
  <si>
    <t>magosin@wellesley.edu</t>
  </si>
  <si>
    <t>jturner@wellesley.edu</t>
  </si>
  <si>
    <t>stham@wellesley.edu</t>
  </si>
  <si>
    <t>Music, performance, composing, conducting, orchestral music</t>
  </si>
  <si>
    <t>Computer Science, Web Science, Web Spam and Information Retrieval, Medical s/w, Parallel Computing, Multimedia, and CS Education</t>
  </si>
  <si>
    <t>jkruse@wellesley.edu</t>
  </si>
  <si>
    <t>Economics, macroeconomics, experimental economics, including coordination and information</t>
  </si>
  <si>
    <t>Widmer, Ellen B</t>
  </si>
  <si>
    <t>nscherer@wellesley.edu</t>
  </si>
  <si>
    <t>Gleason, Tracy R</t>
  </si>
  <si>
    <t>Imber, Jonathan B</t>
  </si>
  <si>
    <t>Zajac, Thomas E</t>
  </si>
  <si>
    <t>Geosciences</t>
  </si>
  <si>
    <t>Schow Professor</t>
  </si>
  <si>
    <t>Phyllis H. Carey Professor</t>
  </si>
  <si>
    <t>Adjunct Assistant Professor</t>
  </si>
  <si>
    <t>abrubake@wellesley.edu</t>
  </si>
  <si>
    <t>Writing Program</t>
  </si>
  <si>
    <t>acarpent@wellesley.edu</t>
  </si>
  <si>
    <t>East Asian Languages &amp; Literature, teaching beginning, intermediate, and advanced Japanese, pedagogy</t>
  </si>
  <si>
    <t>slee@wellesley.edu</t>
  </si>
  <si>
    <t xml:space="preserve">Cushman, Thomas </t>
  </si>
  <si>
    <t>Cross Country/Track Coach</t>
  </si>
  <si>
    <t>Economics, history of American business organizations and their governance, and more generally on the role of legal institutions in shaping economic and financial development</t>
  </si>
  <si>
    <t>bburns@wellesley.edu</t>
  </si>
  <si>
    <t>tprovenc@wellesley.edu</t>
  </si>
  <si>
    <t xml:space="preserve">Fisher, Paul </t>
  </si>
  <si>
    <t>Hall, Nancy A</t>
  </si>
  <si>
    <t>nshuklab@wellesley.edu</t>
  </si>
  <si>
    <t>Trainor, Donna R</t>
  </si>
  <si>
    <t>mchamber@wellesley.edu</t>
  </si>
  <si>
    <t>btjaden@wellesley.edu</t>
  </si>
  <si>
    <t>pmetaxas@wellesley.edu</t>
  </si>
  <si>
    <t xml:space="preserve">Meng, Qing-Min </t>
  </si>
  <si>
    <t>Rogers, Guy M</t>
  </si>
  <si>
    <t>smarini@wellesley.edu</t>
  </si>
  <si>
    <t>Grandjean, Katherine A</t>
  </si>
  <si>
    <t>Music, piano, chamber music, performance</t>
  </si>
  <si>
    <t>Biological Sciences</t>
  </si>
  <si>
    <t>Newhouse Visiting Assistant Professor</t>
  </si>
  <si>
    <t>Andrew W. Mellon Professor</t>
  </si>
  <si>
    <t>qtang@wellesley.edu</t>
  </si>
  <si>
    <t>Walsh Assistant Professor</t>
  </si>
  <si>
    <t>Russian, Dana S</t>
  </si>
  <si>
    <t xml:space="preserve">Spanish, Spanish literature, hagiography, gender issues, study-abroad theory and practice.
</t>
  </si>
  <si>
    <t>Wink, Paul M</t>
  </si>
  <si>
    <t>ylam@wellesley.edu</t>
  </si>
  <si>
    <t>English, iterary critic specializing in Victorian and American literature. Author of books for children</t>
  </si>
  <si>
    <t>rhertz@wellesley.edu</t>
  </si>
  <si>
    <t>O'Meara, Keri L</t>
  </si>
  <si>
    <t>Ben Yehuda, Nurit O</t>
  </si>
  <si>
    <t>Euben, Roxanne L</t>
  </si>
  <si>
    <t>English, Chaucer, medieval dream vision, food in Chaucer's poetry, medieval period boundaries</t>
  </si>
  <si>
    <t>Political Science, political dimensions of human development, comparative and quantitative studies within Southern Asia</t>
  </si>
  <si>
    <t>Chin, Calvin T</t>
  </si>
  <si>
    <t>amccart1@wellesley.edu</t>
  </si>
  <si>
    <t>Musical Instrument instructor</t>
  </si>
  <si>
    <t>kcox@wellesley.edu</t>
  </si>
  <si>
    <t>East Asian Languages &amp; Literature, Japanese narratives, Japanese pedagogy, second language acquisition, and psycholinguistics</t>
  </si>
  <si>
    <t>Lecturer in Chinese Language</t>
  </si>
  <si>
    <t>jherbst@wellesley.edu</t>
  </si>
  <si>
    <t>Wang, Helen P</t>
  </si>
  <si>
    <t>Hopkins, Gregory J</t>
  </si>
  <si>
    <t>Music, Trombone</t>
  </si>
  <si>
    <t>Keane, Margaret M</t>
  </si>
  <si>
    <t>Deffenbaugh &amp; Carlson Professor in Comparative Lit.</t>
  </si>
  <si>
    <t>Ellerby, David J</t>
  </si>
  <si>
    <t xml:space="preserve">Salapek, Brittany </t>
  </si>
  <si>
    <t>Biological Sciences, symbiosis between organisms affects their evolution.  Microbiology Genomics, and Bioinformatics</t>
  </si>
  <si>
    <t>kcase@wellesley.edu</t>
  </si>
  <si>
    <t>Bilis, Helene E</t>
  </si>
  <si>
    <t>Cheek, Jonathan M</t>
  </si>
  <si>
    <t>PERA Assoc Prof of the Practice/Sports Med</t>
  </si>
  <si>
    <t>ccoile@wellesley.edu</t>
  </si>
  <si>
    <t>German, gender, identity, and subjectivity in Germany, teaches at all levels of German curriculum, research on horror films from the 1920s</t>
  </si>
  <si>
    <t>Philosophy</t>
  </si>
  <si>
    <t xml:space="preserve">Grande, CoriEllen </t>
  </si>
  <si>
    <t>Italian Studies, Italy, foreign language education, testing, study abroad programs, international internships, and Italian cinema</t>
  </si>
  <si>
    <t>Music, performance, Choir, Chamber Singing, Choral Scholarship, choral music, chamber music</t>
  </si>
  <si>
    <t>Le Brun, Anne N</t>
  </si>
  <si>
    <t>Spanish, 19th- through 21st-century Hispanic American Literaturee with a focus on modern Mexico</t>
  </si>
  <si>
    <t xml:space="preserve">Darer, Veronica </t>
  </si>
  <si>
    <t>Computer Science</t>
  </si>
  <si>
    <t>Cognitive and Linguistic Science, linguistics, artificial language learning, acquisition of phonology</t>
  </si>
  <si>
    <t>Astronomy, youth of all kinds: some of the most distant galaxies, the smallest stars in our Milky Way, and students</t>
  </si>
  <si>
    <t>Langone, Stephen M</t>
  </si>
  <si>
    <t>Physical Ed. Recreation &amp; Athletics, yoga, dance, Pilates, meditation, and humor</t>
  </si>
  <si>
    <t xml:space="preserve">Brody, Martin </t>
  </si>
  <si>
    <t>jbergers@wellesley.edu</t>
  </si>
  <si>
    <t>Associate Professor Emerita of Art</t>
  </si>
  <si>
    <t>Visiting Instructor in Science Laboratory</t>
  </si>
  <si>
    <t>Education, children's literature, literacy learning, fostering communities of learners, and special education</t>
  </si>
  <si>
    <t>Wall-Randell, Sarah E</t>
  </si>
  <si>
    <t>wcoleman@wellesley.edu</t>
  </si>
  <si>
    <t>Fisk, Charles B</t>
  </si>
  <si>
    <t xml:space="preserve">Cezair-Thompson, Margaret </t>
  </si>
  <si>
    <t>dvolpe@wellesley.edu</t>
  </si>
  <si>
    <t xml:space="preserve">Tumarkin, Nina </t>
  </si>
  <si>
    <t>Radhakrishnan, Mala L</t>
  </si>
  <si>
    <t>Physical Ed. Recreation &amp; Athletics, Varsity basketball, coaching, physical fitness, health habits</t>
  </si>
  <si>
    <t xml:space="preserve">Peterman, T. Kaye </t>
  </si>
  <si>
    <t>Sieck, Linda M</t>
  </si>
  <si>
    <t>Berry, Wendy A</t>
  </si>
  <si>
    <t>aprabhu@wellesley.edu</t>
  </si>
  <si>
    <t>Education, elementary education, diversity, urban schools</t>
  </si>
  <si>
    <t>French,French poetry in its relation to contemporary French, philosophy, aesthetics, and intellectual history</t>
  </si>
  <si>
    <t>nhall@wellesley.edu</t>
  </si>
  <si>
    <t>Bedell, Rebecca B</t>
  </si>
  <si>
    <t>Geosciences, study of physical model and salt content of campus water, ICP-OES analysis of water, X-ray diffraction of complex mixtures</t>
  </si>
  <si>
    <t>rstarr@wellesley.edu</t>
  </si>
  <si>
    <t>lwassers@wellesley.edu</t>
  </si>
  <si>
    <t>Lekas, Callie J</t>
  </si>
  <si>
    <t>Creef, Elena T</t>
  </si>
  <si>
    <t xml:space="preserve">Ko, Yu Jin </t>
  </si>
  <si>
    <t xml:space="preserve">Hertz, Rosanna </t>
  </si>
  <si>
    <t>Wardell, Lauri L</t>
  </si>
  <si>
    <t>Philosophy, political and moral philosophy, with a focus on questions of distributive justice in global politics</t>
  </si>
  <si>
    <t xml:space="preserve">Hughes, Susan </t>
  </si>
  <si>
    <t>eguzausk@wellesley.edu</t>
  </si>
  <si>
    <t>ehildret@wellesley.edu</t>
  </si>
  <si>
    <t>Berger-Sweeney, Joanne E</t>
  </si>
  <si>
    <t>English, history of literary theory and criticism,  history and literature of 19th century America</t>
  </si>
  <si>
    <t>Assistant Lacrosse Coach</t>
  </si>
  <si>
    <t>Ducas, Theodore W</t>
  </si>
  <si>
    <t>Luce Assistant Professor</t>
  </si>
  <si>
    <t>Astronomy, astrophysics</t>
  </si>
  <si>
    <t>wberry@wellesley.edu</t>
  </si>
  <si>
    <t>bgeller@wellesley.edu</t>
  </si>
  <si>
    <t>Music, chamber music; performer on modern and historical flutes; fosters study of repertoire within context of history &amp; culture</t>
  </si>
  <si>
    <t>Middle Eastern Studies, Arabic language, Arab culture, Arab civilization</t>
  </si>
  <si>
    <t>adiesl@wellesley.edu</t>
  </si>
  <si>
    <t>Political Science, racial and ethnic politics, with a focus on descriptive representation, polling accuracy, and voting behavior</t>
  </si>
  <si>
    <t>kgilbert@wellesley.edu</t>
  </si>
  <si>
    <t xml:space="preserve">Laviosa, Flavia </t>
  </si>
  <si>
    <t>Herbst, Jean R</t>
  </si>
  <si>
    <t>sgoddard@wellesley.edu</t>
  </si>
  <si>
    <t>Biological Sciences, processes underlying population differentiation and speciation; its geographic and demographic correlates of isolation, population growth and decline</t>
  </si>
  <si>
    <t xml:space="preserve">Miller, Cercie </t>
  </si>
  <si>
    <t>Ford, Elisabeth V</t>
  </si>
  <si>
    <t>Theatre Studies, performance, plays, playwrights and performers, creative works for the stage, bringing performance opportunities to Boston youth, and producing community-focused events</t>
  </si>
  <si>
    <t xml:space="preserve">Suzuki, Yuichiro </t>
  </si>
  <si>
    <t>Botanic Garden/Greenhouse</t>
  </si>
  <si>
    <t>Wood, Winifred J</t>
  </si>
  <si>
    <t>Africana Studies</t>
  </si>
  <si>
    <t>Theatre Studies, performance, plays, playwrights and performers, with plays produced at the Huntington Theatre, Steppenwolf, and off-Broadway</t>
  </si>
  <si>
    <t>Rollman, Wilfrid J</t>
  </si>
  <si>
    <t>mhatano@wellesley.edu</t>
  </si>
  <si>
    <t xml:space="preserve">Computer Science, artificial intelligence, computer graphics, System Software and System Administration, </t>
  </si>
  <si>
    <t>sparussa@wellesley.edu</t>
  </si>
  <si>
    <t>Murphy, Craig N</t>
  </si>
  <si>
    <t>Biological Sciences, plant biologist who is interested in understanding the dynamics and the underlying mechanisms of chloroplast and mitochondrial movements in plant cells</t>
  </si>
  <si>
    <t xml:space="preserve">Skeath van Mulbregt, Susan </t>
  </si>
  <si>
    <t>English, shakespeare, theater</t>
  </si>
  <si>
    <t>cmorari@wellesley.edu</t>
  </si>
  <si>
    <t xml:space="preserve">Candland, Christopher </t>
  </si>
  <si>
    <t>French, intellectual history of the French Renaissance; confessional writing; post-war Paris; exploring the power of interactive media to teach language and culture</t>
  </si>
  <si>
    <t>Stout, Christopher T</t>
  </si>
  <si>
    <t>Pyers, Jennie E</t>
  </si>
  <si>
    <t>Noggle, James W</t>
  </si>
  <si>
    <t>Matsusaka, Yoshihisa T</t>
  </si>
  <si>
    <t>Munson, Brian A</t>
  </si>
  <si>
    <t xml:space="preserve">Mekuria, Salem </t>
  </si>
  <si>
    <t xml:space="preserve">Hodgkinson, Randall </t>
  </si>
  <si>
    <t>cpaul@wellesley.edu</t>
  </si>
  <si>
    <t>jrenjili@wellesley.edu</t>
  </si>
  <si>
    <t>Just, Marion R</t>
  </si>
  <si>
    <t>alucas3@wellesley.edu</t>
  </si>
  <si>
    <t>Psychology, Personality Psychology, shyness, self-concept, identity orientations</t>
  </si>
  <si>
    <t>Musical Instrument Instructor</t>
  </si>
  <si>
    <t>jmatthae@wellesley.edu</t>
  </si>
  <si>
    <t>Goddard, Stacie E</t>
  </si>
  <si>
    <t>Schultz, Andrew C</t>
  </si>
  <si>
    <t xml:space="preserve">Kodera, T. James </t>
  </si>
  <si>
    <t>cverscho@wellesley.edu</t>
  </si>
  <si>
    <t>abard@wellesley.edu</t>
  </si>
  <si>
    <t>Turnbull, Marilyn T</t>
  </si>
  <si>
    <t>jpyers@wellesley.edu</t>
  </si>
  <si>
    <t>Starr, Raymond J</t>
  </si>
  <si>
    <t>darcinie@wellesley.edu</t>
  </si>
  <si>
    <t>South Asia Studies</t>
  </si>
  <si>
    <t>McGibbon, Phyllis I</t>
  </si>
  <si>
    <t>Channer, Colin C</t>
  </si>
  <si>
    <t>Sushner, Rachael K</t>
  </si>
  <si>
    <t xml:space="preserve">Renjilian-Burgy, Joy </t>
  </si>
  <si>
    <t xml:space="preserve">Classical Studies, Latin literature </t>
  </si>
  <si>
    <t xml:space="preserve">East Asian Languages &amp; Literaturee, medieval Chinese Literaturee and </t>
  </si>
  <si>
    <t>cmorley@wellesley.edu</t>
  </si>
  <si>
    <t>yhu@wellesley.edu</t>
  </si>
  <si>
    <t>Hall, Mona L</t>
  </si>
  <si>
    <t>bkuscher@wellesley.edu</t>
  </si>
  <si>
    <t>Nabar, Malhar Shyam V</t>
  </si>
  <si>
    <t>McLeod, Kim K</t>
  </si>
  <si>
    <t>Astronomy, Astronomer focused on the Koronis family of asteroids; teaches introductory astronomy at Wellesley and MIT</t>
  </si>
  <si>
    <t>Sophia Moses Robison Professor</t>
  </si>
  <si>
    <t>mwaller@wellesley.edu</t>
  </si>
  <si>
    <t>carumain@wellesley.edu</t>
  </si>
  <si>
    <t>komeara@wellesley.edu</t>
  </si>
  <si>
    <t>Biological Sciences, neurobiology of learning and memory,  behavioral studies, neurochemical studies, anatomical studies, mechanisms involved in normal memory processes and cognitive processes,  malfunction in both neurodevelopmental and neurodegenerative disorders, Rett syndrome, Alzheimer's disease</t>
  </si>
  <si>
    <t>Italian Studies</t>
  </si>
  <si>
    <t>Elmore, Donald E</t>
  </si>
  <si>
    <t>Racquetball Instructor</t>
  </si>
  <si>
    <t>Bernhard, Regan M</t>
  </si>
  <si>
    <t>Newton, Irene L</t>
  </si>
  <si>
    <t>awitte@wellesley.edu</t>
  </si>
  <si>
    <t>aweiner@wellesley.edu</t>
  </si>
  <si>
    <t>Religion, material culture and literary texts to explore facets of Late Antique Jewish history and the history of the Jewish and Christian communities of the Eastern Roman Empire</t>
  </si>
  <si>
    <t>dfetter@wellesley.edu</t>
  </si>
  <si>
    <t>dwebb1@wellesley.edu</t>
  </si>
  <si>
    <t>Political Science, comparative politics, international relations</t>
  </si>
  <si>
    <t>lmarlow@wellesley.edu</t>
  </si>
  <si>
    <t>Bard, Amy C</t>
  </si>
  <si>
    <t>Physics, basic physics principles, with interests in intercultural relations; liaison for Watson Fellowship; returned Peace Corps volunteer</t>
  </si>
  <si>
    <t>Computer Science, discrepancy of partial orders as a measure of "fairness" achievable under extension to weak or linear orders</t>
  </si>
  <si>
    <t xml:space="preserve">Shaer, Orit </t>
  </si>
  <si>
    <t xml:space="preserve">Economics, </t>
  </si>
  <si>
    <t xml:space="preserve">Tham, Shiao Wei </t>
  </si>
  <si>
    <t xml:space="preserve">Ozawa, Kazuko </t>
  </si>
  <si>
    <t>cramos@wellesley.edu</t>
  </si>
  <si>
    <t>Director of Yanvalou</t>
  </si>
  <si>
    <t>Hodge, Thomas P</t>
  </si>
  <si>
    <t>Chemistry, laboratory experiments for general
and physical chemistry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</si>
</sst>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amily val="2"/>
    </font>
    <font>
      <sz val="10"/>
      <color indexed="8"/>
      <name val="Arial"/>
      <family val="2"/>
    </font>
    <font>
      <u/>
      <sz val="10"/>
      <color indexed="39"/>
      <name val="Arial"/>
      <family val="2"/>
    </font>
    <font>
      <u/>
      <sz val="11"/>
      <color indexed="39"/>
      <name val="Arial"/>
      <family val="2"/>
    </font>
    <font>
      <u/>
      <sz val="10"/>
      <color theme="11"/>
      <name val="Aria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7">
    <xf numFmtId="0" fontId="0" fillId="0" borderId="0" xfId="0">
      <alignment vertical="center"/>
    </xf>
    <xf numFmtId="0" fontId="1" fillId="0" borderId="0" xfId="0" applyNumberFormat="1" applyFont="1" applyFill="1" applyAlignment="1"/>
    <xf numFmtId="49" fontId="2" fillId="0" borderId="0" xfId="0" applyNumberFormat="1" applyFont="1" applyFill="1" applyAlignment="1"/>
    <xf numFmtId="0" fontId="2" fillId="0" borderId="0" xfId="0" applyNumberFormat="1" applyFont="1" applyFill="1" applyAlignment="1"/>
    <xf numFmtId="0" fontId="0" fillId="0" borderId="0" xfId="0" applyNumberFormat="1" applyFont="1" applyFill="1" applyAlignment="1">
      <alignment wrapText="1"/>
    </xf>
    <xf numFmtId="0" fontId="3" fillId="0" borderId="0" xfId="0" applyNumberFormat="1" applyFont="1" applyFill="1" applyAlignment="1"/>
    <xf numFmtId="0" fontId="1" fillId="0" borderId="0" xfId="0" applyNumberFormat="1" applyFont="1" applyFill="1" applyAlignment="1">
      <alignment wrapText="1"/>
    </xf>
  </cellXfs>
  <cellStyles count="2">
    <cellStyle name="Followed Hyperlink" xfId="1" builtinId="9" hidden="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7"/>
  <sheetViews>
    <sheetView tabSelected="1" workbookViewId="0">
      <selection activeCell="D1" sqref="D1:D1048576"/>
    </sheetView>
  </sheetViews>
  <sheetFormatPr baseColWidth="10" defaultColWidth="8.83203125" defaultRowHeight="12.75" customHeight="1" x14ac:dyDescent="0"/>
  <cols>
    <col min="1" max="1" width="29.1640625" customWidth="1"/>
    <col min="2" max="2" width="32.33203125" customWidth="1"/>
    <col min="3" max="3" width="29.1640625" customWidth="1"/>
    <col min="4" max="4" width="8.83203125" hidden="1" customWidth="1"/>
    <col min="5" max="5" width="29.83203125" customWidth="1"/>
    <col min="6" max="6" width="8.83203125" customWidth="1"/>
  </cols>
  <sheetData>
    <row r="1" spans="1:5" ht="12.75" customHeight="1">
      <c r="A1" s="1" t="s">
        <v>846</v>
      </c>
      <c r="B1" s="1" t="s">
        <v>1176</v>
      </c>
      <c r="C1" s="2" t="str">
        <f>HYPERLINK("mailto:pobeng@wellesley.edu","pobeng@wellesley.edu")</f>
        <v>pobeng@wellesley.edu</v>
      </c>
      <c r="D1" s="1" t="s">
        <v>848</v>
      </c>
      <c r="E1" s="1" t="s">
        <v>279</v>
      </c>
    </row>
    <row r="2" spans="1:5" ht="12.75" customHeight="1">
      <c r="A2" s="1" t="s">
        <v>364</v>
      </c>
      <c r="B2" s="1" t="s">
        <v>1176</v>
      </c>
      <c r="C2" s="2" t="str">
        <f>HYPERLINK("mailto:lwabuyel@wellesley.edu","lwabyuyel@wellesley.edu")</f>
        <v>lwabyuyel@wellesley.edu</v>
      </c>
      <c r="D2" s="1" t="s">
        <v>140</v>
      </c>
      <c r="E2" s="1" t="s">
        <v>798</v>
      </c>
    </row>
    <row r="3" spans="1:5" ht="12.75" customHeight="1">
      <c r="A3" s="1" t="s">
        <v>822</v>
      </c>
      <c r="B3" s="1" t="s">
        <v>1176</v>
      </c>
      <c r="C3" s="2" t="str">
        <f>HYPERLINK("mailto:dpatters@wellesley.edu","dpatters@wellesley.edu")</f>
        <v>dpatters@wellesley.edu</v>
      </c>
      <c r="D3" s="1" t="s">
        <v>294</v>
      </c>
      <c r="E3" s="1" t="s">
        <v>323</v>
      </c>
    </row>
    <row r="4" spans="1:5" ht="12.75" customHeight="1">
      <c r="A4" s="1" t="s">
        <v>420</v>
      </c>
      <c r="B4" s="1" t="s">
        <v>1176</v>
      </c>
      <c r="C4" s="2" t="str">
        <f>HYPERLINK("mailto:scudjoe@wellesley.edu","scudjoe@wellesley.edu")</f>
        <v>scudjoe@wellesley.edu</v>
      </c>
      <c r="D4" s="1" t="s">
        <v>1098</v>
      </c>
      <c r="E4" s="1" t="s">
        <v>946</v>
      </c>
    </row>
    <row r="5" spans="1:5" ht="12.75" customHeight="1">
      <c r="A5" s="1" t="s">
        <v>144</v>
      </c>
      <c r="B5" s="1" t="s">
        <v>1176</v>
      </c>
      <c r="C5" s="2" t="str">
        <f>HYPERLINK("mailto:fsteady@wellesley.edu","fsteady@wellesley.edu")</f>
        <v>fsteady@wellesley.edu</v>
      </c>
      <c r="D5" s="1" t="s">
        <v>885</v>
      </c>
      <c r="E5" s="1" t="s">
        <v>1016</v>
      </c>
    </row>
    <row r="6" spans="1:5" ht="12.75" customHeight="1">
      <c r="A6" s="1" t="s">
        <v>1059</v>
      </c>
      <c r="B6" s="1" t="s">
        <v>91</v>
      </c>
      <c r="C6" s="2" t="str">
        <f>HYPERLINK("mailto:pfisher@wellesley.edu","pfisher@wellesley.edu")</f>
        <v>pfisher@wellesley.edu</v>
      </c>
      <c r="D6" s="1" t="s">
        <v>294</v>
      </c>
      <c r="E6" s="1" t="s">
        <v>594</v>
      </c>
    </row>
    <row r="7" spans="1:5" ht="12.75" customHeight="1">
      <c r="A7" s="1" t="s">
        <v>115</v>
      </c>
      <c r="B7" s="1" t="s">
        <v>91</v>
      </c>
      <c r="C7" s="2" t="str">
        <f>HYPERLINK("mailto:mjeffrie@wellesley.edu","mjeffrie@wellesley.edu")</f>
        <v>mjeffrie@wellesley.edu</v>
      </c>
      <c r="D7" s="1" t="s">
        <v>294</v>
      </c>
      <c r="E7" s="1" t="s">
        <v>574</v>
      </c>
    </row>
    <row r="8" spans="1:5" ht="12.75" customHeight="1">
      <c r="A8" s="1" t="s">
        <v>260</v>
      </c>
      <c r="B8" s="1" t="s">
        <v>350</v>
      </c>
      <c r="C8" s="2" t="str">
        <f>HYPERLINK("mailto:dmatzner@wellesley.edu","dmatzner@wellesley.edu")</f>
        <v>dmatzner@wellesley.edu</v>
      </c>
      <c r="D8" s="1" t="s">
        <v>294</v>
      </c>
      <c r="E8" s="1" t="s">
        <v>436</v>
      </c>
    </row>
    <row r="9" spans="1:5" ht="12.75" customHeight="1">
      <c r="A9" s="1" t="s">
        <v>30</v>
      </c>
      <c r="B9" s="1" t="s">
        <v>350</v>
      </c>
      <c r="C9" s="2" t="str">
        <f>HYPERLINK("mailto:avanarsd@wellesley.edu","avanarsd@wellesley.edu")</f>
        <v>avanarsd@wellesley.edu</v>
      </c>
      <c r="D9" s="1" t="s">
        <v>294</v>
      </c>
      <c r="E9" s="1" t="s">
        <v>307</v>
      </c>
    </row>
    <row r="10" spans="1:5" ht="12.75" customHeight="1">
      <c r="A10" s="1" t="s">
        <v>661</v>
      </c>
      <c r="B10" s="1" t="s">
        <v>350</v>
      </c>
      <c r="C10" s="2" t="str">
        <f>HYPERLINK("mailto:pkohl@wellesley.edu","pkohl@wellesley.edu")</f>
        <v>pkohl@wellesley.edu</v>
      </c>
      <c r="D10" s="1" t="s">
        <v>662</v>
      </c>
      <c r="E10" s="1" t="s">
        <v>994</v>
      </c>
    </row>
    <row r="11" spans="1:5" ht="12.75" customHeight="1">
      <c r="A11" s="1" t="s">
        <v>849</v>
      </c>
      <c r="B11" s="1" t="s">
        <v>350</v>
      </c>
      <c r="C11" s="2" t="str">
        <f>HYPERLINK("mailto:akarakas@wellesley.edu","akarakas@wellesley.edu")</f>
        <v>akarakas@wellesley.edu</v>
      </c>
      <c r="D11" s="1" t="s">
        <v>885</v>
      </c>
      <c r="E11" s="1" t="s">
        <v>787</v>
      </c>
    </row>
    <row r="12" spans="1:5" ht="12.75" customHeight="1">
      <c r="A12" s="1" t="s">
        <v>817</v>
      </c>
      <c r="B12" s="1" t="s">
        <v>78</v>
      </c>
      <c r="C12" s="2" t="str">
        <f>HYPERLINK("mailto:hliu@wellesley.edu","hliu@wellesley.edu")</f>
        <v>hliu@wellesley.edu</v>
      </c>
      <c r="D12" s="1" t="s">
        <v>848</v>
      </c>
      <c r="E12" s="1" t="s">
        <v>447</v>
      </c>
    </row>
    <row r="13" spans="1:5" ht="12.75" customHeight="1">
      <c r="A13" s="1" t="s">
        <v>278</v>
      </c>
      <c r="B13" s="1" t="s">
        <v>78</v>
      </c>
      <c r="C13" s="2" t="str">
        <f>HYPERLINK("mailto:mmartin@wellesley.edu","mmartin@wellesley.edu")</f>
        <v>mmartin@wellesley.edu</v>
      </c>
      <c r="D13" s="1" t="s">
        <v>294</v>
      </c>
      <c r="E13" s="1" t="s">
        <v>910</v>
      </c>
    </row>
    <row r="14" spans="1:5" ht="12.75" customHeight="1">
      <c r="A14" s="1" t="s">
        <v>1213</v>
      </c>
      <c r="B14" s="1" t="s">
        <v>78</v>
      </c>
      <c r="C14" s="2" t="str">
        <f>HYPERLINK("mailto:pmcgibbo@wellesley.edu","pmcgibbo@wellesley.edu")</f>
        <v>pmcgibbo@wellesley.edu</v>
      </c>
      <c r="D14" s="1" t="s">
        <v>885</v>
      </c>
      <c r="E14" s="1" t="s">
        <v>10</v>
      </c>
    </row>
    <row r="15" spans="1:5" ht="12.75" customHeight="1">
      <c r="A15" s="1" t="s">
        <v>1194</v>
      </c>
      <c r="B15" s="1" t="s">
        <v>78</v>
      </c>
      <c r="C15" s="2" t="str">
        <f>HYPERLINK("mailto:smekuria@wellesley.edu","smekuria@wellesley.edu")</f>
        <v>smekuria@wellesley.edu</v>
      </c>
      <c r="D15" s="1" t="s">
        <v>36</v>
      </c>
      <c r="E15" s="1" t="s">
        <v>186</v>
      </c>
    </row>
    <row r="16" spans="1:5" ht="12.75" customHeight="1">
      <c r="A16" s="1" t="s">
        <v>1066</v>
      </c>
      <c r="B16" s="1" t="s">
        <v>78</v>
      </c>
      <c r="C16" s="2" t="str">
        <f>HYPERLINK("mailto:qmeng@wellesley.edu","qmeng@wellesley.edu")</f>
        <v>qmeng@wellesley.edu</v>
      </c>
      <c r="D16" s="1" t="s">
        <v>441</v>
      </c>
      <c r="E16" s="1" t="s">
        <v>74</v>
      </c>
    </row>
    <row r="17" spans="1:5" ht="12.75" customHeight="1">
      <c r="A17" s="1" t="s">
        <v>252</v>
      </c>
      <c r="B17" s="1" t="s">
        <v>78</v>
      </c>
      <c r="C17" s="2" t="str">
        <f>HYPERLINK("mailto:amowbray@wellesley.edu","amowbray@wellesley.edu")</f>
        <v>amowbray@wellesley.edu</v>
      </c>
      <c r="D17" s="1" t="s">
        <v>140</v>
      </c>
      <c r="E17" s="1" t="s">
        <v>554</v>
      </c>
    </row>
    <row r="18" spans="1:5" ht="12.75" customHeight="1">
      <c r="A18" s="1" t="s">
        <v>117</v>
      </c>
      <c r="B18" s="1" t="s">
        <v>78</v>
      </c>
      <c r="C18" s="2" t="str">
        <f>HYPERLINK("mailto:drivera@wellesley.edu","drivera@wellesley.edu")</f>
        <v>drivera@wellesley.edu</v>
      </c>
      <c r="D18" s="1" t="s">
        <v>294</v>
      </c>
      <c r="E18" s="1" t="s">
        <v>100</v>
      </c>
    </row>
    <row r="19" spans="1:5" ht="12.75" customHeight="1">
      <c r="A19" s="1" t="s">
        <v>381</v>
      </c>
      <c r="B19" s="1" t="s">
        <v>78</v>
      </c>
      <c r="C19" s="2" t="str">
        <f>HYPERLINK("mailto:mcarroll@wellesley.edu","mcarroll@wellesley.edu")</f>
        <v>mcarroll@wellesley.edu</v>
      </c>
      <c r="D19" s="1" t="s">
        <v>885</v>
      </c>
      <c r="E19" s="1" t="s">
        <v>760</v>
      </c>
    </row>
    <row r="20" spans="1:5" ht="12.75" customHeight="1">
      <c r="A20" s="1" t="s">
        <v>928</v>
      </c>
      <c r="B20" s="1" t="s">
        <v>78</v>
      </c>
      <c r="C20" s="2" t="str">
        <f>HYPERLINK("mailto:ltohme@wellesley.edu","ltohme@wellesley.edu")</f>
        <v>ltohme@wellesley.edu</v>
      </c>
      <c r="D20" s="1" t="s">
        <v>997</v>
      </c>
      <c r="E20" s="1" t="s">
        <v>676</v>
      </c>
    </row>
    <row r="21" spans="1:5" ht="12.75" customHeight="1">
      <c r="A21" s="1" t="s">
        <v>1140</v>
      </c>
      <c r="B21" s="1" t="s">
        <v>78</v>
      </c>
      <c r="C21" s="2" t="str">
        <f>HYPERLINK("mailto:rbedell@wellesley.edu","rbedell@wellesley.edu")</f>
        <v>rbedell@wellesley.edu</v>
      </c>
      <c r="D21" s="1" t="s">
        <v>294</v>
      </c>
      <c r="E21" s="1" t="s">
        <v>421</v>
      </c>
    </row>
    <row r="22" spans="1:5" ht="12.75" customHeight="1">
      <c r="A22" s="1" t="s">
        <v>727</v>
      </c>
      <c r="B22" s="1" t="s">
        <v>78</v>
      </c>
      <c r="C22" s="2" t="str">
        <f>HYPERLINK("mailto:kcassibr@wellesley.edu","kcassibr@wellesley.edu")</f>
        <v>kcassibr@wellesley.edu</v>
      </c>
      <c r="D22" s="1" t="s">
        <v>294</v>
      </c>
      <c r="E22" s="1" t="s">
        <v>684</v>
      </c>
    </row>
    <row r="23" spans="1:5" ht="12.75" customHeight="1">
      <c r="A23" s="1" t="s">
        <v>613</v>
      </c>
      <c r="B23" s="1" t="s">
        <v>78</v>
      </c>
      <c r="C23" s="2" t="str">
        <f>HYPERLINK("mailto:pberman@wellesley.edu","pberman@wellesley.edu")</f>
        <v>pberman@wellesley.edu</v>
      </c>
      <c r="D23" s="1" t="s">
        <v>301</v>
      </c>
      <c r="E23" s="1" t="s">
        <v>1010</v>
      </c>
    </row>
    <row r="24" spans="1:5" ht="12.75" customHeight="1">
      <c r="A24" s="1" t="s">
        <v>155</v>
      </c>
      <c r="B24" s="1" t="s">
        <v>78</v>
      </c>
      <c r="C24" s="2" t="str">
        <f>HYPERLINK("mailto:afriedma@wellesley.edu","afriedma@wellesley.edu")</f>
        <v>afriedma@wellesley.edu</v>
      </c>
      <c r="D24" s="1" t="s">
        <v>755</v>
      </c>
      <c r="E24" s="1" t="s">
        <v>223</v>
      </c>
    </row>
    <row r="25" spans="1:5" ht="12.75" customHeight="1">
      <c r="A25" s="1" t="s">
        <v>593</v>
      </c>
      <c r="B25" s="1" t="s">
        <v>78</v>
      </c>
      <c r="C25" s="2" t="str">
        <f>HYPERLINK("mailto:jmusacch@wellesley.edu","jmusacch@wellesley.edu")</f>
        <v>jmusacch@wellesley.edu</v>
      </c>
      <c r="D25" s="1" t="s">
        <v>848</v>
      </c>
      <c r="E25" s="1" t="s">
        <v>558</v>
      </c>
    </row>
    <row r="26" spans="1:5" ht="12.75" customHeight="1">
      <c r="A26" s="1" t="s">
        <v>842</v>
      </c>
      <c r="B26" s="1" t="s">
        <v>78</v>
      </c>
      <c r="C26" s="2" t="str">
        <f>HYPERLINK("mailto:joles@wellesley.edu","joles@wellesley.edu")</f>
        <v>joles@wellesley.edu</v>
      </c>
      <c r="D26" s="1" t="s">
        <v>441</v>
      </c>
      <c r="E26" s="1" t="s">
        <v>576</v>
      </c>
    </row>
    <row r="27" spans="1:5" ht="12.75" customHeight="1">
      <c r="A27" s="1" t="s">
        <v>1005</v>
      </c>
      <c r="B27" s="1" t="s">
        <v>78</v>
      </c>
      <c r="C27" s="2" t="str">
        <f>HYPERLINK("mailto:jogorman@wellesley.edu","jogorman@wellesley.edu")</f>
        <v>jogorman@wellesley.edu</v>
      </c>
      <c r="D27" s="1" t="s">
        <v>950</v>
      </c>
      <c r="E27" s="1" t="s">
        <v>479</v>
      </c>
    </row>
    <row r="28" spans="1:5" ht="12.75" customHeight="1">
      <c r="A28" s="1" t="s">
        <v>48</v>
      </c>
      <c r="B28" s="1" t="s">
        <v>78</v>
      </c>
      <c r="C28" s="2" t="str">
        <f>HYPERLINK("mailto:dolsen@wellesley.edu","dolsen@wellesley.edu")</f>
        <v>dolsen@wellesley.edu</v>
      </c>
      <c r="D28" s="1" t="s">
        <v>294</v>
      </c>
      <c r="E28" s="1" t="s">
        <v>816</v>
      </c>
    </row>
    <row r="29" spans="1:5" ht="12.75" customHeight="1">
      <c r="A29" s="1" t="s">
        <v>232</v>
      </c>
      <c r="B29" s="1" t="s">
        <v>78</v>
      </c>
      <c r="C29" s="2" t="str">
        <f>HYPERLINK("mailto:bharvey@wellesley.edu","bharvey@wellesley.edu")</f>
        <v>bharvey@wellesley.edu</v>
      </c>
      <c r="D29" s="1" t="s">
        <v>964</v>
      </c>
      <c r="E29" s="1" t="s">
        <v>629</v>
      </c>
    </row>
    <row r="30" spans="1:5" ht="12.75" customHeight="1">
      <c r="A30" s="1" t="s">
        <v>239</v>
      </c>
      <c r="B30" s="1" t="s">
        <v>78</v>
      </c>
      <c r="C30" s="2" t="str">
        <f>HYPERLINK("mailto:jblack@wellesley.edu","jblack@wellesley.edu")</f>
        <v>jblack@wellesley.edu</v>
      </c>
      <c r="D30" s="1" t="s">
        <v>1122</v>
      </c>
      <c r="E30" s="1" t="s">
        <v>35</v>
      </c>
    </row>
    <row r="31" spans="1:5" ht="12.75" customHeight="1">
      <c r="A31" s="1" t="s">
        <v>158</v>
      </c>
      <c r="B31" s="1" t="s">
        <v>78</v>
      </c>
      <c r="C31" s="2" t="str">
        <f>HYPERLINK("mailto:crogers@wellesely.edu","crogers@wellesely.edu")</f>
        <v>crogers@wellesely.edu</v>
      </c>
      <c r="D31" s="1" t="s">
        <v>140</v>
      </c>
      <c r="E31" s="1" t="s">
        <v>529</v>
      </c>
    </row>
    <row r="32" spans="1:5" ht="12.75" customHeight="1">
      <c r="A32" s="1" t="s">
        <v>766</v>
      </c>
      <c r="B32" s="1" t="s">
        <v>78</v>
      </c>
      <c r="C32" s="2" t="str">
        <f>HYPERLINK("mailto:cdorrien@wellesley.edu","cdorrien@wellesley.edu")</f>
        <v>cdorrien@wellesley.edu</v>
      </c>
      <c r="D32" s="1" t="s">
        <v>885</v>
      </c>
      <c r="E32" s="1" t="s">
        <v>892</v>
      </c>
    </row>
    <row r="33" spans="1:5" ht="12.75" customHeight="1">
      <c r="A33" s="1" t="s">
        <v>711</v>
      </c>
      <c r="B33" s="1" t="s">
        <v>78</v>
      </c>
      <c r="C33" s="2" t="str">
        <f>HYPERLINK("mailto:clieu@wellesley.edu","clieu@wellesley.edu")</f>
        <v>clieu@wellesley.edu</v>
      </c>
      <c r="D33" s="1" t="s">
        <v>140</v>
      </c>
      <c r="E33" s="1" t="s">
        <v>222</v>
      </c>
    </row>
    <row r="34" spans="1:5" ht="12.75" customHeight="1">
      <c r="A34" s="1" t="s">
        <v>715</v>
      </c>
      <c r="B34" s="1" t="s">
        <v>354</v>
      </c>
      <c r="C34" s="2" t="str">
        <f>HYPERLINK("mailto:aseth@wellesley.edu","aseth@wellesley.edu")</f>
        <v>aseth@wellesley.edu</v>
      </c>
      <c r="D34" s="1" t="s">
        <v>140</v>
      </c>
      <c r="E34" s="1" t="s">
        <v>1158</v>
      </c>
    </row>
    <row r="35" spans="1:5" ht="12.75" customHeight="1">
      <c r="A35" s="1" t="s">
        <v>426</v>
      </c>
      <c r="B35" s="1" t="s">
        <v>354</v>
      </c>
      <c r="C35" s="3" t="str">
        <f>HYPERLINK("mailto:sslivan@wellesley.edu","sslivan@wellesley.edu")</f>
        <v>sslivan@wellesley.edu</v>
      </c>
      <c r="D35" s="1" t="s">
        <v>815</v>
      </c>
      <c r="E35" s="1" t="s">
        <v>1225</v>
      </c>
    </row>
    <row r="36" spans="1:5" ht="12.75" customHeight="1">
      <c r="A36" s="1" t="s">
        <v>405</v>
      </c>
      <c r="B36" s="1" t="s">
        <v>354</v>
      </c>
      <c r="C36" s="2" t="str">
        <f>HYPERLINK("mailto:wbauer@wellesley.edu","wbauer@wellesley.edu")</f>
        <v>wbauer@wellesley.edu</v>
      </c>
      <c r="D36" s="1" t="s">
        <v>885</v>
      </c>
      <c r="E36" s="1" t="s">
        <v>814</v>
      </c>
    </row>
    <row r="37" spans="1:5" ht="12.75" customHeight="1">
      <c r="A37" s="1" t="s">
        <v>1224</v>
      </c>
      <c r="B37" s="1" t="s">
        <v>354</v>
      </c>
      <c r="C37" s="3" t="str">
        <f>HYPERLINK("mailto:kmcleod@wellesley.edu","kmcleod@wellesley.edu")</f>
        <v>kmcleod@wellesley.edu</v>
      </c>
      <c r="D37" s="1" t="s">
        <v>885</v>
      </c>
      <c r="E37" s="1" t="s">
        <v>1117</v>
      </c>
    </row>
    <row r="38" spans="1:5" ht="12.75" customHeight="1">
      <c r="A38" s="1" t="s">
        <v>1153</v>
      </c>
      <c r="B38" s="1" t="s">
        <v>1071</v>
      </c>
      <c r="C38" s="2" t="s">
        <v>1121</v>
      </c>
      <c r="D38" s="1" t="s">
        <v>724</v>
      </c>
      <c r="E38" s="1" t="s">
        <v>1230</v>
      </c>
    </row>
    <row r="39" spans="1:5" ht="12.75" customHeight="1">
      <c r="A39" s="1" t="s">
        <v>980</v>
      </c>
      <c r="B39" s="1" t="s">
        <v>1071</v>
      </c>
      <c r="C39" s="3" t="str">
        <f>HYPERLINK("mailto:jhughes@wellesley.edu","jhughes@wellesley.edu")</f>
        <v>jhughes@wellesley.edu</v>
      </c>
      <c r="D39" s="1" t="s">
        <v>416</v>
      </c>
      <c r="E39" s="1" t="s">
        <v>240</v>
      </c>
    </row>
    <row r="40" spans="1:5" ht="12.75" customHeight="1">
      <c r="A40" s="1" t="s">
        <v>530</v>
      </c>
      <c r="B40" s="1" t="s">
        <v>1071</v>
      </c>
      <c r="C40" s="3" t="str">
        <f>HYPERLINK("mailto:kjones@wellesley.edu","kjones@wellesley.edu")</f>
        <v>kjones@wellesley.edu</v>
      </c>
      <c r="D40" s="1" t="s">
        <v>1048</v>
      </c>
      <c r="E40" s="1" t="s">
        <v>802</v>
      </c>
    </row>
    <row r="41" spans="1:5" ht="12.75" customHeight="1">
      <c r="A41" s="1" t="s">
        <v>121</v>
      </c>
      <c r="B41" s="1" t="s">
        <v>1071</v>
      </c>
      <c r="C41" s="3" t="str">
        <f>HYPERLINK("mailto:mkoniger@wellesley.edu","mkoniger@wellesley.edu")</f>
        <v>mkoniger@wellesley.edu</v>
      </c>
      <c r="D41" s="1" t="s">
        <v>1048</v>
      </c>
      <c r="E41" s="1" t="s">
        <v>1183</v>
      </c>
    </row>
    <row r="42" spans="1:5" ht="12.75" customHeight="1">
      <c r="A42" s="1" t="s">
        <v>1026</v>
      </c>
      <c r="B42" s="1" t="s">
        <v>1071</v>
      </c>
      <c r="C42" s="2" t="str">
        <f>HYPERLINK("mailto:mlabonte@wellesley.edu","mlabonte@wellesley.edu")</f>
        <v>mlabonte@wellesley.edu</v>
      </c>
      <c r="D42" s="1" t="s">
        <v>140</v>
      </c>
      <c r="E42" s="1" t="s">
        <v>1071</v>
      </c>
    </row>
    <row r="43" spans="1:5" ht="12.75" customHeight="1">
      <c r="A43" s="1" t="s">
        <v>293</v>
      </c>
      <c r="B43" s="1" t="s">
        <v>1071</v>
      </c>
      <c r="C43" s="3" t="str">
        <f>HYPERLINK("mailto:kodonnel@wellesley.edu","kodonnel@wellesley.edu")</f>
        <v>kodonnel@wellesley.edu</v>
      </c>
      <c r="D43" s="1" t="s">
        <v>441</v>
      </c>
      <c r="E43" s="1" t="s">
        <v>361</v>
      </c>
    </row>
    <row r="44" spans="1:5" ht="12.75" customHeight="1">
      <c r="A44" s="1" t="s">
        <v>1133</v>
      </c>
      <c r="B44" s="1" t="s">
        <v>1071</v>
      </c>
      <c r="C44" s="3" t="str">
        <f>HYPERLINK("mailto:kpeterma@wellesley.edu","kpeterma@wellesley.edu")</f>
        <v>kpeterma@wellesley.edu</v>
      </c>
      <c r="D44" s="1" t="s">
        <v>885</v>
      </c>
      <c r="E44" s="1" t="s">
        <v>228</v>
      </c>
    </row>
    <row r="45" spans="1:5" ht="12.75" customHeight="1">
      <c r="A45" s="1" t="s">
        <v>204</v>
      </c>
      <c r="B45" s="1" t="s">
        <v>1071</v>
      </c>
      <c r="C45" s="2" t="str">
        <f>HYPERLINK("mailto:asequeir@wellesley.edu","asequeir@wellesley.edu")</f>
        <v>asequeir@wellesley.edu</v>
      </c>
      <c r="D45" s="1" t="s">
        <v>848</v>
      </c>
      <c r="E45" s="1" t="s">
        <v>1169</v>
      </c>
    </row>
    <row r="46" spans="1:5" ht="12.75" customHeight="1">
      <c r="A46" s="1" t="s">
        <v>631</v>
      </c>
      <c r="B46" s="1" t="s">
        <v>1071</v>
      </c>
      <c r="C46" s="3" t="str">
        <f>HYPERLINK("mailto:cskow@wellesley.edu","cskow@wellesley.edu")</f>
        <v>cskow@wellesley.edu</v>
      </c>
      <c r="D46" s="1" t="s">
        <v>815</v>
      </c>
      <c r="E46" s="1" t="s">
        <v>1071</v>
      </c>
    </row>
    <row r="47" spans="1:5" ht="12.75" customHeight="1">
      <c r="A47" s="1" t="s">
        <v>954</v>
      </c>
      <c r="B47" s="1" t="s">
        <v>1071</v>
      </c>
      <c r="C47" s="3" t="str">
        <f>HYPERLINK("mailto:ssmith6@wellesley.edu","ssmith6@wellesley.edu")</f>
        <v>ssmith6@wellesley.edu</v>
      </c>
      <c r="D47" s="1" t="s">
        <v>140</v>
      </c>
      <c r="E47" s="1" t="s">
        <v>386</v>
      </c>
    </row>
    <row r="48" spans="1:5" ht="12.75" customHeight="1">
      <c r="A48" s="1" t="s">
        <v>830</v>
      </c>
      <c r="B48" s="1" t="s">
        <v>1071</v>
      </c>
      <c r="C48" s="3" t="str">
        <f>HYPERLINK("mailto:mmoore@wellesley.edu","mmoore@wellesley.edu")</f>
        <v>mmoore@wellesley.edu</v>
      </c>
      <c r="D48" s="1" t="s">
        <v>848</v>
      </c>
      <c r="E48" s="1" t="s">
        <v>321</v>
      </c>
    </row>
    <row r="49" spans="1:5" ht="12.75" customHeight="1">
      <c r="A49" s="1" t="s">
        <v>96</v>
      </c>
      <c r="B49" s="1" t="s">
        <v>1071</v>
      </c>
      <c r="C49" s="3" t="str">
        <f>HYPERLINK("mailto:dwebb@wellesley.edu","dwebb@wellesley.edu")</f>
        <v>dwebb@wellesley.edu</v>
      </c>
      <c r="D49" s="1" t="s">
        <v>885</v>
      </c>
      <c r="E49" s="1" t="s">
        <v>1024</v>
      </c>
    </row>
    <row r="50" spans="1:5" ht="12.75" customHeight="1">
      <c r="A50" s="1" t="s">
        <v>256</v>
      </c>
      <c r="B50" s="1" t="s">
        <v>1071</v>
      </c>
      <c r="C50" s="3" t="str">
        <f>HYPERLINK("mailto:vhacopia@wellesley.edu","vhacopia@wellesley.edu")</f>
        <v>vhacopia@wellesley.edu</v>
      </c>
      <c r="D50" s="1" t="s">
        <v>815</v>
      </c>
      <c r="E50" s="1" t="s">
        <v>283</v>
      </c>
    </row>
    <row r="51" spans="1:5" ht="12.75" customHeight="1">
      <c r="A51" s="1" t="s">
        <v>488</v>
      </c>
      <c r="B51" s="1" t="s">
        <v>1071</v>
      </c>
      <c r="C51" s="3" t="str">
        <f>HYPERLINK("mailto:jhooddeg@wellesley.edu","jhooddeg@wellesley.edu")</f>
        <v>jhooddeg@wellesley.edu</v>
      </c>
      <c r="D51" s="1" t="s">
        <v>294</v>
      </c>
      <c r="E51" s="1" t="s">
        <v>382</v>
      </c>
    </row>
    <row r="52" spans="1:5" ht="12.75" customHeight="1">
      <c r="A52" s="1" t="s">
        <v>215</v>
      </c>
      <c r="B52" s="1" t="s">
        <v>1071</v>
      </c>
      <c r="C52" s="3" t="str">
        <f>HYPERLINK("mailto:nrodenho@wellesley.edu","nrodenho@wellesley.edu")</f>
        <v>nrodenho@wellesley.edu</v>
      </c>
      <c r="D52" s="1" t="s">
        <v>211</v>
      </c>
      <c r="E52" s="1" t="s">
        <v>455</v>
      </c>
    </row>
    <row r="53" spans="1:5" ht="12.75" customHeight="1">
      <c r="A53" s="1" t="s">
        <v>926</v>
      </c>
      <c r="B53" s="1" t="s">
        <v>1071</v>
      </c>
      <c r="C53" s="2" t="str">
        <f>HYPERLINK("mailto:jcameron@wellesley.edu","jcameron@wellesley.edu")</f>
        <v>jcameron@wellesley.edu</v>
      </c>
      <c r="D53" s="1" t="s">
        <v>885</v>
      </c>
      <c r="E53" s="1" t="s">
        <v>717</v>
      </c>
    </row>
    <row r="54" spans="1:5" ht="12.75" customHeight="1">
      <c r="A54" s="1" t="s">
        <v>194</v>
      </c>
      <c r="B54" s="1" t="s">
        <v>1071</v>
      </c>
      <c r="C54" s="3" t="str">
        <f>HYPERLINK("mailto:mthomas@wellesley.edu","mthomas@wellesley.edu")</f>
        <v>mthomas@wellesley.edu</v>
      </c>
      <c r="D54" s="1" t="s">
        <v>55</v>
      </c>
      <c r="E54" s="1" t="s">
        <v>3</v>
      </c>
    </row>
    <row r="55" spans="1:5" ht="12.75" customHeight="1">
      <c r="A55" s="1" t="s">
        <v>1173</v>
      </c>
      <c r="B55" s="1" t="s">
        <v>1071</v>
      </c>
      <c r="C55" s="2" t="str">
        <f>HYPERLINK("mailto:ysuzuki@wellesley.edu","ysuzuki@wellesley.edu")</f>
        <v>ysuzuki@wellesley.edu</v>
      </c>
      <c r="D55" s="1" t="s">
        <v>294</v>
      </c>
      <c r="E55" s="1" t="s">
        <v>733</v>
      </c>
    </row>
    <row r="56" spans="1:5" ht="12.75" customHeight="1">
      <c r="A56" s="1" t="s">
        <v>582</v>
      </c>
      <c r="B56" s="1" t="s">
        <v>1071</v>
      </c>
      <c r="C56" s="2" t="str">
        <f>HYPERLINK("mailto:jdolce@wellesley.edu","jdolce@wellesley.edu")</f>
        <v>jdolce@wellesley.edu</v>
      </c>
      <c r="D56" s="1" t="s">
        <v>815</v>
      </c>
      <c r="E56" s="1" t="s">
        <v>807</v>
      </c>
    </row>
    <row r="57" spans="1:5" ht="12.75" customHeight="1">
      <c r="A57" s="1" t="s">
        <v>114</v>
      </c>
      <c r="B57" s="1" t="s">
        <v>1071</v>
      </c>
      <c r="C57" s="2" t="str">
        <f>HYPERLINK("mailto:tcrum@wellesley.edu","tcrum@wellesley.edu")</f>
        <v>tcrum@wellesley.edu</v>
      </c>
      <c r="D57" s="1" t="s">
        <v>55</v>
      </c>
      <c r="E57" s="1" t="s">
        <v>469</v>
      </c>
    </row>
    <row r="58" spans="1:5" ht="12.75" customHeight="1">
      <c r="A58" s="1" t="s">
        <v>39</v>
      </c>
      <c r="B58" s="1" t="s">
        <v>1071</v>
      </c>
      <c r="C58" s="2" t="str">
        <f>HYPERLINK("mailto:mbeers@wellesley.edu","mbeers@wellesley.edu")</f>
        <v>mbeers@wellesley.edu</v>
      </c>
      <c r="D58" s="1" t="s">
        <v>815</v>
      </c>
      <c r="E58" s="1" t="s">
        <v>328</v>
      </c>
    </row>
    <row r="59" spans="1:5" ht="12.75" customHeight="1">
      <c r="A59" s="1" t="s">
        <v>392</v>
      </c>
      <c r="B59" s="1" t="s">
        <v>1071</v>
      </c>
      <c r="C59" s="2" t="str">
        <f>HYPERLINK("mailto:hmattila@wellesley.edu","hmattila@wellesley.edu")</f>
        <v>hmattila@wellesley.edu</v>
      </c>
      <c r="D59" s="1" t="s">
        <v>294</v>
      </c>
      <c r="E59" s="1" t="s">
        <v>444</v>
      </c>
    </row>
    <row r="60" spans="1:5" ht="12.75" customHeight="1">
      <c r="A60" s="1" t="s">
        <v>1099</v>
      </c>
      <c r="B60" s="1" t="s">
        <v>1071</v>
      </c>
      <c r="C60" s="2" t="str">
        <f>HYPERLINK("mailto:dellerby@wellesley.edu","dellerby@wellesley.edu")</f>
        <v>dellerby@wellesley.edu</v>
      </c>
      <c r="D60" s="1" t="s">
        <v>294</v>
      </c>
      <c r="E60" s="1" t="s">
        <v>1027</v>
      </c>
    </row>
    <row r="61" spans="1:5" ht="12.75" customHeight="1">
      <c r="A61" s="1" t="s">
        <v>61</v>
      </c>
      <c r="B61" s="1" t="s">
        <v>1071</v>
      </c>
      <c r="C61" s="2" t="str">
        <f>HYPERLINK("mailto:gharris@wellesley.edu","gharris@wellesley.edu")</f>
        <v>gharris@wellesley.edu</v>
      </c>
      <c r="D61" s="1" t="s">
        <v>885</v>
      </c>
      <c r="E61" s="1" t="s">
        <v>97</v>
      </c>
    </row>
    <row r="62" spans="1:5" ht="12.75" customHeight="1">
      <c r="A62" s="1" t="s">
        <v>152</v>
      </c>
      <c r="B62" s="1" t="s">
        <v>1071</v>
      </c>
      <c r="C62" s="2" t="str">
        <f>HYPERLINK("mailto:jmcdonou@wellesley.edu","jmcdonou@wellesley.edu")</f>
        <v>jmcdonou@wellesley.edu</v>
      </c>
      <c r="D62" s="1" t="s">
        <v>815</v>
      </c>
      <c r="E62" s="1" t="s">
        <v>254</v>
      </c>
    </row>
    <row r="63" spans="1:5" ht="12.75" customHeight="1">
      <c r="A63" s="1" t="s">
        <v>1235</v>
      </c>
      <c r="B63" s="1" t="s">
        <v>1071</v>
      </c>
      <c r="C63" s="2" t="str">
        <f>HYPERLINK("mailto:inewton@wellesley.edu","inewton@wellesley.edu")</f>
        <v>inewton@wellesley.edu</v>
      </c>
      <c r="D63" s="1" t="s">
        <v>294</v>
      </c>
      <c r="E63" s="1" t="s">
        <v>1101</v>
      </c>
    </row>
    <row r="64" spans="1:5" ht="12.75" customHeight="1">
      <c r="A64" s="1" t="s">
        <v>889</v>
      </c>
      <c r="B64" s="1" t="s">
        <v>1071</v>
      </c>
      <c r="C64" s="2" t="str">
        <f>HYPERLINK("mailto:shelluy@wellesley.edu","shelluy@wellesley.edu")</f>
        <v>shelluy@wellesley.edu</v>
      </c>
      <c r="D64" s="1" t="s">
        <v>55</v>
      </c>
      <c r="E64" s="1" t="s">
        <v>1006</v>
      </c>
    </row>
    <row r="65" spans="1:5" ht="12.75" customHeight="1">
      <c r="A65" s="1" t="s">
        <v>406</v>
      </c>
      <c r="B65" s="1" t="s">
        <v>1071</v>
      </c>
      <c r="C65" s="2" t="str">
        <f>HYPERLINK("mailto:ebuchhol@wellesley.edu","ebuchhol@wellesley.edu")</f>
        <v>ebuchhol@wellesley.edu</v>
      </c>
      <c r="D65" s="1" t="s">
        <v>98</v>
      </c>
      <c r="E65" s="1" t="s">
        <v>571</v>
      </c>
    </row>
    <row r="66" spans="1:5" ht="12.75" customHeight="1">
      <c r="A66" s="1" t="s">
        <v>663</v>
      </c>
      <c r="B66" s="1" t="s">
        <v>1174</v>
      </c>
      <c r="C66" s="2" t="str">
        <f>HYPERLINK("mailto:agriffit@wellesley.edu","agriffit@wellesley.edu")</f>
        <v>agriffit@wellesley.edu</v>
      </c>
      <c r="D66" s="1" t="s">
        <v>655</v>
      </c>
      <c r="E66" s="1" t="s">
        <v>1174</v>
      </c>
    </row>
    <row r="67" spans="1:5" ht="12">
      <c r="A67" s="1" t="s">
        <v>482</v>
      </c>
      <c r="B67" s="1" t="s">
        <v>205</v>
      </c>
      <c r="C67" s="4" t="s">
        <v>1228</v>
      </c>
      <c r="D67" s="1" t="s">
        <v>885</v>
      </c>
      <c r="E67" s="1" t="s">
        <v>130</v>
      </c>
    </row>
    <row r="68" spans="1:5" ht="12">
      <c r="A68" s="1" t="s">
        <v>991</v>
      </c>
      <c r="B68" s="1" t="s">
        <v>205</v>
      </c>
      <c r="C68" s="4" t="s">
        <v>199</v>
      </c>
      <c r="D68" s="1" t="s">
        <v>294</v>
      </c>
      <c r="E68" s="1" t="s">
        <v>213</v>
      </c>
    </row>
    <row r="69" spans="1:5" ht="12">
      <c r="A69" s="1" t="s">
        <v>362</v>
      </c>
      <c r="B69" s="1" t="s">
        <v>205</v>
      </c>
      <c r="C69" s="4" t="s">
        <v>1126</v>
      </c>
      <c r="D69" s="1" t="s">
        <v>885</v>
      </c>
      <c r="E69" s="1" t="s">
        <v>998</v>
      </c>
    </row>
    <row r="70" spans="1:5" ht="12">
      <c r="A70" s="1" t="s">
        <v>495</v>
      </c>
      <c r="B70" s="1" t="s">
        <v>205</v>
      </c>
      <c r="C70" s="4" t="s">
        <v>790</v>
      </c>
      <c r="D70" s="1" t="s">
        <v>55</v>
      </c>
      <c r="E70" s="1" t="s">
        <v>750</v>
      </c>
    </row>
    <row r="71" spans="1:5" ht="12">
      <c r="A71" s="1" t="s">
        <v>1232</v>
      </c>
      <c r="B71" s="1" t="s">
        <v>205</v>
      </c>
      <c r="C71" s="4" t="s">
        <v>868</v>
      </c>
      <c r="D71" s="1" t="s">
        <v>294</v>
      </c>
      <c r="E71" s="1" t="s">
        <v>47</v>
      </c>
    </row>
    <row r="72" spans="1:5" ht="12">
      <c r="A72" s="1" t="s">
        <v>40</v>
      </c>
      <c r="B72" s="1" t="s">
        <v>205</v>
      </c>
      <c r="C72" s="4" t="s">
        <v>120</v>
      </c>
      <c r="D72" s="1" t="s">
        <v>848</v>
      </c>
      <c r="E72" s="1" t="s">
        <v>978</v>
      </c>
    </row>
    <row r="73" spans="1:5" ht="12">
      <c r="A73" s="1" t="s">
        <v>189</v>
      </c>
      <c r="B73" s="1" t="s">
        <v>205</v>
      </c>
      <c r="C73" s="4" t="s">
        <v>972</v>
      </c>
      <c r="D73" s="1" t="s">
        <v>848</v>
      </c>
      <c r="E73" s="1" t="s">
        <v>111</v>
      </c>
    </row>
    <row r="74" spans="1:5" ht="12">
      <c r="A74" s="1" t="s">
        <v>1221</v>
      </c>
      <c r="B74" s="1" t="s">
        <v>205</v>
      </c>
      <c r="C74" s="4" t="s">
        <v>341</v>
      </c>
      <c r="D74" s="1" t="s">
        <v>55</v>
      </c>
      <c r="E74" s="1" t="s">
        <v>378</v>
      </c>
    </row>
    <row r="75" spans="1:5" ht="12">
      <c r="A75" s="1" t="s">
        <v>959</v>
      </c>
      <c r="B75" s="1" t="s">
        <v>205</v>
      </c>
      <c r="C75" s="4" t="s">
        <v>268</v>
      </c>
      <c r="D75" s="1" t="s">
        <v>885</v>
      </c>
      <c r="E75" s="1" t="s">
        <v>37</v>
      </c>
    </row>
    <row r="76" spans="1:5" ht="12.75" customHeight="1">
      <c r="A76" s="1" t="s">
        <v>88</v>
      </c>
      <c r="B76" s="1" t="s">
        <v>205</v>
      </c>
      <c r="C76" s="2" t="s">
        <v>295</v>
      </c>
      <c r="D76" s="1" t="s">
        <v>337</v>
      </c>
      <c r="E76" s="1" t="s">
        <v>280</v>
      </c>
    </row>
    <row r="77" spans="1:5" ht="12">
      <c r="A77" s="1" t="s">
        <v>453</v>
      </c>
      <c r="B77" s="1" t="s">
        <v>205</v>
      </c>
      <c r="C77" s="4" t="s">
        <v>1088</v>
      </c>
      <c r="D77" s="1" t="s">
        <v>55</v>
      </c>
      <c r="E77" s="1" t="s">
        <v>734</v>
      </c>
    </row>
    <row r="78" spans="1:5" ht="12.75" customHeight="1">
      <c r="A78" s="1" t="s">
        <v>432</v>
      </c>
      <c r="B78" s="1" t="s">
        <v>205</v>
      </c>
      <c r="C78" s="2" t="str">
        <f>HYPERLINK("mailto:jmiwa@wellesley.edu","jmiwa@wellesley.edu")</f>
        <v>jmiwa@wellesley.edu</v>
      </c>
      <c r="D78" s="1" t="s">
        <v>848</v>
      </c>
      <c r="E78" s="1" t="s">
        <v>73</v>
      </c>
    </row>
    <row r="79" spans="1:5" ht="12">
      <c r="A79" s="1" t="s">
        <v>968</v>
      </c>
      <c r="B79" s="1" t="s">
        <v>205</v>
      </c>
      <c r="C79" s="4" t="s">
        <v>305</v>
      </c>
      <c r="D79" s="1" t="s">
        <v>1123</v>
      </c>
      <c r="E79" s="1" t="s">
        <v>205</v>
      </c>
    </row>
    <row r="80" spans="1:5" ht="12">
      <c r="A80" s="1" t="s">
        <v>463</v>
      </c>
      <c r="B80" s="1" t="s">
        <v>205</v>
      </c>
      <c r="C80" s="4" t="s">
        <v>951</v>
      </c>
      <c r="D80" s="1" t="s">
        <v>815</v>
      </c>
      <c r="E80" s="1" t="s">
        <v>205</v>
      </c>
    </row>
    <row r="81" spans="1:5" ht="12">
      <c r="A81" s="1" t="s">
        <v>945</v>
      </c>
      <c r="B81" s="1" t="s">
        <v>205</v>
      </c>
      <c r="C81" s="4" t="s">
        <v>217</v>
      </c>
      <c r="D81" s="1" t="s">
        <v>815</v>
      </c>
      <c r="E81" s="1" t="s">
        <v>398</v>
      </c>
    </row>
    <row r="82" spans="1:5" ht="12">
      <c r="A82" s="1" t="s">
        <v>1131</v>
      </c>
      <c r="B82" s="1" t="s">
        <v>205</v>
      </c>
      <c r="C82" s="4" t="s">
        <v>944</v>
      </c>
      <c r="D82" s="1" t="s">
        <v>294</v>
      </c>
      <c r="E82" s="1" t="s">
        <v>450</v>
      </c>
    </row>
    <row r="83" spans="1:5" ht="12">
      <c r="A83" s="1" t="s">
        <v>716</v>
      </c>
      <c r="B83" s="1" t="s">
        <v>205</v>
      </c>
      <c r="C83" s="4" t="s">
        <v>188</v>
      </c>
      <c r="D83" s="1" t="s">
        <v>1048</v>
      </c>
      <c r="E83" s="1" t="s">
        <v>806</v>
      </c>
    </row>
    <row r="84" spans="1:5" ht="12">
      <c r="A84" s="1" t="s">
        <v>1062</v>
      </c>
      <c r="B84" s="1" t="s">
        <v>205</v>
      </c>
      <c r="C84" s="4" t="s">
        <v>596</v>
      </c>
      <c r="D84" s="1" t="s">
        <v>815</v>
      </c>
      <c r="E84" s="1" t="s">
        <v>496</v>
      </c>
    </row>
    <row r="85" spans="1:5" ht="12">
      <c r="A85" s="1" t="s">
        <v>1208</v>
      </c>
      <c r="B85" s="1" t="s">
        <v>205</v>
      </c>
      <c r="C85" s="4" t="s">
        <v>730</v>
      </c>
      <c r="D85" s="1" t="s">
        <v>55</v>
      </c>
      <c r="E85" s="1" t="s">
        <v>1253</v>
      </c>
    </row>
    <row r="86" spans="1:5" ht="12">
      <c r="A86" s="1" t="s">
        <v>410</v>
      </c>
      <c r="B86" s="1" t="s">
        <v>205</v>
      </c>
      <c r="C86" s="4" t="s">
        <v>419</v>
      </c>
      <c r="D86" s="1" t="s">
        <v>294</v>
      </c>
      <c r="E86" s="1" t="s">
        <v>860</v>
      </c>
    </row>
    <row r="87" spans="1:5" ht="12">
      <c r="A87" s="1" t="s">
        <v>601</v>
      </c>
      <c r="B87" s="1" t="s">
        <v>205</v>
      </c>
      <c r="C87" s="4" t="s">
        <v>1206</v>
      </c>
      <c r="D87" s="1" t="s">
        <v>1048</v>
      </c>
      <c r="E87" s="1" t="s">
        <v>581</v>
      </c>
    </row>
    <row r="88" spans="1:5" ht="12">
      <c r="A88" s="1" t="s">
        <v>446</v>
      </c>
      <c r="B88" s="1" t="s">
        <v>205</v>
      </c>
      <c r="C88" s="4" t="s">
        <v>673</v>
      </c>
      <c r="D88" s="1" t="s">
        <v>1075</v>
      </c>
      <c r="E88" s="1" t="s">
        <v>462</v>
      </c>
    </row>
    <row r="89" spans="1:5" ht="12">
      <c r="A89" s="1" t="s">
        <v>312</v>
      </c>
      <c r="B89" s="1" t="s">
        <v>205</v>
      </c>
      <c r="C89" s="4" t="s">
        <v>357</v>
      </c>
      <c r="D89" s="1" t="s">
        <v>1046</v>
      </c>
      <c r="E89" s="1" t="s">
        <v>277</v>
      </c>
    </row>
    <row r="90" spans="1:5" ht="12">
      <c r="A90" s="1" t="s">
        <v>850</v>
      </c>
      <c r="B90" s="1" t="s">
        <v>548</v>
      </c>
      <c r="C90" s="4" t="s">
        <v>242</v>
      </c>
      <c r="D90" s="1" t="s">
        <v>140</v>
      </c>
      <c r="E90" s="1" t="s">
        <v>548</v>
      </c>
    </row>
    <row r="91" spans="1:5" ht="12">
      <c r="A91" s="1" t="s">
        <v>866</v>
      </c>
      <c r="B91" s="1" t="s">
        <v>548</v>
      </c>
      <c r="C91" s="4" t="s">
        <v>786</v>
      </c>
      <c r="D91" s="1" t="s">
        <v>848</v>
      </c>
      <c r="E91" s="1" t="s">
        <v>548</v>
      </c>
    </row>
    <row r="92" spans="1:5" ht="12">
      <c r="A92" s="1" t="s">
        <v>801</v>
      </c>
      <c r="B92" s="1" t="s">
        <v>548</v>
      </c>
      <c r="C92" s="4" t="s">
        <v>606</v>
      </c>
      <c r="D92" s="1" t="s">
        <v>885</v>
      </c>
      <c r="E92" s="1" t="s">
        <v>877</v>
      </c>
    </row>
    <row r="93" spans="1:5" ht="12">
      <c r="A93" s="1" t="s">
        <v>710</v>
      </c>
      <c r="B93" s="1" t="s">
        <v>691</v>
      </c>
      <c r="C93" s="4" t="s">
        <v>1057</v>
      </c>
      <c r="D93" s="1" t="s">
        <v>294</v>
      </c>
      <c r="E93" s="1" t="s">
        <v>445</v>
      </c>
    </row>
    <row r="94" spans="1:5" ht="12">
      <c r="A94" s="1" t="s">
        <v>487</v>
      </c>
      <c r="B94" s="1" t="s">
        <v>691</v>
      </c>
      <c r="C94" s="4" t="s">
        <v>282</v>
      </c>
      <c r="D94" s="1" t="s">
        <v>967</v>
      </c>
      <c r="E94" s="1" t="s">
        <v>492</v>
      </c>
    </row>
    <row r="95" spans="1:5" ht="12">
      <c r="A95" s="1" t="s">
        <v>857</v>
      </c>
      <c r="B95" s="1" t="s">
        <v>691</v>
      </c>
      <c r="C95" s="4" t="s">
        <v>274</v>
      </c>
      <c r="D95" s="1" t="s">
        <v>848</v>
      </c>
      <c r="E95" s="1" t="s">
        <v>956</v>
      </c>
    </row>
    <row r="96" spans="1:5" ht="12">
      <c r="A96" s="1" t="s">
        <v>1210</v>
      </c>
      <c r="B96" s="1" t="s">
        <v>691</v>
      </c>
      <c r="C96" s="4" t="s">
        <v>1142</v>
      </c>
      <c r="D96" s="1" t="s">
        <v>125</v>
      </c>
      <c r="E96" s="1" t="s">
        <v>584</v>
      </c>
    </row>
    <row r="97" spans="1:5" ht="12">
      <c r="A97" s="1" t="s">
        <v>557</v>
      </c>
      <c r="B97" s="1" t="s">
        <v>691</v>
      </c>
      <c r="C97" s="4" t="s">
        <v>667</v>
      </c>
      <c r="D97" s="1" t="s">
        <v>294</v>
      </c>
      <c r="E97" s="1" t="s">
        <v>1217</v>
      </c>
    </row>
    <row r="98" spans="1:5" ht="12">
      <c r="A98" s="1" t="s">
        <v>627</v>
      </c>
      <c r="B98" s="1" t="s">
        <v>443</v>
      </c>
      <c r="C98" s="4" t="s">
        <v>1051</v>
      </c>
      <c r="D98" s="1" t="s">
        <v>920</v>
      </c>
      <c r="E98" s="1" t="s">
        <v>1116</v>
      </c>
    </row>
    <row r="99" spans="1:5" ht="12">
      <c r="A99" s="1" t="s">
        <v>486</v>
      </c>
      <c r="B99" s="1" t="s">
        <v>1115</v>
      </c>
      <c r="C99" s="4" t="s">
        <v>966</v>
      </c>
      <c r="D99" s="1" t="s">
        <v>416</v>
      </c>
      <c r="E99" s="1" t="s">
        <v>1180</v>
      </c>
    </row>
    <row r="100" spans="1:5" ht="12">
      <c r="A100" s="1" t="s">
        <v>1167</v>
      </c>
      <c r="B100" s="1" t="s">
        <v>1115</v>
      </c>
      <c r="C100" s="4" t="s">
        <v>1093</v>
      </c>
      <c r="D100" s="1" t="s">
        <v>815</v>
      </c>
      <c r="E100" s="1" t="s">
        <v>243</v>
      </c>
    </row>
    <row r="101" spans="1:5" ht="12">
      <c r="A101" s="1" t="s">
        <v>54</v>
      </c>
      <c r="B101" s="1" t="s">
        <v>1115</v>
      </c>
      <c r="C101" s="4" t="s">
        <v>1152</v>
      </c>
      <c r="D101" s="1" t="s">
        <v>885</v>
      </c>
      <c r="E101" s="1" t="s">
        <v>563</v>
      </c>
    </row>
    <row r="102" spans="1:5" ht="12">
      <c r="A102" s="1" t="s">
        <v>539</v>
      </c>
      <c r="B102" s="1" t="s">
        <v>1115</v>
      </c>
      <c r="C102" s="4" t="s">
        <v>742</v>
      </c>
      <c r="D102" s="1" t="s">
        <v>815</v>
      </c>
      <c r="E102" s="1" t="s">
        <v>427</v>
      </c>
    </row>
    <row r="103" spans="1:5" ht="12">
      <c r="A103" s="1" t="s">
        <v>471</v>
      </c>
      <c r="B103" s="1" t="s">
        <v>1115</v>
      </c>
      <c r="C103" s="4" t="s">
        <v>1053</v>
      </c>
      <c r="D103" s="1" t="s">
        <v>815</v>
      </c>
      <c r="E103" s="1" t="s">
        <v>184</v>
      </c>
    </row>
    <row r="104" spans="1:5" ht="12">
      <c r="A104" s="1" t="s">
        <v>255</v>
      </c>
      <c r="B104" s="1" t="s">
        <v>1115</v>
      </c>
      <c r="C104" s="4" t="s">
        <v>1065</v>
      </c>
      <c r="D104" s="1" t="s">
        <v>885</v>
      </c>
      <c r="E104" s="1" t="s">
        <v>1037</v>
      </c>
    </row>
    <row r="105" spans="1:5" ht="12">
      <c r="A105" s="1" t="s">
        <v>901</v>
      </c>
      <c r="B105" s="1" t="s">
        <v>1115</v>
      </c>
      <c r="C105" s="4" t="s">
        <v>51</v>
      </c>
      <c r="D105" s="1" t="s">
        <v>697</v>
      </c>
      <c r="E105" s="1" t="s">
        <v>852</v>
      </c>
    </row>
    <row r="106" spans="1:5" ht="12">
      <c r="A106" s="1" t="s">
        <v>1246</v>
      </c>
      <c r="B106" s="1" t="s">
        <v>1115</v>
      </c>
      <c r="C106" s="4" t="s">
        <v>1004</v>
      </c>
      <c r="D106" s="1" t="s">
        <v>1157</v>
      </c>
      <c r="E106" s="1" t="s">
        <v>93</v>
      </c>
    </row>
    <row r="107" spans="1:5" ht="12">
      <c r="A107" s="1" t="s">
        <v>592</v>
      </c>
      <c r="B107" s="1" t="s">
        <v>1115</v>
      </c>
      <c r="C107" s="4" t="s">
        <v>52</v>
      </c>
      <c r="D107" s="1" t="s">
        <v>885</v>
      </c>
      <c r="E107" s="1" t="s">
        <v>1245</v>
      </c>
    </row>
    <row r="108" spans="1:5" ht="12">
      <c r="A108" s="1" t="s">
        <v>103</v>
      </c>
      <c r="B108" s="1" t="s">
        <v>1115</v>
      </c>
      <c r="C108" s="4" t="s">
        <v>1064</v>
      </c>
      <c r="D108" s="1" t="s">
        <v>562</v>
      </c>
      <c r="E108" s="1" t="s">
        <v>107</v>
      </c>
    </row>
    <row r="109" spans="1:5" ht="12">
      <c r="A109" s="1" t="s">
        <v>275</v>
      </c>
      <c r="B109" s="1" t="s">
        <v>1115</v>
      </c>
      <c r="C109" s="4" t="s">
        <v>812</v>
      </c>
      <c r="D109" s="1" t="s">
        <v>848</v>
      </c>
      <c r="E109" s="1" t="s">
        <v>698</v>
      </c>
    </row>
    <row r="110" spans="1:5" ht="12">
      <c r="A110" s="1" t="s">
        <v>483</v>
      </c>
      <c r="B110" s="1" t="s">
        <v>580</v>
      </c>
      <c r="C110" s="4" t="s">
        <v>585</v>
      </c>
      <c r="D110" s="1" t="s">
        <v>294</v>
      </c>
      <c r="E110" s="1" t="s">
        <v>1218</v>
      </c>
    </row>
    <row r="111" spans="1:5" ht="12">
      <c r="A111" s="1" t="s">
        <v>725</v>
      </c>
      <c r="B111" s="1" t="s">
        <v>580</v>
      </c>
      <c r="C111" s="4" t="s">
        <v>783</v>
      </c>
      <c r="D111" s="1" t="s">
        <v>416</v>
      </c>
      <c r="E111" s="1" t="s">
        <v>393</v>
      </c>
    </row>
    <row r="112" spans="1:5" ht="12">
      <c r="A112" s="1" t="s">
        <v>327</v>
      </c>
      <c r="B112" s="1" t="s">
        <v>580</v>
      </c>
      <c r="C112" s="4" t="s">
        <v>1179</v>
      </c>
      <c r="D112" s="1" t="s">
        <v>140</v>
      </c>
      <c r="E112" s="1" t="s">
        <v>1052</v>
      </c>
    </row>
    <row r="113" spans="1:5" ht="12">
      <c r="A113" s="1" t="s">
        <v>461</v>
      </c>
      <c r="B113" s="1" t="s">
        <v>580</v>
      </c>
      <c r="C113" s="4" t="s">
        <v>1079</v>
      </c>
      <c r="D113" s="1" t="s">
        <v>885</v>
      </c>
      <c r="E113" s="1" t="s">
        <v>665</v>
      </c>
    </row>
    <row r="114" spans="1:5" ht="12">
      <c r="A114" s="1" t="s">
        <v>297</v>
      </c>
      <c r="B114" s="1" t="s">
        <v>580</v>
      </c>
      <c r="C114" s="4" t="s">
        <v>590</v>
      </c>
      <c r="D114" s="1" t="s">
        <v>140</v>
      </c>
      <c r="E114" s="1" t="s">
        <v>580</v>
      </c>
    </row>
    <row r="115" spans="1:5" ht="12">
      <c r="A115" s="1" t="s">
        <v>476</v>
      </c>
      <c r="B115" s="1" t="s">
        <v>580</v>
      </c>
      <c r="C115" s="4" t="s">
        <v>555</v>
      </c>
      <c r="D115" s="1" t="s">
        <v>294</v>
      </c>
      <c r="E115" s="1" t="s">
        <v>683</v>
      </c>
    </row>
    <row r="116" spans="1:5" ht="12">
      <c r="A116" s="1" t="s">
        <v>351</v>
      </c>
      <c r="B116" s="1" t="s">
        <v>580</v>
      </c>
      <c r="C116" s="4" t="s">
        <v>374</v>
      </c>
      <c r="D116" s="1" t="s">
        <v>441</v>
      </c>
      <c r="E116" s="1" t="s">
        <v>1091</v>
      </c>
    </row>
    <row r="117" spans="1:5" ht="12">
      <c r="A117" s="1" t="s">
        <v>1249</v>
      </c>
      <c r="B117" s="1" t="s">
        <v>580</v>
      </c>
      <c r="C117" s="4" t="s">
        <v>291</v>
      </c>
      <c r="D117" s="1" t="s">
        <v>748</v>
      </c>
      <c r="E117" s="1" t="s">
        <v>580</v>
      </c>
    </row>
    <row r="118" spans="1:5" ht="12">
      <c r="A118" s="1" t="s">
        <v>649</v>
      </c>
      <c r="B118" s="1" t="s">
        <v>580</v>
      </c>
      <c r="C118" s="4" t="s">
        <v>936</v>
      </c>
      <c r="D118" s="1" t="s">
        <v>140</v>
      </c>
      <c r="E118" s="1" t="s">
        <v>580</v>
      </c>
    </row>
    <row r="119" spans="1:5" ht="12">
      <c r="A119" s="1" t="s">
        <v>669</v>
      </c>
      <c r="B119" s="1" t="s">
        <v>580</v>
      </c>
      <c r="C119" s="4" t="s">
        <v>145</v>
      </c>
      <c r="D119" s="1" t="s">
        <v>294</v>
      </c>
      <c r="E119" s="1" t="s">
        <v>856</v>
      </c>
    </row>
    <row r="120" spans="1:5" ht="12">
      <c r="A120" s="1" t="s">
        <v>109</v>
      </c>
      <c r="B120" s="1" t="s">
        <v>580</v>
      </c>
      <c r="C120" s="4" t="s">
        <v>1074</v>
      </c>
      <c r="D120" s="1" t="s">
        <v>1092</v>
      </c>
      <c r="E120" s="1" t="s">
        <v>133</v>
      </c>
    </row>
    <row r="121" spans="1:5" ht="12">
      <c r="A121" s="1" t="s">
        <v>1248</v>
      </c>
      <c r="B121" s="1" t="s">
        <v>580</v>
      </c>
      <c r="C121" s="4" t="s">
        <v>1035</v>
      </c>
      <c r="D121" s="1" t="s">
        <v>294</v>
      </c>
      <c r="E121" s="1" t="s">
        <v>494</v>
      </c>
    </row>
    <row r="122" spans="1:5" ht="12">
      <c r="A122" s="1" t="s">
        <v>782</v>
      </c>
      <c r="B122" s="1" t="s">
        <v>580</v>
      </c>
      <c r="C122" s="4" t="s">
        <v>428</v>
      </c>
      <c r="D122" s="1" t="s">
        <v>441</v>
      </c>
      <c r="E122" s="1" t="s">
        <v>706</v>
      </c>
    </row>
    <row r="123" spans="1:5" ht="12">
      <c r="A123" s="1" t="s">
        <v>1040</v>
      </c>
      <c r="B123" s="1" t="s">
        <v>580</v>
      </c>
      <c r="C123" s="4" t="s">
        <v>167</v>
      </c>
      <c r="D123" s="1" t="s">
        <v>947</v>
      </c>
      <c r="E123" s="1" t="s">
        <v>580</v>
      </c>
    </row>
    <row r="124" spans="1:5" ht="12">
      <c r="A124" s="1" t="s">
        <v>958</v>
      </c>
      <c r="B124" s="1" t="s">
        <v>580</v>
      </c>
      <c r="C124" s="4" t="s">
        <v>506</v>
      </c>
      <c r="D124" s="1" t="s">
        <v>416</v>
      </c>
      <c r="E124" s="1" t="s">
        <v>580</v>
      </c>
    </row>
    <row r="125" spans="1:5" ht="12">
      <c r="A125" s="1" t="s">
        <v>534</v>
      </c>
      <c r="B125" s="1" t="s">
        <v>580</v>
      </c>
      <c r="C125" s="4" t="s">
        <v>883</v>
      </c>
      <c r="D125" s="1" t="s">
        <v>848</v>
      </c>
      <c r="E125" s="1" t="s">
        <v>456</v>
      </c>
    </row>
    <row r="126" spans="1:5" ht="12">
      <c r="A126" s="1" t="s">
        <v>960</v>
      </c>
      <c r="B126" s="1" t="s">
        <v>173</v>
      </c>
      <c r="C126" s="4" t="s">
        <v>930</v>
      </c>
      <c r="D126" s="1" t="s">
        <v>885</v>
      </c>
      <c r="E126" s="1" t="s">
        <v>985</v>
      </c>
    </row>
    <row r="127" spans="1:5" ht="12">
      <c r="A127" s="1" t="s">
        <v>227</v>
      </c>
      <c r="B127" s="1" t="s">
        <v>173</v>
      </c>
      <c r="C127" s="4" t="s">
        <v>1102</v>
      </c>
      <c r="D127" s="1"/>
      <c r="E127" s="1"/>
    </row>
    <row r="128" spans="1:5" ht="12">
      <c r="A128" s="1" t="s">
        <v>569</v>
      </c>
      <c r="B128" s="1" t="s">
        <v>173</v>
      </c>
      <c r="C128" s="4" t="s">
        <v>1106</v>
      </c>
      <c r="D128" s="1" t="s">
        <v>916</v>
      </c>
      <c r="E128" s="1" t="s">
        <v>658</v>
      </c>
    </row>
    <row r="129" spans="1:5" ht="12">
      <c r="A129" s="1" t="s">
        <v>314</v>
      </c>
      <c r="B129" s="1" t="s">
        <v>173</v>
      </c>
      <c r="C129" s="4" t="s">
        <v>63</v>
      </c>
      <c r="D129" s="1" t="s">
        <v>294</v>
      </c>
      <c r="E129" s="1" t="s">
        <v>148</v>
      </c>
    </row>
    <row r="130" spans="1:5" ht="12">
      <c r="A130" s="1" t="s">
        <v>238</v>
      </c>
      <c r="B130" s="1" t="s">
        <v>173</v>
      </c>
      <c r="C130" s="4" t="s">
        <v>1239</v>
      </c>
      <c r="D130" s="1" t="s">
        <v>294</v>
      </c>
      <c r="E130" s="1" t="s">
        <v>38</v>
      </c>
    </row>
    <row r="131" spans="1:5" ht="12">
      <c r="A131" s="1" t="s">
        <v>644</v>
      </c>
      <c r="B131" s="1" t="s">
        <v>173</v>
      </c>
      <c r="C131" s="4" t="s">
        <v>124</v>
      </c>
      <c r="D131" s="1" t="s">
        <v>848</v>
      </c>
      <c r="E131" s="1" t="s">
        <v>1056</v>
      </c>
    </row>
    <row r="132" spans="1:5" ht="12">
      <c r="A132" s="1" t="s">
        <v>789</v>
      </c>
      <c r="B132" s="1" t="s">
        <v>173</v>
      </c>
      <c r="C132" s="4" t="s">
        <v>573</v>
      </c>
      <c r="D132" s="1" t="s">
        <v>885</v>
      </c>
      <c r="E132" s="1" t="s">
        <v>518</v>
      </c>
    </row>
    <row r="133" spans="1:5" ht="12">
      <c r="A133" s="1" t="s">
        <v>1112</v>
      </c>
      <c r="B133" s="1" t="s">
        <v>173</v>
      </c>
      <c r="C133" s="4" t="s">
        <v>737</v>
      </c>
      <c r="D133" s="1" t="s">
        <v>140</v>
      </c>
      <c r="E133" s="1" t="s">
        <v>173</v>
      </c>
    </row>
    <row r="134" spans="1:5" ht="12">
      <c r="A134" s="1" t="s">
        <v>478</v>
      </c>
      <c r="B134" s="1" t="s">
        <v>173</v>
      </c>
      <c r="C134" s="4" t="s">
        <v>642</v>
      </c>
      <c r="D134" s="1" t="s">
        <v>358</v>
      </c>
      <c r="E134" s="1" t="s">
        <v>902</v>
      </c>
    </row>
    <row r="135" spans="1:5" ht="12">
      <c r="A135" s="1" t="s">
        <v>259</v>
      </c>
      <c r="B135" s="1" t="s">
        <v>173</v>
      </c>
      <c r="C135" s="4" t="s">
        <v>367</v>
      </c>
      <c r="D135" s="1" t="s">
        <v>570</v>
      </c>
      <c r="E135" s="1" t="s">
        <v>723</v>
      </c>
    </row>
    <row r="136" spans="1:5" ht="12">
      <c r="A136" s="1" t="s">
        <v>333</v>
      </c>
      <c r="B136" s="1" t="s">
        <v>173</v>
      </c>
      <c r="C136" s="4" t="s">
        <v>1199</v>
      </c>
      <c r="D136" s="1" t="s">
        <v>294</v>
      </c>
      <c r="E136" s="1" t="s">
        <v>149</v>
      </c>
    </row>
    <row r="137" spans="1:5" ht="12">
      <c r="A137" s="1" t="s">
        <v>977</v>
      </c>
      <c r="B137" s="1" t="s">
        <v>173</v>
      </c>
      <c r="C137" s="4" t="s">
        <v>1202</v>
      </c>
      <c r="D137" s="1" t="s">
        <v>885</v>
      </c>
      <c r="E137" s="1" t="s">
        <v>1247</v>
      </c>
    </row>
    <row r="138" spans="1:5" ht="12">
      <c r="A138" s="1" t="s">
        <v>739</v>
      </c>
      <c r="B138" s="1" t="s">
        <v>173</v>
      </c>
      <c r="C138" s="4" t="s">
        <v>598</v>
      </c>
      <c r="D138" s="1" t="s">
        <v>1020</v>
      </c>
      <c r="E138" s="1" t="s">
        <v>979</v>
      </c>
    </row>
    <row r="139" spans="1:5" ht="12">
      <c r="A139" s="1" t="s">
        <v>164</v>
      </c>
      <c r="B139" s="1" t="s">
        <v>173</v>
      </c>
      <c r="C139" s="4" t="s">
        <v>139</v>
      </c>
      <c r="D139" s="1" t="s">
        <v>294</v>
      </c>
      <c r="E139" s="1" t="s">
        <v>519</v>
      </c>
    </row>
    <row r="140" spans="1:5" ht="12">
      <c r="A140" s="1" t="s">
        <v>1223</v>
      </c>
      <c r="B140" s="1" t="s">
        <v>173</v>
      </c>
      <c r="C140" s="4" t="s">
        <v>632</v>
      </c>
      <c r="D140" s="1" t="s">
        <v>294</v>
      </c>
      <c r="E140" s="1" t="s">
        <v>173</v>
      </c>
    </row>
    <row r="141" spans="1:5" ht="12">
      <c r="A141" s="1" t="s">
        <v>24</v>
      </c>
      <c r="B141" s="1" t="s">
        <v>173</v>
      </c>
      <c r="C141" s="4" t="s">
        <v>472</v>
      </c>
      <c r="D141" s="1" t="s">
        <v>294</v>
      </c>
      <c r="E141" s="1" t="s">
        <v>466</v>
      </c>
    </row>
    <row r="142" spans="1:5" ht="12">
      <c r="A142" s="1" t="s">
        <v>353</v>
      </c>
      <c r="B142" s="1" t="s">
        <v>173</v>
      </c>
      <c r="C142" s="4" t="s">
        <v>44</v>
      </c>
      <c r="D142" s="1" t="s">
        <v>294</v>
      </c>
      <c r="E142" s="1" t="s">
        <v>1039</v>
      </c>
    </row>
    <row r="143" spans="1:5" ht="12">
      <c r="A143" s="1" t="s">
        <v>1184</v>
      </c>
      <c r="B143" s="1" t="s">
        <v>173</v>
      </c>
      <c r="C143" s="4" t="s">
        <v>311</v>
      </c>
      <c r="D143" s="1" t="s">
        <v>885</v>
      </c>
      <c r="E143" s="1" t="s">
        <v>108</v>
      </c>
    </row>
    <row r="144" spans="1:5" ht="12">
      <c r="A144" s="1" t="s">
        <v>245</v>
      </c>
      <c r="B144" s="1" t="s">
        <v>173</v>
      </c>
      <c r="C144" s="4" t="s">
        <v>740</v>
      </c>
      <c r="D144" s="1" t="s">
        <v>848</v>
      </c>
      <c r="E144" s="1" t="s">
        <v>126</v>
      </c>
    </row>
    <row r="145" spans="1:5" ht="12">
      <c r="A145" s="1" t="s">
        <v>795</v>
      </c>
      <c r="B145" s="1" t="s">
        <v>173</v>
      </c>
      <c r="C145" s="4" t="s">
        <v>1236</v>
      </c>
      <c r="D145" s="1" t="s">
        <v>885</v>
      </c>
      <c r="E145" s="1" t="s">
        <v>173</v>
      </c>
    </row>
    <row r="146" spans="1:5" ht="12.75" customHeight="1">
      <c r="A146" s="1" t="s">
        <v>104</v>
      </c>
      <c r="B146" s="1" t="s">
        <v>329</v>
      </c>
      <c r="C146" s="2" t="str">
        <f>HYPERLINK("mailto:dtutin@wellesley.edu","dtutin@wellesley.edu")</f>
        <v>dtutin@wellesley.edu</v>
      </c>
      <c r="D146" s="1" t="s">
        <v>416</v>
      </c>
      <c r="E146" s="1" t="s">
        <v>1124</v>
      </c>
    </row>
    <row r="147" spans="1:5" ht="12.75" customHeight="1">
      <c r="A147" s="1" t="s">
        <v>917</v>
      </c>
      <c r="B147" s="1" t="s">
        <v>329</v>
      </c>
      <c r="C147" s="2" t="str">
        <f>HYPERLINK("mailto:khawes@wellesley.edu","khawes@wellesley.edu")</f>
        <v>khawes@wellesley.edu</v>
      </c>
      <c r="D147" s="1" t="s">
        <v>441</v>
      </c>
      <c r="E147" s="1" t="s">
        <v>197</v>
      </c>
    </row>
    <row r="148" spans="1:5" ht="12.75" customHeight="1">
      <c r="A148" s="1" t="s">
        <v>190</v>
      </c>
      <c r="B148" s="1" t="s">
        <v>329</v>
      </c>
      <c r="C148" s="2" t="str">
        <f>HYPERLINK("mailto:mcharner@wellesley.edu","mcharner@wellesley.edu")</f>
        <v>mcharner@wellesley.edu</v>
      </c>
      <c r="D148" s="1" t="s">
        <v>140</v>
      </c>
      <c r="E148" s="1" t="s">
        <v>1137</v>
      </c>
    </row>
    <row r="149" spans="1:5" ht="12.75" customHeight="1">
      <c r="A149" s="1" t="s">
        <v>429</v>
      </c>
      <c r="B149" s="1" t="s">
        <v>329</v>
      </c>
      <c r="C149" s="2" t="str">
        <f>HYPERLINK("mailto:bbeatty@wellesley.edu","bbeatty@wellesley.edu")</f>
        <v>bbeatty@wellesley.edu</v>
      </c>
      <c r="D149" s="1" t="s">
        <v>885</v>
      </c>
      <c r="E149" s="1" t="s">
        <v>236</v>
      </c>
    </row>
    <row r="150" spans="1:5" ht="12.75" customHeight="1">
      <c r="A150" s="1" t="s">
        <v>509</v>
      </c>
      <c r="B150" s="1" t="s">
        <v>329</v>
      </c>
      <c r="C150" s="2" t="str">
        <f>HYPERLINK("mailto:ddonahue@wellesley.edu","ddonahue@wellesley.edu")</f>
        <v>ddonahue@wellesley.edu</v>
      </c>
      <c r="D150" s="1" t="s">
        <v>140</v>
      </c>
      <c r="E150" s="1" t="s">
        <v>230</v>
      </c>
    </row>
    <row r="151" spans="1:5" ht="12.75" customHeight="1">
      <c r="A151" s="1" t="s">
        <v>952</v>
      </c>
      <c r="B151" s="1" t="s">
        <v>329</v>
      </c>
      <c r="C151" s="2" t="str">
        <f>HYPERLINK("mailto:bspeiser@wellesley.edu","bspeiser@wellesley.edu")</f>
        <v>bspeiser@wellesley.edu</v>
      </c>
      <c r="D151" s="1" t="s">
        <v>441</v>
      </c>
      <c r="E151" s="1" t="s">
        <v>809</v>
      </c>
    </row>
    <row r="152" spans="1:5" ht="12.75" customHeight="1">
      <c r="A152" s="1" t="s">
        <v>460</v>
      </c>
      <c r="B152" s="1" t="s">
        <v>329</v>
      </c>
      <c r="C152" s="2" t="str">
        <f>HYPERLINK("mailto:shong@wellesley.edu","shong@wellesley.edu")</f>
        <v>shong@wellesley.edu</v>
      </c>
      <c r="D152" s="1" t="s">
        <v>294</v>
      </c>
      <c r="E152" s="1" t="s">
        <v>657</v>
      </c>
    </row>
    <row r="153" spans="1:5" ht="13">
      <c r="A153" s="1" t="s">
        <v>424</v>
      </c>
      <c r="B153" s="1" t="s">
        <v>473</v>
      </c>
      <c r="C153" s="5" t="str">
        <f>HYPERLINK("mailto:fbidart@wellesley.edu","fbidart@wellesley.edu")</f>
        <v>fbidart@wellesley.edu</v>
      </c>
      <c r="D153" s="1" t="s">
        <v>1073</v>
      </c>
      <c r="E153" s="1" t="s">
        <v>25</v>
      </c>
    </row>
    <row r="154" spans="1:5" ht="13">
      <c r="A154" s="1" t="s">
        <v>207</v>
      </c>
      <c r="B154" s="1" t="s">
        <v>473</v>
      </c>
      <c r="C154" s="5" t="str">
        <f>HYPERLINK("mailto:kbrogan@wellesley.edu","kbrogan@wellesley.edu")</f>
        <v>kbrogan@wellesley.edu</v>
      </c>
      <c r="D154" s="1" t="s">
        <v>848</v>
      </c>
      <c r="E154" s="1" t="s">
        <v>913</v>
      </c>
    </row>
    <row r="155" spans="1:5" ht="13">
      <c r="A155" s="1" t="s">
        <v>862</v>
      </c>
      <c r="B155" s="1" t="s">
        <v>473</v>
      </c>
      <c r="C155" s="5" t="str">
        <f>HYPERLINK("mailto:wcain@wellesley.edu","wcain@wellesley.edu")</f>
        <v>wcain@wellesley.edu</v>
      </c>
      <c r="D155" s="1" t="s">
        <v>201</v>
      </c>
      <c r="E155" s="1" t="s">
        <v>1154</v>
      </c>
    </row>
    <row r="156" spans="1:5" ht="13">
      <c r="A156" s="1" t="s">
        <v>1128</v>
      </c>
      <c r="B156" s="1" t="s">
        <v>473</v>
      </c>
      <c r="C156" s="5" t="str">
        <f>HYPERLINK("mailto:mcezaire@wellesley.edu","mcezaire@wellesley.edu")</f>
        <v>mcezaire@wellesley.edu</v>
      </c>
      <c r="D156" s="1" t="s">
        <v>441</v>
      </c>
      <c r="E156" s="1" t="s">
        <v>404</v>
      </c>
    </row>
    <row r="157" spans="1:5" ht="12.75" customHeight="1">
      <c r="A157" s="1" t="s">
        <v>1214</v>
      </c>
      <c r="B157" s="1" t="s">
        <v>473</v>
      </c>
      <c r="C157" s="1" t="s">
        <v>865</v>
      </c>
      <c r="D157" s="1" t="s">
        <v>1072</v>
      </c>
      <c r="E157" s="1" t="s">
        <v>408</v>
      </c>
    </row>
    <row r="158" spans="1:5" ht="13">
      <c r="A158" s="1" t="s">
        <v>179</v>
      </c>
      <c r="B158" s="1" t="s">
        <v>473</v>
      </c>
      <c r="C158" s="5" t="str">
        <f>HYPERLINK("mailto:dchiasso@wellesley.edu","dchiasso@wellesley.edu")</f>
        <v>dchiasso@wellesley.edu</v>
      </c>
      <c r="D158" s="1" t="s">
        <v>848</v>
      </c>
      <c r="E158" s="1" t="s">
        <v>762</v>
      </c>
    </row>
    <row r="159" spans="1:5" ht="13">
      <c r="A159" s="1" t="s">
        <v>1171</v>
      </c>
      <c r="B159" s="1" t="s">
        <v>473</v>
      </c>
      <c r="C159" s="5" t="str">
        <f>HYPERLINK("mailto:eford1@wellesley.edu","eford1@wellesley.edu")</f>
        <v>eford1@wellesley.edu</v>
      </c>
      <c r="D159" s="1" t="s">
        <v>294</v>
      </c>
      <c r="E159" s="1" t="s">
        <v>656</v>
      </c>
    </row>
    <row r="160" spans="1:5" ht="13">
      <c r="A160" s="1" t="s">
        <v>437</v>
      </c>
      <c r="B160" s="1" t="s">
        <v>473</v>
      </c>
      <c r="C160" s="5" t="str">
        <f>HYPERLINK("mailto:ahickey@wellesley.edu","ahickey@wellesley.edu")</f>
        <v>ahickey@wellesley.edu</v>
      </c>
      <c r="D160" s="1" t="s">
        <v>848</v>
      </c>
      <c r="E160" s="1" t="s">
        <v>116</v>
      </c>
    </row>
    <row r="161" spans="1:5" ht="13">
      <c r="A161" s="1" t="s">
        <v>1146</v>
      </c>
      <c r="B161" s="1" t="s">
        <v>473</v>
      </c>
      <c r="C161" s="5" t="str">
        <f>HYPERLINK("mailto:yko@wellesley.edu","yko@wellesley.edu")</f>
        <v>yko@wellesley.edu</v>
      </c>
      <c r="D161" s="1" t="s">
        <v>885</v>
      </c>
      <c r="E161" s="1" t="s">
        <v>1185</v>
      </c>
    </row>
    <row r="162" spans="1:5" ht="13">
      <c r="A162" s="1" t="s">
        <v>831</v>
      </c>
      <c r="B162" s="1" t="s">
        <v>473</v>
      </c>
      <c r="C162" s="5" t="str">
        <f>HYPERLINK("mailto:ylee@wellesley.edu","ylee@wellesley.edu")</f>
        <v>ylee@wellesley.edu</v>
      </c>
      <c r="D162" s="1" t="s">
        <v>848</v>
      </c>
      <c r="E162" s="1" t="s">
        <v>473</v>
      </c>
    </row>
    <row r="163" spans="1:5" ht="13">
      <c r="A163" s="1" t="s">
        <v>79</v>
      </c>
      <c r="B163" s="1" t="s">
        <v>473</v>
      </c>
      <c r="C163" s="5" t="str">
        <f>HYPERLINK("mailto:aleff@wellesley.edu","aleff@wellesley.edu")</f>
        <v>aleff@wellesley.edu</v>
      </c>
      <c r="D163" s="1" t="s">
        <v>484</v>
      </c>
      <c r="E163" s="1" t="s">
        <v>473</v>
      </c>
    </row>
    <row r="164" spans="1:5" ht="13">
      <c r="A164" s="1" t="s">
        <v>154</v>
      </c>
      <c r="B164" s="1" t="s">
        <v>17</v>
      </c>
      <c r="C164" s="5" t="str">
        <f>HYPERLINK("mailto:klynch@wellesley.edu","klynch@wellesley.edu")</f>
        <v>klynch@wellesley.edu</v>
      </c>
      <c r="D164" s="1" t="s">
        <v>191</v>
      </c>
      <c r="E164" s="1" t="s">
        <v>1085</v>
      </c>
    </row>
    <row r="165" spans="1:5" ht="13">
      <c r="A165" s="1" t="s">
        <v>821</v>
      </c>
      <c r="B165" s="1" t="s">
        <v>473</v>
      </c>
      <c r="C165" s="5" t="str">
        <f>HYPERLINK("mailto:smeyer@wellesley.edu","smeyer@wellesley.edu")</f>
        <v>smeyer@wellesley.edu</v>
      </c>
      <c r="D165" s="1" t="s">
        <v>885</v>
      </c>
      <c r="E165" s="1" t="s">
        <v>1080</v>
      </c>
    </row>
    <row r="166" spans="1:5" ht="13">
      <c r="A166" s="1" t="s">
        <v>1191</v>
      </c>
      <c r="B166" s="1" t="s">
        <v>473</v>
      </c>
      <c r="C166" s="5" t="str">
        <f>HYPERLINK("mailto:jnoggle@wellesley.edu","jnoggle@wellesley.edu")</f>
        <v>jnoggle@wellesley.edu</v>
      </c>
      <c r="D166" s="1" t="s">
        <v>885</v>
      </c>
      <c r="E166" s="1" t="s">
        <v>875</v>
      </c>
    </row>
    <row r="167" spans="1:5" ht="13">
      <c r="A167" s="1" t="s">
        <v>360</v>
      </c>
      <c r="B167" s="1" t="s">
        <v>473</v>
      </c>
      <c r="C167" s="5" t="str">
        <f>HYPERLINK("mailto:tpeltaso@wellesley.edu","tpeltaso@wellesley.edu")</f>
        <v>tpeltaso@wellesley.edu</v>
      </c>
      <c r="D167" s="1" t="s">
        <v>885</v>
      </c>
      <c r="E167" s="1" t="s">
        <v>473</v>
      </c>
    </row>
    <row r="168" spans="1:5" ht="13">
      <c r="A168" s="1" t="s">
        <v>520</v>
      </c>
      <c r="B168" s="1" t="s">
        <v>473</v>
      </c>
      <c r="C168" s="5" t="str">
        <f>HYPERLINK("mailto:lrodensk@wellesley.edu","lrodensk@wellesley.edu")</f>
        <v>lrodensk@wellesley.edu</v>
      </c>
      <c r="D168" s="1" t="s">
        <v>848</v>
      </c>
      <c r="E168" s="1" t="s">
        <v>517</v>
      </c>
    </row>
    <row r="169" spans="1:5" ht="13">
      <c r="A169" s="1" t="s">
        <v>507</v>
      </c>
      <c r="B169" s="1" t="s">
        <v>473</v>
      </c>
      <c r="C169" s="5" t="str">
        <f>HYPERLINK("mailto:lrosenwa@wellesley.edu","lrosenwa@wellesley.edu")</f>
        <v>lrosenwa@wellesley.edu</v>
      </c>
      <c r="D169" s="1" t="s">
        <v>33</v>
      </c>
      <c r="E169" s="1" t="s">
        <v>605</v>
      </c>
    </row>
    <row r="170" spans="1:5" ht="13">
      <c r="A170" s="1" t="s">
        <v>433</v>
      </c>
      <c r="B170" s="1" t="s">
        <v>473</v>
      </c>
      <c r="C170" s="5" t="str">
        <f>HYPERLINK("mailto:msabin@wellesley.edu","msabin@wellesley.edu")</f>
        <v>msabin@wellesley.edu</v>
      </c>
      <c r="D170" s="1" t="s">
        <v>474</v>
      </c>
      <c r="E170" s="1" t="s">
        <v>473</v>
      </c>
    </row>
    <row r="171" spans="1:5" ht="13">
      <c r="A171" s="1" t="s">
        <v>272</v>
      </c>
      <c r="B171" s="1" t="s">
        <v>473</v>
      </c>
      <c r="C171" s="5" t="str">
        <f>HYPERLINK("mailto:vshetley@wellesley.edu","vshetley@wellesley.edu")</f>
        <v>vshetley@wellesley.edu</v>
      </c>
      <c r="D171" s="1" t="s">
        <v>885</v>
      </c>
      <c r="E171" s="1" t="s">
        <v>837</v>
      </c>
    </row>
    <row r="172" spans="1:5" ht="13">
      <c r="A172" s="1" t="s">
        <v>559</v>
      </c>
      <c r="B172" s="1" t="s">
        <v>473</v>
      </c>
      <c r="C172" s="5" t="str">
        <f>HYPERLINK("mailto:msides@wellesley.edu","msides@wellesley.edu")</f>
        <v>msides@wellesley.edu</v>
      </c>
      <c r="D172" s="1" t="s">
        <v>441</v>
      </c>
      <c r="E172" s="1" t="s">
        <v>473</v>
      </c>
    </row>
    <row r="173" spans="1:5" ht="13">
      <c r="A173" s="1" t="s">
        <v>800</v>
      </c>
      <c r="B173" s="1" t="s">
        <v>473</v>
      </c>
      <c r="C173" s="5" t="str">
        <f>HYPERLINK("mailto:ltyler1@wellesley.edu","ltyler1@wellesley.edu")</f>
        <v>ltyler1@wellesley.edu</v>
      </c>
      <c r="D173" s="1" t="s">
        <v>848</v>
      </c>
      <c r="E173" s="1" t="s">
        <v>473</v>
      </c>
    </row>
    <row r="174" spans="1:5" ht="13">
      <c r="A174" s="1" t="s">
        <v>1125</v>
      </c>
      <c r="B174" s="1" t="s">
        <v>473</v>
      </c>
      <c r="C174" s="5" t="str">
        <f>HYPERLINK("mailto:swallran@wellesley.edu","swallran@wellesley.edu")</f>
        <v>swallran@wellesley.edu</v>
      </c>
      <c r="D174" s="1" t="s">
        <v>294</v>
      </c>
      <c r="E174" s="1" t="s">
        <v>168</v>
      </c>
    </row>
    <row r="175" spans="1:5" ht="12">
      <c r="A175" s="1" t="s">
        <v>261</v>
      </c>
      <c r="B175" s="1" t="s">
        <v>754</v>
      </c>
      <c r="C175" s="4" t="s">
        <v>336</v>
      </c>
      <c r="D175" s="1" t="s">
        <v>564</v>
      </c>
      <c r="E175" s="1" t="s">
        <v>608</v>
      </c>
    </row>
    <row r="176" spans="1:5" ht="12">
      <c r="A176" s="1" t="s">
        <v>264</v>
      </c>
      <c r="B176" s="1" t="s">
        <v>754</v>
      </c>
      <c r="C176" s="4" t="s">
        <v>914</v>
      </c>
      <c r="D176" s="1" t="s">
        <v>372</v>
      </c>
      <c r="E176" s="1" t="s">
        <v>957</v>
      </c>
    </row>
    <row r="177" spans="1:5" ht="12">
      <c r="A177" s="1" t="s">
        <v>308</v>
      </c>
      <c r="B177" s="1" t="s">
        <v>754</v>
      </c>
      <c r="C177" s="4" t="s">
        <v>338</v>
      </c>
      <c r="D177" s="1" t="s">
        <v>484</v>
      </c>
      <c r="E177" s="1" t="s">
        <v>754</v>
      </c>
    </row>
    <row r="178" spans="1:5" ht="12">
      <c r="A178" s="1" t="s">
        <v>16</v>
      </c>
      <c r="B178" s="1" t="s">
        <v>754</v>
      </c>
      <c r="C178" s="4" t="s">
        <v>1034</v>
      </c>
      <c r="D178" s="1" t="s">
        <v>294</v>
      </c>
      <c r="E178" s="1" t="s">
        <v>82</v>
      </c>
    </row>
    <row r="179" spans="1:5" ht="12">
      <c r="A179" s="1" t="s">
        <v>1103</v>
      </c>
      <c r="B179" s="1" t="s">
        <v>5</v>
      </c>
      <c r="C179" s="4" t="s">
        <v>399</v>
      </c>
      <c r="D179" s="1" t="s">
        <v>294</v>
      </c>
      <c r="E179" s="1" t="s">
        <v>31</v>
      </c>
    </row>
    <row r="180" spans="1:5" ht="12">
      <c r="A180" s="1" t="s">
        <v>836</v>
      </c>
      <c r="B180" s="1" t="s">
        <v>5</v>
      </c>
      <c r="C180" s="4" t="s">
        <v>995</v>
      </c>
      <c r="D180" s="1" t="s">
        <v>885</v>
      </c>
      <c r="E180" s="1" t="s">
        <v>247</v>
      </c>
    </row>
    <row r="181" spans="1:5" ht="12">
      <c r="A181" s="1" t="s">
        <v>961</v>
      </c>
      <c r="B181" s="1" t="s">
        <v>5</v>
      </c>
      <c r="C181" s="4" t="s">
        <v>112</v>
      </c>
      <c r="D181" s="1" t="s">
        <v>441</v>
      </c>
      <c r="E181" s="1" t="s">
        <v>614</v>
      </c>
    </row>
    <row r="182" spans="1:5" ht="12">
      <c r="A182" s="1" t="s">
        <v>383</v>
      </c>
      <c r="B182" s="1" t="s">
        <v>5</v>
      </c>
      <c r="C182" s="4" t="s">
        <v>105</v>
      </c>
      <c r="D182" s="1" t="s">
        <v>140</v>
      </c>
      <c r="E182" s="1" t="s">
        <v>635</v>
      </c>
    </row>
    <row r="183" spans="1:5" ht="12">
      <c r="A183" s="1" t="s">
        <v>368</v>
      </c>
      <c r="B183" s="1" t="s">
        <v>5</v>
      </c>
      <c r="C183" s="4" t="s">
        <v>668</v>
      </c>
      <c r="D183" s="1" t="s">
        <v>848</v>
      </c>
      <c r="E183" s="1" t="s">
        <v>523</v>
      </c>
    </row>
    <row r="184" spans="1:5" ht="12">
      <c r="A184" s="1" t="s">
        <v>292</v>
      </c>
      <c r="B184" s="1" t="s">
        <v>5</v>
      </c>
      <c r="C184" s="4" t="s">
        <v>94</v>
      </c>
      <c r="D184" s="1" t="s">
        <v>287</v>
      </c>
      <c r="E184" s="1" t="s">
        <v>637</v>
      </c>
    </row>
    <row r="185" spans="1:5" ht="12">
      <c r="A185" s="1" t="s">
        <v>1018</v>
      </c>
      <c r="B185" s="1" t="s">
        <v>5</v>
      </c>
      <c r="C185" s="4" t="s">
        <v>743</v>
      </c>
      <c r="D185" s="1" t="s">
        <v>885</v>
      </c>
      <c r="E185" s="1" t="s">
        <v>1188</v>
      </c>
    </row>
    <row r="186" spans="1:5" ht="12">
      <c r="A186" s="1" t="s">
        <v>8</v>
      </c>
      <c r="B186" s="1" t="s">
        <v>5</v>
      </c>
      <c r="C186" s="4" t="s">
        <v>870</v>
      </c>
      <c r="D186" s="1" t="s">
        <v>885</v>
      </c>
      <c r="E186" s="1" t="s">
        <v>172</v>
      </c>
    </row>
    <row r="187" spans="1:5" ht="12">
      <c r="A187" s="1" t="s">
        <v>1025</v>
      </c>
      <c r="B187" s="1" t="s">
        <v>5</v>
      </c>
      <c r="C187" s="4" t="s">
        <v>895</v>
      </c>
      <c r="D187" s="1" t="s">
        <v>885</v>
      </c>
      <c r="E187" s="1" t="s">
        <v>324</v>
      </c>
    </row>
    <row r="188" spans="1:5" ht="12">
      <c r="A188" s="1" t="s">
        <v>896</v>
      </c>
      <c r="B188" s="1" t="s">
        <v>5</v>
      </c>
      <c r="C188" s="4" t="s">
        <v>1186</v>
      </c>
      <c r="D188" s="1" t="s">
        <v>294</v>
      </c>
      <c r="E188" s="1" t="s">
        <v>156</v>
      </c>
    </row>
    <row r="189" spans="1:5" ht="12">
      <c r="A189" s="1" t="s">
        <v>330</v>
      </c>
      <c r="B189" s="1" t="s">
        <v>5</v>
      </c>
      <c r="C189" s="4" t="s">
        <v>219</v>
      </c>
      <c r="D189" s="1" t="s">
        <v>848</v>
      </c>
      <c r="E189" s="1" t="s">
        <v>1138</v>
      </c>
    </row>
    <row r="190" spans="1:5" ht="12">
      <c r="A190" s="1" t="s">
        <v>542</v>
      </c>
      <c r="B190" s="1" t="s">
        <v>5</v>
      </c>
      <c r="C190" s="4" t="s">
        <v>1136</v>
      </c>
      <c r="D190" s="1" t="s">
        <v>848</v>
      </c>
      <c r="E190" s="1" t="s">
        <v>544</v>
      </c>
    </row>
    <row r="191" spans="1:5" ht="12">
      <c r="A191" s="1" t="s">
        <v>886</v>
      </c>
      <c r="B191" s="1" t="s">
        <v>5</v>
      </c>
      <c r="C191" s="4" t="s">
        <v>688</v>
      </c>
      <c r="D191" s="1" t="s">
        <v>885</v>
      </c>
      <c r="E191" s="1" t="s">
        <v>903</v>
      </c>
    </row>
    <row r="192" spans="1:5" ht="12">
      <c r="A192" s="1" t="s">
        <v>813</v>
      </c>
      <c r="B192" s="1" t="s">
        <v>5</v>
      </c>
      <c r="C192" s="4" t="s">
        <v>818</v>
      </c>
      <c r="D192" s="1" t="s">
        <v>441</v>
      </c>
      <c r="E192" s="1" t="s">
        <v>911</v>
      </c>
    </row>
    <row r="193" spans="1:5" ht="12">
      <c r="A193" s="1" t="s">
        <v>384</v>
      </c>
      <c r="B193" s="1" t="s">
        <v>1045</v>
      </c>
      <c r="C193" s="4" t="s">
        <v>714</v>
      </c>
      <c r="D193" s="1" t="s">
        <v>294</v>
      </c>
      <c r="E193" s="1" t="s">
        <v>652</v>
      </c>
    </row>
    <row r="194" spans="1:5" ht="12">
      <c r="A194" s="1" t="s">
        <v>784</v>
      </c>
      <c r="B194" s="1" t="s">
        <v>1045</v>
      </c>
      <c r="C194" s="4" t="s">
        <v>214</v>
      </c>
      <c r="D194" s="1" t="s">
        <v>848</v>
      </c>
      <c r="E194" s="1" t="s">
        <v>1141</v>
      </c>
    </row>
    <row r="195" spans="1:5" ht="12">
      <c r="A195" s="1" t="s">
        <v>1001</v>
      </c>
      <c r="B195" s="1" t="s">
        <v>1045</v>
      </c>
      <c r="C195" s="4" t="s">
        <v>615</v>
      </c>
      <c r="D195" s="1" t="s">
        <v>848</v>
      </c>
      <c r="E195" s="1" t="s">
        <v>271</v>
      </c>
    </row>
    <row r="196" spans="1:5" ht="12">
      <c r="A196" s="1" t="s">
        <v>169</v>
      </c>
      <c r="B196" s="1" t="s">
        <v>1045</v>
      </c>
      <c r="C196" s="4" t="s">
        <v>1165</v>
      </c>
      <c r="D196" s="1" t="s">
        <v>815</v>
      </c>
      <c r="E196" s="1" t="s">
        <v>334</v>
      </c>
    </row>
    <row r="197" spans="1:5" ht="12">
      <c r="A197" s="1" t="s">
        <v>764</v>
      </c>
      <c r="B197" s="1" t="s">
        <v>1045</v>
      </c>
      <c r="C197" s="4" t="s">
        <v>811</v>
      </c>
      <c r="D197" s="1" t="s">
        <v>848</v>
      </c>
      <c r="E197" s="1" t="s">
        <v>726</v>
      </c>
    </row>
    <row r="198" spans="1:5" ht="12">
      <c r="A198" s="1" t="s">
        <v>835</v>
      </c>
      <c r="B198" s="1" t="s">
        <v>1045</v>
      </c>
      <c r="C198" s="4" t="s">
        <v>513</v>
      </c>
      <c r="D198" s="1" t="s">
        <v>416</v>
      </c>
      <c r="E198" s="1" t="s">
        <v>81</v>
      </c>
    </row>
    <row r="199" spans="1:5" ht="12">
      <c r="A199" s="1" t="s">
        <v>756</v>
      </c>
      <c r="B199" s="1" t="s">
        <v>1045</v>
      </c>
      <c r="C199" s="4" t="s">
        <v>1227</v>
      </c>
      <c r="D199" s="1" t="s">
        <v>815</v>
      </c>
      <c r="E199" s="1" t="s">
        <v>499</v>
      </c>
    </row>
    <row r="200" spans="1:5" ht="12">
      <c r="A200" s="1" t="s">
        <v>467</v>
      </c>
      <c r="B200" s="1" t="s">
        <v>871</v>
      </c>
      <c r="C200" s="4" t="s">
        <v>1031</v>
      </c>
      <c r="D200" s="1" t="s">
        <v>294</v>
      </c>
      <c r="E200" s="1" t="s">
        <v>1107</v>
      </c>
    </row>
    <row r="201" spans="1:5" ht="12">
      <c r="A201" s="1" t="s">
        <v>873</v>
      </c>
      <c r="B201" s="1" t="s">
        <v>871</v>
      </c>
      <c r="C201" s="4" t="s">
        <v>948</v>
      </c>
      <c r="D201" s="1" t="s">
        <v>885</v>
      </c>
      <c r="E201" s="1" t="s">
        <v>871</v>
      </c>
    </row>
    <row r="202" spans="1:5" ht="12">
      <c r="A202" s="1" t="s">
        <v>770</v>
      </c>
      <c r="B202" s="1" t="s">
        <v>871</v>
      </c>
      <c r="C202" s="4" t="s">
        <v>1038</v>
      </c>
      <c r="D202" s="1" t="s">
        <v>885</v>
      </c>
      <c r="E202" s="1" t="s">
        <v>838</v>
      </c>
    </row>
    <row r="203" spans="1:5" ht="12">
      <c r="A203" s="1" t="s">
        <v>257</v>
      </c>
      <c r="B203" s="1" t="s">
        <v>871</v>
      </c>
      <c r="C203" s="4" t="s">
        <v>735</v>
      </c>
      <c r="D203" s="1" t="s">
        <v>885</v>
      </c>
      <c r="E203" s="1" t="s">
        <v>344</v>
      </c>
    </row>
    <row r="204" spans="1:5" ht="12">
      <c r="A204" s="1" t="s">
        <v>43</v>
      </c>
      <c r="B204" s="1" t="s">
        <v>796</v>
      </c>
      <c r="C204" s="4" t="s">
        <v>1129</v>
      </c>
      <c r="D204" s="1" t="s">
        <v>1</v>
      </c>
      <c r="E204" s="1" t="s">
        <v>200</v>
      </c>
    </row>
    <row r="205" spans="1:5" ht="12.75" customHeight="1">
      <c r="A205" s="1" t="s">
        <v>1192</v>
      </c>
      <c r="B205" s="1" t="s">
        <v>759</v>
      </c>
      <c r="C205" s="2" t="str">
        <f>HYPERLINK("mailto:ymatsusa@wellesley.edu","ymatsusa@wellesley.edu")</f>
        <v>ymatsusa@wellesley.edu</v>
      </c>
      <c r="D205" s="1" t="s">
        <v>848</v>
      </c>
      <c r="E205" s="1" t="s">
        <v>759</v>
      </c>
    </row>
    <row r="206" spans="1:5" ht="12.75" customHeight="1">
      <c r="A206" s="1" t="s">
        <v>220</v>
      </c>
      <c r="B206" s="1" t="s">
        <v>759</v>
      </c>
      <c r="C206" s="2" t="str">
        <f>HYPERLINK("mailto:aosorio@wellesley.edu","aosorio@wellesley.edu")</f>
        <v>aosorio@wellesley.edu</v>
      </c>
      <c r="D206" s="1" t="s">
        <v>848</v>
      </c>
      <c r="E206" s="1" t="s">
        <v>759</v>
      </c>
    </row>
    <row r="207" spans="1:5" ht="12.75" customHeight="1">
      <c r="A207" s="1" t="s">
        <v>315</v>
      </c>
      <c r="B207" s="1" t="s">
        <v>759</v>
      </c>
      <c r="C207" s="2" t="str">
        <f>HYPERLINK("mailto:rquintan@wellesley.edu","rquintan@wellesley.edu")</f>
        <v>rquintan@wellesley.edu</v>
      </c>
      <c r="D207" s="1" t="s">
        <v>294</v>
      </c>
      <c r="E207" s="1" t="s">
        <v>759</v>
      </c>
    </row>
    <row r="208" spans="1:5" ht="12.75" customHeight="1">
      <c r="A208" s="1" t="s">
        <v>653</v>
      </c>
      <c r="B208" s="1" t="s">
        <v>759</v>
      </c>
      <c r="C208" s="2" t="str">
        <f>HYPERLINK("mailto:nrao@wellesley.edu","nrao@wellesley.edu")</f>
        <v>nrao@wellesley.edu</v>
      </c>
      <c r="D208" s="1" t="s">
        <v>294</v>
      </c>
      <c r="E208" s="1" t="s">
        <v>759</v>
      </c>
    </row>
    <row r="209" spans="1:5" ht="12.75" customHeight="1">
      <c r="A209" s="1" t="s">
        <v>1067</v>
      </c>
      <c r="B209" s="1" t="s">
        <v>759</v>
      </c>
      <c r="C209" s="2" t="str">
        <f>HYPERLINK("mailto:grogers@wellesley.edu","grogers@wellesley.edu")</f>
        <v>grogers@wellesley.edu</v>
      </c>
      <c r="D209" s="1" t="s">
        <v>514</v>
      </c>
      <c r="E209" s="1" t="s">
        <v>759</v>
      </c>
    </row>
    <row r="210" spans="1:5" ht="12.75" customHeight="1">
      <c r="A210" s="1" t="s">
        <v>1178</v>
      </c>
      <c r="B210" s="1" t="s">
        <v>759</v>
      </c>
      <c r="C210" s="2" t="str">
        <f>HYPERLINK("mailto:wrollman@wellesley.edu","wrollman@wellesley.edu")</f>
        <v>wrollman@wellesley.edu</v>
      </c>
      <c r="D210" s="1" t="s">
        <v>718</v>
      </c>
      <c r="E210" s="1" t="s">
        <v>759</v>
      </c>
    </row>
    <row r="211" spans="1:5" ht="12.75" customHeight="1">
      <c r="A211" s="1" t="s">
        <v>1130</v>
      </c>
      <c r="B211" s="1" t="s">
        <v>759</v>
      </c>
      <c r="C211" s="2" t="str">
        <f>HYPERLINK("mailto:ntumarki@wellesley.edu","ntumarki@wellesley.edu")</f>
        <v>ntumarki@wellesley.edu</v>
      </c>
      <c r="D211" s="1" t="s">
        <v>885</v>
      </c>
      <c r="E211" s="1" t="s">
        <v>759</v>
      </c>
    </row>
    <row r="212" spans="1:5" ht="12.75" customHeight="1">
      <c r="A212" s="1" t="s">
        <v>696</v>
      </c>
      <c r="B212" s="1" t="s">
        <v>759</v>
      </c>
      <c r="C212" s="2" t="str">
        <f>HYPERLINK("mailto:lkapteij@wellesley.edu","lkapteij@wellesley.edu")</f>
        <v>lkapteij@wellesley.edu</v>
      </c>
      <c r="D212" s="1" t="s">
        <v>1014</v>
      </c>
      <c r="E212" s="1" t="s">
        <v>1021</v>
      </c>
    </row>
    <row r="213" spans="1:5" ht="12.75" customHeight="1">
      <c r="A213" s="1" t="s">
        <v>162</v>
      </c>
      <c r="B213" s="1" t="s">
        <v>759</v>
      </c>
      <c r="C213" s="2" t="str">
        <f>HYPERLINK("mailto:cgiersch@wellesley.edu","cgiersch@wellesley.edu")</f>
        <v>cgiersch@wellesley.edu</v>
      </c>
      <c r="D213" s="1" t="s">
        <v>848</v>
      </c>
      <c r="E213" s="1" t="s">
        <v>884</v>
      </c>
    </row>
    <row r="214" spans="1:5" ht="12.75" customHeight="1">
      <c r="A214" s="1" t="s">
        <v>1069</v>
      </c>
      <c r="B214" s="1" t="s">
        <v>759</v>
      </c>
      <c r="C214" s="2" t="str">
        <f>HYPERLINK("mailto:kgrandje@wellesley.edu","kgrandje@wellesley.edu")</f>
        <v>kgrandje@wellesley.edu</v>
      </c>
      <c r="D214" s="1" t="s">
        <v>294</v>
      </c>
      <c r="E214" s="1" t="s">
        <v>87</v>
      </c>
    </row>
    <row r="215" spans="1:5" ht="12.75" customHeight="1">
      <c r="A215" s="1" t="s">
        <v>690</v>
      </c>
      <c r="B215" s="1" t="s">
        <v>759</v>
      </c>
      <c r="C215" s="2" t="str">
        <f>HYPERLINK("mailto:rfrace@wellesley.edu","rfrace@wellesley.edu")</f>
        <v>rfrace@wellesley.edu</v>
      </c>
      <c r="D215" s="1" t="s">
        <v>294</v>
      </c>
      <c r="E215" s="1" t="s">
        <v>933</v>
      </c>
    </row>
    <row r="216" spans="1:5" ht="12.75" customHeight="1">
      <c r="A216" s="1" t="s">
        <v>401</v>
      </c>
      <c r="B216" s="1" t="s">
        <v>759</v>
      </c>
      <c r="C216" s="2" t="str">
        <f>HYPERLINK("mailto:qslobodi@wellesley.edu","qslobodi@wellesley.edu")</f>
        <v>qslobodi@wellesley.edu</v>
      </c>
      <c r="D216" s="1" t="s">
        <v>294</v>
      </c>
      <c r="E216" s="1" t="s">
        <v>475</v>
      </c>
    </row>
    <row r="217" spans="1:5" ht="12.75" customHeight="1">
      <c r="A217" s="1" t="s">
        <v>633</v>
      </c>
      <c r="B217" s="1" t="s">
        <v>759</v>
      </c>
      <c r="C217" s="2" t="str">
        <f>HYPERLINK("mailto:vramseye@wellesley.edu","vramseye@wellesley.edu")</f>
        <v>vramseye@wellesley.edu</v>
      </c>
      <c r="D217" s="1" t="s">
        <v>848</v>
      </c>
      <c r="E217" s="1" t="s">
        <v>2</v>
      </c>
    </row>
    <row r="218" spans="1:5" ht="12">
      <c r="A218" s="1" t="s">
        <v>497</v>
      </c>
      <c r="B218" s="1" t="s">
        <v>796</v>
      </c>
      <c r="C218" s="4" t="s">
        <v>858</v>
      </c>
      <c r="E218" s="1" t="s">
        <v>796</v>
      </c>
    </row>
    <row r="219" spans="1:5" ht="12.75" customHeight="1">
      <c r="A219" s="1" t="s">
        <v>1166</v>
      </c>
      <c r="B219" s="1" t="s">
        <v>1231</v>
      </c>
      <c r="C219" s="1" t="s">
        <v>622</v>
      </c>
      <c r="D219" s="1" t="s">
        <v>441</v>
      </c>
      <c r="E219" s="1" t="s">
        <v>1110</v>
      </c>
    </row>
    <row r="220" spans="1:5" ht="12.75" customHeight="1">
      <c r="A220" s="1" t="s">
        <v>269</v>
      </c>
      <c r="B220" s="1" t="s">
        <v>1231</v>
      </c>
      <c r="C220" s="1" t="s">
        <v>1181</v>
      </c>
      <c r="D220" s="1" t="s">
        <v>848</v>
      </c>
      <c r="E220" s="1" t="s">
        <v>1110</v>
      </c>
    </row>
    <row r="221" spans="1:5" ht="12.75" customHeight="1">
      <c r="A221" s="1" t="s">
        <v>515</v>
      </c>
      <c r="B221" s="1" t="s">
        <v>1231</v>
      </c>
      <c r="C221" s="1" t="s">
        <v>751</v>
      </c>
      <c r="D221" s="1" t="s">
        <v>140</v>
      </c>
      <c r="E221" s="1" t="s">
        <v>1231</v>
      </c>
    </row>
    <row r="222" spans="1:5" ht="12.75" customHeight="1">
      <c r="A222" s="1" t="s">
        <v>128</v>
      </c>
      <c r="B222" s="1" t="s">
        <v>1231</v>
      </c>
      <c r="C222" s="1" t="s">
        <v>700</v>
      </c>
      <c r="D222" s="1" t="s">
        <v>294</v>
      </c>
      <c r="E222" s="1" t="s">
        <v>1007</v>
      </c>
    </row>
    <row r="223" spans="1:5" ht="12.75" customHeight="1">
      <c r="A223" s="1" t="s">
        <v>603</v>
      </c>
      <c r="B223" s="1" t="s">
        <v>1231</v>
      </c>
      <c r="C223" s="1" t="s">
        <v>707</v>
      </c>
      <c r="D223" s="1" t="s">
        <v>885</v>
      </c>
      <c r="E223" s="1" t="s">
        <v>335</v>
      </c>
    </row>
    <row r="224" spans="1:5" ht="12.75" customHeight="1">
      <c r="A224" s="1" t="s">
        <v>1083</v>
      </c>
      <c r="B224" s="1" t="s">
        <v>878</v>
      </c>
      <c r="C224" s="1" t="s">
        <v>963</v>
      </c>
      <c r="D224" s="1" t="s">
        <v>140</v>
      </c>
      <c r="E224" s="1" t="s">
        <v>878</v>
      </c>
    </row>
    <row r="225" spans="1:5" ht="12.75" customHeight="1">
      <c r="A225" s="1" t="s">
        <v>757</v>
      </c>
      <c r="B225" s="1" t="s">
        <v>878</v>
      </c>
      <c r="C225" s="1" t="s">
        <v>9</v>
      </c>
      <c r="D225" s="1" t="s">
        <v>1226</v>
      </c>
      <c r="E225" s="1" t="s">
        <v>4</v>
      </c>
    </row>
    <row r="226" spans="1:5" ht="12">
      <c r="A226" s="1" t="s">
        <v>908</v>
      </c>
      <c r="B226" s="1" t="s">
        <v>618</v>
      </c>
      <c r="C226" s="4" t="s">
        <v>987</v>
      </c>
      <c r="D226" s="1" t="s">
        <v>885</v>
      </c>
      <c r="E226" s="1" t="s">
        <v>153</v>
      </c>
    </row>
    <row r="227" spans="1:5" ht="12">
      <c r="A227" s="1" t="s">
        <v>32</v>
      </c>
      <c r="B227" s="1" t="s">
        <v>618</v>
      </c>
      <c r="C227" s="4" t="s">
        <v>234</v>
      </c>
      <c r="D227" s="1" t="s">
        <v>848</v>
      </c>
      <c r="E227" s="1" t="s">
        <v>890</v>
      </c>
    </row>
    <row r="228" spans="1:5" ht="48">
      <c r="A228" s="1" t="s">
        <v>60</v>
      </c>
      <c r="B228" s="1" t="s">
        <v>618</v>
      </c>
      <c r="C228" s="4" t="s">
        <v>1163</v>
      </c>
      <c r="D228" s="1" t="s">
        <v>294</v>
      </c>
      <c r="E228" s="6" t="s">
        <v>157</v>
      </c>
    </row>
    <row r="229" spans="1:5" ht="12">
      <c r="A229" s="1" t="s">
        <v>923</v>
      </c>
      <c r="B229" s="1" t="s">
        <v>618</v>
      </c>
      <c r="C229" s="4" t="s">
        <v>174</v>
      </c>
      <c r="D229" s="1" t="s">
        <v>885</v>
      </c>
      <c r="E229" s="1" t="s">
        <v>41</v>
      </c>
    </row>
    <row r="230" spans="1:5" ht="12">
      <c r="A230" s="1" t="s">
        <v>880</v>
      </c>
      <c r="B230" s="1" t="s">
        <v>618</v>
      </c>
      <c r="C230" s="4" t="s">
        <v>904</v>
      </c>
      <c r="D230" s="1" t="s">
        <v>848</v>
      </c>
      <c r="E230" s="1" t="s">
        <v>285</v>
      </c>
    </row>
    <row r="231" spans="1:5" ht="12">
      <c r="A231" s="1" t="s">
        <v>181</v>
      </c>
      <c r="B231" s="1" t="s">
        <v>618</v>
      </c>
      <c r="C231" s="4" t="s">
        <v>937</v>
      </c>
      <c r="D231" s="1" t="s">
        <v>885</v>
      </c>
      <c r="E231" s="1" t="s">
        <v>618</v>
      </c>
    </row>
    <row r="232" spans="1:5" ht="12">
      <c r="A232" s="1" t="s">
        <v>1193</v>
      </c>
      <c r="B232" s="1" t="s">
        <v>618</v>
      </c>
      <c r="C232" s="4" t="s">
        <v>251</v>
      </c>
      <c r="D232" s="1" t="s">
        <v>140</v>
      </c>
      <c r="E232" s="1" t="s">
        <v>618</v>
      </c>
    </row>
    <row r="233" spans="1:5" ht="12">
      <c r="A233" s="1" t="s">
        <v>1204</v>
      </c>
      <c r="B233" s="1" t="s">
        <v>618</v>
      </c>
      <c r="C233" s="4" t="s">
        <v>693</v>
      </c>
      <c r="D233" s="1" t="s">
        <v>294</v>
      </c>
      <c r="E233" s="1" t="s">
        <v>206</v>
      </c>
    </row>
    <row r="234" spans="1:5" ht="12">
      <c r="A234" s="1" t="s">
        <v>366</v>
      </c>
      <c r="B234" s="1" t="s">
        <v>618</v>
      </c>
      <c r="C234" s="4" t="s">
        <v>66</v>
      </c>
      <c r="D234" s="1" t="s">
        <v>885</v>
      </c>
      <c r="E234" s="1" t="s">
        <v>316</v>
      </c>
    </row>
    <row r="235" spans="1:5" ht="12">
      <c r="A235" s="1" t="s">
        <v>147</v>
      </c>
      <c r="B235" s="1" t="s">
        <v>618</v>
      </c>
      <c r="C235" s="4" t="s">
        <v>572</v>
      </c>
      <c r="D235" s="1" t="s">
        <v>885</v>
      </c>
      <c r="E235" s="1" t="s">
        <v>123</v>
      </c>
    </row>
    <row r="236" spans="1:5" ht="12">
      <c r="A236" s="1" t="s">
        <v>664</v>
      </c>
      <c r="B236" s="1" t="s">
        <v>618</v>
      </c>
      <c r="C236" s="4" t="s">
        <v>339</v>
      </c>
      <c r="D236" s="1" t="s">
        <v>140</v>
      </c>
      <c r="E236" s="1" t="s">
        <v>618</v>
      </c>
    </row>
    <row r="237" spans="1:5" ht="12">
      <c r="A237" s="1" t="s">
        <v>394</v>
      </c>
      <c r="B237" s="1" t="s">
        <v>618</v>
      </c>
      <c r="C237" s="4" t="s">
        <v>159</v>
      </c>
      <c r="D237" s="1" t="s">
        <v>885</v>
      </c>
      <c r="E237" s="1" t="s">
        <v>1032</v>
      </c>
    </row>
    <row r="238" spans="1:5" ht="12">
      <c r="A238" s="1" t="s">
        <v>824</v>
      </c>
      <c r="B238" s="1" t="s">
        <v>618</v>
      </c>
      <c r="C238" s="4" t="s">
        <v>451</v>
      </c>
      <c r="D238" s="1" t="s">
        <v>294</v>
      </c>
      <c r="E238" s="1" t="s">
        <v>12</v>
      </c>
    </row>
    <row r="239" spans="1:5" ht="12">
      <c r="A239" s="1" t="s">
        <v>1094</v>
      </c>
      <c r="B239" s="1" t="s">
        <v>618</v>
      </c>
      <c r="C239" s="4" t="s">
        <v>340</v>
      </c>
      <c r="D239" s="1" t="s">
        <v>885</v>
      </c>
      <c r="E239" s="1" t="s">
        <v>618</v>
      </c>
    </row>
    <row r="240" spans="1:5" ht="12">
      <c r="A240" s="1" t="s">
        <v>927</v>
      </c>
      <c r="B240" s="1" t="s">
        <v>618</v>
      </c>
      <c r="C240" s="4" t="s">
        <v>931</v>
      </c>
      <c r="D240" s="1" t="s">
        <v>140</v>
      </c>
      <c r="E240" s="1" t="s">
        <v>618</v>
      </c>
    </row>
    <row r="241" spans="1:5" ht="12">
      <c r="A241" s="1" t="s">
        <v>826</v>
      </c>
      <c r="B241" s="1" t="s">
        <v>434</v>
      </c>
      <c r="C241" s="4" t="s">
        <v>565</v>
      </c>
      <c r="D241" s="1" t="s">
        <v>294</v>
      </c>
      <c r="E241" s="1" t="s">
        <v>1162</v>
      </c>
    </row>
    <row r="242" spans="1:5" ht="12">
      <c r="A242" s="1" t="s">
        <v>395</v>
      </c>
      <c r="B242" s="1" t="s">
        <v>434</v>
      </c>
      <c r="C242" s="4" t="s">
        <v>151</v>
      </c>
      <c r="D242" s="1" t="s">
        <v>140</v>
      </c>
      <c r="E242" s="1" t="s">
        <v>391</v>
      </c>
    </row>
    <row r="243" spans="1:5" ht="13">
      <c r="A243" s="1" t="s">
        <v>310</v>
      </c>
      <c r="B243" s="1" t="s">
        <v>887</v>
      </c>
      <c r="C243" s="5" t="str">
        <f>HYPERLINK("mailto:kadams@wellesley.edu","kadams@wellesley.edu")</f>
        <v>kadams@wellesley.edu</v>
      </c>
      <c r="D243" s="1" t="s">
        <v>1201</v>
      </c>
      <c r="E243" s="1" t="s">
        <v>527</v>
      </c>
    </row>
    <row r="244" spans="1:5" ht="13">
      <c r="A244" s="1" t="s">
        <v>839</v>
      </c>
      <c r="B244" s="1" t="s">
        <v>887</v>
      </c>
      <c r="C244" s="5" t="str">
        <f>HYPERLINK("mailto:eakahori@wellesley.edu","eakahori@wellesley.edu")</f>
        <v>eakahori@wellesley.edu</v>
      </c>
      <c r="D244" s="1" t="s">
        <v>970</v>
      </c>
      <c r="E244" s="1" t="s">
        <v>1070</v>
      </c>
    </row>
    <row r="245" spans="1:5" ht="13">
      <c r="A245" s="1" t="s">
        <v>769</v>
      </c>
      <c r="B245" s="1" t="s">
        <v>887</v>
      </c>
      <c r="C245" s="5" t="str">
        <f>HYPERLINK("mailto:faldrich@wellesley.edu","faldrich@wellesley.edu")</f>
        <v>faldrich@wellesley.edu</v>
      </c>
      <c r="D245" s="1" t="s">
        <v>1201</v>
      </c>
      <c r="E245" s="1" t="s">
        <v>638</v>
      </c>
    </row>
    <row r="246" spans="1:5" ht="13">
      <c r="A246" s="1" t="s">
        <v>785</v>
      </c>
      <c r="B246" s="1" t="s">
        <v>887</v>
      </c>
      <c r="C246" s="5" t="str">
        <f>HYPERLINK("mailto:tbarzel@wellesley.edu","tbarzel@wellesley.edu")</f>
        <v>tbarzel@wellesley.edu</v>
      </c>
      <c r="D246" s="1" t="s">
        <v>294</v>
      </c>
      <c r="E246" s="1" t="s">
        <v>827</v>
      </c>
    </row>
    <row r="247" spans="1:5" ht="13">
      <c r="A247" s="1" t="s">
        <v>694</v>
      </c>
      <c r="B247" s="1" t="s">
        <v>887</v>
      </c>
      <c r="C247" s="5" t="str">
        <f>HYPERLINK("mailto:gbhogal@wellesley.edu","gbhogal@wellesley.edu")</f>
        <v>gbhogal@wellesley.edu</v>
      </c>
      <c r="D247" s="1" t="s">
        <v>294</v>
      </c>
      <c r="E247" s="1" t="s">
        <v>776</v>
      </c>
    </row>
    <row r="248" spans="1:5" ht="13">
      <c r="A248" s="1" t="s">
        <v>797</v>
      </c>
      <c r="B248" s="1" t="s">
        <v>887</v>
      </c>
      <c r="C248" s="5" t="str">
        <f>HYPERLINK("mailto:lbossert@wellesley.edu","lbossert@wellesley.edu")</f>
        <v>lbossert@wellesley.edu</v>
      </c>
      <c r="D248" s="1" t="s">
        <v>1201</v>
      </c>
      <c r="E248" s="1" t="s">
        <v>209</v>
      </c>
    </row>
    <row r="249" spans="1:5" ht="13">
      <c r="A249" s="1" t="s">
        <v>679</v>
      </c>
      <c r="B249" s="1" t="s">
        <v>887</v>
      </c>
      <c r="C249" s="5" t="str">
        <f>HYPERLINK("mailto:kboyd@wellesley.edu","kboyd@wellesley.edu")</f>
        <v>kboyd@wellesley.edu</v>
      </c>
      <c r="D249" s="1" t="s">
        <v>1201</v>
      </c>
      <c r="E249" s="1" t="s">
        <v>95</v>
      </c>
    </row>
    <row r="250" spans="1:5" ht="13">
      <c r="A250" s="1" t="s">
        <v>1120</v>
      </c>
      <c r="B250" s="1" t="s">
        <v>887</v>
      </c>
      <c r="C250" s="5" t="str">
        <f>HYPERLINK("mailto:mbrody@wellesley.edu","mbrody@wellesley.edu")</f>
        <v>mbrody@wellesley.edu</v>
      </c>
      <c r="D250" s="1" t="s">
        <v>498</v>
      </c>
      <c r="E250" s="1" t="s">
        <v>636</v>
      </c>
    </row>
    <row r="251" spans="1:5" ht="13">
      <c r="A251" s="1" t="s">
        <v>142</v>
      </c>
      <c r="B251" s="1" t="s">
        <v>887</v>
      </c>
      <c r="C251" s="5" t="str">
        <f>HYPERLINK("mailto:dcarrier@wellesley.edu","dcarrier@wellesley.edu")</f>
        <v>dcarrier@wellesley.edu</v>
      </c>
      <c r="D251" s="1" t="s">
        <v>1201</v>
      </c>
      <c r="E251" s="1" t="s">
        <v>1002</v>
      </c>
    </row>
    <row r="252" spans="1:5" ht="13">
      <c r="A252" s="1" t="s">
        <v>396</v>
      </c>
      <c r="B252" s="1" t="s">
        <v>887</v>
      </c>
      <c r="C252" s="5" t="str">
        <f>HYPERLINK("mailto:jchristi@wellesley.edu","jchristi@wellesley.edu")</f>
        <v>jchristi@wellesley.edu</v>
      </c>
      <c r="D252" s="1" t="s">
        <v>1201</v>
      </c>
      <c r="E252" s="1" t="s">
        <v>567</v>
      </c>
    </row>
    <row r="253" spans="1:5" ht="13">
      <c r="A253" s="1" t="s">
        <v>767</v>
      </c>
      <c r="B253" s="1" t="s">
        <v>887</v>
      </c>
      <c r="C253" s="5" t="str">
        <f>HYPERLINK("mailto:scleverd@wellesley.edu","scleverd@wellesley.edu")</f>
        <v>scleverd@wellesley.edu</v>
      </c>
      <c r="D253" s="1" t="s">
        <v>1201</v>
      </c>
      <c r="E253" s="1" t="s">
        <v>906</v>
      </c>
    </row>
    <row r="254" spans="1:5" ht="13">
      <c r="A254" s="1" t="s">
        <v>777</v>
      </c>
      <c r="B254" s="1" t="s">
        <v>887</v>
      </c>
      <c r="C254" s="5" t="str">
        <f>HYPERLINK("mailto:gcollver@wellesley.edu","gcollver@wellesley.edu")</f>
        <v>gcollver@wellesley.edu</v>
      </c>
      <c r="D254" s="1" t="s">
        <v>1201</v>
      </c>
      <c r="E254" s="1" t="s">
        <v>62</v>
      </c>
    </row>
    <row r="255" spans="1:5" ht="13">
      <c r="A255" s="1" t="s">
        <v>541</v>
      </c>
      <c r="B255" s="1" t="s">
        <v>887</v>
      </c>
      <c r="C255" s="5" t="str">
        <f>HYPERLINK("mailto:rcouture@wellesley.edu","rcouture@wellesley.edu")</f>
        <v>rcouture@wellesley.edu</v>
      </c>
      <c r="D255" s="1" t="s">
        <v>1201</v>
      </c>
      <c r="E255" s="1" t="s">
        <v>1096</v>
      </c>
    </row>
    <row r="256" spans="1:5" ht="13">
      <c r="A256" s="1" t="s">
        <v>879</v>
      </c>
      <c r="B256" s="1" t="s">
        <v>887</v>
      </c>
      <c r="C256" s="5" t="str">
        <f>HYPERLINK("mailto:mdry@wellesley.edu","mdry@wellesley.edu")</f>
        <v>mdry@wellesley.edu</v>
      </c>
      <c r="D256" s="1" t="s">
        <v>646</v>
      </c>
      <c r="E256" s="1" t="s">
        <v>6</v>
      </c>
    </row>
    <row r="257" spans="1:5" ht="13">
      <c r="A257" s="1" t="s">
        <v>1127</v>
      </c>
      <c r="B257" s="1" t="s">
        <v>887</v>
      </c>
      <c r="C257" s="5" t="str">
        <f>HYPERLINK("mailto:cfisk@wellesley.edu","cfisk@wellesley.edu")</f>
        <v>cfisk@wellesley.edu</v>
      </c>
      <c r="D257" s="1" t="s">
        <v>1047</v>
      </c>
      <c r="E257" s="1" t="s">
        <v>481</v>
      </c>
    </row>
    <row r="258" spans="1:5" ht="13">
      <c r="A258" s="1" t="s">
        <v>221</v>
      </c>
      <c r="B258" s="1" t="s">
        <v>887</v>
      </c>
      <c r="C258" s="5" t="str">
        <f>HYPERLINK("mailto:cfontijn@wellesley.edu","cfontijn@wellesley.edu")</f>
        <v>cfontijn@wellesley.edu</v>
      </c>
      <c r="D258" s="1" t="s">
        <v>332</v>
      </c>
      <c r="E258" s="1" t="s">
        <v>265</v>
      </c>
    </row>
    <row r="259" spans="1:5" ht="13">
      <c r="A259" s="1" t="s">
        <v>560</v>
      </c>
      <c r="B259" s="1" t="s">
        <v>887</v>
      </c>
      <c r="C259" s="5" t="str">
        <f>HYPERLINK("mailto:gfuller@wellesley.edu","gfuller@wellesley.edu")</f>
        <v>gfuller@wellesley.edu</v>
      </c>
      <c r="D259" s="1" t="s">
        <v>1201</v>
      </c>
      <c r="E259" s="1" t="s">
        <v>6</v>
      </c>
    </row>
    <row r="260" spans="1:5" ht="13">
      <c r="A260" s="1" t="s">
        <v>59</v>
      </c>
      <c r="B260" s="1" t="s">
        <v>887</v>
      </c>
      <c r="C260" s="5" t="str">
        <f>HYPERLINK("mailto:lgraham1@wellesley.edu","lgraham1@wellesley.edu")</f>
        <v>lgraham1@wellesley.edu</v>
      </c>
      <c r="D260" s="1" t="s">
        <v>804</v>
      </c>
      <c r="E260" s="1" t="s">
        <v>1111</v>
      </c>
    </row>
    <row r="261" spans="1:5" ht="13">
      <c r="A261" s="1" t="s">
        <v>549</v>
      </c>
      <c r="B261" s="1" t="s">
        <v>887</v>
      </c>
      <c r="C261" s="5" t="str">
        <f>HYPERLINK("mailto:nhampton@wellesley.edu","nhampton@wellesley.edu")</f>
        <v>nhampton@wellesley.edu</v>
      </c>
      <c r="D261" s="1" t="s">
        <v>840</v>
      </c>
      <c r="E261" s="1" t="s">
        <v>1036</v>
      </c>
    </row>
    <row r="262" spans="1:5" ht="13">
      <c r="A262" s="1" t="s">
        <v>270</v>
      </c>
      <c r="B262" s="1" t="s">
        <v>887</v>
      </c>
      <c r="C262" s="5" t="str">
        <f>HYPERLINK("mailto:dharris3@wellesley.edu","dharris3@wellesley.edu")</f>
        <v>dharris3@wellesley.edu</v>
      </c>
      <c r="D262" s="1" t="s">
        <v>49</v>
      </c>
      <c r="E262" s="1" t="s">
        <v>526</v>
      </c>
    </row>
    <row r="263" spans="1:5" ht="13">
      <c r="A263" s="1" t="s">
        <v>241</v>
      </c>
      <c r="B263" s="1" t="s">
        <v>887</v>
      </c>
      <c r="C263" s="5" t="str">
        <f>HYPERLINK("mailto:mhenry@wellesley.edu","mhenry@wellesley.edu")</f>
        <v>mhenry@wellesley.edu</v>
      </c>
      <c r="D263" s="1" t="s">
        <v>1201</v>
      </c>
      <c r="E263" s="1" t="s">
        <v>1015</v>
      </c>
    </row>
    <row r="264" spans="1:5" ht="13">
      <c r="A264" s="1" t="s">
        <v>1195</v>
      </c>
      <c r="B264" s="1" t="s">
        <v>887</v>
      </c>
      <c r="C264" s="5" t="str">
        <f>HYPERLINK("mailto:rhodgkin@wellesley.edu","rhodgkin@wellesley.edu")</f>
        <v>rhodgkin@wellesley.edu</v>
      </c>
      <c r="D264" s="1" t="s">
        <v>1201</v>
      </c>
      <c r="E264" s="1" t="s">
        <v>887</v>
      </c>
    </row>
    <row r="265" spans="1:5" ht="13">
      <c r="A265" s="1" t="s">
        <v>1095</v>
      </c>
      <c r="B265" s="1" t="s">
        <v>887</v>
      </c>
      <c r="C265" s="5" t="str">
        <f>HYPERLINK("mailto:ghopkins@wellesley.edu","ghopkins@wellesley.edu")</f>
        <v>ghopkins@wellesley.edu</v>
      </c>
      <c r="D265" s="1" t="s">
        <v>1201</v>
      </c>
      <c r="E265" s="1" t="s">
        <v>887</v>
      </c>
    </row>
    <row r="266" spans="1:5" ht="13">
      <c r="A266" s="1" t="s">
        <v>941</v>
      </c>
      <c r="B266" s="1" t="s">
        <v>887</v>
      </c>
      <c r="C266" s="5" t="str">
        <f>HYPERLINK("mailto:ljeppese@wellesley.edu","ljeppese@wellesley.edu")</f>
        <v>ljeppese@wellesley.edu</v>
      </c>
      <c r="D266" s="1" t="s">
        <v>1201</v>
      </c>
      <c r="E266" s="1" t="s">
        <v>720</v>
      </c>
    </row>
    <row r="267" spans="1:5" ht="13">
      <c r="A267" s="1" t="s">
        <v>792</v>
      </c>
      <c r="B267" s="1" t="s">
        <v>887</v>
      </c>
      <c r="C267" s="5" t="str">
        <f>HYPERLINK("mailto:djohnso1@wellesley.edu","djohnso1@wellesley.edu")</f>
        <v>djohnso1@wellesley.edu</v>
      </c>
      <c r="D267" s="1" t="s">
        <v>1201</v>
      </c>
      <c r="E267" s="1" t="s">
        <v>887</v>
      </c>
    </row>
    <row r="268" spans="1:5" ht="13">
      <c r="A268" s="1" t="s">
        <v>535</v>
      </c>
      <c r="B268" s="1" t="s">
        <v>887</v>
      </c>
      <c r="C268" s="5" t="str">
        <f>HYPERLINK("mailto:jjohnso3@wellesley.edu","jjohnso3@wellesley.edu")</f>
        <v>jjohnso3@wellesley.edu</v>
      </c>
      <c r="D268" s="1" t="s">
        <v>294</v>
      </c>
      <c r="E268" s="1" t="s">
        <v>34</v>
      </c>
    </row>
    <row r="269" spans="1:5" ht="13">
      <c r="A269" s="1" t="s">
        <v>803</v>
      </c>
      <c r="B269" s="1" t="s">
        <v>887</v>
      </c>
      <c r="C269" s="5" t="str">
        <f>HYPERLINK("mailto:blafitte@wellesley.edu","blafitte@wellesley.edu")</f>
        <v>blafitte@wellesley.edu</v>
      </c>
      <c r="D269" s="1" t="s">
        <v>1201</v>
      </c>
      <c r="E269" s="1" t="s">
        <v>118</v>
      </c>
    </row>
    <row r="270" spans="1:5" ht="13">
      <c r="A270" s="1" t="s">
        <v>1118</v>
      </c>
      <c r="B270" s="1" t="s">
        <v>887</v>
      </c>
      <c r="C270" s="5" t="str">
        <f>HYPERLINK("mailto:slangone@wellesley.edu","slangone@wellesley.edu")</f>
        <v>slangone@wellesley.edu</v>
      </c>
      <c r="D270" s="1" t="s">
        <v>1201</v>
      </c>
      <c r="E270" s="1" t="s">
        <v>887</v>
      </c>
    </row>
    <row r="271" spans="1:5" ht="13">
      <c r="A271" s="1" t="s">
        <v>412</v>
      </c>
      <c r="B271" s="1" t="s">
        <v>887</v>
      </c>
      <c r="C271" s="5" t="str">
        <f>HYPERLINK("mailto:lmartin4@wellesley.edu","lmartin4@wellesley.edu")</f>
        <v>lmartin4@wellesley.edu</v>
      </c>
      <c r="D271" s="1" t="s">
        <v>546</v>
      </c>
      <c r="E271" s="1" t="s">
        <v>887</v>
      </c>
    </row>
    <row r="272" spans="1:5" ht="13">
      <c r="A272" s="1" t="s">
        <v>680</v>
      </c>
      <c r="B272" s="1" t="s">
        <v>887</v>
      </c>
      <c r="C272" s="5" t="str">
        <f>HYPERLINK("mailto:kmatasy@wellesley.edu","kmatasy@wellesley.edu")</f>
        <v>kmatasy@wellesley.edu</v>
      </c>
      <c r="D272" s="1" t="s">
        <v>1201</v>
      </c>
      <c r="E272" s="1" t="s">
        <v>887</v>
      </c>
    </row>
    <row r="273" spans="1:5" ht="13">
      <c r="A273" s="1" t="s">
        <v>728</v>
      </c>
      <c r="B273" s="1" t="s">
        <v>887</v>
      </c>
      <c r="C273" s="5" t="str">
        <f>HYPERLINK("mailto:amatthew@wellesley.edu","amatthew@wellesley.edu")</f>
        <v>amatthew@wellesley.edu</v>
      </c>
      <c r="D273" s="1" t="s">
        <v>1201</v>
      </c>
      <c r="E273" s="1" t="s">
        <v>289</v>
      </c>
    </row>
    <row r="274" spans="1:5" ht="13">
      <c r="A274" s="1" t="s">
        <v>387</v>
      </c>
      <c r="B274" s="1" t="s">
        <v>887</v>
      </c>
      <c r="C274" s="5" t="str">
        <f>HYPERLINK("mailto:tmcginni@wellesley.edu","tmcginni@wellesley.edu")</f>
        <v>tmcginni@wellesley.edu</v>
      </c>
      <c r="D274" s="1" t="s">
        <v>1201</v>
      </c>
      <c r="E274" s="1" t="s">
        <v>887</v>
      </c>
    </row>
    <row r="275" spans="1:5" ht="13">
      <c r="A275" s="1" t="s">
        <v>600</v>
      </c>
      <c r="B275" s="1" t="s">
        <v>887</v>
      </c>
      <c r="C275" s="5" t="str">
        <f>HYPERLINK("mailto:imcnutt@wellesley.edu","imcnutt@wellesley.edu")</f>
        <v>imcnutt@wellesley.edu</v>
      </c>
      <c r="D275" s="1" t="s">
        <v>1201</v>
      </c>
      <c r="E275" s="1" t="s">
        <v>887</v>
      </c>
    </row>
    <row r="276" spans="1:5" ht="13">
      <c r="A276" s="1" t="s">
        <v>1170</v>
      </c>
      <c r="B276" s="1" t="s">
        <v>887</v>
      </c>
      <c r="C276" s="5" t="str">
        <f>HYPERLINK("mailto:cmiller@wellesley.edu","cmiller@wellesley.edu")</f>
        <v>cmiller@wellesley.edu</v>
      </c>
      <c r="D276" s="1" t="s">
        <v>1201</v>
      </c>
      <c r="E276" s="1" t="s">
        <v>779</v>
      </c>
    </row>
    <row r="277" spans="1:5" ht="13">
      <c r="A277" s="1" t="s">
        <v>18</v>
      </c>
      <c r="B277" s="1" t="s">
        <v>887</v>
      </c>
      <c r="C277" s="5" t="str">
        <f>HYPERLINK("mailto:drussell@wellesley.edu","drussell@wellesley.edu")</f>
        <v>drussell@wellesley.edu</v>
      </c>
      <c r="D277" s="1" t="s">
        <v>1201</v>
      </c>
      <c r="E277" s="1" t="s">
        <v>887</v>
      </c>
    </row>
    <row r="278" spans="1:5" ht="13">
      <c r="A278" s="1" t="s">
        <v>1076</v>
      </c>
      <c r="B278" s="1" t="s">
        <v>887</v>
      </c>
      <c r="C278" s="5" t="str">
        <f>HYPERLINK("mailto:drussian@wellesley.edu","drussian@wellesley.edu")</f>
        <v>drussian@wellesley.edu</v>
      </c>
      <c r="D278" s="1" t="s">
        <v>1089</v>
      </c>
      <c r="E278" s="1" t="s">
        <v>887</v>
      </c>
    </row>
    <row r="279" spans="1:5" ht="13">
      <c r="A279" s="1" t="s">
        <v>536</v>
      </c>
      <c r="B279" s="1" t="s">
        <v>887</v>
      </c>
      <c r="C279" s="5" t="str">
        <f>HYPERLINK("mailto:ksauer@wellesley.edu","ksauer@wellesley.edu")</f>
        <v>ksauer@wellesley.edu</v>
      </c>
      <c r="D279" s="1" t="s">
        <v>587</v>
      </c>
      <c r="E279" s="1" t="s">
        <v>132</v>
      </c>
    </row>
    <row r="280" spans="1:5" ht="13">
      <c r="A280" s="1" t="s">
        <v>122</v>
      </c>
      <c r="B280" s="1" t="s">
        <v>887</v>
      </c>
      <c r="C280" s="5" t="str">
        <f>HYPERLINK("mailto:lshapiro@wellesley.edu","lshapiro@wellesley.edu")</f>
        <v>lshapiro@wellesley.edu</v>
      </c>
      <c r="D280" s="1" t="s">
        <v>1201</v>
      </c>
      <c r="E280" s="1" t="s">
        <v>887</v>
      </c>
    </row>
    <row r="281" spans="1:5" ht="13">
      <c r="A281" s="1" t="s">
        <v>465</v>
      </c>
      <c r="B281" s="1" t="s">
        <v>887</v>
      </c>
      <c r="C281" s="5" t="str">
        <f>HYPERLINK("mailto:asheehan@wellesley.edu","asheehan@wellesley.edu")</f>
        <v>asheehan@wellesley.edu</v>
      </c>
      <c r="D281" s="1" t="s">
        <v>1201</v>
      </c>
      <c r="E281" s="1" t="s">
        <v>67</v>
      </c>
    </row>
    <row r="282" spans="1:5" ht="13">
      <c r="A282" s="1" t="s">
        <v>799</v>
      </c>
      <c r="B282" s="1" t="s">
        <v>887</v>
      </c>
      <c r="C282" s="5" t="str">
        <f>HYPERLINK("mailto:jstarkma@wellesley.edu","jstarkma@wellesley.edu")</f>
        <v>jstarkma@wellesley.edu</v>
      </c>
      <c r="D282" s="1" t="s">
        <v>1201</v>
      </c>
      <c r="E282" s="1" t="s">
        <v>887</v>
      </c>
    </row>
    <row r="283" spans="1:5" ht="13">
      <c r="A283" s="1" t="s">
        <v>774</v>
      </c>
      <c r="B283" s="1" t="s">
        <v>887</v>
      </c>
      <c r="C283" s="5" t="str">
        <f>HYPERLINK("mailto:sstumpf@wellesley.edu","sstumpf@wellesley.edu")</f>
        <v>sstumpf@wellesley.edu</v>
      </c>
      <c r="D283" s="1" t="s">
        <v>1201</v>
      </c>
      <c r="E283" s="1" t="s">
        <v>1161</v>
      </c>
    </row>
    <row r="284" spans="1:5" ht="13">
      <c r="A284" s="1" t="s">
        <v>134</v>
      </c>
      <c r="B284" s="1" t="s">
        <v>887</v>
      </c>
      <c r="C284" s="5" t="str">
        <f>HYPERLINK("mailto:otalroze@wellesley.edu","otalroze@wellesley.edu")</f>
        <v>otalroze@wellesley.edu</v>
      </c>
      <c r="D284" s="1" t="s">
        <v>970</v>
      </c>
      <c r="E284" s="1" t="s">
        <v>887</v>
      </c>
    </row>
    <row r="285" spans="1:5" ht="13">
      <c r="A285" s="1" t="s">
        <v>407</v>
      </c>
      <c r="B285" s="1" t="s">
        <v>887</v>
      </c>
      <c r="C285" s="5" t="str">
        <f>HYPERLINK("mailto:jtang@wellesley.edu","jtang@wellesley.edu")</f>
        <v>jtang@wellesley.edu</v>
      </c>
      <c r="D285" s="1" t="s">
        <v>1201</v>
      </c>
      <c r="E285" s="1" t="s">
        <v>887</v>
      </c>
    </row>
    <row r="286" spans="1:5" ht="13">
      <c r="A286" s="1" t="s">
        <v>246</v>
      </c>
      <c r="B286" s="1" t="s">
        <v>887</v>
      </c>
      <c r="C286" s="5" t="str">
        <f>HYPERLINK("mailto:rthornbl@wellesley.edu","rthornbl@wellesley.edu")</f>
        <v>rthornbl@wellesley.edu</v>
      </c>
      <c r="D286" s="1" t="s">
        <v>1201</v>
      </c>
      <c r="E286" s="1" t="s">
        <v>887</v>
      </c>
    </row>
    <row r="287" spans="1:5" ht="13">
      <c r="A287" s="1" t="s">
        <v>859</v>
      </c>
      <c r="B287" s="1" t="s">
        <v>887</v>
      </c>
      <c r="C287" s="5" t="str">
        <f>HYPERLINK("mailto:avandong@wellesley.edu","avandong@wellesley.edu")</f>
        <v>avandong@wellesley.edu</v>
      </c>
      <c r="D287" s="1" t="s">
        <v>1201</v>
      </c>
      <c r="E287" s="1" t="s">
        <v>195</v>
      </c>
    </row>
    <row r="288" spans="1:5" ht="13">
      <c r="A288" s="1" t="s">
        <v>224</v>
      </c>
      <c r="B288" s="1" t="s">
        <v>887</v>
      </c>
      <c r="C288" s="5" t="str">
        <f>HYPERLINK("mailto:kwashing@wellesley.edu","kwashing@wellesley.edu")</f>
        <v>kwashing@wellesley.edu</v>
      </c>
      <c r="D288" s="1" t="s">
        <v>1251</v>
      </c>
      <c r="E288" s="1" t="s">
        <v>442</v>
      </c>
    </row>
    <row r="289" spans="1:5" ht="13">
      <c r="A289" s="1" t="s">
        <v>1044</v>
      </c>
      <c r="B289" s="1" t="s">
        <v>887</v>
      </c>
      <c r="C289" s="5" t="str">
        <f>HYPERLINK("mailto:tzajac@wellesley.edu","tzajac@wellesley.edu")</f>
        <v>tzajac@wellesley.edu</v>
      </c>
      <c r="D289" s="1" t="s">
        <v>1201</v>
      </c>
      <c r="E289" s="1" t="s">
        <v>775</v>
      </c>
    </row>
    <row r="290" spans="1:5" ht="13">
      <c r="A290" s="1" t="s">
        <v>925</v>
      </c>
      <c r="B290" s="1" t="s">
        <v>887</v>
      </c>
      <c r="C290" s="5" t="str">
        <f>HYPERLINK("mailto:izdorove@wellesley.edu","izdorove@wellesley.edu")</f>
        <v>izdorove@wellesley.edu</v>
      </c>
      <c r="D290" s="1" t="s">
        <v>1201</v>
      </c>
      <c r="E290" s="1" t="s">
        <v>887</v>
      </c>
    </row>
    <row r="291" spans="1:5" ht="13">
      <c r="A291" s="1" t="s">
        <v>193</v>
      </c>
      <c r="B291" s="1" t="s">
        <v>887</v>
      </c>
      <c r="C291" s="5" t="str">
        <f>HYPERLINK("mailto:pzeitlin@wellesley.edu","pzeitlin@wellesley.edu")</f>
        <v>pzeitlin@wellesley.edu</v>
      </c>
      <c r="D291" s="1" t="s">
        <v>1201</v>
      </c>
      <c r="E291" s="1" t="s">
        <v>370</v>
      </c>
    </row>
    <row r="292" spans="1:5" ht="12">
      <c r="A292" s="1" t="s">
        <v>692</v>
      </c>
      <c r="B292" s="1" t="s">
        <v>110</v>
      </c>
      <c r="C292" s="4" t="s">
        <v>505</v>
      </c>
      <c r="D292" s="1" t="s">
        <v>237</v>
      </c>
      <c r="E292" s="1" t="s">
        <v>425</v>
      </c>
    </row>
    <row r="293" spans="1:5" ht="12">
      <c r="A293" s="1" t="s">
        <v>969</v>
      </c>
      <c r="B293" s="1" t="s">
        <v>110</v>
      </c>
      <c r="C293" s="4" t="s">
        <v>854</v>
      </c>
      <c r="D293" s="1" t="s">
        <v>982</v>
      </c>
      <c r="E293" s="1" t="s">
        <v>702</v>
      </c>
    </row>
    <row r="294" spans="1:5" ht="12">
      <c r="A294" s="1" t="s">
        <v>363</v>
      </c>
      <c r="B294" s="1" t="s">
        <v>110</v>
      </c>
      <c r="C294" s="4" t="s">
        <v>1196</v>
      </c>
      <c r="D294" s="1" t="s">
        <v>55</v>
      </c>
      <c r="E294" s="1" t="s">
        <v>110</v>
      </c>
    </row>
    <row r="295" spans="1:5" ht="12">
      <c r="A295" s="1" t="s">
        <v>26</v>
      </c>
      <c r="B295" s="1" t="s">
        <v>110</v>
      </c>
      <c r="C295" s="4" t="s">
        <v>988</v>
      </c>
      <c r="D295" s="1" t="s">
        <v>1123</v>
      </c>
      <c r="E295" s="1" t="s">
        <v>110</v>
      </c>
    </row>
    <row r="296" spans="1:5" ht="12">
      <c r="A296" s="1" t="s">
        <v>876</v>
      </c>
      <c r="B296" s="1" t="s">
        <v>110</v>
      </c>
      <c r="C296" s="4" t="s">
        <v>430</v>
      </c>
      <c r="D296" s="1" t="s">
        <v>848</v>
      </c>
      <c r="E296" s="1" t="s">
        <v>371</v>
      </c>
    </row>
    <row r="297" spans="1:5" ht="12">
      <c r="A297" s="1" t="s">
        <v>634</v>
      </c>
      <c r="B297" s="1" t="s">
        <v>110</v>
      </c>
      <c r="C297" s="4" t="s">
        <v>579</v>
      </c>
      <c r="D297" s="1" t="s">
        <v>294</v>
      </c>
      <c r="E297" s="1" t="s">
        <v>489</v>
      </c>
    </row>
    <row r="298" spans="1:5" ht="12">
      <c r="A298" s="1" t="s">
        <v>689</v>
      </c>
      <c r="B298" s="1" t="s">
        <v>867</v>
      </c>
      <c r="C298" s="4" t="s">
        <v>1023</v>
      </c>
      <c r="D298" s="1" t="s">
        <v>140</v>
      </c>
      <c r="E298" s="1" t="s">
        <v>922</v>
      </c>
    </row>
    <row r="299" spans="1:5" ht="12">
      <c r="A299" s="1" t="s">
        <v>682</v>
      </c>
      <c r="B299" s="1" t="s">
        <v>678</v>
      </c>
      <c r="C299" s="4" t="s">
        <v>746</v>
      </c>
      <c r="D299" s="1" t="s">
        <v>1233</v>
      </c>
      <c r="E299" s="1" t="s">
        <v>678</v>
      </c>
    </row>
    <row r="300" spans="1:5" ht="12">
      <c r="A300" s="1" t="s">
        <v>828</v>
      </c>
      <c r="B300" s="1" t="s">
        <v>929</v>
      </c>
      <c r="C300" s="4" t="s">
        <v>833</v>
      </c>
      <c r="D300" s="1" t="s">
        <v>1000</v>
      </c>
      <c r="E300" s="1" t="s">
        <v>929</v>
      </c>
    </row>
    <row r="301" spans="1:5" ht="12">
      <c r="A301" s="1" t="s">
        <v>135</v>
      </c>
      <c r="B301" s="1" t="s">
        <v>1108</v>
      </c>
      <c r="C301" s="4" t="s">
        <v>628</v>
      </c>
      <c r="D301" s="1" t="s">
        <v>140</v>
      </c>
      <c r="E301" s="1" t="s">
        <v>326</v>
      </c>
    </row>
    <row r="302" spans="1:5" ht="12">
      <c r="A302" s="1" t="s">
        <v>320</v>
      </c>
      <c r="B302" s="1" t="s">
        <v>1108</v>
      </c>
      <c r="C302" s="4" t="s">
        <v>212</v>
      </c>
      <c r="D302" s="1" t="s">
        <v>294</v>
      </c>
      <c r="E302" s="1" t="s">
        <v>677</v>
      </c>
    </row>
    <row r="303" spans="1:5" ht="12">
      <c r="A303" s="1" t="s">
        <v>231</v>
      </c>
      <c r="B303" s="1" t="s">
        <v>1108</v>
      </c>
      <c r="C303" s="4" t="s">
        <v>22</v>
      </c>
      <c r="D303" s="1" t="s">
        <v>848</v>
      </c>
      <c r="E303" s="1" t="s">
        <v>322</v>
      </c>
    </row>
    <row r="304" spans="1:5" ht="12">
      <c r="A304" s="1" t="s">
        <v>440</v>
      </c>
      <c r="B304" s="1" t="s">
        <v>1108</v>
      </c>
      <c r="C304" s="4" t="s">
        <v>701</v>
      </c>
      <c r="D304" s="1" t="s">
        <v>791</v>
      </c>
      <c r="E304" s="1" t="s">
        <v>971</v>
      </c>
    </row>
    <row r="305" spans="1:5" ht="12">
      <c r="A305" s="1" t="s">
        <v>891</v>
      </c>
      <c r="B305" s="1" t="s">
        <v>1108</v>
      </c>
      <c r="C305" s="4" t="s">
        <v>820</v>
      </c>
      <c r="D305" s="1" t="s">
        <v>885</v>
      </c>
      <c r="E305" s="1" t="s">
        <v>1108</v>
      </c>
    </row>
    <row r="306" spans="1:5" ht="12">
      <c r="A306" s="1" t="s">
        <v>553</v>
      </c>
      <c r="B306" s="1" t="s">
        <v>1108</v>
      </c>
      <c r="C306" s="4" t="s">
        <v>119</v>
      </c>
      <c r="D306" s="1" t="s">
        <v>294</v>
      </c>
      <c r="E306" s="1" t="s">
        <v>1108</v>
      </c>
    </row>
    <row r="307" spans="1:5" ht="12">
      <c r="A307" s="1" t="s">
        <v>808</v>
      </c>
      <c r="B307" s="1" t="s">
        <v>1108</v>
      </c>
      <c r="C307" s="4" t="s">
        <v>749</v>
      </c>
      <c r="D307" s="1" t="s">
        <v>294</v>
      </c>
      <c r="E307" s="1" t="s">
        <v>1149</v>
      </c>
    </row>
    <row r="308" spans="1:5" ht="12">
      <c r="A308" s="1" t="s">
        <v>365</v>
      </c>
      <c r="B308" s="1" t="s">
        <v>1108</v>
      </c>
      <c r="C308" s="4" t="s">
        <v>0</v>
      </c>
      <c r="D308" s="1" t="s">
        <v>848</v>
      </c>
      <c r="E308" s="1" t="s">
        <v>28</v>
      </c>
    </row>
    <row r="309" spans="1:5" ht="12">
      <c r="A309" s="1" t="s">
        <v>273</v>
      </c>
      <c r="B309" s="1" t="s">
        <v>561</v>
      </c>
      <c r="C309" s="4" t="s">
        <v>898</v>
      </c>
      <c r="D309" s="1" t="s">
        <v>1055</v>
      </c>
      <c r="E309" s="1" t="s">
        <v>561</v>
      </c>
    </row>
    <row r="310" spans="1:5" ht="12">
      <c r="A310" s="1" t="s">
        <v>626</v>
      </c>
      <c r="B310" s="1" t="s">
        <v>561</v>
      </c>
      <c r="C310" s="4" t="s">
        <v>141</v>
      </c>
      <c r="D310" s="1" t="s">
        <v>1105</v>
      </c>
      <c r="E310" s="1" t="s">
        <v>686</v>
      </c>
    </row>
    <row r="311" spans="1:5" ht="12">
      <c r="A311" s="1" t="s">
        <v>129</v>
      </c>
      <c r="B311" s="1" t="s">
        <v>561</v>
      </c>
      <c r="C311" s="4" t="s">
        <v>356</v>
      </c>
      <c r="D311" s="1" t="s">
        <v>719</v>
      </c>
      <c r="E311" s="1" t="s">
        <v>976</v>
      </c>
    </row>
    <row r="312" spans="1:5" ht="12">
      <c r="A312" s="1" t="s">
        <v>1234</v>
      </c>
      <c r="B312" s="1" t="s">
        <v>561</v>
      </c>
      <c r="C312" s="4" t="s">
        <v>874</v>
      </c>
      <c r="D312" s="1" t="s">
        <v>687</v>
      </c>
      <c r="E312" s="1" t="s">
        <v>561</v>
      </c>
    </row>
    <row r="313" spans="1:5" ht="12">
      <c r="A313" s="1" t="s">
        <v>1135</v>
      </c>
      <c r="B313" s="1" t="s">
        <v>561</v>
      </c>
      <c r="C313" s="4" t="s">
        <v>1159</v>
      </c>
      <c r="D313" s="1" t="s">
        <v>348</v>
      </c>
      <c r="E313" s="1" t="s">
        <v>369</v>
      </c>
    </row>
    <row r="314" spans="1:5" ht="12">
      <c r="A314" s="1" t="s">
        <v>681</v>
      </c>
      <c r="B314" s="1" t="s">
        <v>561</v>
      </c>
      <c r="C314" s="4" t="s">
        <v>84</v>
      </c>
      <c r="D314" s="1" t="s">
        <v>50</v>
      </c>
      <c r="E314" s="1" t="s">
        <v>377</v>
      </c>
    </row>
    <row r="315" spans="1:5" ht="12">
      <c r="A315" s="1" t="s">
        <v>235</v>
      </c>
      <c r="B315" s="1" t="s">
        <v>561</v>
      </c>
      <c r="C315" s="4" t="s">
        <v>86</v>
      </c>
      <c r="D315" s="1" t="s">
        <v>712</v>
      </c>
      <c r="E315" s="1" t="s">
        <v>561</v>
      </c>
    </row>
    <row r="316" spans="1:5" ht="12">
      <c r="A316" s="1" t="s">
        <v>1087</v>
      </c>
      <c r="B316" s="1" t="s">
        <v>561</v>
      </c>
      <c r="C316" s="4" t="s">
        <v>617</v>
      </c>
      <c r="D316" s="1" t="s">
        <v>345</v>
      </c>
      <c r="E316" s="1" t="s">
        <v>561</v>
      </c>
    </row>
    <row r="317" spans="1:5" ht="12">
      <c r="A317" s="1" t="s">
        <v>477</v>
      </c>
      <c r="B317" s="1" t="s">
        <v>561</v>
      </c>
      <c r="C317" s="4" t="s">
        <v>1090</v>
      </c>
      <c r="D317" s="1" t="s">
        <v>1155</v>
      </c>
      <c r="E317" s="1" t="s">
        <v>561</v>
      </c>
    </row>
    <row r="318" spans="1:5" ht="12">
      <c r="A318" s="1" t="s">
        <v>761</v>
      </c>
      <c r="B318" s="1" t="s">
        <v>561</v>
      </c>
      <c r="C318" s="4" t="s">
        <v>829</v>
      </c>
      <c r="D318" s="1" t="s">
        <v>738</v>
      </c>
      <c r="E318" s="1" t="s">
        <v>72</v>
      </c>
    </row>
    <row r="319" spans="1:5" ht="12">
      <c r="A319" s="1" t="s">
        <v>538</v>
      </c>
      <c r="B319" s="1" t="s">
        <v>561</v>
      </c>
      <c r="C319" s="4" t="s">
        <v>872</v>
      </c>
      <c r="D319" s="1" t="s">
        <v>975</v>
      </c>
      <c r="E319" s="1" t="s">
        <v>695</v>
      </c>
    </row>
    <row r="320" spans="1:5" ht="12">
      <c r="A320" s="1" t="s">
        <v>993</v>
      </c>
      <c r="B320" s="1" t="s">
        <v>561</v>
      </c>
      <c r="C320" s="4" t="s">
        <v>253</v>
      </c>
      <c r="D320" s="1" t="s">
        <v>414</v>
      </c>
      <c r="E320" s="1" t="s">
        <v>561</v>
      </c>
    </row>
    <row r="321" spans="1:5" ht="12">
      <c r="A321" s="1" t="s">
        <v>1109</v>
      </c>
      <c r="B321" s="1" t="s">
        <v>561</v>
      </c>
      <c r="C321" s="4" t="s">
        <v>610</v>
      </c>
      <c r="D321" s="1" t="s">
        <v>975</v>
      </c>
      <c r="E321" s="1" t="s">
        <v>561</v>
      </c>
    </row>
    <row r="322" spans="1:5" ht="12">
      <c r="A322" s="1" t="s">
        <v>53</v>
      </c>
      <c r="B322" s="1" t="s">
        <v>561</v>
      </c>
      <c r="C322" s="4" t="s">
        <v>721</v>
      </c>
      <c r="D322" s="1" t="s">
        <v>50</v>
      </c>
      <c r="E322" s="1" t="s">
        <v>561</v>
      </c>
    </row>
    <row r="323" spans="1:5" ht="12">
      <c r="A323" s="1" t="s">
        <v>974</v>
      </c>
      <c r="B323" s="1" t="s">
        <v>561</v>
      </c>
      <c r="C323" s="4" t="s">
        <v>888</v>
      </c>
      <c r="D323" s="1" t="s">
        <v>50</v>
      </c>
      <c r="E323" s="1" t="s">
        <v>76</v>
      </c>
    </row>
    <row r="324" spans="1:5" ht="12">
      <c r="A324" s="1" t="s">
        <v>1150</v>
      </c>
      <c r="B324" s="1" t="s">
        <v>561</v>
      </c>
      <c r="C324" s="4" t="s">
        <v>244</v>
      </c>
      <c r="D324" s="1" t="s">
        <v>899</v>
      </c>
      <c r="E324" s="1" t="s">
        <v>561</v>
      </c>
    </row>
    <row r="325" spans="1:5" ht="12">
      <c r="A325" s="1" t="s">
        <v>480</v>
      </c>
      <c r="B325" s="1" t="s">
        <v>561</v>
      </c>
      <c r="C325" s="4" t="s">
        <v>643</v>
      </c>
      <c r="D325" s="1" t="s">
        <v>85</v>
      </c>
      <c r="E325" s="1" t="s">
        <v>561</v>
      </c>
    </row>
    <row r="326" spans="1:5" ht="12">
      <c r="A326" s="1" t="s">
        <v>1019</v>
      </c>
      <c r="B326" s="1" t="s">
        <v>561</v>
      </c>
      <c r="C326" s="4" t="s">
        <v>847</v>
      </c>
      <c r="D326" s="1" t="s">
        <v>349</v>
      </c>
      <c r="E326" s="1" t="s">
        <v>1132</v>
      </c>
    </row>
    <row r="327" spans="1:5" ht="12">
      <c r="A327" s="1" t="s">
        <v>288</v>
      </c>
      <c r="B327" s="1" t="s">
        <v>561</v>
      </c>
      <c r="C327" s="4" t="s">
        <v>1222</v>
      </c>
      <c r="D327" s="1" t="s">
        <v>781</v>
      </c>
      <c r="E327" s="1" t="s">
        <v>166</v>
      </c>
    </row>
    <row r="328" spans="1:5" ht="12">
      <c r="A328" s="1" t="s">
        <v>543</v>
      </c>
      <c r="B328" s="1" t="s">
        <v>561</v>
      </c>
      <c r="C328" s="4" t="s">
        <v>502</v>
      </c>
      <c r="D328" s="1" t="s">
        <v>160</v>
      </c>
      <c r="E328" s="1" t="s">
        <v>561</v>
      </c>
    </row>
    <row r="329" spans="1:5" ht="12">
      <c r="A329" s="1" t="s">
        <v>1144</v>
      </c>
      <c r="B329" s="1" t="s">
        <v>561</v>
      </c>
      <c r="C329" s="4" t="s">
        <v>56</v>
      </c>
      <c r="D329" s="1" t="s">
        <v>595</v>
      </c>
      <c r="E329" s="1" t="s">
        <v>561</v>
      </c>
    </row>
    <row r="330" spans="1:5" ht="12">
      <c r="A330" s="1" t="s">
        <v>810</v>
      </c>
      <c r="B330" s="1" t="s">
        <v>561</v>
      </c>
      <c r="C330" s="4" t="s">
        <v>281</v>
      </c>
      <c r="D330" s="1" t="s">
        <v>823</v>
      </c>
      <c r="E330" s="1" t="s">
        <v>561</v>
      </c>
    </row>
    <row r="331" spans="1:5" ht="12">
      <c r="A331" s="1" t="s">
        <v>843</v>
      </c>
      <c r="B331" s="1" t="s">
        <v>561</v>
      </c>
      <c r="C331" s="4" t="s">
        <v>226</v>
      </c>
      <c r="D331" s="1" t="s">
        <v>984</v>
      </c>
      <c r="E331" s="1" t="s">
        <v>561</v>
      </c>
    </row>
    <row r="332" spans="1:5" ht="12">
      <c r="A332" s="1" t="s">
        <v>834</v>
      </c>
      <c r="B332" s="1" t="s">
        <v>561</v>
      </c>
      <c r="C332" s="4" t="s">
        <v>101</v>
      </c>
      <c r="D332" s="1" t="s">
        <v>163</v>
      </c>
      <c r="E332" s="1" t="s">
        <v>411</v>
      </c>
    </row>
    <row r="333" spans="1:5" ht="12">
      <c r="A333" s="1" t="s">
        <v>650</v>
      </c>
      <c r="B333" s="1" t="s">
        <v>561</v>
      </c>
      <c r="C333" s="4" t="s">
        <v>1022</v>
      </c>
      <c r="D333" s="1" t="s">
        <v>143</v>
      </c>
      <c r="E333" s="1" t="s">
        <v>491</v>
      </c>
    </row>
    <row r="334" spans="1:5" ht="12">
      <c r="A334" s="1" t="s">
        <v>176</v>
      </c>
      <c r="B334" s="1" t="s">
        <v>561</v>
      </c>
      <c r="C334" s="4" t="s">
        <v>71</v>
      </c>
      <c r="D334" s="1" t="s">
        <v>900</v>
      </c>
      <c r="E334" s="1" t="s">
        <v>27</v>
      </c>
    </row>
    <row r="335" spans="1:5" ht="12">
      <c r="A335" s="1" t="s">
        <v>347</v>
      </c>
      <c r="B335" s="1" t="s">
        <v>561</v>
      </c>
      <c r="C335" s="4" t="s">
        <v>276</v>
      </c>
      <c r="D335" s="1" t="s">
        <v>568</v>
      </c>
      <c r="E335" s="1" t="s">
        <v>561</v>
      </c>
    </row>
    <row r="336" spans="1:5" ht="12">
      <c r="A336" s="1" t="s">
        <v>1082</v>
      </c>
      <c r="B336" s="1" t="s">
        <v>561</v>
      </c>
      <c r="C336" s="4" t="s">
        <v>1229</v>
      </c>
      <c r="D336" s="1" t="s">
        <v>306</v>
      </c>
      <c r="E336" s="1" t="s">
        <v>42</v>
      </c>
    </row>
    <row r="337" spans="1:5" ht="12">
      <c r="A337" s="1" t="s">
        <v>932</v>
      </c>
      <c r="B337" s="1" t="s">
        <v>561</v>
      </c>
      <c r="C337" s="4" t="s">
        <v>422</v>
      </c>
      <c r="D337" s="1" t="s">
        <v>938</v>
      </c>
      <c r="E337" s="1" t="s">
        <v>449</v>
      </c>
    </row>
    <row r="338" spans="1:5" ht="12">
      <c r="A338" s="1" t="s">
        <v>102</v>
      </c>
      <c r="B338" s="1" t="s">
        <v>561</v>
      </c>
      <c r="C338" s="4" t="s">
        <v>202</v>
      </c>
      <c r="D338" s="1" t="s">
        <v>583</v>
      </c>
      <c r="E338" s="1" t="s">
        <v>561</v>
      </c>
    </row>
    <row r="339" spans="1:5" ht="12">
      <c r="A339" s="1" t="s">
        <v>317</v>
      </c>
      <c r="B339" s="1" t="s">
        <v>561</v>
      </c>
      <c r="C339" s="4" t="s">
        <v>397</v>
      </c>
      <c r="D339" s="1" t="s">
        <v>595</v>
      </c>
      <c r="E339" s="1" t="s">
        <v>561</v>
      </c>
    </row>
    <row r="340" spans="1:5" ht="12">
      <c r="A340" s="1" t="s">
        <v>522</v>
      </c>
      <c r="B340" s="1" t="s">
        <v>561</v>
      </c>
      <c r="C340" s="4" t="s">
        <v>1058</v>
      </c>
      <c r="D340" s="1" t="s">
        <v>379</v>
      </c>
      <c r="E340" s="1" t="s">
        <v>561</v>
      </c>
    </row>
    <row r="341" spans="1:5" ht="12">
      <c r="A341" s="1" t="s">
        <v>92</v>
      </c>
      <c r="B341" s="1" t="s">
        <v>561</v>
      </c>
      <c r="C341" s="4" t="s">
        <v>844</v>
      </c>
      <c r="D341" s="1" t="s">
        <v>203</v>
      </c>
      <c r="E341" s="1" t="s">
        <v>561</v>
      </c>
    </row>
    <row r="342" spans="1:5" ht="12">
      <c r="A342" s="1" t="s">
        <v>1100</v>
      </c>
      <c r="B342" s="1" t="s">
        <v>713</v>
      </c>
      <c r="C342" s="4" t="s">
        <v>187</v>
      </c>
      <c r="D342" s="1" t="s">
        <v>942</v>
      </c>
      <c r="E342" s="1" t="s">
        <v>561</v>
      </c>
    </row>
    <row r="343" spans="1:5" ht="12">
      <c r="A343" s="1" t="s">
        <v>773</v>
      </c>
      <c r="B343" s="1" t="s">
        <v>561</v>
      </c>
      <c r="C343" s="4" t="s">
        <v>89</v>
      </c>
      <c r="D343" s="1" t="s">
        <v>1155</v>
      </c>
      <c r="E343" s="1" t="s">
        <v>561</v>
      </c>
    </row>
    <row r="344" spans="1:5" ht="12">
      <c r="A344" s="1" t="s">
        <v>1134</v>
      </c>
      <c r="B344" s="1" t="s">
        <v>561</v>
      </c>
      <c r="C344" s="4" t="s">
        <v>597</v>
      </c>
      <c r="D344" s="1" t="s">
        <v>984</v>
      </c>
      <c r="E344" s="1" t="s">
        <v>1119</v>
      </c>
    </row>
    <row r="345" spans="1:5" ht="12">
      <c r="A345" s="1" t="s">
        <v>869</v>
      </c>
      <c r="B345" s="1" t="s">
        <v>561</v>
      </c>
      <c r="C345" s="4" t="s">
        <v>263</v>
      </c>
      <c r="D345" s="1" t="s">
        <v>403</v>
      </c>
      <c r="E345" s="1" t="s">
        <v>14</v>
      </c>
    </row>
    <row r="346" spans="1:5" ht="12">
      <c r="A346" s="1" t="s">
        <v>342</v>
      </c>
      <c r="B346" s="1" t="s">
        <v>561</v>
      </c>
      <c r="C346" s="4" t="s">
        <v>319</v>
      </c>
      <c r="D346" s="1" t="s">
        <v>512</v>
      </c>
      <c r="E346" s="1" t="s">
        <v>561</v>
      </c>
    </row>
    <row r="347" spans="1:5" ht="12">
      <c r="A347" s="1" t="s">
        <v>1215</v>
      </c>
      <c r="B347" s="1" t="s">
        <v>561</v>
      </c>
      <c r="C347" s="4" t="s">
        <v>457</v>
      </c>
      <c r="D347" s="1" t="s">
        <v>379</v>
      </c>
      <c r="E347" s="1" t="s">
        <v>561</v>
      </c>
    </row>
    <row r="348" spans="1:5" ht="12">
      <c r="A348" s="1" t="s">
        <v>864</v>
      </c>
      <c r="B348" s="1" t="s">
        <v>561</v>
      </c>
      <c r="C348" s="4" t="s">
        <v>511</v>
      </c>
      <c r="D348" s="1" t="s">
        <v>50</v>
      </c>
      <c r="E348" s="1" t="s">
        <v>561</v>
      </c>
    </row>
    <row r="349" spans="1:5" ht="12">
      <c r="A349" s="1" t="s">
        <v>46</v>
      </c>
      <c r="B349" s="1" t="s">
        <v>561</v>
      </c>
      <c r="C349" s="4" t="s">
        <v>853</v>
      </c>
      <c r="D349" s="1" t="s">
        <v>298</v>
      </c>
      <c r="E349" s="1" t="s">
        <v>418</v>
      </c>
    </row>
    <row r="350" spans="1:5" ht="12">
      <c r="A350" s="1" t="s">
        <v>645</v>
      </c>
      <c r="B350" s="1" t="s">
        <v>561</v>
      </c>
      <c r="C350" s="4" t="s">
        <v>65</v>
      </c>
      <c r="D350" s="1" t="s">
        <v>992</v>
      </c>
      <c r="E350" s="1" t="s">
        <v>561</v>
      </c>
    </row>
    <row r="351" spans="1:5" ht="12">
      <c r="A351" s="1" t="s">
        <v>490</v>
      </c>
      <c r="B351" s="1" t="s">
        <v>561</v>
      </c>
      <c r="C351" s="4" t="s">
        <v>621</v>
      </c>
      <c r="D351" s="1" t="s">
        <v>975</v>
      </c>
      <c r="E351" s="1" t="s">
        <v>561</v>
      </c>
    </row>
    <row r="352" spans="1:5" ht="12">
      <c r="A352" s="1" t="s">
        <v>1011</v>
      </c>
      <c r="B352" s="1" t="s">
        <v>561</v>
      </c>
      <c r="C352" s="4" t="s">
        <v>1240</v>
      </c>
      <c r="D352" s="1" t="s">
        <v>640</v>
      </c>
      <c r="E352" s="1" t="s">
        <v>300</v>
      </c>
    </row>
    <row r="353" spans="1:5" ht="12">
      <c r="A353" s="1" t="s">
        <v>516</v>
      </c>
      <c r="B353" s="1" t="s">
        <v>561</v>
      </c>
      <c r="C353" s="4" t="s">
        <v>935</v>
      </c>
      <c r="D353" s="1" t="s">
        <v>15</v>
      </c>
      <c r="E353" s="1" t="s">
        <v>561</v>
      </c>
    </row>
    <row r="354" spans="1:5" ht="12">
      <c r="A354" s="1" t="s">
        <v>788</v>
      </c>
      <c r="B354" s="1" t="s">
        <v>599</v>
      </c>
      <c r="C354" s="4" t="s">
        <v>556</v>
      </c>
      <c r="D354" s="1" t="s">
        <v>1244</v>
      </c>
      <c r="E354" s="1" t="s">
        <v>1244</v>
      </c>
    </row>
    <row r="355" spans="1:5" ht="12">
      <c r="A355" s="1" t="s">
        <v>355</v>
      </c>
      <c r="B355" s="1" t="s">
        <v>599</v>
      </c>
      <c r="C355" s="4" t="s">
        <v>19</v>
      </c>
      <c r="D355" s="1" t="s">
        <v>171</v>
      </c>
      <c r="E355" s="1" t="s">
        <v>171</v>
      </c>
    </row>
    <row r="356" spans="1:5" ht="12">
      <c r="A356" s="1" t="s">
        <v>70</v>
      </c>
      <c r="B356" s="1" t="s">
        <v>599</v>
      </c>
      <c r="C356" s="4" t="s">
        <v>452</v>
      </c>
      <c r="D356" s="1" t="s">
        <v>753</v>
      </c>
      <c r="E356" s="1" t="s">
        <v>753</v>
      </c>
    </row>
    <row r="357" spans="1:5" ht="12">
      <c r="A357" s="1" t="s">
        <v>943</v>
      </c>
      <c r="B357" s="1" t="s">
        <v>599</v>
      </c>
      <c r="C357" s="4" t="s">
        <v>1063</v>
      </c>
      <c r="D357" s="1" t="s">
        <v>671</v>
      </c>
      <c r="E357" s="1" t="s">
        <v>671</v>
      </c>
    </row>
    <row r="358" spans="1:5" ht="12">
      <c r="A358" s="1" t="s">
        <v>1156</v>
      </c>
      <c r="B358" s="1" t="s">
        <v>599</v>
      </c>
      <c r="C358" s="4" t="s">
        <v>175</v>
      </c>
      <c r="D358" s="1" t="s">
        <v>996</v>
      </c>
      <c r="E358" s="1" t="s">
        <v>996</v>
      </c>
    </row>
    <row r="359" spans="1:5" ht="12">
      <c r="A359" s="1" t="s">
        <v>521</v>
      </c>
      <c r="B359" s="1" t="s">
        <v>599</v>
      </c>
      <c r="C359" s="4" t="s">
        <v>1220</v>
      </c>
      <c r="D359" s="1" t="s">
        <v>161</v>
      </c>
      <c r="E359" s="1" t="s">
        <v>161</v>
      </c>
    </row>
    <row r="360" spans="1:5" ht="12">
      <c r="A360" s="1" t="s">
        <v>793</v>
      </c>
      <c r="B360" s="1" t="s">
        <v>599</v>
      </c>
      <c r="C360" s="4" t="s">
        <v>210</v>
      </c>
      <c r="D360" s="1" t="s">
        <v>654</v>
      </c>
      <c r="E360" s="1" t="s">
        <v>654</v>
      </c>
    </row>
    <row r="361" spans="1:5" ht="12">
      <c r="A361" s="1" t="s">
        <v>705</v>
      </c>
      <c r="B361" s="1" t="s">
        <v>599</v>
      </c>
      <c r="C361" s="4" t="s">
        <v>415</v>
      </c>
      <c r="D361" s="1" t="s">
        <v>192</v>
      </c>
      <c r="E361" s="1" t="s">
        <v>192</v>
      </c>
    </row>
    <row r="362" spans="1:5" ht="12">
      <c r="A362" s="1" t="s">
        <v>778</v>
      </c>
      <c r="B362" s="1" t="s">
        <v>599</v>
      </c>
      <c r="C362" s="4" t="s">
        <v>7</v>
      </c>
      <c r="D362" s="1" t="s">
        <v>591</v>
      </c>
      <c r="E362" s="1" t="s">
        <v>591</v>
      </c>
    </row>
    <row r="363" spans="1:5" ht="12">
      <c r="A363" s="1" t="s">
        <v>1148</v>
      </c>
      <c r="B363" s="1" t="s">
        <v>599</v>
      </c>
      <c r="C363" s="4" t="s">
        <v>855</v>
      </c>
      <c r="D363" s="1" t="s">
        <v>990</v>
      </c>
      <c r="E363" s="1" t="s">
        <v>990</v>
      </c>
    </row>
    <row r="364" spans="1:5" ht="12">
      <c r="A364" s="1" t="s">
        <v>881</v>
      </c>
      <c r="B364" s="1" t="s">
        <v>501</v>
      </c>
      <c r="C364" s="4" t="s">
        <v>359</v>
      </c>
      <c r="D364" s="1" t="s">
        <v>501</v>
      </c>
      <c r="E364" s="1" t="s">
        <v>501</v>
      </c>
    </row>
    <row r="365" spans="1:5" ht="12">
      <c r="A365" s="1" t="s">
        <v>1187</v>
      </c>
      <c r="B365" s="1" t="s">
        <v>501</v>
      </c>
      <c r="C365" s="4" t="s">
        <v>919</v>
      </c>
      <c r="D365" s="1" t="s">
        <v>69</v>
      </c>
      <c r="E365" s="1" t="s">
        <v>69</v>
      </c>
    </row>
    <row r="366" spans="1:5" ht="12">
      <c r="A366" s="1" t="s">
        <v>531</v>
      </c>
      <c r="B366" s="1" t="s">
        <v>501</v>
      </c>
      <c r="C366" s="4" t="s">
        <v>325</v>
      </c>
      <c r="D366" s="1" t="s">
        <v>641</v>
      </c>
      <c r="E366" s="1" t="s">
        <v>641</v>
      </c>
    </row>
    <row r="367" spans="1:5" ht="12">
      <c r="A367" s="1" t="s">
        <v>90</v>
      </c>
      <c r="B367" s="1" t="s">
        <v>501</v>
      </c>
      <c r="C367" s="4" t="s">
        <v>99</v>
      </c>
      <c r="D367" s="1" t="s">
        <v>21</v>
      </c>
      <c r="E367" s="1" t="s">
        <v>21</v>
      </c>
    </row>
    <row r="368" spans="1:5" ht="12">
      <c r="A368" s="1" t="s">
        <v>1084</v>
      </c>
      <c r="B368" s="1" t="s">
        <v>501</v>
      </c>
      <c r="C368" s="4" t="s">
        <v>417</v>
      </c>
      <c r="D368" s="1" t="s">
        <v>647</v>
      </c>
      <c r="E368" s="1" t="s">
        <v>647</v>
      </c>
    </row>
    <row r="369" spans="1:5" ht="12">
      <c r="A369" s="1" t="s">
        <v>1203</v>
      </c>
      <c r="B369" s="1" t="s">
        <v>501</v>
      </c>
      <c r="C369" s="4" t="s">
        <v>1168</v>
      </c>
      <c r="D369" s="1" t="s">
        <v>1241</v>
      </c>
      <c r="E369" s="1" t="s">
        <v>1241</v>
      </c>
    </row>
    <row r="370" spans="1:5" ht="12">
      <c r="A370" s="1" t="s">
        <v>912</v>
      </c>
      <c r="B370" s="1" t="s">
        <v>501</v>
      </c>
      <c r="C370" s="4" t="s">
        <v>11</v>
      </c>
      <c r="D370" s="1" t="s">
        <v>540</v>
      </c>
      <c r="E370" s="1" t="s">
        <v>540</v>
      </c>
    </row>
    <row r="371" spans="1:5" ht="12">
      <c r="A371" s="1" t="s">
        <v>745</v>
      </c>
      <c r="B371" s="1" t="s">
        <v>501</v>
      </c>
      <c r="C371" s="4" t="s">
        <v>409</v>
      </c>
      <c r="D371" s="1" t="s">
        <v>905</v>
      </c>
      <c r="E371" s="1" t="s">
        <v>905</v>
      </c>
    </row>
    <row r="372" spans="1:5" ht="12">
      <c r="A372" s="1" t="s">
        <v>388</v>
      </c>
      <c r="B372" s="1" t="s">
        <v>501</v>
      </c>
      <c r="C372" s="4" t="s">
        <v>736</v>
      </c>
      <c r="D372" s="1" t="s">
        <v>459</v>
      </c>
      <c r="E372" s="1" t="s">
        <v>459</v>
      </c>
    </row>
    <row r="373" spans="1:5" ht="12">
      <c r="A373" s="1" t="s">
        <v>1198</v>
      </c>
      <c r="B373" s="1" t="s">
        <v>501</v>
      </c>
      <c r="C373" s="4" t="s">
        <v>233</v>
      </c>
      <c r="D373" s="1" t="s">
        <v>249</v>
      </c>
      <c r="E373" s="1" t="s">
        <v>249</v>
      </c>
    </row>
    <row r="374" spans="1:5" ht="12">
      <c r="A374" s="1" t="s">
        <v>780</v>
      </c>
      <c r="B374" s="1" t="s">
        <v>501</v>
      </c>
      <c r="C374" s="4" t="s">
        <v>747</v>
      </c>
      <c r="D374" s="1" t="s">
        <v>620</v>
      </c>
      <c r="E374" s="1" t="s">
        <v>620</v>
      </c>
    </row>
    <row r="375" spans="1:5" ht="12">
      <c r="A375" s="1" t="s">
        <v>575</v>
      </c>
      <c r="B375" s="1" t="s">
        <v>501</v>
      </c>
      <c r="C375" s="4" t="s">
        <v>772</v>
      </c>
      <c r="D375" s="1" t="s">
        <v>1086</v>
      </c>
      <c r="E375" s="1" t="s">
        <v>1086</v>
      </c>
    </row>
    <row r="376" spans="1:5" ht="12">
      <c r="A376" s="1" t="s">
        <v>1182</v>
      </c>
      <c r="B376" s="1" t="s">
        <v>501</v>
      </c>
      <c r="C376" s="4" t="s">
        <v>309</v>
      </c>
      <c r="D376" s="1" t="s">
        <v>703</v>
      </c>
      <c r="E376" s="1" t="s">
        <v>703</v>
      </c>
    </row>
    <row r="377" spans="1:5" ht="12">
      <c r="A377" s="1" t="s">
        <v>845</v>
      </c>
      <c r="B377" s="1" t="s">
        <v>501</v>
      </c>
      <c r="C377" s="4" t="s">
        <v>949</v>
      </c>
      <c r="D377" s="1" t="s">
        <v>672</v>
      </c>
      <c r="E377" s="1" t="s">
        <v>672</v>
      </c>
    </row>
    <row r="378" spans="1:5" ht="12">
      <c r="A378" s="1" t="s">
        <v>648</v>
      </c>
      <c r="B378" s="1" t="s">
        <v>501</v>
      </c>
      <c r="C378" s="4" t="s">
        <v>1041</v>
      </c>
      <c r="D378" s="1" t="s">
        <v>1164</v>
      </c>
      <c r="E378" s="1" t="s">
        <v>1164</v>
      </c>
    </row>
    <row r="379" spans="1:5" ht="12">
      <c r="A379" s="1" t="s">
        <v>1189</v>
      </c>
      <c r="B379" s="1" t="s">
        <v>501</v>
      </c>
      <c r="C379" s="4" t="s">
        <v>400</v>
      </c>
      <c r="D379" s="1" t="s">
        <v>768</v>
      </c>
      <c r="E379" s="1" t="s">
        <v>768</v>
      </c>
    </row>
    <row r="380" spans="1:5" ht="12">
      <c r="A380" s="1" t="s">
        <v>23</v>
      </c>
      <c r="B380" s="1" t="s">
        <v>501</v>
      </c>
      <c r="C380" s="4" t="s">
        <v>1143</v>
      </c>
      <c r="D380" s="1" t="s">
        <v>77</v>
      </c>
      <c r="E380" s="1" t="s">
        <v>77</v>
      </c>
    </row>
    <row r="381" spans="1:5" ht="12">
      <c r="A381" s="1" t="s">
        <v>208</v>
      </c>
      <c r="B381" s="1" t="s">
        <v>17</v>
      </c>
      <c r="C381" s="4" t="s">
        <v>670</v>
      </c>
      <c r="D381" s="1" t="s">
        <v>953</v>
      </c>
      <c r="E381" s="1" t="s">
        <v>953</v>
      </c>
    </row>
    <row r="382" spans="1:5" ht="12">
      <c r="A382" s="1" t="s">
        <v>909</v>
      </c>
      <c r="B382" s="1" t="s">
        <v>17</v>
      </c>
      <c r="C382" s="4" t="s">
        <v>805</v>
      </c>
      <c r="D382" s="1" t="s">
        <v>17</v>
      </c>
      <c r="E382" s="1" t="s">
        <v>17</v>
      </c>
    </row>
    <row r="383" spans="1:5" ht="12">
      <c r="A383" s="1" t="s">
        <v>708</v>
      </c>
      <c r="B383" s="1" t="s">
        <v>485</v>
      </c>
      <c r="C383" s="4" t="s">
        <v>137</v>
      </c>
      <c r="D383" s="1" t="s">
        <v>485</v>
      </c>
      <c r="E383" s="1" t="s">
        <v>485</v>
      </c>
    </row>
    <row r="384" spans="1:5" ht="12">
      <c r="A384" s="1" t="s">
        <v>578</v>
      </c>
      <c r="B384" s="1" t="s">
        <v>485</v>
      </c>
      <c r="C384" s="4" t="s">
        <v>1017</v>
      </c>
      <c r="D384" s="1" t="s">
        <v>485</v>
      </c>
      <c r="E384" s="1" t="s">
        <v>485</v>
      </c>
    </row>
    <row r="385" spans="1:5" ht="12">
      <c r="A385" s="1" t="s">
        <v>589</v>
      </c>
      <c r="B385" s="1" t="s">
        <v>485</v>
      </c>
      <c r="C385" s="4" t="s">
        <v>180</v>
      </c>
      <c r="D385" s="1" t="s">
        <v>485</v>
      </c>
      <c r="E385" s="1" t="s">
        <v>485</v>
      </c>
    </row>
    <row r="386" spans="1:5" ht="12">
      <c r="A386" s="1" t="s">
        <v>1104</v>
      </c>
      <c r="B386" s="1" t="s">
        <v>485</v>
      </c>
      <c r="C386" s="4" t="s">
        <v>500</v>
      </c>
      <c r="D386" s="1" t="s">
        <v>485</v>
      </c>
      <c r="E386" s="1" t="s">
        <v>485</v>
      </c>
    </row>
    <row r="387" spans="1:5" ht="12">
      <c r="A387" s="1" t="s">
        <v>290</v>
      </c>
      <c r="B387" s="1" t="s">
        <v>485</v>
      </c>
      <c r="C387" s="4" t="s">
        <v>741</v>
      </c>
      <c r="D387" s="1" t="s">
        <v>485</v>
      </c>
      <c r="E387" s="1" t="s">
        <v>485</v>
      </c>
    </row>
    <row r="388" spans="1:5" ht="12">
      <c r="A388" s="1" t="s">
        <v>1042</v>
      </c>
      <c r="B388" s="1" t="s">
        <v>485</v>
      </c>
      <c r="C388" s="4" t="s">
        <v>304</v>
      </c>
      <c r="D388" s="1" t="s">
        <v>537</v>
      </c>
      <c r="E388" s="1" t="s">
        <v>537</v>
      </c>
    </row>
    <row r="389" spans="1:5" ht="12">
      <c r="A389" s="1" t="s">
        <v>385</v>
      </c>
      <c r="B389" s="1" t="s">
        <v>485</v>
      </c>
      <c r="C389" s="4" t="s">
        <v>619</v>
      </c>
      <c r="D389" s="1" t="s">
        <v>999</v>
      </c>
      <c r="E389" s="1" t="s">
        <v>999</v>
      </c>
    </row>
    <row r="390" spans="1:5" ht="12">
      <c r="A390" s="1" t="s">
        <v>1097</v>
      </c>
      <c r="B390" s="1" t="s">
        <v>485</v>
      </c>
      <c r="C390" s="4" t="s">
        <v>262</v>
      </c>
      <c r="D390" s="1" t="s">
        <v>177</v>
      </c>
      <c r="E390" s="1" t="s">
        <v>177</v>
      </c>
    </row>
    <row r="391" spans="1:5" ht="12">
      <c r="A391" s="1" t="s">
        <v>525</v>
      </c>
      <c r="B391" s="1" t="s">
        <v>485</v>
      </c>
      <c r="C391" s="4" t="s">
        <v>552</v>
      </c>
      <c r="D391" s="1" t="s">
        <v>660</v>
      </c>
      <c r="E391" s="1" t="s">
        <v>660</v>
      </c>
    </row>
    <row r="392" spans="1:5" ht="12">
      <c r="A392" s="1" t="s">
        <v>752</v>
      </c>
      <c r="B392" s="1" t="s">
        <v>485</v>
      </c>
      <c r="C392" s="4" t="s">
        <v>624</v>
      </c>
      <c r="D392" s="1" t="s">
        <v>989</v>
      </c>
      <c r="E392" s="1" t="s">
        <v>989</v>
      </c>
    </row>
    <row r="393" spans="1:5" ht="12">
      <c r="A393" s="1" t="s">
        <v>1013</v>
      </c>
      <c r="B393" s="1" t="s">
        <v>485</v>
      </c>
      <c r="C393" s="4" t="s">
        <v>763</v>
      </c>
      <c r="D393" s="1" t="s">
        <v>973</v>
      </c>
      <c r="E393" s="1" t="s">
        <v>973</v>
      </c>
    </row>
    <row r="394" spans="1:5" ht="12">
      <c r="A394" s="1" t="s">
        <v>1190</v>
      </c>
      <c r="B394" s="1" t="s">
        <v>485</v>
      </c>
      <c r="C394" s="4" t="s">
        <v>1209</v>
      </c>
      <c r="D394" s="1" t="s">
        <v>1200</v>
      </c>
      <c r="E394" s="1" t="s">
        <v>1200</v>
      </c>
    </row>
    <row r="395" spans="1:5" ht="12">
      <c r="A395" s="1" t="s">
        <v>623</v>
      </c>
      <c r="B395" s="1" t="s">
        <v>485</v>
      </c>
      <c r="C395" s="4" t="s">
        <v>907</v>
      </c>
      <c r="D395" s="1" t="s">
        <v>106</v>
      </c>
      <c r="E395" s="1" t="s">
        <v>106</v>
      </c>
    </row>
    <row r="396" spans="1:5" ht="12">
      <c r="A396" s="1" t="s">
        <v>965</v>
      </c>
      <c r="B396" s="1" t="s">
        <v>485</v>
      </c>
      <c r="C396" s="4" t="s">
        <v>136</v>
      </c>
      <c r="D396" s="1" t="s">
        <v>127</v>
      </c>
      <c r="E396" s="1" t="s">
        <v>127</v>
      </c>
    </row>
    <row r="397" spans="1:5" ht="12">
      <c r="A397" s="1" t="s">
        <v>604</v>
      </c>
      <c r="B397" s="1" t="s">
        <v>485</v>
      </c>
      <c r="C397" s="4" t="s">
        <v>983</v>
      </c>
      <c r="D397" s="1" t="s">
        <v>510</v>
      </c>
      <c r="E397" s="1" t="s">
        <v>510</v>
      </c>
    </row>
    <row r="398" spans="1:5" ht="12">
      <c r="A398" s="1" t="s">
        <v>1078</v>
      </c>
      <c r="B398" s="1" t="s">
        <v>485</v>
      </c>
      <c r="C398" s="4" t="s">
        <v>651</v>
      </c>
      <c r="D398" s="1" t="s">
        <v>547</v>
      </c>
      <c r="E398" s="1" t="s">
        <v>547</v>
      </c>
    </row>
    <row r="399" spans="1:5" ht="12">
      <c r="A399" s="1" t="s">
        <v>924</v>
      </c>
      <c r="B399" s="1" t="s">
        <v>771</v>
      </c>
      <c r="C399" s="4" t="s">
        <v>20</v>
      </c>
      <c r="D399" s="1" t="s">
        <v>771</v>
      </c>
      <c r="E399" s="1" t="s">
        <v>771</v>
      </c>
    </row>
    <row r="400" spans="1:5" ht="12">
      <c r="A400" s="1" t="s">
        <v>894</v>
      </c>
      <c r="B400" s="1" t="s">
        <v>771</v>
      </c>
      <c r="C400" s="4" t="s">
        <v>343</v>
      </c>
      <c r="D400" s="1" t="s">
        <v>744</v>
      </c>
      <c r="E400" s="1" t="s">
        <v>744</v>
      </c>
    </row>
    <row r="401" spans="1:5" ht="12">
      <c r="A401" s="1" t="s">
        <v>68</v>
      </c>
      <c r="B401" s="1" t="s">
        <v>352</v>
      </c>
      <c r="C401" s="4" t="s">
        <v>524</v>
      </c>
      <c r="D401" s="1" t="s">
        <v>45</v>
      </c>
      <c r="E401" s="1" t="s">
        <v>45</v>
      </c>
    </row>
    <row r="402" spans="1:5" ht="12">
      <c r="A402" s="1" t="s">
        <v>376</v>
      </c>
      <c r="B402" s="1" t="s">
        <v>352</v>
      </c>
      <c r="C402" s="4" t="s">
        <v>1160</v>
      </c>
      <c r="D402" s="1" t="s">
        <v>1238</v>
      </c>
      <c r="E402" s="1" t="s">
        <v>1238</v>
      </c>
    </row>
    <row r="403" spans="1:5" ht="12">
      <c r="A403" s="1" t="s">
        <v>423</v>
      </c>
      <c r="B403" s="1" t="s">
        <v>352</v>
      </c>
      <c r="C403" s="4" t="s">
        <v>528</v>
      </c>
      <c r="D403" s="1" t="s">
        <v>352</v>
      </c>
      <c r="E403" s="1" t="s">
        <v>352</v>
      </c>
    </row>
    <row r="404" spans="1:5" ht="12">
      <c r="A404" s="1" t="s">
        <v>1205</v>
      </c>
      <c r="B404" s="1" t="s">
        <v>352</v>
      </c>
      <c r="C404" s="4" t="s">
        <v>1029</v>
      </c>
      <c r="D404" s="1" t="s">
        <v>138</v>
      </c>
      <c r="E404" s="1" t="s">
        <v>138</v>
      </c>
    </row>
    <row r="405" spans="1:5" ht="12">
      <c r="A405" s="1" t="s">
        <v>504</v>
      </c>
      <c r="B405" s="1" t="s">
        <v>352</v>
      </c>
      <c r="C405" s="4" t="s">
        <v>1068</v>
      </c>
      <c r="D405" s="1" t="s">
        <v>216</v>
      </c>
      <c r="E405" s="1" t="s">
        <v>216</v>
      </c>
    </row>
    <row r="406" spans="1:5" ht="12">
      <c r="A406" s="1" t="s">
        <v>612</v>
      </c>
      <c r="B406" s="1" t="s">
        <v>352</v>
      </c>
      <c r="C406" s="4" t="s">
        <v>1242</v>
      </c>
      <c r="D406" s="1" t="s">
        <v>352</v>
      </c>
      <c r="E406" s="1" t="s">
        <v>352</v>
      </c>
    </row>
    <row r="407" spans="1:5" ht="12">
      <c r="A407" s="1" t="s">
        <v>729</v>
      </c>
      <c r="B407" s="1" t="s">
        <v>352</v>
      </c>
      <c r="C407" s="4" t="s">
        <v>722</v>
      </c>
      <c r="D407" s="1" t="s">
        <v>352</v>
      </c>
      <c r="E407" s="1" t="s">
        <v>352</v>
      </c>
    </row>
    <row r="408" spans="1:5" ht="12">
      <c r="A408" s="1" t="s">
        <v>939</v>
      </c>
      <c r="B408" s="1" t="s">
        <v>882</v>
      </c>
      <c r="C408" s="4" t="s">
        <v>493</v>
      </c>
      <c r="D408" s="1" t="s">
        <v>57</v>
      </c>
      <c r="E408" s="1" t="s">
        <v>57</v>
      </c>
    </row>
    <row r="409" spans="1:5" ht="12">
      <c r="A409" s="1" t="s">
        <v>1252</v>
      </c>
      <c r="B409" s="1" t="s">
        <v>882</v>
      </c>
      <c r="C409" s="4" t="s">
        <v>1030</v>
      </c>
      <c r="D409" s="1" t="s">
        <v>758</v>
      </c>
      <c r="E409" s="1" t="s">
        <v>758</v>
      </c>
    </row>
    <row r="410" spans="1:5" ht="12">
      <c r="A410" s="1" t="s">
        <v>218</v>
      </c>
      <c r="B410" s="1" t="s">
        <v>882</v>
      </c>
      <c r="C410" s="4" t="s">
        <v>413</v>
      </c>
      <c r="D410" s="1" t="s">
        <v>882</v>
      </c>
      <c r="E410" s="1" t="s">
        <v>882</v>
      </c>
    </row>
    <row r="411" spans="1:5" ht="12">
      <c r="A411" s="1" t="s">
        <v>64</v>
      </c>
      <c r="B411" s="1" t="s">
        <v>882</v>
      </c>
      <c r="C411" s="4" t="s">
        <v>1237</v>
      </c>
      <c r="D411" s="1" t="s">
        <v>267</v>
      </c>
      <c r="E411" s="1" t="s">
        <v>267</v>
      </c>
    </row>
    <row r="412" spans="1:5" ht="12">
      <c r="A412" s="1" t="s">
        <v>934</v>
      </c>
      <c r="B412" s="1" t="s">
        <v>503</v>
      </c>
      <c r="C412" s="4" t="s">
        <v>819</v>
      </c>
      <c r="D412" s="1" t="s">
        <v>566</v>
      </c>
      <c r="E412" s="1" t="s">
        <v>566</v>
      </c>
    </row>
    <row r="413" spans="1:5" ht="12">
      <c r="A413" s="1" t="s">
        <v>1054</v>
      </c>
      <c r="B413" s="1" t="s">
        <v>503</v>
      </c>
      <c r="C413" s="4" t="s">
        <v>699</v>
      </c>
      <c r="D413" s="1" t="s">
        <v>284</v>
      </c>
      <c r="E413" s="1" t="s">
        <v>284</v>
      </c>
    </row>
    <row r="414" spans="1:5" ht="12">
      <c r="A414" s="1" t="s">
        <v>1043</v>
      </c>
      <c r="B414" s="1" t="s">
        <v>503</v>
      </c>
      <c r="C414" s="4" t="s">
        <v>439</v>
      </c>
      <c r="D414" s="1" t="s">
        <v>389</v>
      </c>
      <c r="E414" s="1" t="s">
        <v>389</v>
      </c>
    </row>
    <row r="415" spans="1:5" ht="12">
      <c r="A415" s="1" t="s">
        <v>178</v>
      </c>
      <c r="B415" s="1" t="s">
        <v>503</v>
      </c>
      <c r="C415" s="4" t="s">
        <v>602</v>
      </c>
      <c r="D415" s="1" t="s">
        <v>893</v>
      </c>
      <c r="E415" s="1" t="s">
        <v>893</v>
      </c>
    </row>
    <row r="416" spans="1:5" ht="12">
      <c r="A416" s="1" t="s">
        <v>533</v>
      </c>
      <c r="B416" s="1" t="s">
        <v>503</v>
      </c>
      <c r="C416" s="4" t="s">
        <v>611</v>
      </c>
      <c r="D416" s="1" t="s">
        <v>150</v>
      </c>
      <c r="E416" s="1" t="s">
        <v>150</v>
      </c>
    </row>
    <row r="417" spans="1:5" ht="12">
      <c r="A417" s="1" t="s">
        <v>286</v>
      </c>
      <c r="B417" s="1" t="s">
        <v>503</v>
      </c>
      <c r="C417" s="4" t="s">
        <v>435</v>
      </c>
      <c r="D417" s="1" t="s">
        <v>503</v>
      </c>
      <c r="E417" s="1" t="s">
        <v>503</v>
      </c>
    </row>
    <row r="418" spans="1:5" ht="12">
      <c r="A418" s="1" t="s">
        <v>1009</v>
      </c>
      <c r="B418" s="1" t="s">
        <v>503</v>
      </c>
      <c r="C418" s="4" t="s">
        <v>196</v>
      </c>
      <c r="D418" s="1" t="s">
        <v>503</v>
      </c>
      <c r="E418" s="1" t="s">
        <v>503</v>
      </c>
    </row>
    <row r="419" spans="1:5" ht="12">
      <c r="A419" s="1" t="s">
        <v>1243</v>
      </c>
      <c r="B419" s="1" t="s">
        <v>1212</v>
      </c>
      <c r="C419" s="4" t="s">
        <v>1207</v>
      </c>
      <c r="D419" s="1" t="s">
        <v>825</v>
      </c>
      <c r="E419" s="1" t="s">
        <v>825</v>
      </c>
    </row>
    <row r="420" spans="1:5" ht="12">
      <c r="A420" s="1" t="s">
        <v>375</v>
      </c>
      <c r="B420" s="1" t="s">
        <v>1212</v>
      </c>
      <c r="C420" s="4" t="s">
        <v>185</v>
      </c>
      <c r="D420" s="1" t="s">
        <v>258</v>
      </c>
      <c r="E420" s="1" t="s">
        <v>258</v>
      </c>
    </row>
    <row r="421" spans="1:5" ht="12">
      <c r="A421" s="1" t="s">
        <v>915</v>
      </c>
      <c r="B421" s="1" t="s">
        <v>1212</v>
      </c>
      <c r="C421" s="4" t="s">
        <v>1061</v>
      </c>
      <c r="D421" s="1" t="s">
        <v>1212</v>
      </c>
      <c r="E421" s="1" t="s">
        <v>1212</v>
      </c>
    </row>
    <row r="422" spans="1:5" ht="12">
      <c r="A422" s="1" t="s">
        <v>508</v>
      </c>
      <c r="B422" s="1" t="s">
        <v>550</v>
      </c>
      <c r="C422" s="4" t="s">
        <v>1033</v>
      </c>
      <c r="D422" s="1" t="s">
        <v>198</v>
      </c>
      <c r="E422" s="1" t="s">
        <v>198</v>
      </c>
    </row>
    <row r="423" spans="1:5" ht="12">
      <c r="A423" s="1" t="s">
        <v>1114</v>
      </c>
      <c r="B423" s="1" t="s">
        <v>550</v>
      </c>
      <c r="C423" s="4" t="s">
        <v>13</v>
      </c>
      <c r="D423" s="1" t="s">
        <v>170</v>
      </c>
      <c r="E423" s="1" t="s">
        <v>170</v>
      </c>
    </row>
    <row r="424" spans="1:5" ht="12">
      <c r="A424" s="1" t="s">
        <v>373</v>
      </c>
      <c r="B424" s="1" t="s">
        <v>550</v>
      </c>
      <c r="C424" s="4" t="s">
        <v>551</v>
      </c>
      <c r="D424" s="1" t="s">
        <v>182</v>
      </c>
      <c r="E424" s="1" t="s">
        <v>182</v>
      </c>
    </row>
    <row r="425" spans="1:5" ht="12">
      <c r="A425" s="1" t="s">
        <v>266</v>
      </c>
      <c r="B425" s="1" t="s">
        <v>550</v>
      </c>
      <c r="C425" s="4" t="s">
        <v>1151</v>
      </c>
      <c r="D425" s="1" t="s">
        <v>302</v>
      </c>
      <c r="E425" s="1" t="s">
        <v>302</v>
      </c>
    </row>
    <row r="426" spans="1:5" ht="12">
      <c r="A426" s="1" t="s">
        <v>113</v>
      </c>
      <c r="B426" s="1" t="s">
        <v>550</v>
      </c>
      <c r="C426" s="4" t="s">
        <v>861</v>
      </c>
      <c r="D426" s="1" t="s">
        <v>577</v>
      </c>
      <c r="E426" s="1" t="s">
        <v>577</v>
      </c>
    </row>
    <row r="427" spans="1:5" ht="12">
      <c r="A427" s="1" t="s">
        <v>1060</v>
      </c>
      <c r="B427" s="1" t="s">
        <v>550</v>
      </c>
      <c r="C427" s="4" t="s">
        <v>1139</v>
      </c>
      <c r="D427" s="1" t="s">
        <v>1113</v>
      </c>
      <c r="E427" s="1" t="s">
        <v>1113</v>
      </c>
    </row>
    <row r="428" spans="1:5" ht="12">
      <c r="A428" s="1" t="s">
        <v>986</v>
      </c>
      <c r="B428" s="1" t="s">
        <v>550</v>
      </c>
      <c r="C428" s="4" t="s">
        <v>229</v>
      </c>
      <c r="D428" s="1" t="s">
        <v>131</v>
      </c>
      <c r="E428" s="1" t="s">
        <v>131</v>
      </c>
    </row>
    <row r="429" spans="1:5" ht="12">
      <c r="A429" s="1" t="s">
        <v>165</v>
      </c>
      <c r="B429" s="1" t="s">
        <v>550</v>
      </c>
      <c r="C429" s="4" t="s">
        <v>1250</v>
      </c>
      <c r="D429" s="1" t="s">
        <v>794</v>
      </c>
      <c r="E429" s="1" t="s">
        <v>794</v>
      </c>
    </row>
    <row r="430" spans="1:5" ht="12">
      <c r="A430" s="1" t="s">
        <v>1216</v>
      </c>
      <c r="B430" s="1" t="s">
        <v>550</v>
      </c>
      <c r="C430" s="4" t="s">
        <v>1197</v>
      </c>
      <c r="D430" s="1" t="s">
        <v>550</v>
      </c>
      <c r="E430" s="1" t="s">
        <v>550</v>
      </c>
    </row>
    <row r="431" spans="1:5" ht="12">
      <c r="A431" s="1" t="s">
        <v>851</v>
      </c>
      <c r="B431" s="1" t="s">
        <v>550</v>
      </c>
      <c r="C431" s="4" t="s">
        <v>1003</v>
      </c>
      <c r="D431" s="1" t="s">
        <v>550</v>
      </c>
      <c r="E431" s="1" t="s">
        <v>550</v>
      </c>
    </row>
    <row r="432" spans="1:5" ht="60">
      <c r="A432" s="1" t="s">
        <v>616</v>
      </c>
      <c r="B432" s="1" t="s">
        <v>550</v>
      </c>
      <c r="C432" s="4" t="s">
        <v>303</v>
      </c>
      <c r="D432" s="1" t="s">
        <v>1077</v>
      </c>
      <c r="E432" s="6" t="s">
        <v>1077</v>
      </c>
    </row>
    <row r="433" spans="1:5" ht="12">
      <c r="A433" s="1" t="s">
        <v>962</v>
      </c>
      <c r="B433" s="1" t="s">
        <v>550</v>
      </c>
      <c r="C433" s="4" t="s">
        <v>248</v>
      </c>
      <c r="D433" s="1" t="s">
        <v>550</v>
      </c>
      <c r="E433" s="1" t="s">
        <v>550</v>
      </c>
    </row>
    <row r="434" spans="1:5" ht="12">
      <c r="A434" s="1" t="s">
        <v>146</v>
      </c>
      <c r="B434" s="1" t="s">
        <v>468</v>
      </c>
      <c r="C434" s="4" t="s">
        <v>1211</v>
      </c>
      <c r="D434" s="1" t="s">
        <v>1012</v>
      </c>
      <c r="E434" s="1" t="s">
        <v>1012</v>
      </c>
    </row>
    <row r="435" spans="1:5" ht="12">
      <c r="A435" s="1" t="s">
        <v>225</v>
      </c>
      <c r="B435" s="1" t="s">
        <v>468</v>
      </c>
      <c r="C435" s="4" t="s">
        <v>299</v>
      </c>
      <c r="D435" s="1" t="s">
        <v>468</v>
      </c>
      <c r="E435" s="1" t="s">
        <v>468</v>
      </c>
    </row>
    <row r="436" spans="1:5" ht="12">
      <c r="A436" s="1" t="s">
        <v>709</v>
      </c>
      <c r="B436" s="1" t="s">
        <v>468</v>
      </c>
      <c r="C436" s="4" t="s">
        <v>464</v>
      </c>
      <c r="D436" s="1" t="s">
        <v>675</v>
      </c>
      <c r="E436" s="1" t="s">
        <v>675</v>
      </c>
    </row>
    <row r="437" spans="1:5" ht="12">
      <c r="A437" s="1" t="s">
        <v>863</v>
      </c>
      <c r="B437" s="1" t="s">
        <v>468</v>
      </c>
      <c r="C437" s="4" t="s">
        <v>29</v>
      </c>
      <c r="D437" s="1" t="s">
        <v>468</v>
      </c>
      <c r="E437" s="1" t="s">
        <v>468</v>
      </c>
    </row>
    <row r="438" spans="1:5" ht="12">
      <c r="A438" s="1" t="s">
        <v>402</v>
      </c>
      <c r="B438" s="1" t="s">
        <v>468</v>
      </c>
      <c r="C438" s="4" t="s">
        <v>921</v>
      </c>
      <c r="D438" s="1" t="s">
        <v>1177</v>
      </c>
      <c r="E438" s="1" t="s">
        <v>1177</v>
      </c>
    </row>
    <row r="439" spans="1:5" ht="12">
      <c r="A439" s="1" t="s">
        <v>380</v>
      </c>
      <c r="B439" s="1" t="s">
        <v>468</v>
      </c>
      <c r="C439" s="4" t="s">
        <v>1219</v>
      </c>
      <c r="D439" s="1" t="s">
        <v>765</v>
      </c>
      <c r="E439" s="1" t="s">
        <v>765</v>
      </c>
    </row>
    <row r="440" spans="1:5" ht="12">
      <c r="A440" s="1" t="s">
        <v>80</v>
      </c>
      <c r="B440" s="1" t="s">
        <v>468</v>
      </c>
      <c r="C440" s="4" t="s">
        <v>918</v>
      </c>
      <c r="D440" s="1" t="s">
        <v>1172</v>
      </c>
      <c r="E440" s="1" t="s">
        <v>1172</v>
      </c>
    </row>
    <row r="441" spans="1:5" ht="12">
      <c r="A441" s="1" t="s">
        <v>346</v>
      </c>
      <c r="B441" s="1" t="s">
        <v>607</v>
      </c>
      <c r="C441" s="4" t="s">
        <v>659</v>
      </c>
      <c r="D441" s="1" t="s">
        <v>607</v>
      </c>
      <c r="E441" s="1" t="s">
        <v>607</v>
      </c>
    </row>
    <row r="442" spans="1:5" ht="12">
      <c r="A442" s="1" t="s">
        <v>685</v>
      </c>
      <c r="B442" s="1" t="s">
        <v>630</v>
      </c>
      <c r="C442" s="4" t="s">
        <v>331</v>
      </c>
      <c r="D442" s="1" t="s">
        <v>588</v>
      </c>
      <c r="E442" s="1" t="s">
        <v>630</v>
      </c>
    </row>
    <row r="443" spans="1:5" ht="12">
      <c r="A443" s="1" t="s">
        <v>1145</v>
      </c>
      <c r="B443" s="1" t="s">
        <v>630</v>
      </c>
      <c r="C443" s="4" t="s">
        <v>832</v>
      </c>
      <c r="D443" s="1" t="s">
        <v>841</v>
      </c>
      <c r="E443" s="1" t="s">
        <v>630</v>
      </c>
    </row>
    <row r="444" spans="1:5" ht="12">
      <c r="A444" s="1" t="s">
        <v>454</v>
      </c>
      <c r="B444" s="1" t="s">
        <v>630</v>
      </c>
      <c r="C444" s="4" t="s">
        <v>318</v>
      </c>
      <c r="D444" s="1" t="s">
        <v>470</v>
      </c>
      <c r="E444" s="1" t="s">
        <v>955</v>
      </c>
    </row>
    <row r="445" spans="1:5" ht="12">
      <c r="A445" s="1" t="s">
        <v>1147</v>
      </c>
      <c r="B445" s="1" t="s">
        <v>630</v>
      </c>
      <c r="C445" s="4" t="s">
        <v>1081</v>
      </c>
      <c r="D445" s="1" t="s">
        <v>630</v>
      </c>
      <c r="E445" s="1" t="s">
        <v>841</v>
      </c>
    </row>
    <row r="446" spans="1:5" ht="12">
      <c r="A446" s="1" t="s">
        <v>897</v>
      </c>
      <c r="B446" s="1" t="s">
        <v>630</v>
      </c>
      <c r="C446" s="4" t="s">
        <v>666</v>
      </c>
      <c r="D446" s="1" t="s">
        <v>704</v>
      </c>
      <c r="E446" s="1" t="s">
        <v>704</v>
      </c>
    </row>
    <row r="447" spans="1:5" ht="12">
      <c r="A447" s="1" t="s">
        <v>732</v>
      </c>
      <c r="B447" s="1" t="s">
        <v>630</v>
      </c>
      <c r="C447" s="4" t="s">
        <v>609</v>
      </c>
      <c r="D447" s="1" t="s">
        <v>630</v>
      </c>
      <c r="E447" s="1" t="s">
        <v>470</v>
      </c>
    </row>
    <row r="448" spans="1:5" ht="12">
      <c r="A448" s="1" t="s">
        <v>731</v>
      </c>
      <c r="B448" s="1" t="s">
        <v>630</v>
      </c>
      <c r="C448" s="4" t="s">
        <v>586</v>
      </c>
      <c r="D448" s="1" t="s">
        <v>955</v>
      </c>
      <c r="E448" s="1" t="s">
        <v>588</v>
      </c>
    </row>
    <row r="449" spans="1:5" ht="12">
      <c r="A449" s="1" t="s">
        <v>313</v>
      </c>
      <c r="B449" s="1" t="s">
        <v>1050</v>
      </c>
      <c r="C449" s="4" t="s">
        <v>75</v>
      </c>
      <c r="D449" s="1" t="s">
        <v>1008</v>
      </c>
      <c r="E449" s="1" t="s">
        <v>1050</v>
      </c>
    </row>
    <row r="450" spans="1:5" ht="12">
      <c r="A450" s="1" t="s">
        <v>431</v>
      </c>
      <c r="B450" s="1" t="s">
        <v>1050</v>
      </c>
      <c r="C450" s="4" t="s">
        <v>1049</v>
      </c>
      <c r="D450" s="1" t="s">
        <v>1050</v>
      </c>
      <c r="E450" s="1" t="s">
        <v>1050</v>
      </c>
    </row>
    <row r="451" spans="1:5" ht="12">
      <c r="A451" s="1" t="s">
        <v>532</v>
      </c>
      <c r="B451" s="1" t="s">
        <v>1050</v>
      </c>
      <c r="C451" s="4" t="s">
        <v>296</v>
      </c>
      <c r="D451" s="1" t="s">
        <v>1050</v>
      </c>
      <c r="E451" s="1" t="s">
        <v>1050</v>
      </c>
    </row>
    <row r="452" spans="1:5" ht="12">
      <c r="A452" s="1" t="s">
        <v>940</v>
      </c>
      <c r="B452" s="1" t="s">
        <v>1050</v>
      </c>
      <c r="C452" s="4" t="s">
        <v>458</v>
      </c>
      <c r="D452" s="1" t="s">
        <v>1050</v>
      </c>
      <c r="E452" s="1" t="s">
        <v>1050</v>
      </c>
    </row>
    <row r="453" spans="1:5" ht="12">
      <c r="A453" s="1" t="s">
        <v>448</v>
      </c>
      <c r="B453" s="1" t="s">
        <v>1050</v>
      </c>
      <c r="C453" s="4" t="s">
        <v>625</v>
      </c>
      <c r="D453" s="1" t="s">
        <v>1050</v>
      </c>
      <c r="E453" s="1" t="s">
        <v>183</v>
      </c>
    </row>
    <row r="454" spans="1:5" ht="12">
      <c r="A454" s="1" t="s">
        <v>981</v>
      </c>
      <c r="B454" s="1" t="s">
        <v>1050</v>
      </c>
      <c r="C454" s="4" t="s">
        <v>1028</v>
      </c>
      <c r="D454" s="1" t="s">
        <v>438</v>
      </c>
      <c r="E454" s="1" t="s">
        <v>438</v>
      </c>
    </row>
    <row r="455" spans="1:5" ht="12">
      <c r="A455" s="1" t="s">
        <v>390</v>
      </c>
      <c r="B455" s="1" t="s">
        <v>1050</v>
      </c>
      <c r="C455" s="4" t="s">
        <v>250</v>
      </c>
      <c r="D455" s="1" t="s">
        <v>848</v>
      </c>
      <c r="E455" s="1" t="s">
        <v>545</v>
      </c>
    </row>
    <row r="456" spans="1:5" ht="12">
      <c r="A456" s="1" t="s">
        <v>639</v>
      </c>
      <c r="B456" s="1" t="s">
        <v>1050</v>
      </c>
      <c r="C456" s="4" t="s">
        <v>58</v>
      </c>
      <c r="D456" s="1" t="s">
        <v>183</v>
      </c>
      <c r="E456" s="1" t="s">
        <v>674</v>
      </c>
    </row>
    <row r="457" spans="1:5" ht="12">
      <c r="A457" s="1" t="s">
        <v>1175</v>
      </c>
      <c r="B457" s="1" t="s">
        <v>1050</v>
      </c>
      <c r="C457" s="4" t="s">
        <v>83</v>
      </c>
      <c r="D457" s="1" t="s">
        <v>674</v>
      </c>
      <c r="E457" s="1" t="s">
        <v>1008</v>
      </c>
    </row>
  </sheetData>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Shilad Sen</cp:lastModifiedBy>
  <dcterms:created xsi:type="dcterms:W3CDTF">2011-04-21T20:14:22Z</dcterms:created>
  <dcterms:modified xsi:type="dcterms:W3CDTF">2011-05-12T05:22:48Z</dcterms:modified>
</cp:coreProperties>
</file>