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bk/Desktop/certs/cybersec_projects/project1/"/>
    </mc:Choice>
  </mc:AlternateContent>
  <xr:revisionPtr revIDLastSave="0" documentId="13_ncr:1_{226001B0-8F9C-C64D-B39E-BB84B64F61C4}" xr6:coauthVersionLast="47" xr6:coauthVersionMax="47" xr10:uidLastSave="{00000000-0000-0000-0000-000000000000}"/>
  <bookViews>
    <workbookView xWindow="240" yWindow="880" windowWidth="33140" windowHeight="18800" activeTab="1" xr2:uid="{00000000-000D-0000-FFFF-FFFF00000000}"/>
  </bookViews>
  <sheets>
    <sheet name="Risk Assessment" sheetId="1" r:id="rId1"/>
    <sheet name="FAIR Analysis" sheetId="2" r:id="rId2"/>
  </sheets>
  <definedNames>
    <definedName name="_xlchart.v5.0" hidden="1">'Risk Assessment'!$A$1</definedName>
    <definedName name="_xlchart.v5.1" hidden="1">'Risk Assessment'!$A$2:$A$11</definedName>
    <definedName name="_xlchart.v5.10" hidden="1">'Risk Assessment'!$H$1</definedName>
    <definedName name="_xlchart.v5.11" hidden="1">'Risk Assessment'!$H$2:$H$11</definedName>
    <definedName name="_xlchart.v5.12" hidden="1">'Risk Assessment'!$I$1</definedName>
    <definedName name="_xlchart.v5.13" hidden="1">'Risk Assessment'!$I$2:$I$11</definedName>
    <definedName name="_xlchart.v5.14" hidden="1">'Risk Assessment'!$J$1</definedName>
    <definedName name="_xlchart.v5.15" hidden="1">'Risk Assessment'!$J$2:$J$11</definedName>
    <definedName name="_xlchart.v5.2" hidden="1">'Risk Assessment'!$H$1</definedName>
    <definedName name="_xlchart.v5.3" hidden="1">'Risk Assessment'!$H$2:$H$11</definedName>
    <definedName name="_xlchart.v5.4" hidden="1">'Risk Assessment'!$I$1</definedName>
    <definedName name="_xlchart.v5.5" hidden="1">'Risk Assessment'!$I$2:$I$11</definedName>
    <definedName name="_xlchart.v5.6" hidden="1">'Risk Assessment'!$J$1</definedName>
    <definedName name="_xlchart.v5.7" hidden="1">'Risk Assessment'!$J$2:$J$11</definedName>
    <definedName name="_xlchart.v5.8" hidden="1">'Risk Assessment'!$A$1</definedName>
    <definedName name="_xlchart.v5.9" hidden="1">'Risk Assessment'!$A$2:$A$11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2" l="1"/>
  <c r="V29" i="2"/>
  <c r="V30" i="2"/>
  <c r="V31" i="2"/>
  <c r="V32" i="2"/>
  <c r="V33" i="2"/>
  <c r="V34" i="2"/>
  <c r="V35" i="2"/>
  <c r="V36" i="2"/>
  <c r="V27" i="2"/>
  <c r="U28" i="2"/>
  <c r="U29" i="2"/>
  <c r="U30" i="2"/>
  <c r="U31" i="2"/>
  <c r="U32" i="2"/>
  <c r="W32" i="2" s="1"/>
  <c r="U33" i="2"/>
  <c r="W33" i="2" s="1"/>
  <c r="U34" i="2"/>
  <c r="U35" i="2"/>
  <c r="W35" i="2" s="1"/>
  <c r="U36" i="2"/>
  <c r="U27" i="2"/>
  <c r="W36" i="2"/>
  <c r="W34" i="2"/>
  <c r="W31" i="2"/>
  <c r="W30" i="2"/>
  <c r="W29" i="2"/>
  <c r="W28" i="2"/>
  <c r="W27" i="2"/>
  <c r="V11" i="2"/>
  <c r="V12" i="2"/>
  <c r="V13" i="2"/>
  <c r="V14" i="2"/>
  <c r="V15" i="2"/>
  <c r="V16" i="2"/>
  <c r="V17" i="2"/>
  <c r="V18" i="2"/>
  <c r="V19" i="2"/>
  <c r="V10" i="2"/>
  <c r="U11" i="2"/>
  <c r="U12" i="2"/>
  <c r="U13" i="2"/>
  <c r="U14" i="2"/>
  <c r="U15" i="2"/>
  <c r="W15" i="2" s="1"/>
  <c r="U16" i="2"/>
  <c r="W16" i="2" s="1"/>
  <c r="U17" i="2"/>
  <c r="U18" i="2"/>
  <c r="W18" i="2" s="1"/>
  <c r="U19" i="2"/>
  <c r="U10" i="2"/>
  <c r="W19" i="2"/>
  <c r="W17" i="2"/>
  <c r="W14" i="2"/>
  <c r="W13" i="2"/>
  <c r="W12" i="2"/>
  <c r="W11" i="2"/>
  <c r="W10" i="2"/>
  <c r="N37" i="2"/>
  <c r="M37" i="2"/>
  <c r="H37" i="2"/>
  <c r="G37" i="2"/>
  <c r="O37" i="2" s="1"/>
  <c r="Q37" i="2" s="1"/>
  <c r="N36" i="2"/>
  <c r="M36" i="2"/>
  <c r="H36" i="2"/>
  <c r="G36" i="2"/>
  <c r="N35" i="2"/>
  <c r="M35" i="2"/>
  <c r="H35" i="2"/>
  <c r="G35" i="2"/>
  <c r="O35" i="2" s="1"/>
  <c r="Q35" i="2" s="1"/>
  <c r="N34" i="2"/>
  <c r="M34" i="2"/>
  <c r="H34" i="2"/>
  <c r="G34" i="2"/>
  <c r="N33" i="2"/>
  <c r="M33" i="2"/>
  <c r="H33" i="2"/>
  <c r="G33" i="2"/>
  <c r="O33" i="2" s="1"/>
  <c r="Q33" i="2" s="1"/>
  <c r="N32" i="2"/>
  <c r="M32" i="2"/>
  <c r="H32" i="2"/>
  <c r="G32" i="2"/>
  <c r="O32" i="2" s="1"/>
  <c r="Q32" i="2" s="1"/>
  <c r="N31" i="2"/>
  <c r="M31" i="2"/>
  <c r="H31" i="2"/>
  <c r="G31" i="2"/>
  <c r="N30" i="2"/>
  <c r="M30" i="2"/>
  <c r="H30" i="2"/>
  <c r="G30" i="2"/>
  <c r="O30" i="2" s="1"/>
  <c r="Q30" i="2" s="1"/>
  <c r="N29" i="2"/>
  <c r="M29" i="2"/>
  <c r="H29" i="2"/>
  <c r="G29" i="2"/>
  <c r="N28" i="2"/>
  <c r="M28" i="2"/>
  <c r="H28" i="2"/>
  <c r="G28" i="2"/>
  <c r="N11" i="2"/>
  <c r="N12" i="2"/>
  <c r="N13" i="2"/>
  <c r="N14" i="2"/>
  <c r="N15" i="2"/>
  <c r="N16" i="2"/>
  <c r="N17" i="2"/>
  <c r="N18" i="2"/>
  <c r="N19" i="2"/>
  <c r="M11" i="2"/>
  <c r="M12" i="2"/>
  <c r="M13" i="2"/>
  <c r="M14" i="2"/>
  <c r="M15" i="2"/>
  <c r="M16" i="2"/>
  <c r="M17" i="2"/>
  <c r="M18" i="2"/>
  <c r="M19" i="2"/>
  <c r="H11" i="2"/>
  <c r="H12" i="2"/>
  <c r="H13" i="2"/>
  <c r="H14" i="2"/>
  <c r="H15" i="2"/>
  <c r="H16" i="2"/>
  <c r="H17" i="2"/>
  <c r="H18" i="2"/>
  <c r="H19" i="2"/>
  <c r="G11" i="2"/>
  <c r="G12" i="2"/>
  <c r="G13" i="2"/>
  <c r="G14" i="2"/>
  <c r="G15" i="2"/>
  <c r="G16" i="2"/>
  <c r="G17" i="2"/>
  <c r="G18" i="2"/>
  <c r="G19" i="2"/>
  <c r="N10" i="2"/>
  <c r="M10" i="2"/>
  <c r="G10" i="2"/>
  <c r="H10" i="2"/>
  <c r="J4" i="1"/>
  <c r="J5" i="1"/>
  <c r="J6" i="1"/>
  <c r="J7" i="1"/>
  <c r="J8" i="1"/>
  <c r="J9" i="1"/>
  <c r="J10" i="1"/>
  <c r="J11" i="1"/>
  <c r="J3" i="1"/>
  <c r="J2" i="1"/>
  <c r="P28" i="2" l="1"/>
  <c r="P30" i="2"/>
  <c r="P36" i="2"/>
  <c r="O12" i="2"/>
  <c r="Q12" i="2" s="1"/>
  <c r="O49" i="2"/>
  <c r="P33" i="2"/>
  <c r="P52" i="2" s="1"/>
  <c r="P37" i="2"/>
  <c r="P56" i="2" s="1"/>
  <c r="O52" i="2"/>
  <c r="P34" i="2"/>
  <c r="P32" i="2"/>
  <c r="P51" i="2" s="1"/>
  <c r="P31" i="2"/>
  <c r="O31" i="2"/>
  <c r="O28" i="2"/>
  <c r="O29" i="2"/>
  <c r="O34" i="2"/>
  <c r="P35" i="2"/>
  <c r="P54" i="2" s="1"/>
  <c r="O36" i="2"/>
  <c r="P29" i="2"/>
  <c r="O15" i="2"/>
  <c r="Q15" i="2" s="1"/>
  <c r="P16" i="2"/>
  <c r="P15" i="2"/>
  <c r="O10" i="2"/>
  <c r="Q10" i="2" s="1"/>
  <c r="P10" i="2"/>
  <c r="O19" i="2"/>
  <c r="P19" i="2"/>
  <c r="O11" i="2"/>
  <c r="Q11" i="2" s="1"/>
  <c r="O17" i="2"/>
  <c r="P18" i="2"/>
  <c r="O16" i="2"/>
  <c r="Q16" i="2" s="1"/>
  <c r="P17" i="2"/>
  <c r="P11" i="2"/>
  <c r="O18" i="2"/>
  <c r="Q18" i="2" s="1"/>
  <c r="P14" i="2"/>
  <c r="O14" i="2"/>
  <c r="P13" i="2"/>
  <c r="O13" i="2"/>
  <c r="Q13" i="2" s="1"/>
  <c r="P12" i="2"/>
  <c r="Q19" i="2" l="1"/>
  <c r="O56" i="2"/>
  <c r="Q17" i="2"/>
  <c r="O54" i="2"/>
  <c r="P49" i="2"/>
  <c r="P50" i="2"/>
  <c r="P55" i="2"/>
  <c r="Q14" i="2"/>
  <c r="O51" i="2"/>
  <c r="P48" i="2"/>
  <c r="P53" i="2"/>
  <c r="P47" i="2"/>
  <c r="Q31" i="2"/>
  <c r="O50" i="2"/>
  <c r="Q36" i="2"/>
  <c r="O55" i="2"/>
  <c r="Q34" i="2"/>
  <c r="O53" i="2"/>
  <c r="Q29" i="2"/>
  <c r="O48" i="2"/>
  <c r="Q28" i="2"/>
  <c r="O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tc={621F7480-419B-4E45-853A-A5E7C254012F}</author>
    <author>tc={A3AFC315-13E2-D748-842A-C271DEAB8B00}</author>
    <author>tc={E186B0DB-645D-3A4D-BE3E-72CA2FEB8EC8}</author>
    <author>tc={5848894D-F24D-014C-8C3F-C769DD78BC0A}</author>
    <author>tc={2222D25D-E341-8841-9F47-D06361EB65B9}</author>
    <author>tc={49A4B867-5443-B54B-8916-BDC2B2342731}</author>
    <author>tc={4FE914B2-77F0-9A41-849B-64FF88F429A2}</author>
    <author>tc={C951F19A-F79C-3045-81E4-E819A330FE49}</author>
    <author>tc={FD2BAE6A-5A8A-7A48-B4C6-6E755E71BA63}</author>
    <author>tc={DD00712A-668B-5642-AE6D-BCC650520EBC}</author>
    <author>tc={068DD880-7573-6443-BE30-3758274ED5D7}</author>
    <author>tc={8D9DA221-874B-4C47-9CE6-8DC33F991011}</author>
    <author>tc={228ACD71-2230-7548-945B-0EB1F4DDD14D}</author>
    <author>tc={0ED53BA6-6A9C-CF4D-9A21-7681AF9EDBE7}</author>
    <author>tc={1D980FE7-DBDE-E849-AFFF-E89112597182}</author>
    <author>tc={F8F16D15-A3B3-114A-8383-5B47FB4D16AE}</author>
    <author>tc={C377F6F4-56DD-C248-86CA-E759572629BA}</author>
    <author>tc={464BA92E-2E75-7D42-BC8C-FBBF4362990C}</author>
    <author>tc={E7DAA2B1-2F26-5B41-853C-AE0195433B9D}</author>
    <author>tc={89575EE5-915E-CA4F-8A40-B737DB5BC5FC}</author>
    <author>tc={D9AA8F5A-65AA-3645-A3CB-FF37DE11D05A}</author>
    <author>tc={FBBC369D-E1F6-7643-A785-A748EC938ABB}</author>
    <author>tc={67B8F203-3948-1847-8701-D7076ECD2166}</author>
    <author>tc={634969A6-2816-E54A-B30B-5792CFD3FE76}</author>
    <author>tc={DF9B8C4D-D0E5-D044-8985-6E9B2A26DCF1}</author>
    <author>tc={70383C50-1BE0-0141-AD17-FBE2FA6A6698}</author>
    <author>tc={A4186FD6-69C8-834A-8B5F-A1353A17D036}</author>
    <author>tc={669138F3-7B6B-FC44-B04E-7A571670BC7B}</author>
    <author>tc={6DCC6015-F631-1C48-A99E-341FB72ADCB9}</author>
    <author>tc={CD392CA9-A37D-D44E-A95F-6474B5A2E7AD}</author>
    <author>tc={F74B1338-B5B8-EA4B-9810-29CA72B67DBF}</author>
    <author>tc={FE69760F-A288-A64B-8563-AF72ACA7AFD6}</author>
    <author>tc={C8B532F2-907F-9E49-868A-1347D722CBC1}</author>
    <author>tc={03FB69B1-BC98-344C-A751-3D1AAAD4C5DC}</author>
    <author>tc={F73F4248-681C-084E-A34E-8AE9DDFFED43}</author>
    <author>tc={B51F52CD-4170-004F-8F73-CA2742CE749A}</author>
    <author>tc={BBE5C387-A734-FD41-AD34-5FDF1954BED2}</author>
    <author>tc={38C794CF-ADC3-6D47-B6BF-81BD73EEAFD0}</author>
    <author>tc={B9F63E5A-AE99-614B-8640-9B52514980D8}</author>
    <author>tc={F260ADCE-FDAE-6D44-8462-65C7B39799DD}</author>
    <author>tc={15AE7E54-1F4C-FC46-B92B-4596D81034F4}</author>
    <author>tc={B003DABC-233C-A648-AF54-165D11110B3C}</author>
    <author>tc={E9B0F5E5-CC63-0D4D-93F7-62C819E8BE8B}</author>
    <author>tc={9B18CBC9-D762-BF48-9C61-42EFF1D7535C}</author>
    <author>tc={5F2F88F9-8E8B-C34E-8486-0B57973E09B0}</author>
    <author>tc={787CE894-79D9-C746-8486-8A3AC42D1484}</author>
    <author>tc={FD636923-4B34-4349-A0FD-11EDEF226090}</author>
    <author>tc={72EE39C1-1565-FE4B-9949-4BAAD62273A9}</author>
    <author>tc={58633ABC-F5A0-F747-B2BD-1C2864691CCD}</author>
    <author>tc={C3D748AD-A582-A840-92AF-CA0F74729B99}</author>
    <author>tc={FB84306C-949F-3C48-8203-7E07FEDFDBFC}</author>
    <author>tc={12B8B6E7-9480-8344-8EC0-EEF2FEA5238E}</author>
    <author>tc={6E926D74-E12C-C549-85B3-04A55057A6F7}</author>
    <author>tc={AD2051CA-8476-C84F-8DF2-8444774EF8CA}</author>
    <author>tc={C9238F8E-D189-BE49-8398-9563AF2DDF25}</author>
    <author>tc={CD03092F-80E8-E441-BD22-ED83DD155AC8}</author>
    <author>tc={DE8D66FA-3C45-184E-9908-05755014418E}</author>
    <author>tc={BF68C798-43F4-3448-8E03-1CC9F2305995}</author>
    <author>tc={F94E6317-8083-4B4B-B3CB-804E72CDBF46}</author>
    <author>tc={1B18C792-88F1-E244-9968-041EF3AC98E3}</author>
    <author>tc={A63A9F0B-F7C6-7545-BD5C-AC8780491682}</author>
    <author>tc={904F7966-7A33-5B49-839F-E379904AB694}</author>
    <author>tc={C742B1AA-D77C-8F41-A801-07D0FBC7C96F}</author>
    <author>tc={EAB1897B-CEF2-5A44-81AB-8C33C2F9C53C}</author>
    <author>tc={334AF37C-FC77-E94F-A03C-8D6C321A5B8D}</author>
    <author>tc={94837224-481E-D74B-8C4E-35ADA6561F6A}</author>
    <author>tc={8CF8F4D7-20C5-8445-90ED-6EBBD17F79D6}</author>
    <author>tc={8A3BAEFE-2F3C-FC48-9E51-70E412642EFD}</author>
    <author>tc={4CD2657E-5BAB-0742-BACC-86BB2E82978D}</author>
    <author>tc={BA53BEC5-2A44-5142-AD93-30CDC877B65E}</author>
    <author>tc={A9AC8358-DA42-F04D-9427-BB1D9D5B401B}</author>
    <author>tc={C4CF1B12-D023-6B47-BD6B-7E3477B3426F}</author>
    <author>tc={43951DEF-584F-9748-B092-985A07BC2DF0}</author>
    <author>tc={C4173BED-7710-2844-8840-59E693E67CA6}</author>
    <author>tc={17AA0603-9621-8A49-9F35-11AA4054A341}</author>
    <author>tc={4C2582ED-1543-7048-8107-688937623979}</author>
    <author>tc={6594FA4B-3D17-B84B-A782-315E292E8BE3}</author>
    <author>tc={C63971E1-8900-7E4A-A3CE-2BBEFADDF8C8}</author>
    <author>tc={D4216AA0-36AC-624B-B6E1-3FAA7F66C57B}</author>
    <author>tc={19D08290-4606-F84E-8BC9-22F88C5B6FDA}</author>
  </authors>
  <commentList>
    <comment ref="I10" authorId="0" shapeId="0" xr:uid="{621F7480-419B-4E45-853A-A5E7C254012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IBM 2024 reports average breach cost of $4.45M (€4.09M). AWS-specific breaches (e.g., crypto mining) range from $10K to $1M+.
Estimate (EUR): €9.2K–€920K (min: $10K × 0.92, most likely: $500K × 0.92, max: $1M × 0.92).</t>
      </text>
    </comment>
    <comment ref="J10" authorId="1" shapeId="0" xr:uid="{A3AFC315-13E2-D748-842A-C271DEAB8B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IBM 2024 reports average breach cost of $4.45M (€4.09M). AWS-specific breaches (e.g., crypto mining) range from $10K to $1M+.
Estimate (EUR): €9.2K–€920K (min: $10K × 0.92, most likely: $500K × 0.92, max: $1M × 0.92).</t>
      </text>
    </comment>
    <comment ref="K10" authorId="2" shapeId="0" xr:uid="{E186B0DB-645D-3A4D-BE3E-72CA2FEB8EC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$20M (€18.4M), reputational damage ($50K–$5M, €46K–€4.6M), legal costs ($10K–$500K, €9.2K–€460K).
Estimate (EUR): €46K–€4.6M</t>
      </text>
    </comment>
    <comment ref="L10" authorId="3" shapeId="0" xr:uid="{5848894D-F24D-014C-8C3F-C769DD78BC0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$20M (€18.4M), reputational damage ($50K–$5M, €46K–€4.6M), legal costs ($10K–$500K, €9.2K–€460K).
Estimate (EUR): €46K–€4.6M</t>
      </text>
    </comment>
    <comment ref="I11" authorId="4" shapeId="0" xr:uid="{2222D25D-E341-8841-9F47-D06361EB65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Delayed detection increases breach costs by 20–50% (IBM 2024). Costs include data loss, cleanup ($50K–$500K).
Estimate (EUR): €46K–€460K (min: $50K × 0.92, most likely: $200K × 0.92 = €184K, max: $500K × 0.92).
</t>
      </text>
    </comment>
    <comment ref="J11" authorId="5" shapeId="0" xr:uid="{49A4B867-5443-B54B-8916-BDC2B23427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Delayed detection increases breach costs by 20–50% (IBM 2024). Costs include data loss, cleanup ($50K–$500K).
Estimate (EUR): €46K–€460K (min: $50K × 0.92, most likely: $200K × 0.92 = €184K, max: $500K × 0.92).
</t>
      </text>
    </comment>
    <comment ref="K11" authorId="6" shapeId="0" xr:uid="{4FE914B2-77F0-9A41-849B-64FF88F429A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Non-compliance fines (e.g., SOC 2, $10K–$1M), reputational damage ($10K–$500K).
Estimate (EUR): €9.2K–€920K (min: $10K × 0.92, most likely: $300K × 0.92 = €276K, max: $1M × 0.92).</t>
      </text>
    </comment>
    <comment ref="L11" authorId="7" shapeId="0" xr:uid="{C951F19A-F79C-3045-81E4-E819A330FE4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Non-compliance fines (e.g., SOC 2, $10K–$1M), reputational damage ($10K–$500K).
Estimate (EUR): €9.2K–€920K (min: $10K × 0.92, most likely: $300K × 0.92 = €276K, max: $1M × 0.92).</t>
      </text>
    </comment>
    <comment ref="I12" authorId="8" shapeId="0" xr:uid="{FD2BAE6A-5A8A-7A48-B4C6-6E755E71BA6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(e.g., EC2, S3, RDS misuse). Costs range from $50K to $5M.
Estimate (EUR): €46K–€4.6M (min: $50K × 0.92, most likely: $1M × 0.92 = €920K, max: $5M × 0.92)</t>
      </text>
    </comment>
    <comment ref="J12" authorId="9" shapeId="0" xr:uid="{DD00712A-668B-5642-AE6D-BCC650520EB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(e.g., EC2, S3, RDS misuse). Costs range from $50K to $5M.
Estimate (EUR): €46K–€4.6M (min: $50K × 0.92, most likely: $1M × 0.92 = €920K, max: $5M × 0.92)</t>
      </text>
    </comment>
    <comment ref="K12" authorId="10" shapeId="0" xr:uid="{068DD880-7573-6443-BE30-3758274ED5D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Regulatory fines (e.g., GDPR, $20K–$5M), reputational damage ($50K–$2M).
Estimate (EUR): €46K–€4.6M (min: $50K × 0.92, most likely: $1M × 0.92 = €920K, max: $5M × 0.92)</t>
      </text>
    </comment>
    <comment ref="L12" authorId="11" shapeId="0" xr:uid="{8D9DA221-874B-4C47-9CE6-8DC33F99101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Regulatory fines (e.g., GDPR, $20K–$5M), reputational damage ($50K–$2M).
Estimate (EUR): €46K–€4.6M (min: $50K × 0.92, most likely: $1M × 0.92 = €920K, max: $5M × 0.92)</t>
      </text>
    </comment>
    <comment ref="I13" authorId="12" shapeId="0" xr:uid="{228ACD71-2230-7548-945B-0EB1F4DDD14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S3 breaches cost $10K–$2M (e.g., data theft, cleanup; IBM 2024 average breach cost €4.09M).
Estimate (EUR): €9.2K–€1.84M (min: $10K × 0.92, most likely: $500K × 0.92 = €460K, max: $2M × 0.92)</t>
      </text>
    </comment>
    <comment ref="J13" authorId="13" shapeId="0" xr:uid="{0ED53BA6-6A9C-CF4D-9A21-7681AF9EDBE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S3 breaches cost $10K–$2M (e.g., data theft, cleanup; IBM 2024 average breach cost €4.09M).
Estimate (EUR): €9.2K–€1.84M (min: $10K × 0.92, most likely: $500K × 0.92 = €460K, max: $2M × 0.92)</t>
      </text>
    </comment>
    <comment ref="K13" authorId="14" shapeId="0" xr:uid="{1D980FE7-DBDE-E849-AFFF-E8911259718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€20M, reputational damage ($50K–$5M, €46K–€4.6M).
Estimate (EUR): €46K–€4.6M (min: $50K × 0.92, most likely: $1M × 0.92 = €920K, max: $5M × 0.92)</t>
      </text>
    </comment>
    <comment ref="L13" authorId="15" shapeId="0" xr:uid="{F8F16D15-A3B3-114A-8383-5B47FB4D1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€20M, reputational damage ($50K–$5M, €46K–€4.6M).
Estimate (EUR): €46K–€4.6M (min: $50K × 0.92, most likely: $1M × 0.92 = €920K, max: $5M × 0.92)</t>
      </text>
    </comment>
    <comment ref="I14" authorId="16" shapeId="0" xr:uid="{C377F6F4-56DD-C248-86CA-E759572629B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Account compromise costs $10K–$500K (cleanup, data loss; IBM 2024).
Estimate (EUR): €9.2K–€460K (min: $10K × 0.92, most likely: $100K × 0.92 = €92K, max: $500K × 0.92)</t>
      </text>
    </comment>
    <comment ref="J14" authorId="17" shapeId="0" xr:uid="{464BA92E-2E75-7D42-BC8C-FBBF4362990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Account compromise costs $10K–$500K (cleanup, data loss; IBM 2024).
Estimate (EUR): €9.2K–€460K (min: $10K × 0.92, most likely: $100K × 0.92 = €92K, max: $500K × 0.92)</t>
      </text>
    </comment>
    <comment ref="K14" authorId="18" shapeId="0" xr:uid="{E7DAA2B1-2F26-5B41-853C-AE0195433B9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L14" authorId="19" shapeId="0" xr:uid="{89575EE5-915E-CA4F-8A40-B737DB5B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I15" authorId="20" shapeId="0" xr:uid="{D9AA8F5A-65AA-3645-A3CB-FF37DE11D0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Similar to weak password policy, $10K–$500K.
Estimate (EUR): €9.2K–€460K (min: $10K × 0.92, most likely: $100K × 0.92 = €92K, max: $500K × 0.92)
</t>
      </text>
    </comment>
    <comment ref="J15" authorId="21" shapeId="0" xr:uid="{FBBC369D-E1F6-7643-A785-A748EC938A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Similar to weak password policy, $10K–$500K.
Estimate (EUR): €9.2K–€460K (min: $10K × 0.92, most likely: $100K × 0.92 = €92K, max: $500K × 0.92)
</t>
      </text>
    </comment>
    <comment ref="K15" authorId="22" shapeId="0" xr:uid="{67B8F203-3948-1847-8701-D7076ECD216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L15" authorId="23" shapeId="0" xr:uid="{634969A6-2816-E54A-B30B-5792CFD3FE7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I16" authorId="24" shapeId="0" xr:uid="{DF9B8C4D-D0E5-D044-8985-6E9B2A26DCF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CLI user compromise costs $50K–$2M (e.g., service misuse; IBM 2024).
Estimate (EUR): €46K–€1.84M (min: $50K × 0.92, most likely: $500K × 0.92 = €460K, max: $2M × 0.92)</t>
      </text>
    </comment>
    <comment ref="J16" authorId="25" shapeId="0" xr:uid="{70383C50-1BE0-0141-AD17-FBE2FA6A669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CLI user compromise costs $50K–$2M (e.g., service misuse; IBM 2024).
Estimate (EUR): €46K–€1.84M (min: $50K × 0.92, most likely: $500K × 0.92 = €460K, max: $2M × 0.92)</t>
      </text>
    </comment>
    <comment ref="K16" authorId="26" shapeId="0" xr:uid="{A4186FD6-69C8-834A-8B5F-A1353A17D03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L16" authorId="27" shapeId="0" xr:uid="{669138F3-7B6B-FC44-B04E-7A571670BC7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I17" authorId="28" shapeId="0" xr:uid="{6DCC6015-F631-1C48-A99E-341FB72ADCB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($50K–$5M; IBM 2024)
Estimate (EUR): €46K–€4.6M (min: $50K × 0.92, most likely: $1M × 0.92 = €920K, max: $5M × 0.92)</t>
      </text>
    </comment>
    <comment ref="J17" authorId="29" shapeId="0" xr:uid="{CD392CA9-A37D-D44E-A95F-6474B5A2E7A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($50K–$5M; IBM 2024)
Estimate (EUR): €46K–€4.6M (min: $50K × 0.92, most likely: $1M × 0.92 = €920K, max: $5M × 0.92)</t>
      </text>
    </comment>
    <comment ref="K17" authorId="30" shapeId="0" xr:uid="{F74B1338-B5B8-EA4B-9810-29CA72B67DB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fines, reputational damage ($50K–$5M)
Estimate (EUR): €46K–€4.6M (min: $50K × 0.92, most likely: $1M × 0.92 = €920K, max: $5M × 0.92)</t>
      </text>
    </comment>
    <comment ref="L17" authorId="31" shapeId="0" xr:uid="{FE69760F-A288-A64B-8563-AF72ACA7AFD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fines, reputational damage ($50K–$5M)
Estimate (EUR): €46K–€4.6M (min: $50K × 0.92, most likely: $1M × 0.92 = €920K, max: $5M × 0.92)</t>
      </text>
    </comment>
    <comment ref="I18" authorId="32" shapeId="0" xr:uid="{C8B532F2-907F-9E49-868A-1347D722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EC2 compromise costs $10K–$2M (e.g., ransomware, data theft; IBM 2024)
Estimate (EUR): €9.2K–€1.84M (min: $10K × 0.92, most likely: $500K × 0.92 = €460K, max: $2M × 0.92)</t>
      </text>
    </comment>
    <comment ref="J18" authorId="33" shapeId="0" xr:uid="{03FB69B1-BC98-344C-A751-3D1AAAD4C5D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EC2 compromise costs $10K–$2M (e.g., ransomware, data theft; IBM 2024)
Estimate (EUR): €9.2K–€1.84M (min: $10K × 0.92, most likely: $500K × 0.92 = €460K, max: $2M × 0.92)</t>
      </text>
    </comment>
    <comment ref="K18" authorId="34" shapeId="0" xr:uid="{F73F4248-681C-084E-A34E-8AE9DDFFED4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L18" authorId="35" shapeId="0" xr:uid="{B51F52CD-4170-004F-8F73-CA2742CE749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I19" authorId="36" shapeId="0" xr:uid="{BBE5C387-A734-FD41-AD34-5FDF1954BED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Disruption, data interception costs $10K–$1M (IBM 2024)
Estimate (EUR): €9.2K–€920K (min: $10K × 0.92, most likely: $300K × 0.92 = €276K, max: $1M × 0.92)</t>
      </text>
    </comment>
    <comment ref="J19" authorId="37" shapeId="0" xr:uid="{38C794CF-ADC3-6D47-B6BF-81BD73EEAFD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Disruption, data interception costs $10K–$1M (IBM 2024)
Estimate (EUR): €9.2K–€920K (min: $10K × 0.92, most likely: $300K × 0.92 = €276K, max: $1M × 0.92)</t>
      </text>
    </comment>
    <comment ref="K19" authorId="38" shapeId="0" xr:uid="{B9F63E5A-AE99-614B-8640-9B52514980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Customer churn, reputational damage ($10K–$1M)
Estimate (EUR): €9.2K–€920K (min: $10K × 0.92, most likely: $300K × 0.92 = €276K, max: $1M × 0.92)</t>
      </text>
    </comment>
    <comment ref="L19" authorId="39" shapeId="0" xr:uid="{F260ADCE-FDAE-6D44-8462-65C7B39799D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Customer churn, reputational damage ($10K–$1M)
Estimate (EUR): €9.2K–€920K (min: $10K × 0.92, most likely: $300K × 0.92 = €276K, max: $1M × 0.92)</t>
      </text>
    </comment>
    <comment ref="I28" authorId="40" shapeId="0" xr:uid="{15AE7E54-1F4C-FC46-B92B-4596D81034F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IBM 2024 reports average breach cost of $4.45M (€4.09M). AWS-specific breaches (e.g., crypto mining) range from $10K to $1M+.
Estimate (EUR): €9.2K–€920K (min: $10K × 0.92, most likely: $500K × 0.92, max: $1M × 0.92).</t>
      </text>
    </comment>
    <comment ref="J28" authorId="41" shapeId="0" xr:uid="{B003DABC-233C-A648-AF54-165D11110B3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IBM 2024 reports average breach cost of $4.45M (€4.09M). AWS-specific breaches (e.g., crypto mining) range from $10K to $1M+.
Estimate (EUR): €9.2K–€920K (min: $10K × 0.92, most likely: $500K × 0.92, max: $1M × 0.92).</t>
      </text>
    </comment>
    <comment ref="K28" authorId="42" shapeId="0" xr:uid="{E9B0F5E5-CC63-0D4D-93F7-62C819E8BE8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$20M (€18.4M), reputational damage ($50K–$5M, €46K–€4.6M), legal costs ($10K–$500K, €9.2K–€460K).
Estimate (EUR): €46K–€4.6M</t>
      </text>
    </comment>
    <comment ref="L28" authorId="43" shapeId="0" xr:uid="{9B18CBC9-D762-BF48-9C61-42EFF1D7535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$20M (€18.4M), reputational damage ($50K–$5M, €46K–€4.6M), legal costs ($10K–$500K, €9.2K–€460K).
Estimate (EUR): €46K–€4.6M</t>
      </text>
    </comment>
    <comment ref="I29" authorId="44" shapeId="0" xr:uid="{5F2F88F9-8E8B-C34E-8486-0B57973E09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Delayed detection increases breach costs by 20–50% (IBM 2024). Costs include data loss, cleanup ($50K–$500K).
Estimate (EUR): €46K–€460K (min: $50K × 0.92, most likely: $200K × 0.92 = €184K, max: $500K × 0.92).
</t>
      </text>
    </comment>
    <comment ref="J29" authorId="45" shapeId="0" xr:uid="{787CE894-79D9-C746-8486-8A3AC42D1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Delayed detection increases breach costs by 20–50% (IBM 2024). Costs include data loss, cleanup ($50K–$500K).
Estimate (EUR): €46K–€460K (min: $50K × 0.92, most likely: $200K × 0.92 = €184K, max: $500K × 0.92).
</t>
      </text>
    </comment>
    <comment ref="K29" authorId="46" shapeId="0" xr:uid="{FD636923-4B34-4349-A0FD-11EDEF22609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Non-compliance fines (e.g., SOC 2, $10K–$1M), reputational damage ($10K–$500K).
Estimate (EUR): €9.2K–€920K (min: $10K × 0.92, most likely: $300K × 0.92 = €276K, max: $1M × 0.92).</t>
      </text>
    </comment>
    <comment ref="L29" authorId="47" shapeId="0" xr:uid="{72EE39C1-1565-FE4B-9949-4BAAD62273A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Non-compliance fines (e.g., SOC 2, $10K–$1M), reputational damage ($10K–$500K).
Estimate (EUR): €9.2K–€920K (min: $10K × 0.92, most likely: $300K × 0.92 = €276K, max: $1M × 0.92).</t>
      </text>
    </comment>
    <comment ref="I30" authorId="48" shapeId="0" xr:uid="{58633ABC-F5A0-F747-B2BD-1C2864691CC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(e.g., EC2, S3, RDS misuse). Costs range from $50K to $5M.
Estimate (EUR): €46K–€4.6M (min: $50K × 0.92, most likely: $1M × 0.92 = €920K, max: $5M × 0.92)</t>
      </text>
    </comment>
    <comment ref="J30" authorId="49" shapeId="0" xr:uid="{C3D748AD-A582-A840-92AF-CA0F74729B9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(e.g., EC2, S3, RDS misuse). Costs range from $50K to $5M.
Estimate (EUR): €46K–€4.6M (min: $50K × 0.92, most likely: $1M × 0.92 = €920K, max: $5M × 0.92)</t>
      </text>
    </comment>
    <comment ref="K30" authorId="50" shapeId="0" xr:uid="{FB84306C-949F-3C48-8203-7E07FEDFDBF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Regulatory fines (e.g., GDPR, $20K–$5M), reputational damage ($50K–$2M).
Estimate (EUR): €46K–€4.6M (min: $50K × 0.92, most likely: $1M × 0.92 = €920K, max: $5M × 0.92)</t>
      </text>
    </comment>
    <comment ref="L30" authorId="51" shapeId="0" xr:uid="{12B8B6E7-9480-8344-8EC0-EEF2FEA5238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Regulatory fines (e.g., GDPR, $20K–$5M), reputational damage ($50K–$2M).
Estimate (EUR): €46K–€4.6M (min: $50K × 0.92, most likely: $1M × 0.92 = €920K, max: $5M × 0.92)</t>
      </text>
    </comment>
    <comment ref="I31" authorId="52" shapeId="0" xr:uid="{6E926D74-E12C-C549-85B3-04A55057A6F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S3 breaches cost $10K–$2M (e.g., data theft, cleanup; IBM 2024 average breach cost €4.09M).
Estimate (EUR): €9.2K–€1.84M (min: $10K × 0.92, most likely: $500K × 0.92 = €460K, max: $2M × 0.92)</t>
      </text>
    </comment>
    <comment ref="J31" authorId="53" shapeId="0" xr:uid="{AD2051CA-8476-C84F-8DF2-8444774EF8C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S3 breaches cost $10K–$2M (e.g., data theft, cleanup; IBM 2024 average breach cost €4.09M).
Estimate (EUR): €9.2K–€1.84M (min: $10K × 0.92, most likely: $500K × 0.92 = €460K, max: $2M × 0.92)</t>
      </text>
    </comment>
    <comment ref="K31" authorId="54" shapeId="0" xr:uid="{C9238F8E-D189-BE49-8398-9563AF2DDF2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€20M, reputational damage ($50K–$5M, €46K–€4.6M).
Estimate (EUR): €46K–€4.6M (min: $50K × 0.92, most likely: $1M × 0.92 = €920K, max: $5M × 0.92)</t>
      </text>
    </comment>
    <comment ref="L31" authorId="55" shapeId="0" xr:uid="{CD03092F-80E8-E441-BD22-ED83DD155AC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 up to €20M, reputational damage ($50K–$5M, €46K–€4.6M).
Estimate (EUR): €46K–€4.6M (min: $50K × 0.92, most likely: $1M × 0.92 = €920K, max: $5M × 0.92)</t>
      </text>
    </comment>
    <comment ref="I32" authorId="56" shapeId="0" xr:uid="{DE8D66FA-3C45-184E-9908-05755014418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Account compromise costs $10K–$500K (cleanup, data loss; IBM 2024).
Estimate (EUR): €9.2K–€460K (min: $10K × 0.92, most likely: $100K × 0.92 = €92K, max: $500K × 0.92)</t>
      </text>
    </comment>
    <comment ref="J32" authorId="57" shapeId="0" xr:uid="{BF68C798-43F4-3448-8E03-1CC9F230599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Account compromise costs $10K–$500K (cleanup, data loss; IBM 2024).
Estimate (EUR): €9.2K–€460K (min: $10K × 0.92, most likely: $100K × 0.92 = €92K, max: $500K × 0.92)</t>
      </text>
    </comment>
    <comment ref="K32" authorId="58" shapeId="0" xr:uid="{F94E6317-8083-4B4B-B3CB-804E72CDBF4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L32" authorId="59" shapeId="0" xr:uid="{1B18C792-88F1-E244-9968-041EF3AC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I33" authorId="60" shapeId="0" xr:uid="{A63A9F0B-F7C6-7545-BD5C-AC87804916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Similar to weak password policy, $10K–$500K.
Estimate (EUR): €9.2K–€460K (min: $10K × 0.92, most likely: $100K × 0.92 = €92K, max: $500K × 0.92)
</t>
      </text>
    </comment>
    <comment ref="J33" authorId="61" shapeId="0" xr:uid="{904F7966-7A33-5B49-839F-E379904AB6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Data: Similar to weak password policy, $10K–$500K.
Estimate (EUR): €9.2K–€460K (min: $10K × 0.92, most likely: $100K × 0.92 = €92K, max: $500K × 0.92)
</t>
      </text>
    </comment>
    <comment ref="K33" authorId="62" shapeId="0" xr:uid="{C742B1AA-D77C-8F41-A801-07D0FBC7C96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L33" authorId="63" shapeId="0" xr:uid="{EAB1897B-CEF2-5A44-81AB-8C33C2F9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issues ($10K–$500K).
Estimate (EUR): €9.2K–€460K (min: $10K × 0.92, most likely: $100K × 0.92 = €92K, max: $500K × 0.92)</t>
      </text>
    </comment>
    <comment ref="I34" authorId="64" shapeId="0" xr:uid="{334AF37C-FC77-E94F-A03C-8D6C321A5B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CLI user compromise costs $50K–$2M (e.g., service misuse; IBM 2024).
Estimate (EUR): €46K–€1.84M (min: $50K × 0.92, most likely: $500K × 0.92 = €460K, max: $2M × 0.92)</t>
      </text>
    </comment>
    <comment ref="J34" authorId="65" shapeId="0" xr:uid="{94837224-481E-D74B-8C4E-35ADA6561F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CLI user compromise costs $50K–$2M (e.g., service misuse; IBM 2024).
Estimate (EUR): €46K–€1.84M (min: $50K × 0.92, most likely: $500K × 0.92 = €460K, max: $2M × 0.92)</t>
      </text>
    </comment>
    <comment ref="K34" authorId="66" shapeId="0" xr:uid="{8CF8F4D7-20C5-8445-90ED-6EBBD17F79D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L34" authorId="67" shapeId="0" xr:uid="{8A3BAEFE-2F3C-FC48-9E51-70E412642EF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I35" authorId="68" shapeId="0" xr:uid="{4CD2657E-5BAB-0742-BACC-86BB2E8297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($50K–$5M; IBM 2024)
Estimate (EUR): €46K–€4.6M (min: $50K × 0.92, most likely: $1M × 0.92 = €920K, max: $5M × 0.92)</t>
      </text>
    </comment>
    <comment ref="J35" authorId="69" shapeId="0" xr:uid="{BA53BEC5-2A44-5142-AD93-30CDC877B65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Broad access increases damage ($50K–$5M; IBM 2024)
Estimate (EUR): €46K–€4.6M (min: $50K × 0.92, most likely: $1M × 0.92 = €920K, max: $5M × 0.92)</t>
      </text>
    </comment>
    <comment ref="K35" authorId="70" shapeId="0" xr:uid="{A9AC8358-DA42-F04D-9427-BB1D9D5B40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fines, reputational damage ($50K–$5M)
Estimate (EUR): €46K–€4.6M (min: $50K × 0.92, most likely: $1M × 0.92 = €920K, max: $5M × 0.92)</t>
      </text>
    </comment>
    <comment ref="L35" authorId="71" shapeId="0" xr:uid="{C4CF1B12-D023-6B47-BD6B-7E3477B3426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GDPR fines, reputational damage ($50K–$5M)
Estimate (EUR): €46K–€4.6M (min: $50K × 0.92, most likely: $1M × 0.92 = €920K, max: $5M × 0.92)</t>
      </text>
    </comment>
    <comment ref="I36" authorId="72" shapeId="0" xr:uid="{43951DEF-584F-9748-B092-985A07BC2DF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EC2 compromise costs $10K–$2M (e.g., ransomware, data theft; IBM 2024)
Estimate (EUR): €9.2K–€1.84M (min: $10K × 0.92, most likely: $500K × 0.92 = €460K, max: $2M × 0.92)</t>
      </text>
    </comment>
    <comment ref="J36" authorId="73" shapeId="0" xr:uid="{C4173BED-7710-2844-8840-59E693E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EC2 compromise costs $10K–$2M (e.g., ransomware, data theft; IBM 2024)
Estimate (EUR): €9.2K–€1.84M (min: $10K × 0.92, most likely: $500K × 0.92 = €460K, max: $2M × 0.92)</t>
      </text>
    </comment>
    <comment ref="K36" authorId="74" shapeId="0" xr:uid="{17AA0603-9621-8A49-9F35-11AA4054A34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L36" authorId="75" shapeId="0" xr:uid="{4C2582ED-1543-7048-8107-68893762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Reputational damage, compliance fines ($10K–$1M)
Estimate (EUR): €9.2K–€920K (min: $10K × 0.92, most likely: $300K × 0.92 = €276K, max: $1M × 0.92)</t>
      </text>
    </comment>
    <comment ref="I37" authorId="76" shapeId="0" xr:uid="{6594FA4B-3D17-B84B-A782-315E292E8B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Disruption, data interception costs $10K–$1M (IBM 2024)
Estimate (EUR): €9.2K–€920K (min: $10K × 0.92, most likely: $300K × 0.92 = €276K, max: $1M × 0.92)</t>
      </text>
    </comment>
    <comment ref="J37" authorId="77" shapeId="0" xr:uid="{C63971E1-8900-7E4A-A3CE-2BBEFADDF8C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Disruption, data interception costs $10K–$1M (IBM 2024)
Estimate (EUR): €9.2K–€920K (min: $10K × 0.92, most likely: $300K × 0.92 = €276K, max: $1M × 0.92)</t>
      </text>
    </comment>
    <comment ref="K37" authorId="78" shapeId="0" xr:uid="{D4216AA0-36AC-624B-B6E1-3FAA7F66C57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Customer churn, reputational damage ($10K–$1M)
Estimate (EUR): €9.2K–€920K (min: $10K × 0.92, most likely: $300K × 0.92 = €276K, max: $1M × 0.92)</t>
      </text>
    </comment>
    <comment ref="L37" authorId="79" shapeId="0" xr:uid="{19D08290-4606-F84E-8BC9-22F88C5B6FD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 Customer churn, reputational damage ($10K–$1M)
Estimate (EUR): €9.2K–€920K (min: $10K × 0.92, most likely: $300K × 0.92 = €276K, max: $1M × 0.92)</t>
      </text>
    </comment>
  </commentList>
</comments>
</file>

<file path=xl/sharedStrings.xml><?xml version="1.0" encoding="utf-8"?>
<sst xmlns="http://schemas.openxmlformats.org/spreadsheetml/2006/main" count="224" uniqueCount="99">
  <si>
    <t>Threat Type (S/T/R/I/D/E)</t>
  </si>
  <si>
    <t>Likelihood (1-5)</t>
  </si>
  <si>
    <t>Risk Score</t>
  </si>
  <si>
    <t>Recommended Mitigations</t>
  </si>
  <si>
    <t>Owner</t>
  </si>
  <si>
    <t>Status (Open/Closed)</t>
  </si>
  <si>
    <t>Target Date</t>
  </si>
  <si>
    <t>S - Spoofing</t>
  </si>
  <si>
    <t>Open</t>
  </si>
  <si>
    <t>MFA is not enabled for root account</t>
  </si>
  <si>
    <t>No CloudTrail trails enabled with logging were found</t>
  </si>
  <si>
    <t>Root user in the account was last accessed 0 days ago</t>
  </si>
  <si>
    <t>Block Public Access is not configured for the account</t>
  </si>
  <si>
    <t>IAM password policy does not require at least one lowercase letter</t>
  </si>
  <si>
    <t>Password expiration is not set</t>
  </si>
  <si>
    <t>User cli-security-audit does not have any type of MFA enabled</t>
  </si>
  <si>
    <t>User cli-security-audit has long lived credentials with access to other services than IAM or STS</t>
  </si>
  <si>
    <t>SSL Certificate Cannot Be Trusted</t>
  </si>
  <si>
    <t>TBD</t>
  </si>
  <si>
    <t>Prowler</t>
  </si>
  <si>
    <t>Nessus</t>
  </si>
  <si>
    <t>E - Elevation of Privilege</t>
  </si>
  <si>
    <t>ISO 27001 Control</t>
  </si>
  <si>
    <t>R - Repudiation</t>
  </si>
  <si>
    <t>I - Information Disclosure</t>
  </si>
  <si>
    <t>E - Elevation of Privilege 
I - Information Disclosure</t>
  </si>
  <si>
    <t>Security group was created using the EC2 Launch Wizard</t>
  </si>
  <si>
    <t>T - Tampering
D - Denial of Service</t>
  </si>
  <si>
    <t>S - Spoofing
I - Information Disclosure</t>
  </si>
  <si>
    <t>T1078.004</t>
  </si>
  <si>
    <t>T1562.002</t>
  </si>
  <si>
    <t>T1098.001</t>
  </si>
  <si>
    <t>T1133</t>
  </si>
  <si>
    <t>T1110.002</t>
  </si>
  <si>
    <t>T1003.005</t>
  </si>
  <si>
    <t>T1552.006</t>
  </si>
  <si>
    <t>T1068</t>
  </si>
  <si>
    <t>T1040</t>
  </si>
  <si>
    <t>A.8.15</t>
  </si>
  <si>
    <t>A.8.2</t>
  </si>
  <si>
    <t>FInding</t>
  </si>
  <si>
    <t>A.5.17</t>
  </si>
  <si>
    <t>A.5.15</t>
  </si>
  <si>
    <t>A.8.20</t>
  </si>
  <si>
    <t>A.8.24</t>
  </si>
  <si>
    <t>PR.AA-05</t>
  </si>
  <si>
    <t>PR.DS-01
PR.DS-02
PR.DS-10
PR.DS-11</t>
  </si>
  <si>
    <t>DE.CM-03
PR.PS-04</t>
  </si>
  <si>
    <t>PR.IR-01</t>
  </si>
  <si>
    <t>PR.AA-04</t>
  </si>
  <si>
    <t>PR.AA-01</t>
  </si>
  <si>
    <t>Absence of CloudTrail logging disables tracking of account activities, making it harder to detect suspicious behavior</t>
  </si>
  <si>
    <t xml:space="preserve">Recent root user activity suggests potential misuse or lack of least privilege enforcement
</t>
  </si>
  <si>
    <t>No password policy increases the likelihood of weak passwords being used</t>
  </si>
  <si>
    <t>No blockage for public access exposes the whole system to severe threats from public</t>
  </si>
  <si>
    <t>Lack of password expiration allows outdated credentials to remain active</t>
  </si>
  <si>
    <t>Users performing CLI or security audits without MFA are vulnerable to credential theft</t>
  </si>
  <si>
    <t>Persistent credentials for services beyond IAM or STS pose a security risk if exposed</t>
  </si>
  <si>
    <t>Auto-generated security groups may have overly permissive rules, exposing resources</t>
  </si>
  <si>
    <t>Untrusted certificates could lead to man-in-the-middle attacks or data interception</t>
  </si>
  <si>
    <t>Tool</t>
  </si>
  <si>
    <t>MITTRE ATT&amp;CK Technique</t>
  </si>
  <si>
    <t>Impact Score (1-5)</t>
  </si>
  <si>
    <t>Increasing the risk of unauthorized access if credentials are compromised</t>
  </si>
  <si>
    <t>NIST CSF Function</t>
  </si>
  <si>
    <t>Potential Impact</t>
  </si>
  <si>
    <t>Risk Grade</t>
  </si>
  <si>
    <t>Anualized Loss Expectancy (ALE)</t>
  </si>
  <si>
    <t>LEF = TEF x V</t>
  </si>
  <si>
    <t>Total Loss = Primary Loss + Secondary Loss</t>
  </si>
  <si>
    <t>Primary Loss (Euros)</t>
  </si>
  <si>
    <t>Secondary Loss (Euros)</t>
  </si>
  <si>
    <t>Total Loss (Euros)</t>
  </si>
  <si>
    <t>Min</t>
  </si>
  <si>
    <t>Max</t>
  </si>
  <si>
    <t>Finding</t>
  </si>
  <si>
    <t>Loss Event Frequency (LEF - events/yr)</t>
  </si>
  <si>
    <t>Threat Event Frequency  (TEF - events/yr)</t>
  </si>
  <si>
    <t>Loss Magnitude (LM - Euros)</t>
  </si>
  <si>
    <t>Mitigation Impact</t>
  </si>
  <si>
    <t>ALE = LM x LEF</t>
  </si>
  <si>
    <t>Establish a password expiration policies</t>
  </si>
  <si>
    <t>Enable MFA where possible</t>
  </si>
  <si>
    <t>Enable multi-region CloudTrail with S3 logging</t>
  </si>
  <si>
    <t>Implement recent checking mechanism on all accounts</t>
  </si>
  <si>
    <t>Enable Block Public Access for the account and buckets</t>
  </si>
  <si>
    <t>Update IAM password policy to require lowercase, uppercase, numbers, and symbol</t>
  </si>
  <si>
    <t>Enable MFA for cli-security-audit</t>
  </si>
  <si>
    <t>Replace long-lived keys with IAM roles and temporary credentials</t>
  </si>
  <si>
    <t>Restrict security group rules to necessary ports/protocols</t>
  </si>
  <si>
    <t>Replace untrusted certificate with a valid one</t>
  </si>
  <si>
    <t>Initial Threat Impact</t>
  </si>
  <si>
    <t>Expected Cost</t>
  </si>
  <si>
    <t>Vulnerability Rating (V)</t>
  </si>
  <si>
    <t>Anualized Loss Expectancy Saved (ALE)</t>
  </si>
  <si>
    <t>Financial Impact</t>
  </si>
  <si>
    <t>T</t>
  </si>
  <si>
    <t>Without Mitigation</t>
  </si>
  <si>
    <t>With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</si>
</sst>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1" quotePrefix="1" applyFont="1" applyBorder="1" applyAlignment="1">
      <alignment horizontal="center" vertical="center"/>
    </xf>
    <xf numFmtId="9" fontId="0" fillId="0" borderId="1" xfId="2" quotePrefix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uong Nguyen Ba" id="{E9AC302C-A2C8-7940-A783-0A26B7DAE30E}" userId="b28907d86e6e553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5-07-20T13:44:10.85" personId="{E9AC302C-A2C8-7940-A783-0A26B7DAE30E}" id="{621F7480-419B-4E45-853A-A5E7C254012F}">
    <text>Data: IBM 2024 reports average breach cost of $4.45M (€4.09M). AWS-specific breaches (e.g., crypto mining) range from $10K to $1M+.
_x000D_
Estimate (EUR): €9.2K–€920K (min: $10K × 0.92, most likely: $500K × 0.92, max: $1M × 0.92).</text>
  </threadedComment>
  <threadedComment ref="J10" dT="2025-07-20T13:45:19.22" personId="{E9AC302C-A2C8-7940-A783-0A26B7DAE30E}" id="{A3AFC315-13E2-D748-842A-C271DEAB8B00}">
    <text>Data: IBM 2024 reports average breach cost of $4.45M (€4.09M). AWS-specific breaches (e.g., crypto mining) range from $10K to $1M+.
Estimate (EUR): €9.2K–€920K (min: $10K × 0.92, most likely: $500K × 0.92, max: $1M × 0.92).</text>
  </threadedComment>
  <threadedComment ref="K10" dT="2025-07-20T13:46:08.95" personId="{E9AC302C-A2C8-7940-A783-0A26B7DAE30E}" id="{E186B0DB-645D-3A4D-BE3E-72CA2FEB8EC8}">
    <text>Data: GDPR fines up to $20M (€18.4M), reputational damage ($50K–$5M, €46K–€4.6M), legal costs ($10K–$500K, €9.2K–€460K)._x000D_
_x000D_
Estimate (EUR): €46K–€4.6M</text>
  </threadedComment>
  <threadedComment ref="L10" dT="2025-07-20T13:46:34.29" personId="{E9AC302C-A2C8-7940-A783-0A26B7DAE30E}" id="{5848894D-F24D-014C-8C3F-C769DD78BC0A}">
    <text>Data: GDPR fines up to $20M (€18.4M), reputational damage ($50K–$5M, €46K–€4.6M), legal costs ($10K–$500K, €9.2K–€460K).
Estimate (EUR): €46K–€4.6M</text>
  </threadedComment>
  <threadedComment ref="I11" dT="2025-07-20T14:19:20.48" personId="{E9AC302C-A2C8-7940-A783-0A26B7DAE30E}" id="{2222D25D-E341-8841-9F47-D06361EB65B9}">
    <text>Data: Delayed detection increases breach costs by 20–50% (IBM 2024). Costs include data loss, cleanup ($50K–$500K)._x000D_
_x000D_
Estimate (EUR): €46K–€460K (min: $50K × 0.92, most likely: $200K × 0.92 = €184K, max: $500K × 0.92)._x000D_</text>
  </threadedComment>
  <threadedComment ref="J11" dT="2025-07-20T14:19:41.56" personId="{E9AC302C-A2C8-7940-A783-0A26B7DAE30E}" id="{49A4B867-5443-B54B-8916-BDC2B2342731}">
    <text xml:space="preserve">Data: Delayed detection increases breach costs by 20–50% (IBM 2024). Costs include data loss, cleanup ($50K–$500K).
Estimate (EUR): €46K–€460K (min: $50K × 0.92, most likely: $200K × 0.92 = €184K, max: $500K × 0.92).
</text>
  </threadedComment>
  <threadedComment ref="K11" dT="2025-07-20T14:20:01.17" personId="{E9AC302C-A2C8-7940-A783-0A26B7DAE30E}" id="{4FE914B2-77F0-9A41-849B-64FF88F429A2}">
    <text>Data: Non-compliance fines (e.g., SOC 2, $10K–$1M), reputational damage ($10K–$500K).
Estimate (EUR): €9.2K–€920K (min: $10K × 0.92, most likely: $300K × 0.92 = €276K, max: $1M × 0.92).</text>
  </threadedComment>
  <threadedComment ref="L11" dT="2025-07-20T14:20:19.15" personId="{E9AC302C-A2C8-7940-A783-0A26B7DAE30E}" id="{C951F19A-F79C-3045-81E4-E819A330FE49}">
    <text>Data: Non-compliance fines (e.g., SOC 2, $10K–$1M), reputational damage ($10K–$500K).
Estimate (EUR): €9.2K–€920K (min: $10K × 0.92, most likely: $300K × 0.92 = €276K, max: $1M × 0.92).</text>
  </threadedComment>
  <threadedComment ref="I12" dT="2025-07-20T14:22:20.56" personId="{E9AC302C-A2C8-7940-A783-0A26B7DAE30E}" id="{FD2BAE6A-5A8A-7A48-B4C6-6E755E71BA63}">
    <text>Data: Broad access increases damage (e.g., EC2, S3, RDS misuse). Costs range from $50K to $5M._x000D_
_x000D_
Estimate (EUR): €46K–€4.6M (min: $50K × 0.92, most likely: $1M × 0.92 = €920K, max: $5M × 0.92)</text>
  </threadedComment>
  <threadedComment ref="J12" dT="2025-07-20T14:22:46.84" personId="{E9AC302C-A2C8-7940-A783-0A26B7DAE30E}" id="{DD00712A-668B-5642-AE6D-BCC650520EBC}">
    <text>Data: Broad access increases damage (e.g., EC2, S3, RDS misuse). Costs range from $50K to $5M.
Estimate (EUR): €46K–€4.6M (min: $50K × 0.92, most likely: $1M × 0.92 = €920K, max: $5M × 0.92)</text>
  </threadedComment>
  <threadedComment ref="K12" dT="2025-07-20T14:23:33.49" personId="{E9AC302C-A2C8-7940-A783-0A26B7DAE30E}" id="{068DD880-7573-6443-BE30-3758274ED5D7}">
    <text>Data: Regulatory fines (e.g., GDPR, $20K–$5M), reputational damage ($50K–$2M)._x000D_
_x000D_
Estimate (EUR): €46K–€4.6M (min: $50K × 0.92, most likely: $1M × 0.92 = €920K, max: $5M × 0.92)</text>
  </threadedComment>
  <threadedComment ref="L12" dT="2025-07-20T14:23:54.39" personId="{E9AC302C-A2C8-7940-A783-0A26B7DAE30E}" id="{8D9DA221-874B-4C47-9CE6-8DC33F991011}">
    <text>Data: Regulatory fines (e.g., GDPR, $20K–$5M), reputational damage ($50K–$2M).
Estimate (EUR): €46K–€4.6M (min: $50K × 0.92, most likely: $1M × 0.92 = €920K, max: $5M × 0.92)</text>
  </threadedComment>
  <threadedComment ref="I13" dT="2025-07-20T14:28:13.19" personId="{E9AC302C-A2C8-7940-A783-0A26B7DAE30E}" id="{228ACD71-2230-7548-945B-0EB1F4DDD14D}">
    <text>Data: S3 breaches cost $10K–$2M (e.g., data theft, cleanup; IBM 2024 average breach cost €4.09M)._x000D_
Estimate (EUR): €9.2K–€1.84M (min: $10K × 0.92, most likely: $500K × 0.92 = €460K, max: $2M × 0.92)</text>
  </threadedComment>
  <threadedComment ref="J13" dT="2025-07-20T14:28:35.44" personId="{E9AC302C-A2C8-7940-A783-0A26B7DAE30E}" id="{0ED53BA6-6A9C-CF4D-9A21-7681AF9EDBE7}">
    <text>Data: S3 breaches cost $10K–$2M (e.g., data theft, cleanup; IBM 2024 average breach cost €4.09M).
Estimate (EUR): €9.2K–€1.84M (min: $10K × 0.92, most likely: $500K × 0.92 = €460K, max: $2M × 0.92)</text>
  </threadedComment>
  <threadedComment ref="K13" dT="2025-07-20T14:29:06.72" personId="{E9AC302C-A2C8-7940-A783-0A26B7DAE30E}" id="{1D980FE7-DBDE-E849-AFFF-E89112597182}">
    <text>Data: GDPR fines up to €20M, reputational damage ($50K–$5M, €46K–€4.6M)._x000D_
_x000D_
Estimate (EUR): €46K–€4.6M (min: $50K × 0.92, most likely: $1M × 0.92 = €920K, max: $5M × 0.92)</text>
  </threadedComment>
  <threadedComment ref="L13" dT="2025-07-20T14:29:29.13" personId="{E9AC302C-A2C8-7940-A783-0A26B7DAE30E}" id="{F8F16D15-A3B3-114A-8383-5B47FB4D16AE}">
    <text>Data: GDPR fines up to €20M, reputational damage ($50K–$5M, €46K–€4.6M).
Estimate (EUR): €46K–€4.6M (min: $50K × 0.92, most likely: $1M × 0.92 = €920K, max: $5M × 0.92)</text>
  </threadedComment>
  <threadedComment ref="I14" dT="2025-07-20T14:32:15.08" personId="{E9AC302C-A2C8-7940-A783-0A26B7DAE30E}" id="{C377F6F4-56DD-C248-86CA-E759572629BA}">
    <text>Data: Account compromise costs $10K–$500K (cleanup, data loss; IBM 2024)._x000D_
_x000D_
Estimate (EUR): €9.2K–€460K (min: $10K × 0.92, most likely: $100K × 0.92 = €92K, max: $500K × 0.92)</text>
  </threadedComment>
  <threadedComment ref="J14" dT="2025-07-20T14:32:40.44" personId="{E9AC302C-A2C8-7940-A783-0A26B7DAE30E}" id="{464BA92E-2E75-7D42-BC8C-FBBF4362990C}">
    <text>Data: Account compromise costs $10K–$500K (cleanup, data loss; IBM 2024).
Estimate (EUR): €9.2K–€460K (min: $10K × 0.92, most likely: $100K × 0.92 = €92K, max: $500K × 0.92)</text>
  </threadedComment>
  <threadedComment ref="K14" dT="2025-07-20T14:33:07.02" personId="{E9AC302C-A2C8-7940-A783-0A26B7DAE30E}" id="{E7DAA2B1-2F26-5B41-853C-AE0195433B9D}">
    <text>Data: Reputational damage, compliance issues ($10K–$500K)._x000D_
_x000D_
Estimate (EUR): €9.2K–€460K (min: $10K × 0.92, most likely: $100K × 0.92 = €92K, max: $500K × 0.92)</text>
  </threadedComment>
  <threadedComment ref="L14" dT="2025-07-20T14:33:22.96" personId="{E9AC302C-A2C8-7940-A783-0A26B7DAE30E}" id="{89575EE5-915E-CA4F-8A40-B737DB5BC5FC}">
    <text>Data: Reputational damage, compliance issues ($10K–$500K).
Estimate (EUR): €9.2K–€460K (min: $10K × 0.92, most likely: $100K × 0.92 = €92K, max: $500K × 0.92)</text>
  </threadedComment>
  <threadedComment ref="I15" dT="2025-07-20T14:32:15.08" personId="{E9AC302C-A2C8-7940-A783-0A26B7DAE30E}" id="{D9AA8F5A-65AA-3645-A3CB-FF37DE11D05A}">
    <text>Data: Similar to weak password policy, $10K–$500K.
_x000D_
Estimate (EUR): €9.2K–€460K (min: $10K × 0.92, most likely: $100K × 0.92 = €92K, max: $500K × 0.92)_x000D_
_x000D_</text>
  </threadedComment>
  <threadedComment ref="J15" dT="2025-07-20T14:32:40.44" personId="{E9AC302C-A2C8-7940-A783-0A26B7DAE30E}" id="{FBBC369D-E1F6-7643-A785-A748EC938ABB}">
    <text>Data: Similar to weak password policy, $10K–$500K.
_x000D_
Estimate (EUR): €9.2K–€460K (min: $10K × 0.92, most likely: $100K × 0.92 = €92K, max: $500K × 0.92)_x000D_
_x000D_</text>
  </threadedComment>
  <threadedComment ref="K15" dT="2025-07-20T14:35:16.90" personId="{E9AC302C-A2C8-7940-A783-0A26B7DAE30E}" id="{67B8F203-3948-1847-8701-D7076ECD2166}">
    <text>Data: Reputational damage, compliance issues ($10K–$500K).
_x000D_
Estimate (EUR): €9.2K–€460K (min: $10K × 0.92, most likely: $100K × 0.92 = €92K, max: $500K × 0.92)</text>
  </threadedComment>
  <threadedComment ref="L15" dT="2025-07-20T14:35:27.40" personId="{E9AC302C-A2C8-7940-A783-0A26B7DAE30E}" id="{634969A6-2816-E54A-B30B-5792CFD3FE76}">
    <text>Data: Reputational damage, compliance issues ($10K–$500K).
Estimate (EUR): €9.2K–€460K (min: $10K × 0.92, most likely: $100K × 0.92 = €92K, max: $500K × 0.92)</text>
  </threadedComment>
  <threadedComment ref="I16" dT="2025-07-20T14:36:44.84" personId="{E9AC302C-A2C8-7940-A783-0A26B7DAE30E}" id="{DF9B8C4D-D0E5-D044-8985-6E9B2A26DCF1}">
    <text>Data: CLI user compromise costs $50K–$2M (e.g., service misuse; IBM 2024).
_x000D_
Estimate (EUR): €46K–€1.84M (min: $50K × 0.92, most likely: $500K × 0.92 = €460K, max: $2M × 0.92)</text>
  </threadedComment>
  <threadedComment ref="J16" dT="2025-07-20T14:36:52.52" personId="{E9AC302C-A2C8-7940-A783-0A26B7DAE30E}" id="{70383C50-1BE0-0141-AD17-FBE2FA6A6698}">
    <text>Data: CLI user compromise costs $50K–$2M (e.g., service misuse; IBM 2024).
Estimate (EUR): €46K–€1.84M (min: $50K × 0.92, most likely: $500K × 0.92 = €460K, max: $2M × 0.92)</text>
  </threadedComment>
  <threadedComment ref="K16" dT="2025-07-20T14:37:13.98" personId="{E9AC302C-A2C8-7940-A783-0A26B7DAE30E}" id="{A4186FD6-69C8-834A-8B5F-A1353A17D036}">
    <text>Data: Reputational damage, compliance fines ($10K–$1M)
_x000D_
Estimate (EUR): €9.2K–€920K (min: $10K × 0.92, most likely: $300K × 0.92 = €276K, max: $1M × 0.92)</text>
  </threadedComment>
  <threadedComment ref="L16" dT="2025-07-20T14:37:30.94" personId="{E9AC302C-A2C8-7940-A783-0A26B7DAE30E}" id="{669138F3-7B6B-FC44-B04E-7A571670BC7B}">
    <text>Data: Reputational damage, compliance fines ($10K–$1M)
Estimate (EUR): €9.2K–€920K (min: $10K × 0.92, most likely: $300K × 0.92 = €276K, max: $1M × 0.92)</text>
  </threadedComment>
  <threadedComment ref="I17" dT="2025-07-20T14:38:14.76" personId="{E9AC302C-A2C8-7940-A783-0A26B7DAE30E}" id="{6DCC6015-F631-1C48-A99E-341FB72ADCB9}">
    <text>Data: Broad access increases damage ($50K–$5M; IBM 2024)
_x000D_
Estimate (EUR): €46K–€4.6M (min: $50K × 0.92, most likely: $1M × 0.92 = €920K, max: $5M × 0.92)</text>
  </threadedComment>
  <threadedComment ref="J17" dT="2025-07-20T14:38:28.37" personId="{E9AC302C-A2C8-7940-A783-0A26B7DAE30E}" id="{CD392CA9-A37D-D44E-A95F-6474B5A2E7AD}">
    <text>Data: Broad access increases damage ($50K–$5M; IBM 2024)
Estimate (EUR): €46K–€4.6M (min: $50K × 0.92, most likely: $1M × 0.92 = €920K, max: $5M × 0.92)</text>
  </threadedComment>
  <threadedComment ref="K17" dT="2025-07-20T14:38:49.81" personId="{E9AC302C-A2C8-7940-A783-0A26B7DAE30E}" id="{F74B1338-B5B8-EA4B-9810-29CA72B67DBF}">
    <text>Data: GDPR fines, reputational damage ($50K–$5M)
_x000D_
Estimate (EUR): €46K–€4.6M (min: $50K × 0.92, most likely: $1M × 0.92 = €920K, max: $5M × 0.92)</text>
  </threadedComment>
  <threadedComment ref="L17" dT="2025-07-20T14:38:58.99" personId="{E9AC302C-A2C8-7940-A783-0A26B7DAE30E}" id="{FE69760F-A288-A64B-8563-AF72ACA7AFD6}">
    <text>Data: GDPR fines, reputational damage ($50K–$5M)
Estimate (EUR): €46K–€4.6M (min: $50K × 0.92, most likely: $1M × 0.92 = €920K, max: $5M × 0.92)</text>
  </threadedComment>
  <threadedComment ref="I18" dT="2025-07-20T14:39:46.36" personId="{E9AC302C-A2C8-7940-A783-0A26B7DAE30E}" id="{C8B532F2-907F-9E49-868A-1347D722CBC1}">
    <text>Data: EC2 compromise costs $10K–$2M (e.g., ransomware, data theft; IBM 2024)
_x000D_
Estimate (EUR): €9.2K–€1.84M (min: $10K × 0.92, most likely: $500K × 0.92 = €460K, max: $2M × 0.92)</text>
  </threadedComment>
  <threadedComment ref="J18" dT="2025-07-20T14:39:53.95" personId="{E9AC302C-A2C8-7940-A783-0A26B7DAE30E}" id="{03FB69B1-BC98-344C-A751-3D1AAAD4C5DC}">
    <text>Data: EC2 compromise costs $10K–$2M (e.g., ransomware, data theft; IBM 2024)
Estimate (EUR): €9.2K–€1.84M (min: $10K × 0.92, most likely: $500K × 0.92 = €460K, max: $2M × 0.92)</text>
  </threadedComment>
  <threadedComment ref="K18" dT="2025-07-20T14:40:13.17" personId="{E9AC302C-A2C8-7940-A783-0A26B7DAE30E}" id="{F73F4248-681C-084E-A34E-8AE9DDFFED43}">
    <text>Data: Reputational damage, compliance fines ($10K–$1M)
_x000D_
Estimate (EUR): €9.2K–€920K (min: $10K × 0.92, most likely: $300K × 0.92 = €276K, max: $1M × 0.92)</text>
  </threadedComment>
  <threadedComment ref="L18" dT="2025-07-20T14:40:19.32" personId="{E9AC302C-A2C8-7940-A783-0A26B7DAE30E}" id="{B51F52CD-4170-004F-8F73-CA2742CE749A}">
    <text>Data: Reputational damage, compliance fines ($10K–$1M)
Estimate (EUR): €9.2K–€920K (min: $10K × 0.92, most likely: $300K × 0.92 = €276K, max: $1M × 0.92)</text>
  </threadedComment>
  <threadedComment ref="I19" dT="2025-07-20T14:41:10.02" personId="{E9AC302C-A2C8-7940-A783-0A26B7DAE30E}" id="{BBE5C387-A734-FD41-AD34-5FDF1954BED2}">
    <text>Data: Disruption, data interception costs $10K–$1M (IBM 2024)
_x000D_
Estimate (EUR): €9.2K–€920K (min: $10K × 0.92, most likely: $300K × 0.92 = €276K, max: $1M × 0.92)</text>
  </threadedComment>
  <threadedComment ref="J19" dT="2025-07-20T14:41:18.28" personId="{E9AC302C-A2C8-7940-A783-0A26B7DAE30E}" id="{38C794CF-ADC3-6D47-B6BF-81BD73EEAFD0}">
    <text>Data: Disruption, data interception costs $10K–$1M (IBM 2024)
Estimate (EUR): €9.2K–€920K (min: $10K × 0.92, most likely: $300K × 0.92 = €276K, max: $1M × 0.92)</text>
  </threadedComment>
  <threadedComment ref="K19" dT="2025-07-20T14:41:37.20" personId="{E9AC302C-A2C8-7940-A783-0A26B7DAE30E}" id="{B9F63E5A-AE99-614B-8640-9B52514980D8}">
    <text>Data: Customer churn, reputational damage ($10K–$1M)
_x000D_
Estimate (EUR): €9.2K–€920K (min: $10K × 0.92, most likely: $300K × 0.92 = €276K, max: $1M × 0.92)</text>
  </threadedComment>
  <threadedComment ref="L19" dT="2025-07-20T14:41:44.78" personId="{E9AC302C-A2C8-7940-A783-0A26B7DAE30E}" id="{F260ADCE-FDAE-6D44-8462-65C7B39799DD}">
    <text>Data: Customer churn, reputational damage ($10K–$1M)
Estimate (EUR): €9.2K–€920K (min: $10K × 0.92, most likely: $300K × 0.92 = €276K, max: $1M × 0.92)</text>
  </threadedComment>
  <threadedComment ref="I28" dT="2025-07-20T13:44:10.85" personId="{E9AC302C-A2C8-7940-A783-0A26B7DAE30E}" id="{15AE7E54-1F4C-FC46-B92B-4596D81034F4}">
    <text>Data: IBM 2024 reports average breach cost of $4.45M (€4.09M). AWS-specific breaches (e.g., crypto mining) range from $10K to $1M+.
_x000D_
Estimate (EUR): €9.2K–€920K (min: $10K × 0.92, most likely: $500K × 0.92, max: $1M × 0.92).</text>
  </threadedComment>
  <threadedComment ref="J28" dT="2025-07-20T13:45:19.22" personId="{E9AC302C-A2C8-7940-A783-0A26B7DAE30E}" id="{B003DABC-233C-A648-AF54-165D11110B3C}">
    <text>Data: IBM 2024 reports average breach cost of $4.45M (€4.09M). AWS-specific breaches (e.g., crypto mining) range from $10K to $1M+.
Estimate (EUR): €9.2K–€920K (min: $10K × 0.92, most likely: $500K × 0.92, max: $1M × 0.92).</text>
  </threadedComment>
  <threadedComment ref="K28" dT="2025-07-20T13:46:08.95" personId="{E9AC302C-A2C8-7940-A783-0A26B7DAE30E}" id="{E9B0F5E5-CC63-0D4D-93F7-62C819E8BE8B}">
    <text>Data: GDPR fines up to $20M (€18.4M), reputational damage ($50K–$5M, €46K–€4.6M), legal costs ($10K–$500K, €9.2K–€460K)._x000D_
_x000D_
Estimate (EUR): €46K–€4.6M</text>
  </threadedComment>
  <threadedComment ref="L28" dT="2025-07-20T13:46:34.29" personId="{E9AC302C-A2C8-7940-A783-0A26B7DAE30E}" id="{9B18CBC9-D762-BF48-9C61-42EFF1D7535C}">
    <text>Data: GDPR fines up to $20M (€18.4M), reputational damage ($50K–$5M, €46K–€4.6M), legal costs ($10K–$500K, €9.2K–€460K).
Estimate (EUR): €46K–€4.6M</text>
  </threadedComment>
  <threadedComment ref="I29" dT="2025-07-20T14:19:20.48" personId="{E9AC302C-A2C8-7940-A783-0A26B7DAE30E}" id="{5F2F88F9-8E8B-C34E-8486-0B57973E09B0}">
    <text>Data: Delayed detection increases breach costs by 20–50% (IBM 2024). Costs include data loss, cleanup ($50K–$500K)._x000D_
_x000D_
Estimate (EUR): €46K–€460K (min: $50K × 0.92, most likely: $200K × 0.92 = €184K, max: $500K × 0.92)._x000D_</text>
  </threadedComment>
  <threadedComment ref="J29" dT="2025-07-20T14:19:41.56" personId="{E9AC302C-A2C8-7940-A783-0A26B7DAE30E}" id="{787CE894-79D9-C746-8486-8A3AC42D1484}">
    <text xml:space="preserve">Data: Delayed detection increases breach costs by 20–50% (IBM 2024). Costs include data loss, cleanup ($50K–$500K).
Estimate (EUR): €46K–€460K (min: $50K × 0.92, most likely: $200K × 0.92 = €184K, max: $500K × 0.92).
</text>
  </threadedComment>
  <threadedComment ref="K29" dT="2025-07-20T14:20:01.17" personId="{E9AC302C-A2C8-7940-A783-0A26B7DAE30E}" id="{FD636923-4B34-4349-A0FD-11EDEF226090}">
    <text>Data: Non-compliance fines (e.g., SOC 2, $10K–$1M), reputational damage ($10K–$500K).
Estimate (EUR): €9.2K–€920K (min: $10K × 0.92, most likely: $300K × 0.92 = €276K, max: $1M × 0.92).</text>
  </threadedComment>
  <threadedComment ref="L29" dT="2025-07-20T14:20:19.15" personId="{E9AC302C-A2C8-7940-A783-0A26B7DAE30E}" id="{72EE39C1-1565-FE4B-9949-4BAAD62273A9}">
    <text>Data: Non-compliance fines (e.g., SOC 2, $10K–$1M), reputational damage ($10K–$500K).
Estimate (EUR): €9.2K–€920K (min: $10K × 0.92, most likely: $300K × 0.92 = €276K, max: $1M × 0.92).</text>
  </threadedComment>
  <threadedComment ref="I30" dT="2025-07-20T14:22:20.56" personId="{E9AC302C-A2C8-7940-A783-0A26B7DAE30E}" id="{58633ABC-F5A0-F747-B2BD-1C2864691CCD}">
    <text>Data: Broad access increases damage (e.g., EC2, S3, RDS misuse). Costs range from $50K to $5M._x000D_
_x000D_
Estimate (EUR): €46K–€4.6M (min: $50K × 0.92, most likely: $1M × 0.92 = €920K, max: $5M × 0.92)</text>
  </threadedComment>
  <threadedComment ref="J30" dT="2025-07-20T14:22:46.84" personId="{E9AC302C-A2C8-7940-A783-0A26B7DAE30E}" id="{C3D748AD-A582-A840-92AF-CA0F74729B99}">
    <text>Data: Broad access increases damage (e.g., EC2, S3, RDS misuse). Costs range from $50K to $5M.
Estimate (EUR): €46K–€4.6M (min: $50K × 0.92, most likely: $1M × 0.92 = €920K, max: $5M × 0.92)</text>
  </threadedComment>
  <threadedComment ref="K30" dT="2025-07-20T14:23:33.49" personId="{E9AC302C-A2C8-7940-A783-0A26B7DAE30E}" id="{FB84306C-949F-3C48-8203-7E07FEDFDBFC}">
    <text>Data: Regulatory fines (e.g., GDPR, $20K–$5M), reputational damage ($50K–$2M)._x000D_
_x000D_
Estimate (EUR): €46K–€4.6M (min: $50K × 0.92, most likely: $1M × 0.92 = €920K, max: $5M × 0.92)</text>
  </threadedComment>
  <threadedComment ref="L30" dT="2025-07-20T14:23:54.39" personId="{E9AC302C-A2C8-7940-A783-0A26B7DAE30E}" id="{12B8B6E7-9480-8344-8EC0-EEF2FEA5238E}">
    <text>Data: Regulatory fines (e.g., GDPR, $20K–$5M), reputational damage ($50K–$2M).
Estimate (EUR): €46K–€4.6M (min: $50K × 0.92, most likely: $1M × 0.92 = €920K, max: $5M × 0.92)</text>
  </threadedComment>
  <threadedComment ref="I31" dT="2025-07-20T14:28:13.19" personId="{E9AC302C-A2C8-7940-A783-0A26B7DAE30E}" id="{6E926D74-E12C-C549-85B3-04A55057A6F7}">
    <text>Data: S3 breaches cost $10K–$2M (e.g., data theft, cleanup; IBM 2024 average breach cost €4.09M)._x000D_
Estimate (EUR): €9.2K–€1.84M (min: $10K × 0.92, most likely: $500K × 0.92 = €460K, max: $2M × 0.92)</text>
  </threadedComment>
  <threadedComment ref="J31" dT="2025-07-20T14:28:35.44" personId="{E9AC302C-A2C8-7940-A783-0A26B7DAE30E}" id="{AD2051CA-8476-C84F-8DF2-8444774EF8CA}">
    <text>Data: S3 breaches cost $10K–$2M (e.g., data theft, cleanup; IBM 2024 average breach cost €4.09M).
Estimate (EUR): €9.2K–€1.84M (min: $10K × 0.92, most likely: $500K × 0.92 = €460K, max: $2M × 0.92)</text>
  </threadedComment>
  <threadedComment ref="K31" dT="2025-07-20T14:29:06.72" personId="{E9AC302C-A2C8-7940-A783-0A26B7DAE30E}" id="{C9238F8E-D189-BE49-8398-9563AF2DDF25}">
    <text>Data: GDPR fines up to €20M, reputational damage ($50K–$5M, €46K–€4.6M)._x000D_
_x000D_
Estimate (EUR): €46K–€4.6M (min: $50K × 0.92, most likely: $1M × 0.92 = €920K, max: $5M × 0.92)</text>
  </threadedComment>
  <threadedComment ref="L31" dT="2025-07-20T14:29:29.13" personId="{E9AC302C-A2C8-7940-A783-0A26B7DAE30E}" id="{CD03092F-80E8-E441-BD22-ED83DD155AC8}">
    <text>Data: GDPR fines up to €20M, reputational damage ($50K–$5M, €46K–€4.6M).
Estimate (EUR): €46K–€4.6M (min: $50K × 0.92, most likely: $1M × 0.92 = €920K, max: $5M × 0.92)</text>
  </threadedComment>
  <threadedComment ref="I32" dT="2025-07-20T14:32:15.08" personId="{E9AC302C-A2C8-7940-A783-0A26B7DAE30E}" id="{DE8D66FA-3C45-184E-9908-05755014418E}">
    <text>Data: Account compromise costs $10K–$500K (cleanup, data loss; IBM 2024)._x000D_
_x000D_
Estimate (EUR): €9.2K–€460K (min: $10K × 0.92, most likely: $100K × 0.92 = €92K, max: $500K × 0.92)</text>
  </threadedComment>
  <threadedComment ref="J32" dT="2025-07-20T14:32:40.44" personId="{E9AC302C-A2C8-7940-A783-0A26B7DAE30E}" id="{BF68C798-43F4-3448-8E03-1CC9F2305995}">
    <text>Data: Account compromise costs $10K–$500K (cleanup, data loss; IBM 2024).
Estimate (EUR): €9.2K–€460K (min: $10K × 0.92, most likely: $100K × 0.92 = €92K, max: $500K × 0.92)</text>
  </threadedComment>
  <threadedComment ref="K32" dT="2025-07-20T14:33:07.02" personId="{E9AC302C-A2C8-7940-A783-0A26B7DAE30E}" id="{F94E6317-8083-4B4B-B3CB-804E72CDBF46}">
    <text>Data: Reputational damage, compliance issues ($10K–$500K)._x000D_
_x000D_
Estimate (EUR): €9.2K–€460K (min: $10K × 0.92, most likely: $100K × 0.92 = €92K, max: $500K × 0.92)</text>
  </threadedComment>
  <threadedComment ref="L32" dT="2025-07-20T14:33:22.96" personId="{E9AC302C-A2C8-7940-A783-0A26B7DAE30E}" id="{1B18C792-88F1-E244-9968-041EF3AC98E3}">
    <text>Data: Reputational damage, compliance issues ($10K–$500K).
Estimate (EUR): €9.2K–€460K (min: $10K × 0.92, most likely: $100K × 0.92 = €92K, max: $500K × 0.92)</text>
  </threadedComment>
  <threadedComment ref="I33" dT="2025-07-20T14:32:15.08" personId="{E9AC302C-A2C8-7940-A783-0A26B7DAE30E}" id="{A63A9F0B-F7C6-7545-BD5C-AC8780491682}">
    <text>Data: Similar to weak password policy, $10K–$500K.
_x000D_
Estimate (EUR): €9.2K–€460K (min: $10K × 0.92, most likely: $100K × 0.92 = €92K, max: $500K × 0.92)_x000D_
_x000D_</text>
  </threadedComment>
  <threadedComment ref="J33" dT="2025-07-20T14:32:40.44" personId="{E9AC302C-A2C8-7940-A783-0A26B7DAE30E}" id="{904F7966-7A33-5B49-839F-E379904AB694}">
    <text>Data: Similar to weak password policy, $10K–$500K.
_x000D_
Estimate (EUR): €9.2K–€460K (min: $10K × 0.92, most likely: $100K × 0.92 = €92K, max: $500K × 0.92)_x000D_
_x000D_</text>
  </threadedComment>
  <threadedComment ref="K33" dT="2025-07-20T14:35:16.90" personId="{E9AC302C-A2C8-7940-A783-0A26B7DAE30E}" id="{C742B1AA-D77C-8F41-A801-07D0FBC7C96F}">
    <text>Data: Reputational damage, compliance issues ($10K–$500K).
_x000D_
Estimate (EUR): €9.2K–€460K (min: $10K × 0.92, most likely: $100K × 0.92 = €92K, max: $500K × 0.92)</text>
  </threadedComment>
  <threadedComment ref="L33" dT="2025-07-20T14:35:27.40" personId="{E9AC302C-A2C8-7940-A783-0A26B7DAE30E}" id="{EAB1897B-CEF2-5A44-81AB-8C33C2F9C53C}">
    <text>Data: Reputational damage, compliance issues ($10K–$500K).
Estimate (EUR): €9.2K–€460K (min: $10K × 0.92, most likely: $100K × 0.92 = €92K, max: $500K × 0.92)</text>
  </threadedComment>
  <threadedComment ref="I34" dT="2025-07-20T14:36:44.84" personId="{E9AC302C-A2C8-7940-A783-0A26B7DAE30E}" id="{334AF37C-FC77-E94F-A03C-8D6C321A5B8D}">
    <text>Data: CLI user compromise costs $50K–$2M (e.g., service misuse; IBM 2024).
_x000D_
Estimate (EUR): €46K–€1.84M (min: $50K × 0.92, most likely: $500K × 0.92 = €460K, max: $2M × 0.92)</text>
  </threadedComment>
  <threadedComment ref="J34" dT="2025-07-20T14:36:52.52" personId="{E9AC302C-A2C8-7940-A783-0A26B7DAE30E}" id="{94837224-481E-D74B-8C4E-35ADA6561F6A}">
    <text>Data: CLI user compromise costs $50K–$2M (e.g., service misuse; IBM 2024).
Estimate (EUR): €46K–€1.84M (min: $50K × 0.92, most likely: $500K × 0.92 = €460K, max: $2M × 0.92)</text>
  </threadedComment>
  <threadedComment ref="K34" dT="2025-07-20T14:37:13.98" personId="{E9AC302C-A2C8-7940-A783-0A26B7DAE30E}" id="{8CF8F4D7-20C5-8445-90ED-6EBBD17F79D6}">
    <text>Data: Reputational damage, compliance fines ($10K–$1M)
_x000D_
Estimate (EUR): €9.2K–€920K (min: $10K × 0.92, most likely: $300K × 0.92 = €276K, max: $1M × 0.92)</text>
  </threadedComment>
  <threadedComment ref="L34" dT="2025-07-20T14:37:30.94" personId="{E9AC302C-A2C8-7940-A783-0A26B7DAE30E}" id="{8A3BAEFE-2F3C-FC48-9E51-70E412642EFD}">
    <text>Data: Reputational damage, compliance fines ($10K–$1M)
Estimate (EUR): €9.2K–€920K (min: $10K × 0.92, most likely: $300K × 0.92 = €276K, max: $1M × 0.92)</text>
  </threadedComment>
  <threadedComment ref="I35" dT="2025-07-20T14:38:14.76" personId="{E9AC302C-A2C8-7940-A783-0A26B7DAE30E}" id="{4CD2657E-5BAB-0742-BACC-86BB2E82978D}">
    <text>Data: Broad access increases damage ($50K–$5M; IBM 2024)
_x000D_
Estimate (EUR): €46K–€4.6M (min: $50K × 0.92, most likely: $1M × 0.92 = €920K, max: $5M × 0.92)</text>
  </threadedComment>
  <threadedComment ref="J35" dT="2025-07-20T14:38:28.37" personId="{E9AC302C-A2C8-7940-A783-0A26B7DAE30E}" id="{BA53BEC5-2A44-5142-AD93-30CDC877B65E}">
    <text>Data: Broad access increases damage ($50K–$5M; IBM 2024)
Estimate (EUR): €46K–€4.6M (min: $50K × 0.92, most likely: $1M × 0.92 = €920K, max: $5M × 0.92)</text>
  </threadedComment>
  <threadedComment ref="K35" dT="2025-07-20T14:38:49.81" personId="{E9AC302C-A2C8-7940-A783-0A26B7DAE30E}" id="{A9AC8358-DA42-F04D-9427-BB1D9D5B401B}">
    <text>Data: GDPR fines, reputational damage ($50K–$5M)
_x000D_
Estimate (EUR): €46K–€4.6M (min: $50K × 0.92, most likely: $1M × 0.92 = €920K, max: $5M × 0.92)</text>
  </threadedComment>
  <threadedComment ref="L35" dT="2025-07-20T14:38:58.99" personId="{E9AC302C-A2C8-7940-A783-0A26B7DAE30E}" id="{C4CF1B12-D023-6B47-BD6B-7E3477B3426F}">
    <text>Data: GDPR fines, reputational damage ($50K–$5M)
Estimate (EUR): €46K–€4.6M (min: $50K × 0.92, most likely: $1M × 0.92 = €920K, max: $5M × 0.92)</text>
  </threadedComment>
  <threadedComment ref="I36" dT="2025-07-20T14:39:46.36" personId="{E9AC302C-A2C8-7940-A783-0A26B7DAE30E}" id="{43951DEF-584F-9748-B092-985A07BC2DF0}">
    <text>Data: EC2 compromise costs $10K–$2M (e.g., ransomware, data theft; IBM 2024)
_x000D_
Estimate (EUR): €9.2K–€1.84M (min: $10K × 0.92, most likely: $500K × 0.92 = €460K, max: $2M × 0.92)</text>
  </threadedComment>
  <threadedComment ref="J36" dT="2025-07-20T14:39:53.95" personId="{E9AC302C-A2C8-7940-A783-0A26B7DAE30E}" id="{C4173BED-7710-2844-8840-59E693E67CA6}">
    <text>Data: EC2 compromise costs $10K–$2M (e.g., ransomware, data theft; IBM 2024)
Estimate (EUR): €9.2K–€1.84M (min: $10K × 0.92, most likely: $500K × 0.92 = €460K, max: $2M × 0.92)</text>
  </threadedComment>
  <threadedComment ref="K36" dT="2025-07-20T14:40:13.17" personId="{E9AC302C-A2C8-7940-A783-0A26B7DAE30E}" id="{17AA0603-9621-8A49-9F35-11AA4054A341}">
    <text>Data: Reputational damage, compliance fines ($10K–$1M)
_x000D_
Estimate (EUR): €9.2K–€920K (min: $10K × 0.92, most likely: $300K × 0.92 = €276K, max: $1M × 0.92)</text>
  </threadedComment>
  <threadedComment ref="L36" dT="2025-07-20T14:40:19.32" personId="{E9AC302C-A2C8-7940-A783-0A26B7DAE30E}" id="{4C2582ED-1543-7048-8107-688937623979}">
    <text>Data: Reputational damage, compliance fines ($10K–$1M)
Estimate (EUR): €9.2K–€920K (min: $10K × 0.92, most likely: $300K × 0.92 = €276K, max: $1M × 0.92)</text>
  </threadedComment>
  <threadedComment ref="I37" dT="2025-07-20T14:41:10.02" personId="{E9AC302C-A2C8-7940-A783-0A26B7DAE30E}" id="{6594FA4B-3D17-B84B-A782-315E292E8BE3}">
    <text>Data: Disruption, data interception costs $10K–$1M (IBM 2024)
_x000D_
Estimate (EUR): €9.2K–€920K (min: $10K × 0.92, most likely: $300K × 0.92 = €276K, max: $1M × 0.92)</text>
  </threadedComment>
  <threadedComment ref="J37" dT="2025-07-20T14:41:18.28" personId="{E9AC302C-A2C8-7940-A783-0A26B7DAE30E}" id="{C63971E1-8900-7E4A-A3CE-2BBEFADDF8C8}">
    <text>Data: Disruption, data interception costs $10K–$1M (IBM 2024)
Estimate (EUR): €9.2K–€920K (min: $10K × 0.92, most likely: $300K × 0.92 = €276K, max: $1M × 0.92)</text>
  </threadedComment>
  <threadedComment ref="K37" dT="2025-07-20T14:41:37.20" personId="{E9AC302C-A2C8-7940-A783-0A26B7DAE30E}" id="{D4216AA0-36AC-624B-B6E1-3FAA7F66C57B}">
    <text>Data: Customer churn, reputational damage ($10K–$1M)
_x000D_
Estimate (EUR): €9.2K–€920K (min: $10K × 0.92, most likely: $300K × 0.92 = €276K, max: $1M × 0.92)</text>
  </threadedComment>
  <threadedComment ref="L37" dT="2025-07-20T14:41:44.78" personId="{E9AC302C-A2C8-7940-A783-0A26B7DAE30E}" id="{19D08290-4606-F84E-8BC9-22F88C5B6FDA}">
    <text>Data: Customer churn, reputational damage ($10K–$1M)
Estimate (EUR): €9.2K–€920K (min: $10K × 0.92, most likely: $300K × 0.92 = €276K, max: $1M × 0.92)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opLeftCell="C8" zoomScale="144" workbookViewId="0">
      <selection activeCell="H18" sqref="H18:J28"/>
    </sheetView>
  </sheetViews>
  <sheetFormatPr baseColWidth="10" defaultColWidth="8.83203125" defaultRowHeight="15" x14ac:dyDescent="0.2"/>
  <cols>
    <col min="1" max="1" width="76.83203125" style="3" bestFit="1" customWidth="1"/>
    <col min="2" max="2" width="8.1640625" style="3" bestFit="1" customWidth="1"/>
    <col min="3" max="3" width="21.33203125" style="3" bestFit="1" customWidth="1"/>
    <col min="4" max="4" width="22.6640625" style="3" bestFit="1" customWidth="1"/>
    <col min="5" max="5" width="14.6640625" style="3" bestFit="1" customWidth="1"/>
    <col min="6" max="6" width="15.1640625" style="3" bestFit="1" customWidth="1"/>
    <col min="7" max="7" width="43" style="3" bestFit="1" customWidth="1"/>
    <col min="8" max="8" width="15.5" style="3" bestFit="1" customWidth="1"/>
    <col min="9" max="9" width="13.1640625" style="3" bestFit="1" customWidth="1"/>
    <col min="10" max="10" width="8.83203125" style="3" bestFit="1" customWidth="1"/>
    <col min="11" max="11" width="47.83203125" style="3" bestFit="1" customWidth="1"/>
    <col min="12" max="12" width="11.6640625" style="3" bestFit="1" customWidth="1"/>
    <col min="13" max="13" width="17.5" style="3" bestFit="1" customWidth="1"/>
    <col min="14" max="14" width="10.1640625" style="3" bestFit="1" customWidth="1"/>
    <col min="15" max="16384" width="8.83203125" style="3"/>
  </cols>
  <sheetData>
    <row r="1" spans="1:14" ht="16" x14ac:dyDescent="0.2">
      <c r="A1" s="1" t="s">
        <v>40</v>
      </c>
      <c r="B1" s="1" t="s">
        <v>60</v>
      </c>
      <c r="C1" s="1" t="s">
        <v>0</v>
      </c>
      <c r="D1" s="1" t="s">
        <v>61</v>
      </c>
      <c r="E1" s="1" t="s">
        <v>64</v>
      </c>
      <c r="F1" s="1" t="s">
        <v>22</v>
      </c>
      <c r="G1" s="2" t="s">
        <v>65</v>
      </c>
      <c r="H1" s="1" t="s">
        <v>62</v>
      </c>
      <c r="I1" s="1" t="s">
        <v>1</v>
      </c>
      <c r="J1" s="1" t="s">
        <v>2</v>
      </c>
      <c r="K1" s="1" t="s">
        <v>96</v>
      </c>
      <c r="L1" s="1" t="s">
        <v>4</v>
      </c>
      <c r="M1" s="1" t="s">
        <v>5</v>
      </c>
      <c r="N1" s="1" t="s">
        <v>6</v>
      </c>
    </row>
    <row r="2" spans="1:14" ht="32" x14ac:dyDescent="0.2">
      <c r="A2" s="3" t="s">
        <v>9</v>
      </c>
      <c r="B2" s="3" t="s">
        <v>19</v>
      </c>
      <c r="C2" s="3" t="s">
        <v>21</v>
      </c>
      <c r="D2" s="3" t="s">
        <v>29</v>
      </c>
      <c r="E2" s="3" t="s">
        <v>45</v>
      </c>
      <c r="F2" s="3" t="s">
        <v>41</v>
      </c>
      <c r="G2" s="4" t="s">
        <v>63</v>
      </c>
      <c r="H2" s="3">
        <v>5</v>
      </c>
      <c r="I2" s="3">
        <v>4</v>
      </c>
      <c r="J2" s="3">
        <f>H2*I2</f>
        <v>20</v>
      </c>
      <c r="K2" s="3" t="s">
        <v>82</v>
      </c>
      <c r="L2" s="3" t="s">
        <v>18</v>
      </c>
      <c r="M2" s="3" t="s">
        <v>8</v>
      </c>
      <c r="N2" s="5">
        <v>45931</v>
      </c>
    </row>
    <row r="3" spans="1:14" ht="48" x14ac:dyDescent="0.2">
      <c r="A3" s="3" t="s">
        <v>10</v>
      </c>
      <c r="B3" s="3" t="s">
        <v>19</v>
      </c>
      <c r="C3" s="3" t="s">
        <v>23</v>
      </c>
      <c r="D3" s="3" t="s">
        <v>30</v>
      </c>
      <c r="E3" s="4" t="s">
        <v>47</v>
      </c>
      <c r="F3" s="3" t="s">
        <v>38</v>
      </c>
      <c r="G3" s="4" t="s">
        <v>51</v>
      </c>
      <c r="H3" s="3">
        <v>4</v>
      </c>
      <c r="I3" s="3">
        <v>3</v>
      </c>
      <c r="J3" s="3">
        <f>H3*I3</f>
        <v>12</v>
      </c>
      <c r="K3" s="3" t="s">
        <v>83</v>
      </c>
      <c r="L3" s="3" t="s">
        <v>18</v>
      </c>
      <c r="M3" s="3" t="s">
        <v>8</v>
      </c>
      <c r="N3" s="5">
        <v>45931</v>
      </c>
    </row>
    <row r="4" spans="1:14" ht="64" x14ac:dyDescent="0.2">
      <c r="A4" s="3" t="s">
        <v>11</v>
      </c>
      <c r="B4" s="3" t="s">
        <v>19</v>
      </c>
      <c r="C4" s="3" t="s">
        <v>21</v>
      </c>
      <c r="D4" s="3" t="s">
        <v>31</v>
      </c>
      <c r="E4" s="4" t="s">
        <v>46</v>
      </c>
      <c r="F4" s="3" t="s">
        <v>39</v>
      </c>
      <c r="G4" s="4" t="s">
        <v>52</v>
      </c>
      <c r="H4" s="3">
        <v>2</v>
      </c>
      <c r="I4" s="3">
        <v>1</v>
      </c>
      <c r="J4" s="3">
        <f t="shared" ref="J4:J11" si="0">H4*I4</f>
        <v>2</v>
      </c>
      <c r="K4" s="3" t="s">
        <v>84</v>
      </c>
      <c r="L4" s="3" t="s">
        <v>18</v>
      </c>
      <c r="M4" s="3" t="s">
        <v>8</v>
      </c>
      <c r="N4" s="5">
        <v>45931</v>
      </c>
    </row>
    <row r="5" spans="1:14" ht="32" x14ac:dyDescent="0.2">
      <c r="A5" s="3" t="s">
        <v>12</v>
      </c>
      <c r="B5" s="3" t="s">
        <v>19</v>
      </c>
      <c r="C5" s="3" t="s">
        <v>24</v>
      </c>
      <c r="D5" s="3" t="s">
        <v>32</v>
      </c>
      <c r="E5" s="3" t="s">
        <v>48</v>
      </c>
      <c r="F5" s="3" t="s">
        <v>42</v>
      </c>
      <c r="G5" s="4" t="s">
        <v>54</v>
      </c>
      <c r="H5" s="3">
        <v>5</v>
      </c>
      <c r="I5" s="3">
        <v>3</v>
      </c>
      <c r="J5" s="3">
        <f t="shared" si="0"/>
        <v>15</v>
      </c>
      <c r="K5" s="3" t="s">
        <v>85</v>
      </c>
      <c r="L5" s="3" t="s">
        <v>18</v>
      </c>
      <c r="M5" s="3" t="s">
        <v>8</v>
      </c>
      <c r="N5" s="5">
        <v>45931</v>
      </c>
    </row>
    <row r="6" spans="1:14" ht="32" x14ac:dyDescent="0.2">
      <c r="A6" s="3" t="s">
        <v>13</v>
      </c>
      <c r="B6" s="3" t="s">
        <v>19</v>
      </c>
      <c r="C6" s="3" t="s">
        <v>7</v>
      </c>
      <c r="D6" s="3" t="s">
        <v>33</v>
      </c>
      <c r="E6" s="3" t="s">
        <v>45</v>
      </c>
      <c r="F6" s="3" t="s">
        <v>41</v>
      </c>
      <c r="G6" s="4" t="s">
        <v>53</v>
      </c>
      <c r="H6" s="3">
        <v>3</v>
      </c>
      <c r="I6" s="3">
        <v>3</v>
      </c>
      <c r="J6" s="3">
        <f t="shared" si="0"/>
        <v>9</v>
      </c>
      <c r="K6" s="3" t="s">
        <v>86</v>
      </c>
      <c r="L6" s="3" t="s">
        <v>18</v>
      </c>
      <c r="M6" s="3" t="s">
        <v>8</v>
      </c>
      <c r="N6" s="5">
        <v>45931</v>
      </c>
    </row>
    <row r="7" spans="1:14" ht="32" x14ac:dyDescent="0.2">
      <c r="A7" s="3" t="s">
        <v>14</v>
      </c>
      <c r="B7" s="3" t="s">
        <v>19</v>
      </c>
      <c r="C7" s="3" t="s">
        <v>7</v>
      </c>
      <c r="D7" s="3" t="s">
        <v>34</v>
      </c>
      <c r="E7" s="3" t="s">
        <v>45</v>
      </c>
      <c r="F7" s="3" t="s">
        <v>41</v>
      </c>
      <c r="G7" s="4" t="s">
        <v>55</v>
      </c>
      <c r="H7" s="3">
        <v>4</v>
      </c>
      <c r="I7" s="3">
        <v>3</v>
      </c>
      <c r="J7" s="3">
        <f t="shared" si="0"/>
        <v>12</v>
      </c>
      <c r="K7" s="3" t="s">
        <v>81</v>
      </c>
      <c r="L7" s="3" t="s">
        <v>18</v>
      </c>
      <c r="M7" s="3" t="s">
        <v>8</v>
      </c>
      <c r="N7" s="5">
        <v>45931</v>
      </c>
    </row>
    <row r="8" spans="1:14" ht="32" x14ac:dyDescent="0.2">
      <c r="A8" s="3" t="s">
        <v>15</v>
      </c>
      <c r="B8" s="3" t="s">
        <v>19</v>
      </c>
      <c r="C8" s="6" t="s">
        <v>21</v>
      </c>
      <c r="D8" s="6" t="s">
        <v>33</v>
      </c>
      <c r="E8" s="3" t="s">
        <v>45</v>
      </c>
      <c r="F8" s="3" t="s">
        <v>41</v>
      </c>
      <c r="G8" s="4" t="s">
        <v>56</v>
      </c>
      <c r="H8" s="3">
        <v>4</v>
      </c>
      <c r="I8" s="3">
        <v>3</v>
      </c>
      <c r="J8" s="3">
        <f t="shared" si="0"/>
        <v>12</v>
      </c>
      <c r="K8" s="3" t="s">
        <v>87</v>
      </c>
      <c r="L8" s="3" t="s">
        <v>18</v>
      </c>
      <c r="M8" s="3" t="s">
        <v>8</v>
      </c>
      <c r="N8" s="5">
        <v>45931</v>
      </c>
    </row>
    <row r="9" spans="1:14" ht="32" x14ac:dyDescent="0.2">
      <c r="A9" s="3" t="s">
        <v>16</v>
      </c>
      <c r="B9" s="3" t="s">
        <v>19</v>
      </c>
      <c r="C9" s="7" t="s">
        <v>25</v>
      </c>
      <c r="D9" s="3" t="s">
        <v>35</v>
      </c>
      <c r="E9" s="3" t="s">
        <v>45</v>
      </c>
      <c r="F9" s="3" t="s">
        <v>42</v>
      </c>
      <c r="G9" s="4" t="s">
        <v>57</v>
      </c>
      <c r="H9" s="3">
        <v>4</v>
      </c>
      <c r="I9" s="3">
        <v>3</v>
      </c>
      <c r="J9" s="3">
        <f t="shared" si="0"/>
        <v>12</v>
      </c>
      <c r="K9" s="3" t="s">
        <v>88</v>
      </c>
      <c r="L9" s="3" t="s">
        <v>18</v>
      </c>
      <c r="M9" s="3" t="s">
        <v>8</v>
      </c>
      <c r="N9" s="5">
        <v>45931</v>
      </c>
    </row>
    <row r="10" spans="1:14" ht="32" x14ac:dyDescent="0.2">
      <c r="A10" s="3" t="s">
        <v>26</v>
      </c>
      <c r="B10" s="3" t="s">
        <v>19</v>
      </c>
      <c r="C10" s="4" t="s">
        <v>27</v>
      </c>
      <c r="D10" s="3" t="s">
        <v>36</v>
      </c>
      <c r="E10" s="3" t="s">
        <v>50</v>
      </c>
      <c r="F10" s="3" t="s">
        <v>43</v>
      </c>
      <c r="G10" s="4" t="s">
        <v>58</v>
      </c>
      <c r="H10" s="3">
        <v>3</v>
      </c>
      <c r="I10" s="3">
        <v>2</v>
      </c>
      <c r="J10" s="3">
        <f t="shared" si="0"/>
        <v>6</v>
      </c>
      <c r="K10" s="3" t="s">
        <v>89</v>
      </c>
      <c r="L10" s="3" t="s">
        <v>18</v>
      </c>
      <c r="M10" s="3" t="s">
        <v>8</v>
      </c>
      <c r="N10" s="5">
        <v>45931</v>
      </c>
    </row>
    <row r="11" spans="1:14" ht="32" x14ac:dyDescent="0.2">
      <c r="A11" s="3" t="s">
        <v>17</v>
      </c>
      <c r="B11" s="3" t="s">
        <v>20</v>
      </c>
      <c r="C11" s="4" t="s">
        <v>28</v>
      </c>
      <c r="D11" s="3" t="s">
        <v>37</v>
      </c>
      <c r="E11" s="3" t="s">
        <v>49</v>
      </c>
      <c r="F11" s="3" t="s">
        <v>44</v>
      </c>
      <c r="G11" s="4" t="s">
        <v>59</v>
      </c>
      <c r="H11" s="3">
        <v>5</v>
      </c>
      <c r="I11" s="3">
        <v>5</v>
      </c>
      <c r="J11" s="3">
        <f t="shared" si="0"/>
        <v>25</v>
      </c>
      <c r="K11" s="3" t="s">
        <v>90</v>
      </c>
      <c r="L11" s="3" t="s">
        <v>18</v>
      </c>
      <c r="M11" s="3" t="s">
        <v>8</v>
      </c>
      <c r="N11" s="5">
        <v>45931</v>
      </c>
    </row>
  </sheetData>
  <conditionalFormatting sqref="H1:J11 A1: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1379-62B2-634A-84A4-876A33A00296}">
  <dimension ref="A2:W56"/>
  <sheetViews>
    <sheetView tabSelected="1" topLeftCell="A6" zoomScale="125" workbookViewId="0">
      <selection activeCell="R4" sqref="R4"/>
    </sheetView>
  </sheetViews>
  <sheetFormatPr baseColWidth="10" defaultColWidth="8.83203125" defaultRowHeight="15" x14ac:dyDescent="0.2"/>
  <cols>
    <col min="1" max="1" width="63.33203125" style="3" customWidth="1"/>
    <col min="2" max="2" width="13.6640625" style="3" bestFit="1" customWidth="1"/>
    <col min="3" max="4" width="18.33203125" style="3" customWidth="1"/>
    <col min="5" max="5" width="19.1640625" style="3" bestFit="1" customWidth="1"/>
    <col min="6" max="6" width="17.83203125" style="3" bestFit="1" customWidth="1"/>
    <col min="7" max="7" width="17.83203125" style="3" customWidth="1"/>
    <col min="8" max="8" width="21.6640625" style="3" bestFit="1" customWidth="1"/>
    <col min="9" max="13" width="21.6640625" style="3" customWidth="1"/>
    <col min="14" max="14" width="17.6640625" style="3" customWidth="1"/>
    <col min="15" max="15" width="18.6640625" style="3" customWidth="1"/>
    <col min="16" max="16" width="19.83203125" style="3" customWidth="1"/>
    <col min="17" max="17" width="16.33203125" style="3" customWidth="1"/>
    <col min="18" max="18" width="65.33203125" style="3" bestFit="1" customWidth="1"/>
    <col min="19" max="19" width="34.33203125" style="3" customWidth="1"/>
    <col min="20" max="20" width="50.1640625" style="3" customWidth="1"/>
    <col min="21" max="21" width="25.1640625" style="3" customWidth="1"/>
    <col min="22" max="22" width="19" style="3" customWidth="1"/>
    <col min="23" max="23" width="20.33203125" style="3" customWidth="1"/>
    <col min="24" max="24" width="17" style="3" customWidth="1"/>
    <col min="25" max="25" width="15.5" style="3" customWidth="1"/>
    <col min="26" max="26" width="14.33203125" style="3" customWidth="1"/>
    <col min="27" max="27" width="12.5" style="3" customWidth="1"/>
    <col min="28" max="28" width="13.33203125" style="3" customWidth="1"/>
    <col min="29" max="29" width="13.5" style="3" customWidth="1"/>
    <col min="30" max="30" width="12.83203125" style="3" customWidth="1"/>
    <col min="31" max="31" width="14.5" style="3" customWidth="1"/>
    <col min="32" max="33" width="16.33203125" style="3" customWidth="1"/>
    <col min="34" max="34" width="12.33203125" style="3" customWidth="1"/>
    <col min="35" max="35" width="19" style="3" customWidth="1"/>
    <col min="36" max="36" width="20.5" style="3" customWidth="1"/>
    <col min="37" max="16384" width="8.83203125" style="3"/>
  </cols>
  <sheetData>
    <row r="2" spans="1:23" x14ac:dyDescent="0.2">
      <c r="D2" s="3" t="s">
        <v>68</v>
      </c>
    </row>
    <row r="3" spans="1:23" x14ac:dyDescent="0.2">
      <c r="D3" s="3" t="s">
        <v>69</v>
      </c>
    </row>
    <row r="4" spans="1:23" x14ac:dyDescent="0.2">
      <c r="D4" s="3" t="s">
        <v>80</v>
      </c>
    </row>
    <row r="6" spans="1:23" x14ac:dyDescent="0.2">
      <c r="C6" s="56" t="s">
        <v>91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64"/>
      <c r="S6" s="63" t="s">
        <v>97</v>
      </c>
    </row>
    <row r="7" spans="1:23" x14ac:dyDescent="0.2">
      <c r="A7" s="47" t="s">
        <v>75</v>
      </c>
      <c r="B7" s="48"/>
      <c r="C7" s="57" t="s">
        <v>77</v>
      </c>
      <c r="D7" s="57"/>
      <c r="E7" s="58" t="s">
        <v>93</v>
      </c>
      <c r="F7" s="58"/>
      <c r="G7" s="59" t="s">
        <v>76</v>
      </c>
      <c r="H7" s="59"/>
      <c r="I7" s="53" t="s">
        <v>78</v>
      </c>
      <c r="J7" s="53"/>
      <c r="K7" s="53"/>
      <c r="L7" s="53"/>
      <c r="M7" s="53"/>
      <c r="N7" s="53"/>
      <c r="O7" s="55" t="s">
        <v>67</v>
      </c>
      <c r="P7" s="55"/>
      <c r="Q7" s="54" t="s">
        <v>66</v>
      </c>
      <c r="S7" s="47" t="s">
        <v>75</v>
      </c>
      <c r="T7" s="48"/>
      <c r="U7" s="55" t="s">
        <v>67</v>
      </c>
      <c r="V7" s="55"/>
      <c r="W7" s="54" t="s">
        <v>66</v>
      </c>
    </row>
    <row r="8" spans="1:23" x14ac:dyDescent="0.2">
      <c r="A8" s="49"/>
      <c r="B8" s="50"/>
      <c r="C8" s="44" t="s">
        <v>73</v>
      </c>
      <c r="D8" s="44" t="s">
        <v>74</v>
      </c>
      <c r="E8" s="44" t="s">
        <v>73</v>
      </c>
      <c r="F8" s="44" t="s">
        <v>74</v>
      </c>
      <c r="G8" s="44" t="s">
        <v>73</v>
      </c>
      <c r="H8" s="44" t="s">
        <v>74</v>
      </c>
      <c r="I8" s="60" t="s">
        <v>70</v>
      </c>
      <c r="J8" s="60"/>
      <c r="K8" s="61" t="s">
        <v>71</v>
      </c>
      <c r="L8" s="61"/>
      <c r="M8" s="62" t="s">
        <v>72</v>
      </c>
      <c r="N8" s="62"/>
      <c r="O8" s="55"/>
      <c r="P8" s="55"/>
      <c r="Q8" s="54"/>
      <c r="S8" s="49"/>
      <c r="T8" s="50"/>
      <c r="U8" s="55"/>
      <c r="V8" s="55"/>
      <c r="W8" s="54"/>
    </row>
    <row r="9" spans="1:23" x14ac:dyDescent="0.2">
      <c r="A9" s="51"/>
      <c r="B9" s="52"/>
      <c r="C9" s="44"/>
      <c r="D9" s="44"/>
      <c r="E9" s="44"/>
      <c r="F9" s="44"/>
      <c r="G9" s="44"/>
      <c r="H9" s="44"/>
      <c r="I9" s="1" t="s">
        <v>73</v>
      </c>
      <c r="J9" s="1" t="s">
        <v>74</v>
      </c>
      <c r="K9" s="1" t="s">
        <v>73</v>
      </c>
      <c r="L9" s="1" t="s">
        <v>74</v>
      </c>
      <c r="M9" s="1" t="s">
        <v>73</v>
      </c>
      <c r="N9" s="1" t="s">
        <v>74</v>
      </c>
      <c r="O9" s="1" t="s">
        <v>73</v>
      </c>
      <c r="P9" s="1" t="s">
        <v>74</v>
      </c>
      <c r="Q9" s="54"/>
      <c r="S9" s="51"/>
      <c r="T9" s="52"/>
      <c r="U9" s="1" t="s">
        <v>73</v>
      </c>
      <c r="V9" s="1" t="s">
        <v>74</v>
      </c>
      <c r="W9" s="54"/>
    </row>
    <row r="10" spans="1:23" x14ac:dyDescent="0.2">
      <c r="A10" s="29" t="s">
        <v>9</v>
      </c>
      <c r="B10" s="30"/>
      <c r="C10" s="10">
        <v>100</v>
      </c>
      <c r="D10" s="11">
        <v>1000</v>
      </c>
      <c r="E10" s="12">
        <v>0.9</v>
      </c>
      <c r="F10" s="13">
        <v>1</v>
      </c>
      <c r="G10" s="14">
        <f>C10*E10</f>
        <v>90</v>
      </c>
      <c r="H10" s="14">
        <f>D10*F10</f>
        <v>1000</v>
      </c>
      <c r="I10" s="14">
        <v>9200</v>
      </c>
      <c r="J10" s="14">
        <v>920000</v>
      </c>
      <c r="K10" s="14">
        <v>46000</v>
      </c>
      <c r="L10" s="14">
        <v>4600000</v>
      </c>
      <c r="M10" s="14">
        <f>I10+K10</f>
        <v>55200</v>
      </c>
      <c r="N10" s="14">
        <f>L10+J10</f>
        <v>5520000</v>
      </c>
      <c r="O10" s="14">
        <f>G10*M10</f>
        <v>4968000</v>
      </c>
      <c r="P10" s="14">
        <f>H10*N10</f>
        <v>5520000000</v>
      </c>
      <c r="Q10" s="15" t="str">
        <f>IF(O10&gt;10000000,"Critical",IF(O10&gt;=5000000,"High",IF(O10&gt;=1000000,"Medium","Low")))</f>
        <v>Medium</v>
      </c>
      <c r="S10" s="29" t="s">
        <v>9</v>
      </c>
      <c r="T10" s="30"/>
      <c r="U10" s="14">
        <f>G10*M10</f>
        <v>4968000</v>
      </c>
      <c r="V10" s="14">
        <f>H10*N10</f>
        <v>5520000000</v>
      </c>
      <c r="W10" s="15" t="str">
        <f>IF(U10&gt;10000000,"Critical",IF(U10&gt;=5000000,"High",IF(U10&gt;=1000000,"Medium","Low")))</f>
        <v>Medium</v>
      </c>
    </row>
    <row r="11" spans="1:23" x14ac:dyDescent="0.2">
      <c r="A11" s="29" t="s">
        <v>10</v>
      </c>
      <c r="B11" s="30"/>
      <c r="C11" s="14">
        <v>10</v>
      </c>
      <c r="D11" s="14">
        <v>100</v>
      </c>
      <c r="E11" s="13">
        <v>0.8</v>
      </c>
      <c r="F11" s="13">
        <v>0.9</v>
      </c>
      <c r="G11" s="14">
        <f t="shared" ref="G11:G19" si="0">C11*E11</f>
        <v>8</v>
      </c>
      <c r="H11" s="14">
        <f t="shared" ref="H11:H19" si="1">D11*F11</f>
        <v>90</v>
      </c>
      <c r="I11" s="14">
        <v>46000</v>
      </c>
      <c r="J11" s="14">
        <v>4600000</v>
      </c>
      <c r="K11" s="14">
        <v>10000</v>
      </c>
      <c r="L11" s="14">
        <v>1000000</v>
      </c>
      <c r="M11" s="14">
        <f t="shared" ref="M11:M19" si="2">I11+K11</f>
        <v>56000</v>
      </c>
      <c r="N11" s="14">
        <f t="shared" ref="N11:N19" si="3">L11+J11</f>
        <v>5600000</v>
      </c>
      <c r="O11" s="14">
        <f t="shared" ref="O11:O19" si="4">G11*M11</f>
        <v>448000</v>
      </c>
      <c r="P11" s="14">
        <f t="shared" ref="P11:P19" si="5">H11*N11</f>
        <v>504000000</v>
      </c>
      <c r="Q11" s="15" t="str">
        <f t="shared" ref="Q11:Q19" si="6">IF(O11&gt;10000000,"Critical",IF(O11&gt;=5000000,"High",IF(O11&gt;=1000000,"Medium","Low")))</f>
        <v>Low</v>
      </c>
      <c r="S11" s="29" t="s">
        <v>10</v>
      </c>
      <c r="T11" s="30"/>
      <c r="U11" s="14">
        <f t="shared" ref="U11:U19" si="7">G11*M11</f>
        <v>448000</v>
      </c>
      <c r="V11" s="14">
        <f t="shared" ref="V11:V19" si="8">H11*N11</f>
        <v>504000000</v>
      </c>
      <c r="W11" s="15" t="str">
        <f t="shared" ref="W11:W19" si="9">IF(U11&gt;10000000,"Critical",IF(U11&gt;=5000000,"High",IF(U11&gt;=1000000,"Medium","Low")))</f>
        <v>Low</v>
      </c>
    </row>
    <row r="12" spans="1:23" x14ac:dyDescent="0.2">
      <c r="A12" s="29" t="s">
        <v>11</v>
      </c>
      <c r="B12" s="30"/>
      <c r="C12" s="14">
        <v>100</v>
      </c>
      <c r="D12" s="11">
        <v>1000</v>
      </c>
      <c r="E12" s="12">
        <v>0.8</v>
      </c>
      <c r="F12" s="13">
        <v>0.9</v>
      </c>
      <c r="G12" s="14">
        <f t="shared" si="0"/>
        <v>80</v>
      </c>
      <c r="H12" s="14">
        <f t="shared" si="1"/>
        <v>900</v>
      </c>
      <c r="I12" s="14">
        <v>46000</v>
      </c>
      <c r="J12" s="14">
        <v>4600000</v>
      </c>
      <c r="K12" s="14">
        <v>46000</v>
      </c>
      <c r="L12" s="14">
        <v>4600000</v>
      </c>
      <c r="M12" s="14">
        <f t="shared" si="2"/>
        <v>92000</v>
      </c>
      <c r="N12" s="14">
        <f t="shared" si="3"/>
        <v>9200000</v>
      </c>
      <c r="O12" s="14">
        <f t="shared" si="4"/>
        <v>7360000</v>
      </c>
      <c r="P12" s="14">
        <f t="shared" si="5"/>
        <v>8280000000</v>
      </c>
      <c r="Q12" s="15" t="str">
        <f t="shared" si="6"/>
        <v>High</v>
      </c>
      <c r="S12" s="29" t="s">
        <v>11</v>
      </c>
      <c r="T12" s="30"/>
      <c r="U12" s="14">
        <f t="shared" si="7"/>
        <v>7360000</v>
      </c>
      <c r="V12" s="14">
        <f t="shared" si="8"/>
        <v>8280000000</v>
      </c>
      <c r="W12" s="15" t="str">
        <f t="shared" si="9"/>
        <v>High</v>
      </c>
    </row>
    <row r="13" spans="1:23" x14ac:dyDescent="0.2">
      <c r="A13" s="29" t="s">
        <v>12</v>
      </c>
      <c r="B13" s="30"/>
      <c r="C13" s="14">
        <v>1000</v>
      </c>
      <c r="D13" s="14">
        <v>10000</v>
      </c>
      <c r="E13" s="13">
        <v>0.5</v>
      </c>
      <c r="F13" s="13">
        <v>0.8</v>
      </c>
      <c r="G13" s="14">
        <f t="shared" si="0"/>
        <v>500</v>
      </c>
      <c r="H13" s="14">
        <f t="shared" si="1"/>
        <v>8000</v>
      </c>
      <c r="I13" s="14">
        <v>9200</v>
      </c>
      <c r="J13" s="14">
        <v>1840000</v>
      </c>
      <c r="K13" s="14">
        <v>46000</v>
      </c>
      <c r="L13" s="14">
        <v>4600000</v>
      </c>
      <c r="M13" s="14">
        <f t="shared" si="2"/>
        <v>55200</v>
      </c>
      <c r="N13" s="14">
        <f t="shared" si="3"/>
        <v>6440000</v>
      </c>
      <c r="O13" s="14">
        <f t="shared" si="4"/>
        <v>27600000</v>
      </c>
      <c r="P13" s="14">
        <f t="shared" si="5"/>
        <v>51520000000</v>
      </c>
      <c r="Q13" s="15" t="str">
        <f t="shared" si="6"/>
        <v>Critical</v>
      </c>
      <c r="S13" s="29" t="s">
        <v>12</v>
      </c>
      <c r="T13" s="30"/>
      <c r="U13" s="14">
        <f t="shared" si="7"/>
        <v>27600000</v>
      </c>
      <c r="V13" s="14">
        <f t="shared" si="8"/>
        <v>51520000000</v>
      </c>
      <c r="W13" s="15" t="str">
        <f t="shared" si="9"/>
        <v>Critical</v>
      </c>
    </row>
    <row r="14" spans="1:23" x14ac:dyDescent="0.2">
      <c r="A14" s="29" t="s">
        <v>13</v>
      </c>
      <c r="B14" s="30"/>
      <c r="C14" s="14">
        <v>120</v>
      </c>
      <c r="D14" s="14">
        <v>1200</v>
      </c>
      <c r="E14" s="13">
        <v>0.3</v>
      </c>
      <c r="F14" s="13">
        <v>0.5</v>
      </c>
      <c r="G14" s="14">
        <f t="shared" si="0"/>
        <v>36</v>
      </c>
      <c r="H14" s="14">
        <f t="shared" si="1"/>
        <v>600</v>
      </c>
      <c r="I14" s="14">
        <v>9200</v>
      </c>
      <c r="J14" s="14">
        <v>460000</v>
      </c>
      <c r="K14" s="14">
        <v>9200</v>
      </c>
      <c r="L14" s="14">
        <v>460000</v>
      </c>
      <c r="M14" s="14">
        <f t="shared" si="2"/>
        <v>18400</v>
      </c>
      <c r="N14" s="14">
        <f t="shared" si="3"/>
        <v>920000</v>
      </c>
      <c r="O14" s="14">
        <f t="shared" si="4"/>
        <v>662400</v>
      </c>
      <c r="P14" s="14">
        <f t="shared" si="5"/>
        <v>552000000</v>
      </c>
      <c r="Q14" s="15" t="str">
        <f t="shared" si="6"/>
        <v>Low</v>
      </c>
      <c r="S14" s="29" t="s">
        <v>13</v>
      </c>
      <c r="T14" s="30"/>
      <c r="U14" s="14">
        <f t="shared" si="7"/>
        <v>662400</v>
      </c>
      <c r="V14" s="14">
        <f t="shared" si="8"/>
        <v>552000000</v>
      </c>
      <c r="W14" s="15" t="str">
        <f t="shared" si="9"/>
        <v>Low</v>
      </c>
    </row>
    <row r="15" spans="1:23" x14ac:dyDescent="0.2">
      <c r="A15" s="29" t="s">
        <v>14</v>
      </c>
      <c r="B15" s="30"/>
      <c r="C15" s="14">
        <v>120</v>
      </c>
      <c r="D15" s="14">
        <v>1200</v>
      </c>
      <c r="E15" s="13">
        <v>0.4</v>
      </c>
      <c r="F15" s="13">
        <v>0.6</v>
      </c>
      <c r="G15" s="14">
        <f t="shared" si="0"/>
        <v>48</v>
      </c>
      <c r="H15" s="14">
        <f t="shared" si="1"/>
        <v>720</v>
      </c>
      <c r="I15" s="14">
        <v>9200</v>
      </c>
      <c r="J15" s="14">
        <v>460000</v>
      </c>
      <c r="K15" s="14">
        <v>9200</v>
      </c>
      <c r="L15" s="14">
        <v>460000</v>
      </c>
      <c r="M15" s="14">
        <f t="shared" si="2"/>
        <v>18400</v>
      </c>
      <c r="N15" s="14">
        <f t="shared" si="3"/>
        <v>920000</v>
      </c>
      <c r="O15" s="14">
        <f t="shared" si="4"/>
        <v>883200</v>
      </c>
      <c r="P15" s="14">
        <f t="shared" si="5"/>
        <v>662400000</v>
      </c>
      <c r="Q15" s="15" t="str">
        <f t="shared" si="6"/>
        <v>Low</v>
      </c>
      <c r="S15" s="29" t="s">
        <v>14</v>
      </c>
      <c r="T15" s="30"/>
      <c r="U15" s="14">
        <f t="shared" si="7"/>
        <v>883200</v>
      </c>
      <c r="V15" s="14">
        <f t="shared" si="8"/>
        <v>662400000</v>
      </c>
      <c r="W15" s="15" t="str">
        <f t="shared" si="9"/>
        <v>Low</v>
      </c>
    </row>
    <row r="16" spans="1:23" x14ac:dyDescent="0.2">
      <c r="A16" s="29" t="s">
        <v>15</v>
      </c>
      <c r="B16" s="30"/>
      <c r="C16" s="14">
        <v>100</v>
      </c>
      <c r="D16" s="14">
        <v>1000</v>
      </c>
      <c r="E16" s="13">
        <v>0.9</v>
      </c>
      <c r="F16" s="13">
        <v>1</v>
      </c>
      <c r="G16" s="14">
        <f t="shared" si="0"/>
        <v>90</v>
      </c>
      <c r="H16" s="14">
        <f t="shared" si="1"/>
        <v>1000</v>
      </c>
      <c r="I16" s="14">
        <v>46000</v>
      </c>
      <c r="J16" s="14">
        <v>1840000</v>
      </c>
      <c r="K16" s="14">
        <v>9200</v>
      </c>
      <c r="L16" s="14">
        <v>920000</v>
      </c>
      <c r="M16" s="14">
        <f t="shared" si="2"/>
        <v>55200</v>
      </c>
      <c r="N16" s="14">
        <f t="shared" si="3"/>
        <v>2760000</v>
      </c>
      <c r="O16" s="14">
        <f t="shared" si="4"/>
        <v>4968000</v>
      </c>
      <c r="P16" s="14">
        <f t="shared" si="5"/>
        <v>2760000000</v>
      </c>
      <c r="Q16" s="15" t="str">
        <f t="shared" si="6"/>
        <v>Medium</v>
      </c>
      <c r="S16" s="29" t="s">
        <v>15</v>
      </c>
      <c r="T16" s="30"/>
      <c r="U16" s="14">
        <f t="shared" si="7"/>
        <v>4968000</v>
      </c>
      <c r="V16" s="14">
        <f t="shared" si="8"/>
        <v>2760000000</v>
      </c>
      <c r="W16" s="15" t="str">
        <f t="shared" si="9"/>
        <v>Medium</v>
      </c>
    </row>
    <row r="17" spans="1:23" x14ac:dyDescent="0.2">
      <c r="A17" s="29" t="s">
        <v>16</v>
      </c>
      <c r="B17" s="30"/>
      <c r="C17" s="14">
        <v>100</v>
      </c>
      <c r="D17" s="14">
        <v>1000</v>
      </c>
      <c r="E17" s="13">
        <v>0.8</v>
      </c>
      <c r="F17" s="13">
        <v>0.9</v>
      </c>
      <c r="G17" s="14">
        <f t="shared" si="0"/>
        <v>80</v>
      </c>
      <c r="H17" s="14">
        <f t="shared" si="1"/>
        <v>900</v>
      </c>
      <c r="I17" s="14">
        <v>46000</v>
      </c>
      <c r="J17" s="14">
        <v>4600000</v>
      </c>
      <c r="K17" s="14">
        <v>46000</v>
      </c>
      <c r="L17" s="14">
        <v>4600000</v>
      </c>
      <c r="M17" s="14">
        <f t="shared" si="2"/>
        <v>92000</v>
      </c>
      <c r="N17" s="14">
        <f t="shared" si="3"/>
        <v>9200000</v>
      </c>
      <c r="O17" s="14">
        <f t="shared" si="4"/>
        <v>7360000</v>
      </c>
      <c r="P17" s="14">
        <f t="shared" si="5"/>
        <v>8280000000</v>
      </c>
      <c r="Q17" s="15" t="str">
        <f t="shared" si="6"/>
        <v>High</v>
      </c>
      <c r="S17" s="29" t="s">
        <v>16</v>
      </c>
      <c r="T17" s="30"/>
      <c r="U17" s="14">
        <f t="shared" si="7"/>
        <v>7360000</v>
      </c>
      <c r="V17" s="14">
        <f t="shared" si="8"/>
        <v>8280000000</v>
      </c>
      <c r="W17" s="15" t="str">
        <f t="shared" si="9"/>
        <v>High</v>
      </c>
    </row>
    <row r="18" spans="1:23" x14ac:dyDescent="0.2">
      <c r="A18" s="29" t="s">
        <v>26</v>
      </c>
      <c r="B18" s="30"/>
      <c r="C18" s="14">
        <v>1000</v>
      </c>
      <c r="D18" s="14">
        <v>10000</v>
      </c>
      <c r="E18" s="13">
        <v>0.5</v>
      </c>
      <c r="F18" s="13">
        <v>0.8</v>
      </c>
      <c r="G18" s="14">
        <f t="shared" si="0"/>
        <v>500</v>
      </c>
      <c r="H18" s="14">
        <f t="shared" si="1"/>
        <v>8000</v>
      </c>
      <c r="I18" s="14">
        <v>9200</v>
      </c>
      <c r="J18" s="14">
        <v>1840000</v>
      </c>
      <c r="K18" s="14">
        <v>9200</v>
      </c>
      <c r="L18" s="14">
        <v>920000</v>
      </c>
      <c r="M18" s="14">
        <f t="shared" si="2"/>
        <v>18400</v>
      </c>
      <c r="N18" s="14">
        <f t="shared" si="3"/>
        <v>2760000</v>
      </c>
      <c r="O18" s="14">
        <f t="shared" si="4"/>
        <v>9200000</v>
      </c>
      <c r="P18" s="14">
        <f t="shared" si="5"/>
        <v>22080000000</v>
      </c>
      <c r="Q18" s="15" t="str">
        <f t="shared" si="6"/>
        <v>High</v>
      </c>
      <c r="S18" s="29" t="s">
        <v>26</v>
      </c>
      <c r="T18" s="30"/>
      <c r="U18" s="14">
        <f t="shared" si="7"/>
        <v>9200000</v>
      </c>
      <c r="V18" s="14">
        <f t="shared" si="8"/>
        <v>22080000000</v>
      </c>
      <c r="W18" s="15" t="str">
        <f t="shared" si="9"/>
        <v>High</v>
      </c>
    </row>
    <row r="19" spans="1:23" x14ac:dyDescent="0.2">
      <c r="A19" s="29" t="s">
        <v>17</v>
      </c>
      <c r="B19" s="30"/>
      <c r="C19" s="14">
        <v>120</v>
      </c>
      <c r="D19" s="14">
        <v>1200</v>
      </c>
      <c r="E19" s="13">
        <v>0.3</v>
      </c>
      <c r="F19" s="13">
        <v>0.5</v>
      </c>
      <c r="G19" s="14">
        <f t="shared" si="0"/>
        <v>36</v>
      </c>
      <c r="H19" s="14">
        <f t="shared" si="1"/>
        <v>600</v>
      </c>
      <c r="I19" s="14">
        <v>9200</v>
      </c>
      <c r="J19" s="14">
        <v>920000</v>
      </c>
      <c r="K19" s="14">
        <v>9200</v>
      </c>
      <c r="L19" s="14">
        <v>920000</v>
      </c>
      <c r="M19" s="14">
        <f t="shared" si="2"/>
        <v>18400</v>
      </c>
      <c r="N19" s="14">
        <f t="shared" si="3"/>
        <v>1840000</v>
      </c>
      <c r="O19" s="14">
        <f t="shared" si="4"/>
        <v>662400</v>
      </c>
      <c r="P19" s="14">
        <f t="shared" si="5"/>
        <v>1104000000</v>
      </c>
      <c r="Q19" s="15" t="str">
        <f t="shared" si="6"/>
        <v>Low</v>
      </c>
      <c r="S19" s="29" t="s">
        <v>17</v>
      </c>
      <c r="T19" s="30"/>
      <c r="U19" s="14">
        <f t="shared" si="7"/>
        <v>662400</v>
      </c>
      <c r="V19" s="14">
        <f t="shared" si="8"/>
        <v>1104000000</v>
      </c>
      <c r="W19" s="15" t="str">
        <f t="shared" si="9"/>
        <v>Low</v>
      </c>
    </row>
    <row r="23" spans="1:23" x14ac:dyDescent="0.2">
      <c r="S23" s="65" t="s">
        <v>98</v>
      </c>
    </row>
    <row r="24" spans="1:23" x14ac:dyDescent="0.2">
      <c r="C24" s="17" t="s">
        <v>79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S24" s="47" t="s">
        <v>75</v>
      </c>
      <c r="T24" s="48"/>
      <c r="U24" s="55" t="s">
        <v>67</v>
      </c>
      <c r="V24" s="55"/>
      <c r="W24" s="54" t="s">
        <v>66</v>
      </c>
    </row>
    <row r="25" spans="1:23" x14ac:dyDescent="0.2">
      <c r="A25" s="44" t="s">
        <v>3</v>
      </c>
      <c r="B25" s="44" t="s">
        <v>92</v>
      </c>
      <c r="C25" s="31" t="s">
        <v>77</v>
      </c>
      <c r="D25" s="32"/>
      <c r="E25" s="20" t="s">
        <v>93</v>
      </c>
      <c r="F25" s="21"/>
      <c r="G25" s="18" t="s">
        <v>76</v>
      </c>
      <c r="H25" s="19"/>
      <c r="I25" s="35" t="s">
        <v>78</v>
      </c>
      <c r="J25" s="36"/>
      <c r="K25" s="36"/>
      <c r="L25" s="36"/>
      <c r="M25" s="36"/>
      <c r="N25" s="37"/>
      <c r="O25" s="22" t="s">
        <v>67</v>
      </c>
      <c r="P25" s="23"/>
      <c r="Q25" s="26" t="s">
        <v>66</v>
      </c>
      <c r="S25" s="49"/>
      <c r="T25" s="50"/>
      <c r="U25" s="55"/>
      <c r="V25" s="55"/>
      <c r="W25" s="54"/>
    </row>
    <row r="26" spans="1:23" x14ac:dyDescent="0.2">
      <c r="A26" s="44"/>
      <c r="B26" s="44"/>
      <c r="C26" s="42" t="s">
        <v>73</v>
      </c>
      <c r="D26" s="42" t="s">
        <v>74</v>
      </c>
      <c r="E26" s="42" t="s">
        <v>73</v>
      </c>
      <c r="F26" s="42" t="s">
        <v>74</v>
      </c>
      <c r="G26" s="42" t="s">
        <v>73</v>
      </c>
      <c r="H26" s="42" t="s">
        <v>74</v>
      </c>
      <c r="I26" s="38" t="s">
        <v>70</v>
      </c>
      <c r="J26" s="39"/>
      <c r="K26" s="40" t="s">
        <v>71</v>
      </c>
      <c r="L26" s="41"/>
      <c r="M26" s="33" t="s">
        <v>72</v>
      </c>
      <c r="N26" s="34"/>
      <c r="O26" s="24"/>
      <c r="P26" s="25"/>
      <c r="Q26" s="27"/>
      <c r="S26" s="51"/>
      <c r="T26" s="52"/>
      <c r="U26" s="1" t="s">
        <v>73</v>
      </c>
      <c r="V26" s="1" t="s">
        <v>74</v>
      </c>
      <c r="W26" s="54"/>
    </row>
    <row r="27" spans="1:23" x14ac:dyDescent="0.2">
      <c r="A27" s="44"/>
      <c r="B27" s="44"/>
      <c r="C27" s="43"/>
      <c r="D27" s="43"/>
      <c r="E27" s="43"/>
      <c r="F27" s="43"/>
      <c r="G27" s="43"/>
      <c r="H27" s="43"/>
      <c r="I27" s="1" t="s">
        <v>73</v>
      </c>
      <c r="J27" s="1" t="s">
        <v>74</v>
      </c>
      <c r="K27" s="1" t="s">
        <v>73</v>
      </c>
      <c r="L27" s="1" t="s">
        <v>74</v>
      </c>
      <c r="M27" s="1" t="s">
        <v>73</v>
      </c>
      <c r="N27" s="1" t="s">
        <v>74</v>
      </c>
      <c r="O27" s="1" t="s">
        <v>73</v>
      </c>
      <c r="P27" s="1" t="s">
        <v>74</v>
      </c>
      <c r="Q27" s="28"/>
      <c r="S27" s="29" t="s">
        <v>9</v>
      </c>
      <c r="T27" s="30"/>
      <c r="U27" s="14">
        <f>G28*M28</f>
        <v>552000</v>
      </c>
      <c r="V27" s="14">
        <f>H28*N28</f>
        <v>828000000</v>
      </c>
      <c r="W27" s="15" t="str">
        <f>IF(U27&gt;10000000,"Critical",IF(U27&gt;=5000000,"High",IF(U27&gt;=1000000,"Medium","Low")))</f>
        <v>Low</v>
      </c>
    </row>
    <row r="28" spans="1:23" x14ac:dyDescent="0.2">
      <c r="A28" s="9" t="s">
        <v>82</v>
      </c>
      <c r="B28" s="10">
        <v>1000</v>
      </c>
      <c r="C28" s="10">
        <v>100</v>
      </c>
      <c r="D28" s="11">
        <v>1000</v>
      </c>
      <c r="E28" s="12">
        <v>0.1</v>
      </c>
      <c r="F28" s="13">
        <v>0.15</v>
      </c>
      <c r="G28" s="14">
        <f>C28*E28</f>
        <v>10</v>
      </c>
      <c r="H28" s="14">
        <f>D28*F28</f>
        <v>150</v>
      </c>
      <c r="I28" s="14">
        <v>9200</v>
      </c>
      <c r="J28" s="14">
        <v>920000</v>
      </c>
      <c r="K28" s="14">
        <v>46000</v>
      </c>
      <c r="L28" s="14">
        <v>4600000</v>
      </c>
      <c r="M28" s="14">
        <f>I28+K28</f>
        <v>55200</v>
      </c>
      <c r="N28" s="14">
        <f>L28+J28</f>
        <v>5520000</v>
      </c>
      <c r="O28" s="14">
        <f>G28*M28</f>
        <v>552000</v>
      </c>
      <c r="P28" s="14">
        <f>H28*N28</f>
        <v>828000000</v>
      </c>
      <c r="Q28" s="15" t="str">
        <f>IF(O28&gt;10000000,"Critical",IF(O28&gt;=5000000,"High",IF(O28&gt;=1000000,"Medium","Low")))</f>
        <v>Low</v>
      </c>
      <c r="S28" s="29" t="s">
        <v>10</v>
      </c>
      <c r="T28" s="30"/>
      <c r="U28" s="14">
        <f t="shared" ref="U28:U36" si="10">G29*M29</f>
        <v>5600</v>
      </c>
      <c r="V28" s="14">
        <f t="shared" ref="V28:V36" si="11">H29*N29</f>
        <v>16800000</v>
      </c>
      <c r="W28" s="15" t="str">
        <f t="shared" ref="W28:W36" si="12">IF(U28&gt;10000000,"Critical",IF(U28&gt;=5000000,"High",IF(U28&gt;=1000000,"Medium","Low")))</f>
        <v>Low</v>
      </c>
    </row>
    <row r="29" spans="1:23" x14ac:dyDescent="0.2">
      <c r="A29" s="9" t="s">
        <v>83</v>
      </c>
      <c r="B29" s="10">
        <v>1000</v>
      </c>
      <c r="C29" s="14">
        <v>10</v>
      </c>
      <c r="D29" s="14">
        <v>100</v>
      </c>
      <c r="E29" s="13">
        <v>0.01</v>
      </c>
      <c r="F29" s="13">
        <v>0.03</v>
      </c>
      <c r="G29" s="14">
        <f t="shared" ref="G29:G37" si="13">C29*E29</f>
        <v>0.1</v>
      </c>
      <c r="H29" s="14">
        <f t="shared" ref="H29:H37" si="14">D29*F29</f>
        <v>3</v>
      </c>
      <c r="I29" s="14">
        <v>46000</v>
      </c>
      <c r="J29" s="14">
        <v>4600000</v>
      </c>
      <c r="K29" s="14">
        <v>10000</v>
      </c>
      <c r="L29" s="14">
        <v>1000000</v>
      </c>
      <c r="M29" s="14">
        <f t="shared" ref="M29:M37" si="15">I29+K29</f>
        <v>56000</v>
      </c>
      <c r="N29" s="14">
        <f t="shared" ref="N29:N37" si="16">L29+J29</f>
        <v>5600000</v>
      </c>
      <c r="O29" s="14">
        <f t="shared" ref="O29:O37" si="17">G29*M29</f>
        <v>5600</v>
      </c>
      <c r="P29" s="14">
        <f t="shared" ref="P29:P37" si="18">H29*N29</f>
        <v>16800000</v>
      </c>
      <c r="Q29" s="15" t="str">
        <f t="shared" ref="Q29:Q37" si="19">IF(O29&gt;10000000,"Critical",IF(O29&gt;=5000000,"High",IF(O29&gt;=1000000,"Medium","Low")))</f>
        <v>Low</v>
      </c>
      <c r="S29" s="29" t="s">
        <v>11</v>
      </c>
      <c r="T29" s="30"/>
      <c r="U29" s="14">
        <f t="shared" si="10"/>
        <v>460000</v>
      </c>
      <c r="V29" s="14">
        <f t="shared" si="11"/>
        <v>920000000</v>
      </c>
      <c r="W29" s="15" t="str">
        <f t="shared" si="12"/>
        <v>Low</v>
      </c>
    </row>
    <row r="30" spans="1:23" x14ac:dyDescent="0.2">
      <c r="A30" s="9" t="s">
        <v>84</v>
      </c>
      <c r="B30" s="10">
        <v>1000</v>
      </c>
      <c r="C30" s="14">
        <v>100</v>
      </c>
      <c r="D30" s="11">
        <v>1000</v>
      </c>
      <c r="E30" s="12">
        <v>0.05</v>
      </c>
      <c r="F30" s="13">
        <v>0.1</v>
      </c>
      <c r="G30" s="14">
        <f t="shared" si="13"/>
        <v>5</v>
      </c>
      <c r="H30" s="14">
        <f t="shared" si="14"/>
        <v>100</v>
      </c>
      <c r="I30" s="14">
        <v>46000</v>
      </c>
      <c r="J30" s="14">
        <v>4600000</v>
      </c>
      <c r="K30" s="14">
        <v>46000</v>
      </c>
      <c r="L30" s="14">
        <v>4600000</v>
      </c>
      <c r="M30" s="14">
        <f t="shared" si="15"/>
        <v>92000</v>
      </c>
      <c r="N30" s="14">
        <f t="shared" si="16"/>
        <v>9200000</v>
      </c>
      <c r="O30" s="14">
        <f t="shared" si="17"/>
        <v>460000</v>
      </c>
      <c r="P30" s="14">
        <f t="shared" si="18"/>
        <v>920000000</v>
      </c>
      <c r="Q30" s="15" t="str">
        <f t="shared" si="19"/>
        <v>Low</v>
      </c>
      <c r="S30" s="29" t="s">
        <v>12</v>
      </c>
      <c r="T30" s="30"/>
      <c r="U30" s="14">
        <f t="shared" si="10"/>
        <v>2760000</v>
      </c>
      <c r="V30" s="14">
        <f t="shared" si="11"/>
        <v>4508000000.000001</v>
      </c>
      <c r="W30" s="15" t="str">
        <f t="shared" si="12"/>
        <v>Medium</v>
      </c>
    </row>
    <row r="31" spans="1:23" x14ac:dyDescent="0.2">
      <c r="A31" s="9" t="s">
        <v>85</v>
      </c>
      <c r="B31" s="10">
        <v>2000</v>
      </c>
      <c r="C31" s="14">
        <v>1000</v>
      </c>
      <c r="D31" s="14">
        <v>10000</v>
      </c>
      <c r="E31" s="13">
        <v>0.05</v>
      </c>
      <c r="F31" s="13">
        <v>7.0000000000000007E-2</v>
      </c>
      <c r="G31" s="14">
        <f t="shared" si="13"/>
        <v>50</v>
      </c>
      <c r="H31" s="14">
        <f t="shared" si="14"/>
        <v>700.00000000000011</v>
      </c>
      <c r="I31" s="14">
        <v>9200</v>
      </c>
      <c r="J31" s="14">
        <v>1840000</v>
      </c>
      <c r="K31" s="14">
        <v>46000</v>
      </c>
      <c r="L31" s="14">
        <v>4600000</v>
      </c>
      <c r="M31" s="14">
        <f t="shared" si="15"/>
        <v>55200</v>
      </c>
      <c r="N31" s="14">
        <f t="shared" si="16"/>
        <v>6440000</v>
      </c>
      <c r="O31" s="14">
        <f t="shared" si="17"/>
        <v>2760000</v>
      </c>
      <c r="P31" s="14">
        <f t="shared" si="18"/>
        <v>4508000000.000001</v>
      </c>
      <c r="Q31" s="15" t="str">
        <f t="shared" si="19"/>
        <v>Medium</v>
      </c>
      <c r="S31" s="29" t="s">
        <v>13</v>
      </c>
      <c r="T31" s="30"/>
      <c r="U31" s="14">
        <f t="shared" si="10"/>
        <v>22080</v>
      </c>
      <c r="V31" s="14">
        <f t="shared" si="11"/>
        <v>33120000</v>
      </c>
      <c r="W31" s="15" t="str">
        <f t="shared" si="12"/>
        <v>Low</v>
      </c>
    </row>
    <row r="32" spans="1:23" x14ac:dyDescent="0.2">
      <c r="A32" s="9" t="s">
        <v>86</v>
      </c>
      <c r="B32" s="10">
        <v>500</v>
      </c>
      <c r="C32" s="14">
        <v>120</v>
      </c>
      <c r="D32" s="14">
        <v>1200</v>
      </c>
      <c r="E32" s="13">
        <v>0.01</v>
      </c>
      <c r="F32" s="13">
        <v>0.03</v>
      </c>
      <c r="G32" s="14">
        <f t="shared" si="13"/>
        <v>1.2</v>
      </c>
      <c r="H32" s="14">
        <f t="shared" si="14"/>
        <v>36</v>
      </c>
      <c r="I32" s="14">
        <v>9200</v>
      </c>
      <c r="J32" s="14">
        <v>460000</v>
      </c>
      <c r="K32" s="14">
        <v>9200</v>
      </c>
      <c r="L32" s="14">
        <v>460000</v>
      </c>
      <c r="M32" s="14">
        <f t="shared" si="15"/>
        <v>18400</v>
      </c>
      <c r="N32" s="14">
        <f t="shared" si="16"/>
        <v>920000</v>
      </c>
      <c r="O32" s="14">
        <f t="shared" si="17"/>
        <v>22080</v>
      </c>
      <c r="P32" s="14">
        <f t="shared" si="18"/>
        <v>33120000</v>
      </c>
      <c r="Q32" s="15" t="str">
        <f t="shared" si="19"/>
        <v>Low</v>
      </c>
      <c r="S32" s="29" t="s">
        <v>14</v>
      </c>
      <c r="T32" s="30"/>
      <c r="U32" s="14">
        <f t="shared" si="10"/>
        <v>110400</v>
      </c>
      <c r="V32" s="14">
        <f t="shared" si="11"/>
        <v>88320000</v>
      </c>
      <c r="W32" s="15" t="str">
        <f t="shared" si="12"/>
        <v>Low</v>
      </c>
    </row>
    <row r="33" spans="1:23" x14ac:dyDescent="0.2">
      <c r="A33" s="9" t="s">
        <v>81</v>
      </c>
      <c r="B33" s="10">
        <v>500</v>
      </c>
      <c r="C33" s="14">
        <v>120</v>
      </c>
      <c r="D33" s="14">
        <v>1200</v>
      </c>
      <c r="E33" s="13">
        <v>0.05</v>
      </c>
      <c r="F33" s="13">
        <v>0.08</v>
      </c>
      <c r="G33" s="14">
        <f t="shared" si="13"/>
        <v>6</v>
      </c>
      <c r="H33" s="14">
        <f t="shared" si="14"/>
        <v>96</v>
      </c>
      <c r="I33" s="14">
        <v>9200</v>
      </c>
      <c r="J33" s="14">
        <v>460000</v>
      </c>
      <c r="K33" s="14">
        <v>9200</v>
      </c>
      <c r="L33" s="14">
        <v>460000</v>
      </c>
      <c r="M33" s="14">
        <f t="shared" si="15"/>
        <v>18400</v>
      </c>
      <c r="N33" s="14">
        <f t="shared" si="16"/>
        <v>920000</v>
      </c>
      <c r="O33" s="14">
        <f t="shared" si="17"/>
        <v>110400</v>
      </c>
      <c r="P33" s="14">
        <f t="shared" si="18"/>
        <v>88320000</v>
      </c>
      <c r="Q33" s="15" t="str">
        <f t="shared" si="19"/>
        <v>Low</v>
      </c>
      <c r="S33" s="29" t="s">
        <v>15</v>
      </c>
      <c r="T33" s="30"/>
      <c r="U33" s="14">
        <f t="shared" si="10"/>
        <v>552000</v>
      </c>
      <c r="V33" s="14">
        <f t="shared" si="11"/>
        <v>414000000</v>
      </c>
      <c r="W33" s="15" t="str">
        <f t="shared" si="12"/>
        <v>Low</v>
      </c>
    </row>
    <row r="34" spans="1:23" x14ac:dyDescent="0.2">
      <c r="A34" s="9" t="s">
        <v>87</v>
      </c>
      <c r="B34" s="10">
        <v>0</v>
      </c>
      <c r="C34" s="14">
        <v>100</v>
      </c>
      <c r="D34" s="14">
        <v>1000</v>
      </c>
      <c r="E34" s="13">
        <v>0.1</v>
      </c>
      <c r="F34" s="13">
        <v>0.15</v>
      </c>
      <c r="G34" s="14">
        <f t="shared" si="13"/>
        <v>10</v>
      </c>
      <c r="H34" s="14">
        <f t="shared" si="14"/>
        <v>150</v>
      </c>
      <c r="I34" s="14">
        <v>46000</v>
      </c>
      <c r="J34" s="14">
        <v>1840000</v>
      </c>
      <c r="K34" s="14">
        <v>9200</v>
      </c>
      <c r="L34" s="14">
        <v>920000</v>
      </c>
      <c r="M34" s="14">
        <f t="shared" si="15"/>
        <v>55200</v>
      </c>
      <c r="N34" s="14">
        <f t="shared" si="16"/>
        <v>2760000</v>
      </c>
      <c r="O34" s="14">
        <f t="shared" si="17"/>
        <v>552000</v>
      </c>
      <c r="P34" s="14">
        <f t="shared" si="18"/>
        <v>414000000</v>
      </c>
      <c r="Q34" s="15" t="str">
        <f t="shared" si="19"/>
        <v>Low</v>
      </c>
      <c r="S34" s="29" t="s">
        <v>16</v>
      </c>
      <c r="T34" s="30"/>
      <c r="U34" s="14">
        <f t="shared" si="10"/>
        <v>920000</v>
      </c>
      <c r="V34" s="14">
        <f t="shared" si="11"/>
        <v>1380000000</v>
      </c>
      <c r="W34" s="15" t="str">
        <f t="shared" si="12"/>
        <v>Low</v>
      </c>
    </row>
    <row r="35" spans="1:23" x14ac:dyDescent="0.2">
      <c r="A35" s="9" t="s">
        <v>88</v>
      </c>
      <c r="B35" s="10">
        <v>500</v>
      </c>
      <c r="C35" s="14">
        <v>100</v>
      </c>
      <c r="D35" s="14">
        <v>1000</v>
      </c>
      <c r="E35" s="13">
        <v>0.1</v>
      </c>
      <c r="F35" s="13">
        <v>0.15</v>
      </c>
      <c r="G35" s="14">
        <f t="shared" si="13"/>
        <v>10</v>
      </c>
      <c r="H35" s="14">
        <f t="shared" si="14"/>
        <v>150</v>
      </c>
      <c r="I35" s="14">
        <v>46000</v>
      </c>
      <c r="J35" s="14">
        <v>4600000</v>
      </c>
      <c r="K35" s="14">
        <v>46000</v>
      </c>
      <c r="L35" s="14">
        <v>4600000</v>
      </c>
      <c r="M35" s="14">
        <f t="shared" si="15"/>
        <v>92000</v>
      </c>
      <c r="N35" s="14">
        <f t="shared" si="16"/>
        <v>9200000</v>
      </c>
      <c r="O35" s="14">
        <f t="shared" si="17"/>
        <v>920000</v>
      </c>
      <c r="P35" s="14">
        <f t="shared" si="18"/>
        <v>1380000000</v>
      </c>
      <c r="Q35" s="15" t="str">
        <f t="shared" si="19"/>
        <v>Low</v>
      </c>
      <c r="S35" s="29" t="s">
        <v>26</v>
      </c>
      <c r="T35" s="30"/>
      <c r="U35" s="14">
        <f t="shared" si="10"/>
        <v>920000</v>
      </c>
      <c r="V35" s="14">
        <f t="shared" si="11"/>
        <v>2760000000</v>
      </c>
      <c r="W35" s="15" t="str">
        <f t="shared" si="12"/>
        <v>Low</v>
      </c>
    </row>
    <row r="36" spans="1:23" x14ac:dyDescent="0.2">
      <c r="A36" s="9" t="s">
        <v>89</v>
      </c>
      <c r="B36" s="10">
        <v>500</v>
      </c>
      <c r="C36" s="14">
        <v>1000</v>
      </c>
      <c r="D36" s="14">
        <v>10000</v>
      </c>
      <c r="E36" s="13">
        <v>0.05</v>
      </c>
      <c r="F36" s="13">
        <v>0.1</v>
      </c>
      <c r="G36" s="14">
        <f t="shared" si="13"/>
        <v>50</v>
      </c>
      <c r="H36" s="14">
        <f t="shared" si="14"/>
        <v>1000</v>
      </c>
      <c r="I36" s="14">
        <v>9200</v>
      </c>
      <c r="J36" s="14">
        <v>1840000</v>
      </c>
      <c r="K36" s="14">
        <v>9200</v>
      </c>
      <c r="L36" s="14">
        <v>920000</v>
      </c>
      <c r="M36" s="14">
        <f t="shared" si="15"/>
        <v>18400</v>
      </c>
      <c r="N36" s="14">
        <f t="shared" si="16"/>
        <v>2760000</v>
      </c>
      <c r="O36" s="14">
        <f t="shared" si="17"/>
        <v>920000</v>
      </c>
      <c r="P36" s="14">
        <f t="shared" si="18"/>
        <v>2760000000</v>
      </c>
      <c r="Q36" s="15" t="str">
        <f t="shared" si="19"/>
        <v>Low</v>
      </c>
      <c r="S36" s="29" t="s">
        <v>17</v>
      </c>
      <c r="T36" s="30"/>
      <c r="U36" s="14">
        <f t="shared" si="10"/>
        <v>220800</v>
      </c>
      <c r="V36" s="14">
        <f t="shared" si="11"/>
        <v>331200000</v>
      </c>
      <c r="W36" s="15" t="str">
        <f t="shared" si="12"/>
        <v>Low</v>
      </c>
    </row>
    <row r="37" spans="1:23" x14ac:dyDescent="0.2">
      <c r="A37" s="9" t="s">
        <v>90</v>
      </c>
      <c r="B37" s="10">
        <v>500</v>
      </c>
      <c r="C37" s="14">
        <v>120</v>
      </c>
      <c r="D37" s="14">
        <v>1200</v>
      </c>
      <c r="E37" s="13">
        <v>0.1</v>
      </c>
      <c r="F37" s="13">
        <v>0.15</v>
      </c>
      <c r="G37" s="14">
        <f t="shared" si="13"/>
        <v>12</v>
      </c>
      <c r="H37" s="14">
        <f t="shared" si="14"/>
        <v>180</v>
      </c>
      <c r="I37" s="14">
        <v>9200</v>
      </c>
      <c r="J37" s="14">
        <v>920000</v>
      </c>
      <c r="K37" s="14">
        <v>9200</v>
      </c>
      <c r="L37" s="14">
        <v>920000</v>
      </c>
      <c r="M37" s="14">
        <f t="shared" si="15"/>
        <v>18400</v>
      </c>
      <c r="N37" s="14">
        <f t="shared" si="16"/>
        <v>1840000</v>
      </c>
      <c r="O37" s="14">
        <f t="shared" si="17"/>
        <v>220800</v>
      </c>
      <c r="P37" s="14">
        <f t="shared" si="18"/>
        <v>331200000</v>
      </c>
      <c r="Q37" s="15" t="str">
        <f t="shared" si="19"/>
        <v>Low</v>
      </c>
    </row>
    <row r="43" spans="1:23" x14ac:dyDescent="0.2">
      <c r="O43" s="46" t="s">
        <v>95</v>
      </c>
      <c r="P43" s="46"/>
    </row>
    <row r="44" spans="1:23" x14ac:dyDescent="0.2">
      <c r="O44" s="45" t="s">
        <v>94</v>
      </c>
      <c r="P44" s="45"/>
    </row>
    <row r="45" spans="1:23" x14ac:dyDescent="0.2">
      <c r="O45" s="45"/>
      <c r="P45" s="45"/>
    </row>
    <row r="46" spans="1:23" x14ac:dyDescent="0.2">
      <c r="O46" s="8" t="s">
        <v>73</v>
      </c>
      <c r="P46" s="8" t="s">
        <v>74</v>
      </c>
    </row>
    <row r="47" spans="1:23" x14ac:dyDescent="0.2">
      <c r="O47" s="16">
        <f t="shared" ref="O47:O56" si="20">O10-B28-O28</f>
        <v>4415000</v>
      </c>
      <c r="P47" s="16">
        <f t="shared" ref="P47:P56" si="21">P10-C28-P28</f>
        <v>4691999900</v>
      </c>
    </row>
    <row r="48" spans="1:23" x14ac:dyDescent="0.2">
      <c r="O48" s="16">
        <f t="shared" si="20"/>
        <v>441400</v>
      </c>
      <c r="P48" s="16">
        <f t="shared" si="21"/>
        <v>487199990</v>
      </c>
    </row>
    <row r="49" spans="15:16" x14ac:dyDescent="0.2">
      <c r="O49" s="16">
        <f t="shared" si="20"/>
        <v>6899000</v>
      </c>
      <c r="P49" s="16">
        <f t="shared" si="21"/>
        <v>7359999900</v>
      </c>
    </row>
    <row r="50" spans="15:16" x14ac:dyDescent="0.2">
      <c r="O50" s="16">
        <f t="shared" si="20"/>
        <v>24838000</v>
      </c>
      <c r="P50" s="16">
        <f t="shared" si="21"/>
        <v>47011999000</v>
      </c>
    </row>
    <row r="51" spans="15:16" x14ac:dyDescent="0.2">
      <c r="O51" s="16">
        <f t="shared" si="20"/>
        <v>639820</v>
      </c>
      <c r="P51" s="16">
        <f t="shared" si="21"/>
        <v>518879880</v>
      </c>
    </row>
    <row r="52" spans="15:16" x14ac:dyDescent="0.2">
      <c r="O52" s="16">
        <f t="shared" si="20"/>
        <v>772300</v>
      </c>
      <c r="P52" s="16">
        <f t="shared" si="21"/>
        <v>574079880</v>
      </c>
    </row>
    <row r="53" spans="15:16" x14ac:dyDescent="0.2">
      <c r="O53" s="16">
        <f t="shared" si="20"/>
        <v>4416000</v>
      </c>
      <c r="P53" s="16">
        <f t="shared" si="21"/>
        <v>2345999900</v>
      </c>
    </row>
    <row r="54" spans="15:16" x14ac:dyDescent="0.2">
      <c r="O54" s="16">
        <f t="shared" si="20"/>
        <v>6439500</v>
      </c>
      <c r="P54" s="16">
        <f t="shared" si="21"/>
        <v>6899999900</v>
      </c>
    </row>
    <row r="55" spans="15:16" x14ac:dyDescent="0.2">
      <c r="O55" s="16">
        <f t="shared" si="20"/>
        <v>8279500</v>
      </c>
      <c r="P55" s="16">
        <f t="shared" si="21"/>
        <v>19319999000</v>
      </c>
    </row>
    <row r="56" spans="15:16" x14ac:dyDescent="0.2">
      <c r="O56" s="16">
        <f t="shared" si="20"/>
        <v>441100</v>
      </c>
      <c r="P56" s="16">
        <f t="shared" si="21"/>
        <v>772799880</v>
      </c>
    </row>
  </sheetData>
  <mergeCells count="72">
    <mergeCell ref="S32:T32"/>
    <mergeCell ref="S33:T33"/>
    <mergeCell ref="S34:T34"/>
    <mergeCell ref="S35:T35"/>
    <mergeCell ref="S36:T36"/>
    <mergeCell ref="S27:T27"/>
    <mergeCell ref="S28:T28"/>
    <mergeCell ref="S29:T29"/>
    <mergeCell ref="S30:T30"/>
    <mergeCell ref="S31:T31"/>
    <mergeCell ref="S19:T19"/>
    <mergeCell ref="U7:V8"/>
    <mergeCell ref="W7:W9"/>
    <mergeCell ref="S24:T26"/>
    <mergeCell ref="U24:V25"/>
    <mergeCell ref="W24:W26"/>
    <mergeCell ref="S14:T14"/>
    <mergeCell ref="S15:T15"/>
    <mergeCell ref="S16:T16"/>
    <mergeCell ref="S17:T17"/>
    <mergeCell ref="S18:T18"/>
    <mergeCell ref="S7:T9"/>
    <mergeCell ref="S10:T10"/>
    <mergeCell ref="S11:T11"/>
    <mergeCell ref="S12:T12"/>
    <mergeCell ref="S13:T13"/>
    <mergeCell ref="Q7:Q9"/>
    <mergeCell ref="O7:P8"/>
    <mergeCell ref="A25:A27"/>
    <mergeCell ref="C6:Q6"/>
    <mergeCell ref="A15:B15"/>
    <mergeCell ref="A16:B16"/>
    <mergeCell ref="A17:B17"/>
    <mergeCell ref="C7:D7"/>
    <mergeCell ref="E7:F7"/>
    <mergeCell ref="G7:H7"/>
    <mergeCell ref="I8:J8"/>
    <mergeCell ref="K8:L8"/>
    <mergeCell ref="M8:N8"/>
    <mergeCell ref="G8:G9"/>
    <mergeCell ref="H8:H9"/>
    <mergeCell ref="F8:F9"/>
    <mergeCell ref="O44:P45"/>
    <mergeCell ref="O43:P43"/>
    <mergeCell ref="A7:B9"/>
    <mergeCell ref="A10:B10"/>
    <mergeCell ref="A11:B11"/>
    <mergeCell ref="A12:B12"/>
    <mergeCell ref="A13:B13"/>
    <mergeCell ref="A14:B14"/>
    <mergeCell ref="F26:F27"/>
    <mergeCell ref="E26:E27"/>
    <mergeCell ref="D26:D27"/>
    <mergeCell ref="C26:C27"/>
    <mergeCell ref="D8:D9"/>
    <mergeCell ref="I7:N7"/>
    <mergeCell ref="E8:E9"/>
    <mergeCell ref="C8:C9"/>
    <mergeCell ref="G25:H25"/>
    <mergeCell ref="E25:F25"/>
    <mergeCell ref="O25:P26"/>
    <mergeCell ref="Q25:Q27"/>
    <mergeCell ref="A18:B18"/>
    <mergeCell ref="A19:B19"/>
    <mergeCell ref="C25:D25"/>
    <mergeCell ref="M26:N26"/>
    <mergeCell ref="I25:N25"/>
    <mergeCell ref="I26:J26"/>
    <mergeCell ref="K26:L26"/>
    <mergeCell ref="H26:H27"/>
    <mergeCell ref="G26:G27"/>
    <mergeCell ref="B25:B27"/>
  </mergeCells>
  <conditionalFormatting sqref="U10:W19">
    <cfRule type="colorScale" priority="3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W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</vt:lpstr>
      <vt:lpstr>FAIR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Khuong Nguyen Ba</cp:lastModifiedBy>
  <dcterms:created xsi:type="dcterms:W3CDTF">2025-07-18T13:47:13Z</dcterms:created>
  <dcterms:modified xsi:type="dcterms:W3CDTF">2025-07-20T22:13:10Z</dcterms:modified>
</cp:coreProperties>
</file>