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6b5d03f9f54eb73/Desktop/"/>
    </mc:Choice>
  </mc:AlternateContent>
  <xr:revisionPtr revIDLastSave="133" documentId="8_{36CE691F-FB11-46D6-9D68-B694F6CB5F53}" xr6:coauthVersionLast="47" xr6:coauthVersionMax="47" xr10:uidLastSave="{2B0EB610-2B80-4AB9-B65E-74C92E19D3A3}"/>
  <bookViews>
    <workbookView xWindow="-120" yWindow="-120" windowWidth="29040" windowHeight="15720" activeTab="4" xr2:uid="{489EC079-4525-4592-ABAC-31B72A4C6A21}"/>
  </bookViews>
  <sheets>
    <sheet name="Gender" sheetId="2" r:id="rId1"/>
    <sheet name="Country" sheetId="3" r:id="rId2"/>
    <sheet name="hpi" sheetId="4" r:id="rId3"/>
    <sheet name="corr" sheetId="5" r:id="rId4"/>
    <sheet name="Data" sheetId="1" r:id="rId5"/>
  </sheets>
  <definedNames>
    <definedName name="_xlchart.v1.0" hidden="1">Data!$K$2:$K$45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2" i="5" l="1"/>
  <c r="Q5" i="5"/>
  <c r="O13" i="4"/>
  <c r="O12" i="4"/>
  <c r="O11" i="4"/>
  <c r="O10" i="4"/>
  <c r="P7" i="4"/>
  <c r="O8" i="4"/>
  <c r="O7" i="4"/>
  <c r="O5" i="4"/>
  <c r="O4" i="4"/>
</calcChain>
</file>

<file path=xl/sharedStrings.xml><?xml version="1.0" encoding="utf-8"?>
<sst xmlns="http://schemas.openxmlformats.org/spreadsheetml/2006/main" count="287" uniqueCount="118">
  <si>
    <t>name</t>
  </si>
  <si>
    <t>gender</t>
  </si>
  <si>
    <t>bplace_country</t>
  </si>
  <si>
    <t>birthyear</t>
  </si>
  <si>
    <t>deathyear</t>
  </si>
  <si>
    <t>occupation</t>
  </si>
  <si>
    <t>genre</t>
  </si>
  <si>
    <t>paintings</t>
  </si>
  <si>
    <t>l</t>
  </si>
  <si>
    <t>non_en_page_views</t>
  </si>
  <si>
    <t>hpi</t>
  </si>
  <si>
    <t>hpi_cat</t>
  </si>
  <si>
    <t>Camille Pissarro</t>
  </si>
  <si>
    <t>M</t>
  </si>
  <si>
    <t>U.S. Virgin Islands</t>
  </si>
  <si>
    <t>PAINTER</t>
  </si>
  <si>
    <t>Impressionism,Post-Impressionism</t>
  </si>
  <si>
    <t>Francisco Goya</t>
  </si>
  <si>
    <t>Spain</t>
  </si>
  <si>
    <t>Romanticism</t>
  </si>
  <si>
    <t>Piet Mondrian</t>
  </si>
  <si>
    <t>Netherlands</t>
  </si>
  <si>
    <t>Neoplasticism</t>
  </si>
  <si>
    <t>Eugène Delacroix</t>
  </si>
  <si>
    <t>France</t>
  </si>
  <si>
    <t>Henri de Toulouse-Lautrec</t>
  </si>
  <si>
    <t>Post-Impressionism</t>
  </si>
  <si>
    <t>Caravaggio</t>
  </si>
  <si>
    <t>Italy</t>
  </si>
  <si>
    <t>Baroque</t>
  </si>
  <si>
    <t>Henri Rousseau</t>
  </si>
  <si>
    <t>Primitivism</t>
  </si>
  <si>
    <t>Peter Paul Rubens</t>
  </si>
  <si>
    <t>Germany</t>
  </si>
  <si>
    <t>Frida Kahlo</t>
  </si>
  <si>
    <t>F</t>
  </si>
  <si>
    <t>Mexico</t>
  </si>
  <si>
    <t>Primitivism,Surrealism</t>
  </si>
  <si>
    <t>Paul Gauguin</t>
  </si>
  <si>
    <t>Symbolism,Post-Impressionism</t>
  </si>
  <si>
    <t>Paul Cézanne</t>
  </si>
  <si>
    <t>Andrei Rublev</t>
  </si>
  <si>
    <t>Russia</t>
  </si>
  <si>
    <t>Byzantine Art</t>
  </si>
  <si>
    <t>Alfred Sisley</t>
  </si>
  <si>
    <t>Impressionism</t>
  </si>
  <si>
    <t>Paul Klee</t>
  </si>
  <si>
    <t>Switzerland</t>
  </si>
  <si>
    <t>Expressionism,Abstractionism,Surrealism</t>
  </si>
  <si>
    <t>Diego Rivera</t>
  </si>
  <si>
    <t>Social Realism,Muralism</t>
  </si>
  <si>
    <t>Henri Matisse</t>
  </si>
  <si>
    <t>Pablo Picasso</t>
  </si>
  <si>
    <t>Cubism</t>
  </si>
  <si>
    <t>Edvard Munch</t>
  </si>
  <si>
    <t>Norway</t>
  </si>
  <si>
    <t>Symbolism,Expressionism</t>
  </si>
  <si>
    <t>Gustave Courbet</t>
  </si>
  <si>
    <t>Realism</t>
  </si>
  <si>
    <t>Hieronymus Bosch</t>
  </si>
  <si>
    <t>Northern Renaissance</t>
  </si>
  <si>
    <t>Gustav Klimt</t>
  </si>
  <si>
    <t>Austria</t>
  </si>
  <si>
    <t>Symbolism,Art Nouveau</t>
  </si>
  <si>
    <t>Claude Monet</t>
  </si>
  <si>
    <t>El Greco</t>
  </si>
  <si>
    <t>Greece</t>
  </si>
  <si>
    <t>Mannerism</t>
  </si>
  <si>
    <t>Raphael</t>
  </si>
  <si>
    <t>High Renaissance</t>
  </si>
  <si>
    <t>Marc Chagall</t>
  </si>
  <si>
    <t>Belarus</t>
  </si>
  <si>
    <t>Rembrandt</t>
  </si>
  <si>
    <t>Jackson Pollock</t>
  </si>
  <si>
    <t>United States</t>
  </si>
  <si>
    <t>Abstract Expressionism</t>
  </si>
  <si>
    <t>Sandro Botticelli</t>
  </si>
  <si>
    <t>Early Renaissance</t>
  </si>
  <si>
    <t>Edgar Degas</t>
  </si>
  <si>
    <t>Vincent van Gogh</t>
  </si>
  <si>
    <t>Amedeo Modigliani</t>
  </si>
  <si>
    <t>Expressionism</t>
  </si>
  <si>
    <t>René Magritte</t>
  </si>
  <si>
    <t>Belgium</t>
  </si>
  <si>
    <t>Surrealism,Impressionism</t>
  </si>
  <si>
    <t>Salvador Dalí</t>
  </si>
  <si>
    <t>Surrealism</t>
  </si>
  <si>
    <t>Diego Velázquez</t>
  </si>
  <si>
    <t>Albrecht Dürer</t>
  </si>
  <si>
    <t>Jan van Eyck</t>
  </si>
  <si>
    <t>Titian</t>
  </si>
  <si>
    <t>High Renaissance,Mannerism</t>
  </si>
  <si>
    <t>Mikhail Vrubel</t>
  </si>
  <si>
    <t>Symbolism</t>
  </si>
  <si>
    <t>Michelangelo</t>
  </si>
  <si>
    <t>Édouard Manet</t>
  </si>
  <si>
    <t>Realism,Impressionism</t>
  </si>
  <si>
    <t>Georges Seurat</t>
  </si>
  <si>
    <t>Joan Miró</t>
  </si>
  <si>
    <t>Pierre-Auguste Renoir</t>
  </si>
  <si>
    <t>Kazimir Malevich</t>
  </si>
  <si>
    <t>Ukraine</t>
  </si>
  <si>
    <t>Suprematism</t>
  </si>
  <si>
    <t>Row Labels</t>
  </si>
  <si>
    <t>Grand Total</t>
  </si>
  <si>
    <t>Count</t>
  </si>
  <si>
    <t>Percent</t>
  </si>
  <si>
    <t>Average of hpi</t>
  </si>
  <si>
    <t>Descriptive statistics</t>
  </si>
  <si>
    <t>Mean (Trung bình)</t>
  </si>
  <si>
    <t>Median (Trung vị)</t>
  </si>
  <si>
    <t>Standard Deviation (Độ lệch chuẩn)</t>
  </si>
  <si>
    <t>Variance (Phương sai)</t>
  </si>
  <si>
    <t>min</t>
  </si>
  <si>
    <t>max</t>
  </si>
  <si>
    <t>25% (Q1)</t>
  </si>
  <si>
    <t>75% (Q3)</t>
  </si>
  <si>
    <t>Pearson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</si>
</sst>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2" borderId="0" xfId="0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[Painters (1).xlsx]Gender!PivotTable1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Gender!$B$3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101-424A-8049-238BAE0FE6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101-424A-8049-238BAE0FE6C0}"/>
              </c:ext>
            </c:extLst>
          </c:dPt>
          <c:cat>
            <c:strRef>
              <c:f>Gender!$A$4:$A$6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Gender!$B$4:$B$6</c:f>
              <c:numCache>
                <c:formatCode>General</c:formatCode>
                <c:ptCount val="2"/>
                <c:pt idx="0">
                  <c:v>1</c:v>
                </c:pt>
                <c:pt idx="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F0-4F33-B132-96041842D39B}"/>
            </c:ext>
          </c:extLst>
        </c:ser>
        <c:ser>
          <c:idx val="1"/>
          <c:order val="1"/>
          <c:tx>
            <c:strRef>
              <c:f>Gender!$C$3</c:f>
              <c:strCache>
                <c:ptCount val="1"/>
                <c:pt idx="0">
                  <c:v>Percent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101-424A-8049-238BAE0FE6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101-424A-8049-238BAE0FE6C0}"/>
              </c:ext>
            </c:extLst>
          </c:dPt>
          <c:cat>
            <c:strRef>
              <c:f>Gender!$A$4:$A$6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Gender!$C$4:$C$6</c:f>
              <c:numCache>
                <c:formatCode>0.00%</c:formatCode>
                <c:ptCount val="2"/>
                <c:pt idx="0">
                  <c:v>2.2727272727272728E-2</c:v>
                </c:pt>
                <c:pt idx="1">
                  <c:v>0.97727272727272729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F0-4F33-B132-96041842D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[Painters (1).xlsx]Country!PivotTable2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Country!$B$3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Country!$A$4:$A$20</c:f>
              <c:strCache>
                <c:ptCount val="16"/>
                <c:pt idx="0">
                  <c:v>France</c:v>
                </c:pt>
                <c:pt idx="1">
                  <c:v>Italy</c:v>
                </c:pt>
                <c:pt idx="2">
                  <c:v>Spain</c:v>
                </c:pt>
                <c:pt idx="3">
                  <c:v>Netherlands</c:v>
                </c:pt>
                <c:pt idx="4">
                  <c:v>Belgium</c:v>
                </c:pt>
                <c:pt idx="5">
                  <c:v>Russia</c:v>
                </c:pt>
                <c:pt idx="6">
                  <c:v>Germany</c:v>
                </c:pt>
                <c:pt idx="7">
                  <c:v>Mexico</c:v>
                </c:pt>
                <c:pt idx="8">
                  <c:v>United States</c:v>
                </c:pt>
                <c:pt idx="9">
                  <c:v>U.S. Virgin Islands</c:v>
                </c:pt>
                <c:pt idx="10">
                  <c:v>Switzerland</c:v>
                </c:pt>
                <c:pt idx="11">
                  <c:v>Norway</c:v>
                </c:pt>
                <c:pt idx="12">
                  <c:v>Ukraine</c:v>
                </c:pt>
                <c:pt idx="13">
                  <c:v>Belarus</c:v>
                </c:pt>
                <c:pt idx="14">
                  <c:v>Greece</c:v>
                </c:pt>
                <c:pt idx="15">
                  <c:v>Austria</c:v>
                </c:pt>
              </c:strCache>
            </c:strRef>
          </c:cat>
          <c:val>
            <c:numRef>
              <c:f>Country!$B$4:$B$20</c:f>
              <c:numCache>
                <c:formatCode>General</c:formatCode>
                <c:ptCount val="16"/>
                <c:pt idx="0">
                  <c:v>13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E-4EA4-831A-19E56E560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8610031"/>
        <c:axId val="1808602351"/>
      </c:barChart>
      <c:catAx>
        <c:axId val="18086100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602351"/>
        <c:crosses val="autoZero"/>
        <c:auto val="1"/>
        <c:lblAlgn val="ctr"/>
        <c:lblOffset val="100"/>
        <c:noMultiLvlLbl val="0"/>
      </c:catAx>
      <c:valAx>
        <c:axId val="180860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61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[Painters (1).xlsx]hpi!PivotTable3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hpi!$B$3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hpi!$A$4:$A$20</c:f>
              <c:strCache>
                <c:ptCount val="16"/>
                <c:pt idx="0">
                  <c:v>Austria</c:v>
                </c:pt>
                <c:pt idx="1">
                  <c:v>Belarus</c:v>
                </c:pt>
                <c:pt idx="2">
                  <c:v>Belgium</c:v>
                </c:pt>
                <c:pt idx="3">
                  <c:v>France</c:v>
                </c:pt>
                <c:pt idx="4">
                  <c:v>Germany</c:v>
                </c:pt>
                <c:pt idx="5">
                  <c:v>Greece</c:v>
                </c:pt>
                <c:pt idx="6">
                  <c:v>Italy</c:v>
                </c:pt>
                <c:pt idx="7">
                  <c:v>Mexico</c:v>
                </c:pt>
                <c:pt idx="8">
                  <c:v>Netherlands</c:v>
                </c:pt>
                <c:pt idx="9">
                  <c:v>Norway</c:v>
                </c:pt>
                <c:pt idx="10">
                  <c:v>Russia</c:v>
                </c:pt>
                <c:pt idx="11">
                  <c:v>Spain</c:v>
                </c:pt>
                <c:pt idx="12">
                  <c:v>Switzerland</c:v>
                </c:pt>
                <c:pt idx="13">
                  <c:v>U.S. Virgin Islands</c:v>
                </c:pt>
                <c:pt idx="14">
                  <c:v>Ukraine</c:v>
                </c:pt>
                <c:pt idx="15">
                  <c:v>United States</c:v>
                </c:pt>
              </c:strCache>
            </c:strRef>
          </c:cat>
          <c:val>
            <c:numRef>
              <c:f>hpi!$B$4:$B$20</c:f>
              <c:numCache>
                <c:formatCode>General</c:formatCode>
                <c:ptCount val="16"/>
                <c:pt idx="0">
                  <c:v>81.589028981580597</c:v>
                </c:pt>
                <c:pt idx="1">
                  <c:v>78.885776507444405</c:v>
                </c:pt>
                <c:pt idx="2">
                  <c:v>78.469973073010848</c:v>
                </c:pt>
                <c:pt idx="3">
                  <c:v>78.970128409647458</c:v>
                </c:pt>
                <c:pt idx="4">
                  <c:v>85.612812221404397</c:v>
                </c:pt>
                <c:pt idx="5">
                  <c:v>81.260563736562503</c:v>
                </c:pt>
                <c:pt idx="6">
                  <c:v>84.824682279461015</c:v>
                </c:pt>
                <c:pt idx="7">
                  <c:v>79.674387720120606</c:v>
                </c:pt>
                <c:pt idx="8">
                  <c:v>85.595608132532476</c:v>
                </c:pt>
                <c:pt idx="9">
                  <c:v>83.598221055261206</c:v>
                </c:pt>
                <c:pt idx="10">
                  <c:v>65.115398090688643</c:v>
                </c:pt>
                <c:pt idx="11">
                  <c:v>84.619202554448975</c:v>
                </c:pt>
                <c:pt idx="12">
                  <c:v>76.606981601543595</c:v>
                </c:pt>
                <c:pt idx="13">
                  <c:v>74.647441001271403</c:v>
                </c:pt>
                <c:pt idx="14">
                  <c:v>74.953430706382306</c:v>
                </c:pt>
                <c:pt idx="15">
                  <c:v>74.883657986996795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29-48FE-B3DF-FB73D266C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3953903"/>
        <c:axId val="1867168975"/>
      </c:barChart>
      <c:catAx>
        <c:axId val="160395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168975"/>
        <c:crosses val="autoZero"/>
        <c:auto val="1"/>
        <c:lblAlgn val="ctr"/>
        <c:lblOffset val="100"/>
        <c:noMultiLvlLbl val="0"/>
      </c:catAx>
      <c:valAx>
        <c:axId val="186716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5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 vs non_en_page_views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1988910761154856"/>
                  <c:y val="-0.107273986585010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Data!$I$2:$I$45</c:f>
              <c:numCache>
                <c:formatCode>General</c:formatCode>
                <c:ptCount val="44"/>
                <c:pt idx="0">
                  <c:v>141</c:v>
                </c:pt>
                <c:pt idx="1">
                  <c:v>190</c:v>
                </c:pt>
                <c:pt idx="2">
                  <c:v>184</c:v>
                </c:pt>
                <c:pt idx="3">
                  <c:v>170</c:v>
                </c:pt>
                <c:pt idx="4">
                  <c:v>193</c:v>
                </c:pt>
                <c:pt idx="5">
                  <c:v>115</c:v>
                </c:pt>
                <c:pt idx="6">
                  <c:v>161</c:v>
                </c:pt>
                <c:pt idx="7">
                  <c:v>151</c:v>
                </c:pt>
                <c:pt idx="8">
                  <c:v>87</c:v>
                </c:pt>
                <c:pt idx="9">
                  <c:v>82</c:v>
                </c:pt>
                <c:pt idx="10">
                  <c:v>102</c:v>
                </c:pt>
                <c:pt idx="11">
                  <c:v>64</c:v>
                </c:pt>
                <c:pt idx="12">
                  <c:v>88</c:v>
                </c:pt>
                <c:pt idx="13">
                  <c:v>144</c:v>
                </c:pt>
                <c:pt idx="14">
                  <c:v>90</c:v>
                </c:pt>
                <c:pt idx="15">
                  <c:v>103</c:v>
                </c:pt>
                <c:pt idx="16">
                  <c:v>76</c:v>
                </c:pt>
                <c:pt idx="17">
                  <c:v>135</c:v>
                </c:pt>
                <c:pt idx="18">
                  <c:v>74</c:v>
                </c:pt>
                <c:pt idx="19">
                  <c:v>132</c:v>
                </c:pt>
                <c:pt idx="20">
                  <c:v>146</c:v>
                </c:pt>
                <c:pt idx="21">
                  <c:v>130</c:v>
                </c:pt>
                <c:pt idx="22">
                  <c:v>66</c:v>
                </c:pt>
                <c:pt idx="23">
                  <c:v>70</c:v>
                </c:pt>
                <c:pt idx="24">
                  <c:v>85</c:v>
                </c:pt>
                <c:pt idx="25">
                  <c:v>89</c:v>
                </c:pt>
                <c:pt idx="26">
                  <c:v>88</c:v>
                </c:pt>
                <c:pt idx="27">
                  <c:v>90</c:v>
                </c:pt>
                <c:pt idx="28">
                  <c:v>72</c:v>
                </c:pt>
                <c:pt idx="29">
                  <c:v>77</c:v>
                </c:pt>
                <c:pt idx="30">
                  <c:v>84</c:v>
                </c:pt>
                <c:pt idx="31">
                  <c:v>95</c:v>
                </c:pt>
                <c:pt idx="32">
                  <c:v>67</c:v>
                </c:pt>
                <c:pt idx="33">
                  <c:v>84</c:v>
                </c:pt>
                <c:pt idx="34">
                  <c:v>64</c:v>
                </c:pt>
                <c:pt idx="35">
                  <c:v>83</c:v>
                </c:pt>
                <c:pt idx="36">
                  <c:v>62</c:v>
                </c:pt>
                <c:pt idx="37">
                  <c:v>61</c:v>
                </c:pt>
                <c:pt idx="38">
                  <c:v>74</c:v>
                </c:pt>
                <c:pt idx="39">
                  <c:v>62</c:v>
                </c:pt>
                <c:pt idx="40">
                  <c:v>67</c:v>
                </c:pt>
                <c:pt idx="41">
                  <c:v>60</c:v>
                </c:pt>
                <c:pt idx="42">
                  <c:v>35</c:v>
                </c:pt>
                <c:pt idx="43">
                  <c:v>62</c:v>
                </c:pt>
              </c:numCache>
            </c:numRef>
          </c:xVal>
          <c:yVal>
            <c:numRef>
              <c:f>Data!$J$2:$J$45</c:f>
              <c:numCache>
                <c:formatCode>General</c:formatCode>
                <c:ptCount val="44"/>
                <c:pt idx="0">
                  <c:v>4417902</c:v>
                </c:pt>
                <c:pt idx="1">
                  <c:v>3988259</c:v>
                </c:pt>
                <c:pt idx="2">
                  <c:v>3535833</c:v>
                </c:pt>
                <c:pt idx="3">
                  <c:v>2425209</c:v>
                </c:pt>
                <c:pt idx="4">
                  <c:v>2292431</c:v>
                </c:pt>
                <c:pt idx="5">
                  <c:v>1226028</c:v>
                </c:pt>
                <c:pt idx="6">
                  <c:v>1085677</c:v>
                </c:pt>
                <c:pt idx="7">
                  <c:v>1003727</c:v>
                </c:pt>
                <c:pt idx="8">
                  <c:v>938325</c:v>
                </c:pt>
                <c:pt idx="9">
                  <c:v>897167</c:v>
                </c:pt>
                <c:pt idx="10">
                  <c:v>823724</c:v>
                </c:pt>
                <c:pt idx="11">
                  <c:v>784272</c:v>
                </c:pt>
                <c:pt idx="12">
                  <c:v>721936</c:v>
                </c:pt>
                <c:pt idx="13">
                  <c:v>719332</c:v>
                </c:pt>
                <c:pt idx="14">
                  <c:v>596575</c:v>
                </c:pt>
                <c:pt idx="15">
                  <c:v>583083</c:v>
                </c:pt>
                <c:pt idx="16">
                  <c:v>560732</c:v>
                </c:pt>
                <c:pt idx="17">
                  <c:v>558341</c:v>
                </c:pt>
                <c:pt idx="18">
                  <c:v>556003</c:v>
                </c:pt>
                <c:pt idx="19">
                  <c:v>534414</c:v>
                </c:pt>
                <c:pt idx="20">
                  <c:v>529054</c:v>
                </c:pt>
                <c:pt idx="21">
                  <c:v>500191</c:v>
                </c:pt>
                <c:pt idx="22">
                  <c:v>495337</c:v>
                </c:pt>
                <c:pt idx="23">
                  <c:v>488435</c:v>
                </c:pt>
                <c:pt idx="24">
                  <c:v>480606</c:v>
                </c:pt>
                <c:pt idx="25">
                  <c:v>470440</c:v>
                </c:pt>
                <c:pt idx="26">
                  <c:v>451312</c:v>
                </c:pt>
                <c:pt idx="27">
                  <c:v>444087</c:v>
                </c:pt>
                <c:pt idx="28">
                  <c:v>437965</c:v>
                </c:pt>
                <c:pt idx="29">
                  <c:v>436156</c:v>
                </c:pt>
                <c:pt idx="30">
                  <c:v>411123</c:v>
                </c:pt>
                <c:pt idx="31">
                  <c:v>392464</c:v>
                </c:pt>
                <c:pt idx="32">
                  <c:v>388492</c:v>
                </c:pt>
                <c:pt idx="33">
                  <c:v>383743</c:v>
                </c:pt>
                <c:pt idx="34">
                  <c:v>365595</c:v>
                </c:pt>
                <c:pt idx="35">
                  <c:v>351122</c:v>
                </c:pt>
                <c:pt idx="36">
                  <c:v>334576</c:v>
                </c:pt>
                <c:pt idx="37">
                  <c:v>239388</c:v>
                </c:pt>
                <c:pt idx="38">
                  <c:v>223518</c:v>
                </c:pt>
                <c:pt idx="39">
                  <c:v>188919</c:v>
                </c:pt>
                <c:pt idx="40">
                  <c:v>171897</c:v>
                </c:pt>
                <c:pt idx="41">
                  <c:v>145561</c:v>
                </c:pt>
                <c:pt idx="42">
                  <c:v>93656</c:v>
                </c:pt>
                <c:pt idx="43">
                  <c:v>85215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2-4660-90D3-6E1C8CB46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956303"/>
        <c:axId val="1603956783"/>
      </c:scatterChart>
      <c:valAx>
        <c:axId val="160395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56783"/>
        <c:crosses val="autoZero"/>
        <c:crossBetween val="midCat"/>
      </c:valAx>
      <c:valAx>
        <c:axId val="160395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56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1489063867016625E-2"/>
                  <c:y val="-0.143333697871099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Data!$H$2:$H$45</c:f>
              <c:numCache>
                <c:formatCode>General</c:formatCode>
                <c:ptCount val="44"/>
                <c:pt idx="0">
                  <c:v>120</c:v>
                </c:pt>
                <c:pt idx="1">
                  <c:v>877</c:v>
                </c:pt>
                <c:pt idx="2">
                  <c:v>439</c:v>
                </c:pt>
                <c:pt idx="3">
                  <c:v>139</c:v>
                </c:pt>
                <c:pt idx="4">
                  <c:v>49</c:v>
                </c:pt>
                <c:pt idx="5">
                  <c:v>73</c:v>
                </c:pt>
                <c:pt idx="6">
                  <c:v>262</c:v>
                </c:pt>
                <c:pt idx="7">
                  <c:v>109</c:v>
                </c:pt>
                <c:pt idx="8">
                  <c:v>55</c:v>
                </c:pt>
                <c:pt idx="9">
                  <c:v>117</c:v>
                </c:pt>
                <c:pt idx="10">
                  <c:v>311</c:v>
                </c:pt>
                <c:pt idx="11">
                  <c:v>70</c:v>
                </c:pt>
                <c:pt idx="12">
                  <c:v>67</c:v>
                </c:pt>
                <c:pt idx="13">
                  <c:v>291</c:v>
                </c:pt>
                <c:pt idx="14">
                  <c:v>164</c:v>
                </c:pt>
                <c:pt idx="15">
                  <c:v>47</c:v>
                </c:pt>
                <c:pt idx="16">
                  <c:v>137</c:v>
                </c:pt>
                <c:pt idx="17">
                  <c:v>186</c:v>
                </c:pt>
                <c:pt idx="18">
                  <c:v>239</c:v>
                </c:pt>
                <c:pt idx="19">
                  <c:v>128</c:v>
                </c:pt>
                <c:pt idx="20">
                  <c:v>328</c:v>
                </c:pt>
                <c:pt idx="21">
                  <c:v>141</c:v>
                </c:pt>
                <c:pt idx="22">
                  <c:v>84</c:v>
                </c:pt>
                <c:pt idx="23">
                  <c:v>193</c:v>
                </c:pt>
                <c:pt idx="24">
                  <c:v>102</c:v>
                </c:pt>
                <c:pt idx="25">
                  <c:v>24</c:v>
                </c:pt>
                <c:pt idx="26">
                  <c:v>336</c:v>
                </c:pt>
                <c:pt idx="27">
                  <c:v>90</c:v>
                </c:pt>
                <c:pt idx="28">
                  <c:v>194</c:v>
                </c:pt>
                <c:pt idx="29">
                  <c:v>81</c:v>
                </c:pt>
                <c:pt idx="30">
                  <c:v>255</c:v>
                </c:pt>
                <c:pt idx="31">
                  <c:v>87</c:v>
                </c:pt>
                <c:pt idx="32">
                  <c:v>188</c:v>
                </c:pt>
                <c:pt idx="33">
                  <c:v>702</c:v>
                </c:pt>
                <c:pt idx="34">
                  <c:v>126</c:v>
                </c:pt>
                <c:pt idx="35">
                  <c:v>31</c:v>
                </c:pt>
                <c:pt idx="36">
                  <c:v>59</c:v>
                </c:pt>
                <c:pt idx="37">
                  <c:v>43</c:v>
                </c:pt>
                <c:pt idx="38">
                  <c:v>81</c:v>
                </c:pt>
                <c:pt idx="39">
                  <c:v>70</c:v>
                </c:pt>
                <c:pt idx="40">
                  <c:v>91</c:v>
                </c:pt>
                <c:pt idx="41">
                  <c:v>99</c:v>
                </c:pt>
                <c:pt idx="42">
                  <c:v>171</c:v>
                </c:pt>
                <c:pt idx="43">
                  <c:v>259</c:v>
                </c:pt>
              </c:numCache>
            </c:numRef>
          </c:xVal>
          <c:yVal>
            <c:numRef>
              <c:f>Data!$K$2:$K$45</c:f>
              <c:numCache>
                <c:formatCode>General</c:formatCode>
                <c:ptCount val="44"/>
                <c:pt idx="0">
                  <c:v>85.919037129894207</c:v>
                </c:pt>
                <c:pt idx="1">
                  <c:v>91.556464450778805</c:v>
                </c:pt>
                <c:pt idx="2">
                  <c:v>90.285379045885193</c:v>
                </c:pt>
                <c:pt idx="3">
                  <c:v>88.065954039603497</c:v>
                </c:pt>
                <c:pt idx="4">
                  <c:v>92.123773670423802</c:v>
                </c:pt>
                <c:pt idx="5">
                  <c:v>85.381412504933607</c:v>
                </c:pt>
                <c:pt idx="6">
                  <c:v>90.137031720229203</c:v>
                </c:pt>
                <c:pt idx="7">
                  <c:v>89.277871511382898</c:v>
                </c:pt>
                <c:pt idx="8">
                  <c:v>84.283138023996599</c:v>
                </c:pt>
                <c:pt idx="9">
                  <c:v>81.589028981580597</c:v>
                </c:pt>
                <c:pt idx="10">
                  <c:v>82.868532217451403</c:v>
                </c:pt>
                <c:pt idx="11">
                  <c:v>73.429738310347005</c:v>
                </c:pt>
                <c:pt idx="12">
                  <c:v>83.598221055261206</c:v>
                </c:pt>
                <c:pt idx="13">
                  <c:v>84.044932539137207</c:v>
                </c:pt>
                <c:pt idx="14">
                  <c:v>82.871976731515304</c:v>
                </c:pt>
                <c:pt idx="15">
                  <c:v>82.034820187534393</c:v>
                </c:pt>
                <c:pt idx="16">
                  <c:v>80.808402857150497</c:v>
                </c:pt>
                <c:pt idx="17">
                  <c:v>81.925314469571305</c:v>
                </c:pt>
                <c:pt idx="18">
                  <c:v>78.885776507444405</c:v>
                </c:pt>
                <c:pt idx="19">
                  <c:v>82.742452511322895</c:v>
                </c:pt>
                <c:pt idx="20">
                  <c:v>85.826939827852499</c:v>
                </c:pt>
                <c:pt idx="21">
                  <c:v>85.398684614956295</c:v>
                </c:pt>
                <c:pt idx="22">
                  <c:v>79.880533501971399</c:v>
                </c:pt>
                <c:pt idx="23">
                  <c:v>78.523061831134399</c:v>
                </c:pt>
                <c:pt idx="24">
                  <c:v>77.957294636296098</c:v>
                </c:pt>
                <c:pt idx="25">
                  <c:v>74.883657986996795</c:v>
                </c:pt>
                <c:pt idx="26">
                  <c:v>80.107950658135906</c:v>
                </c:pt>
                <c:pt idx="27">
                  <c:v>80.282491956639007</c:v>
                </c:pt>
                <c:pt idx="28">
                  <c:v>77.760566554125504</c:v>
                </c:pt>
                <c:pt idx="29">
                  <c:v>77.052650719173698</c:v>
                </c:pt>
                <c:pt idx="30">
                  <c:v>81.868271908313105</c:v>
                </c:pt>
                <c:pt idx="31">
                  <c:v>81.260563736562503</c:v>
                </c:pt>
                <c:pt idx="32">
                  <c:v>76.606981601543595</c:v>
                </c:pt>
                <c:pt idx="33">
                  <c:v>78.904498613781598</c:v>
                </c:pt>
                <c:pt idx="34">
                  <c:v>74.953430706382306</c:v>
                </c:pt>
                <c:pt idx="35">
                  <c:v>79.686912821167198</c:v>
                </c:pt>
                <c:pt idx="36">
                  <c:v>77.395466500399905</c:v>
                </c:pt>
                <c:pt idx="37">
                  <c:v>73.689909546084706</c:v>
                </c:pt>
                <c:pt idx="38">
                  <c:v>79.179379591896193</c:v>
                </c:pt>
                <c:pt idx="39">
                  <c:v>74.223754518274006</c:v>
                </c:pt>
                <c:pt idx="40">
                  <c:v>74.647441001271403</c:v>
                </c:pt>
                <c:pt idx="41">
                  <c:v>71.3574176965992</c:v>
                </c:pt>
                <c:pt idx="42">
                  <c:v>58.873378484778101</c:v>
                </c:pt>
                <c:pt idx="43">
                  <c:v>73.057954612270194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8E-4F1A-B1B4-778A774CF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324911"/>
        <c:axId val="1939320111"/>
      </c:scatterChart>
      <c:valAx>
        <c:axId val="1939324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320111"/>
        <c:crosses val="autoZero"/>
        <c:crossBetween val="midCat"/>
      </c:valAx>
      <c:valAx>
        <c:axId val="193932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324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hpi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hpi histogram</a:t>
          </a:r>
        </a:p>
      </cx:txPr>
    </cx:title>
    <cx:plotArea>
      <cx:plotAreaRegion>
        <cx:series layoutId="clusteredColumn" uniqueId="{00000001-4F6D-4297-9F31-243002958F1C}" formatIdx="1">
          <cx:tx>
            <cx:txData>
              <cx:f/>
              <cx:v>hpi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#,##0.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3</xdr:row>
      <xdr:rowOff>100012</xdr:rowOff>
    </xdr:from>
    <xdr:to>
      <xdr:col>13</xdr:col>
      <xdr:colOff>114300</xdr:colOff>
      <xdr:row>17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74D3B6-48BF-D176-E9E8-F89B5335B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4</xdr:row>
      <xdr:rowOff>166687</xdr:rowOff>
    </xdr:from>
    <xdr:to>
      <xdr:col>13</xdr:col>
      <xdr:colOff>180975</xdr:colOff>
      <xdr:row>19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0CF7AE-4BC9-B78C-031D-82C8B0CB9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2</xdr:row>
      <xdr:rowOff>109537</xdr:rowOff>
    </xdr:from>
    <xdr:to>
      <xdr:col>10</xdr:col>
      <xdr:colOff>361950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17A8CE-B504-71BC-9C3A-9A2FEC7778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52387</xdr:colOff>
      <xdr:row>18</xdr:row>
      <xdr:rowOff>119062</xdr:rowOff>
    </xdr:from>
    <xdr:to>
      <xdr:col>10</xdr:col>
      <xdr:colOff>357187</xdr:colOff>
      <xdr:row>33</xdr:row>
      <xdr:rowOff>4762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8B77848-7A2A-793F-BDA1-A7E0729ADD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47962" y="35480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538162</xdr:colOff>
      <xdr:row>2</xdr:row>
      <xdr:rowOff>42862</xdr:rowOff>
    </xdr:from>
    <xdr:to>
      <xdr:col>13</xdr:col>
      <xdr:colOff>233362</xdr:colOff>
      <xdr:row>16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41AD6B-0425-3C98-5B6F-6C40E6868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490537</xdr:colOff>
      <xdr:row>18</xdr:row>
      <xdr:rowOff>90487</xdr:rowOff>
    </xdr:from>
    <xdr:to>
      <xdr:col>13</xdr:col>
      <xdr:colOff>185737</xdr:colOff>
      <xdr:row>32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E9B917-1BB4-8381-3882-D80CD4C7D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guyen Bich Ngoc" refreshedDate="45380.370190856484" createdVersion="8" refreshedVersion="8" minRefreshableVersion="3" recordCount="44" xr:uid="{0C5F2C94-D1F0-4298-8F2A-523CC6FB53C2}">
  <cacheSource type="worksheet">
    <worksheetSource name="painters"/>
  </cacheSource>
  <cacheFields count="12">
    <cacheField name="name" numFmtId="0">
      <sharedItems/>
    </cacheField>
    <cacheField name="gender" numFmtId="0">
      <sharedItems count="2">
        <s v="F"/>
        <s v="M"/>
      </sharedItems>
    </cacheField>
    <cacheField name="bplace_country" numFmtId="0">
      <sharedItems count="16">
        <s v="Mexico"/>
        <s v="Netherlands"/>
        <s v="Spain"/>
        <s v="Italy"/>
        <s v="France"/>
        <s v="Austria"/>
        <s v="Norway"/>
        <s v="Belarus"/>
        <s v="Germany"/>
        <s v="United States"/>
        <s v="Belgium"/>
        <s v="Greece"/>
        <s v="Switzerland"/>
        <s v="Ukraine"/>
        <s v="U.S. Virgin Islands"/>
        <s v="Russia"/>
      </sharedItems>
    </cacheField>
    <cacheField name="birthyear" numFmtId="0">
      <sharedItems containsSemiMixedTypes="0" containsString="0" containsNumber="1" containsInteger="1" minValue="1360" maxValue="1912"/>
    </cacheField>
    <cacheField name="deathyear" numFmtId="0">
      <sharedItems containsSemiMixedTypes="0" containsString="0" containsNumber="1" containsInteger="1" minValue="1428" maxValue="1989"/>
    </cacheField>
    <cacheField name="occupation" numFmtId="0">
      <sharedItems/>
    </cacheField>
    <cacheField name="genre" numFmtId="0">
      <sharedItems/>
    </cacheField>
    <cacheField name="paintings" numFmtId="0">
      <sharedItems containsSemiMixedTypes="0" containsString="0" containsNumber="1" containsInteger="1" minValue="24" maxValue="877"/>
    </cacheField>
    <cacheField name="l" numFmtId="0">
      <sharedItems containsSemiMixedTypes="0" containsString="0" containsNumber="1" containsInteger="1" minValue="35" maxValue="193"/>
    </cacheField>
    <cacheField name="non_en_page_views" numFmtId="0">
      <sharedItems containsSemiMixedTypes="0" containsString="0" containsNumber="1" containsInteger="1" minValue="85215" maxValue="4417902"/>
    </cacheField>
    <cacheField name="hpi" numFmtId="0">
      <sharedItems containsSemiMixedTypes="0" containsString="0" containsNumber="1" minValue="58.873378484778101" maxValue="92.123773670423802"/>
    </cacheField>
    <cacheField name="hpi_cat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s v="Frida Kahlo"/>
    <x v="0"/>
    <x v="0"/>
    <n v="1907"/>
    <n v="1954"/>
    <s v="PAINTER"/>
    <s v="Primitivism,Surrealism"/>
    <n v="120"/>
    <n v="141"/>
    <n v="4417902"/>
    <n v="85.919037129894207"/>
    <n v="3"/>
  </r>
  <r>
    <s v="Vincent van Gogh"/>
    <x v="1"/>
    <x v="1"/>
    <n v="1853"/>
    <n v="1890"/>
    <s v="PAINTER"/>
    <s v="Post-Impressionism"/>
    <n v="877"/>
    <n v="190"/>
    <n v="3988259"/>
    <n v="91.556464450778805"/>
    <n v="3"/>
  </r>
  <r>
    <s v="Pablo Picasso"/>
    <x v="1"/>
    <x v="2"/>
    <n v="1881"/>
    <n v="1973"/>
    <s v="PAINTER"/>
    <s v="Cubism"/>
    <n v="439"/>
    <n v="184"/>
    <n v="3535833"/>
    <n v="90.285379045885193"/>
    <n v="3"/>
  </r>
  <r>
    <s v="Salvador Dalí"/>
    <x v="1"/>
    <x v="2"/>
    <n v="1904"/>
    <n v="1989"/>
    <s v="PAINTER"/>
    <s v="Surrealism"/>
    <n v="139"/>
    <n v="170"/>
    <n v="2425209"/>
    <n v="88.065954039603497"/>
    <n v="3"/>
  </r>
  <r>
    <s v="Michelangelo"/>
    <x v="1"/>
    <x v="3"/>
    <n v="1475"/>
    <n v="1564"/>
    <s v="PAINTER"/>
    <s v="High Renaissance"/>
    <n v="49"/>
    <n v="193"/>
    <n v="2292431"/>
    <n v="92.123773670423802"/>
    <n v="3"/>
  </r>
  <r>
    <s v="Claude Monet"/>
    <x v="1"/>
    <x v="4"/>
    <n v="1840"/>
    <n v="1926"/>
    <s v="PAINTER"/>
    <s v="Impressionism"/>
    <n v="73"/>
    <n v="115"/>
    <n v="1226028"/>
    <n v="85.381412504933607"/>
    <n v="3"/>
  </r>
  <r>
    <s v="Rembrandt"/>
    <x v="1"/>
    <x v="1"/>
    <n v="1606"/>
    <n v="1669"/>
    <s v="PAINTER"/>
    <s v="Baroque"/>
    <n v="262"/>
    <n v="161"/>
    <n v="1085677"/>
    <n v="90.137031720229203"/>
    <n v="3"/>
  </r>
  <r>
    <s v="Raphael"/>
    <x v="1"/>
    <x v="3"/>
    <n v="1483"/>
    <n v="1520"/>
    <s v="PAINTER"/>
    <s v="High Renaissance"/>
    <n v="109"/>
    <n v="151"/>
    <n v="1003727"/>
    <n v="89.277871511382898"/>
    <n v="3"/>
  </r>
  <r>
    <s v="Caravaggio"/>
    <x v="1"/>
    <x v="3"/>
    <n v="1571"/>
    <n v="1610"/>
    <s v="PAINTER"/>
    <s v="Baroque"/>
    <n v="55"/>
    <n v="87"/>
    <n v="938325"/>
    <n v="84.283138023996599"/>
    <n v="2"/>
  </r>
  <r>
    <s v="Gustav Klimt"/>
    <x v="1"/>
    <x v="5"/>
    <n v="1862"/>
    <n v="1918"/>
    <s v="PAINTER"/>
    <s v="Symbolism,Art Nouveau"/>
    <n v="117"/>
    <n v="82"/>
    <n v="897167"/>
    <n v="81.589028981580597"/>
    <n v="2"/>
  </r>
  <r>
    <s v="Paul Gauguin"/>
    <x v="1"/>
    <x v="4"/>
    <n v="1848"/>
    <n v="1903"/>
    <s v="PAINTER"/>
    <s v="Symbolism,Post-Impressionism"/>
    <n v="311"/>
    <n v="102"/>
    <n v="823724"/>
    <n v="82.868532217451403"/>
    <n v="2"/>
  </r>
  <r>
    <s v="Diego Rivera"/>
    <x v="1"/>
    <x v="0"/>
    <n v="1886"/>
    <n v="1957"/>
    <s v="PAINTER"/>
    <s v="Social Realism,Muralism"/>
    <n v="70"/>
    <n v="64"/>
    <n v="784272"/>
    <n v="73.429738310347005"/>
    <n v="1"/>
  </r>
  <r>
    <s v="Edvard Munch"/>
    <x v="1"/>
    <x v="6"/>
    <n v="1863"/>
    <n v="1944"/>
    <s v="PAINTER"/>
    <s v="Symbolism,Expressionism"/>
    <n v="67"/>
    <n v="88"/>
    <n v="721936"/>
    <n v="83.598221055261206"/>
    <n v="2"/>
  </r>
  <r>
    <s v="Francisco Goya"/>
    <x v="1"/>
    <x v="2"/>
    <n v="1746"/>
    <n v="1828"/>
    <s v="PAINTER"/>
    <s v="Romanticism"/>
    <n v="291"/>
    <n v="144"/>
    <n v="719332"/>
    <n v="84.044932539137207"/>
    <n v="2"/>
  </r>
  <r>
    <s v="Sandro Botticelli"/>
    <x v="1"/>
    <x v="3"/>
    <n v="1445"/>
    <n v="1510"/>
    <s v="PAINTER"/>
    <s v="Early Renaissance"/>
    <n v="164"/>
    <n v="90"/>
    <n v="596575"/>
    <n v="82.871976731515304"/>
    <n v="2"/>
  </r>
  <r>
    <s v="Paul Cézanne"/>
    <x v="1"/>
    <x v="4"/>
    <n v="1839"/>
    <n v="1906"/>
    <s v="PAINTER"/>
    <s v="Post-Impressionism"/>
    <n v="47"/>
    <n v="103"/>
    <n v="583083"/>
    <n v="82.034820187534393"/>
    <n v="2"/>
  </r>
  <r>
    <s v="Hieronymus Bosch"/>
    <x v="1"/>
    <x v="1"/>
    <n v="1450"/>
    <n v="1516"/>
    <s v="PAINTER"/>
    <s v="Northern Renaissance"/>
    <n v="137"/>
    <n v="76"/>
    <n v="560732"/>
    <n v="80.808402857150497"/>
    <n v="2"/>
  </r>
  <r>
    <s v="Henri Matisse"/>
    <x v="1"/>
    <x v="4"/>
    <n v="1869"/>
    <n v="1954"/>
    <s v="PAINTER"/>
    <s v="Impressionism,Post-Impressionism"/>
    <n v="186"/>
    <n v="135"/>
    <n v="558341"/>
    <n v="81.925314469571305"/>
    <n v="2"/>
  </r>
  <r>
    <s v="Marc Chagall"/>
    <x v="1"/>
    <x v="7"/>
    <n v="1887"/>
    <n v="1985"/>
    <s v="PAINTER"/>
    <s v="Primitivism"/>
    <n v="239"/>
    <n v="74"/>
    <n v="556003"/>
    <n v="78.885776507444405"/>
    <n v="2"/>
  </r>
  <r>
    <s v="Diego Velázquez"/>
    <x v="1"/>
    <x v="2"/>
    <n v="1599"/>
    <n v="1660"/>
    <s v="PAINTER"/>
    <s v="Baroque"/>
    <n v="128"/>
    <n v="132"/>
    <n v="534414"/>
    <n v="82.742452511322895"/>
    <n v="2"/>
  </r>
  <r>
    <s v="Albrecht Dürer"/>
    <x v="1"/>
    <x v="8"/>
    <n v="1471"/>
    <n v="1528"/>
    <s v="PAINTER"/>
    <s v="Northern Renaissance"/>
    <n v="328"/>
    <n v="146"/>
    <n v="529054"/>
    <n v="85.826939827852499"/>
    <n v="3"/>
  </r>
  <r>
    <s v="Peter Paul Rubens"/>
    <x v="1"/>
    <x v="8"/>
    <n v="1577"/>
    <n v="1640"/>
    <s v="PAINTER"/>
    <s v="Baroque"/>
    <n v="141"/>
    <n v="130"/>
    <n v="500191"/>
    <n v="85.398684614956295"/>
    <n v="3"/>
  </r>
  <r>
    <s v="Piet Mondrian"/>
    <x v="1"/>
    <x v="1"/>
    <n v="1872"/>
    <n v="1944"/>
    <s v="PAINTER"/>
    <s v="Neoplasticism"/>
    <n v="84"/>
    <n v="66"/>
    <n v="495337"/>
    <n v="79.880533501971399"/>
    <n v="2"/>
  </r>
  <r>
    <s v="Amedeo Modigliani"/>
    <x v="1"/>
    <x v="3"/>
    <n v="1884"/>
    <n v="1920"/>
    <s v="PAINTER"/>
    <s v="Expressionism"/>
    <n v="193"/>
    <n v="70"/>
    <n v="488435"/>
    <n v="78.523061831134399"/>
    <n v="2"/>
  </r>
  <r>
    <s v="Joan Miró"/>
    <x v="1"/>
    <x v="2"/>
    <n v="1893"/>
    <n v="1983"/>
    <s v="PAINTER"/>
    <s v="Surrealism"/>
    <n v="102"/>
    <n v="85"/>
    <n v="480606"/>
    <n v="77.957294636296098"/>
    <n v="2"/>
  </r>
  <r>
    <s v="Jackson Pollock"/>
    <x v="1"/>
    <x v="9"/>
    <n v="1912"/>
    <n v="1956"/>
    <s v="PAINTER"/>
    <s v="Abstract Expressionism"/>
    <n v="24"/>
    <n v="89"/>
    <n v="470440"/>
    <n v="74.883657986996795"/>
    <n v="1"/>
  </r>
  <r>
    <s v="Pierre-Auguste Renoir"/>
    <x v="1"/>
    <x v="4"/>
    <n v="1841"/>
    <n v="1919"/>
    <s v="PAINTER"/>
    <s v="Impressionism"/>
    <n v="336"/>
    <n v="88"/>
    <n v="451312"/>
    <n v="80.107950658135906"/>
    <n v="2"/>
  </r>
  <r>
    <s v="Édouard Manet"/>
    <x v="1"/>
    <x v="4"/>
    <n v="1832"/>
    <n v="1883"/>
    <s v="PAINTER"/>
    <s v="Realism,Impressionism"/>
    <n v="90"/>
    <n v="90"/>
    <n v="444087"/>
    <n v="80.282491956639007"/>
    <n v="2"/>
  </r>
  <r>
    <s v="René Magritte"/>
    <x v="1"/>
    <x v="10"/>
    <n v="1898"/>
    <n v="1967"/>
    <s v="PAINTER"/>
    <s v="Surrealism,Impressionism"/>
    <n v="194"/>
    <n v="72"/>
    <n v="437965"/>
    <n v="77.760566554125504"/>
    <n v="2"/>
  </r>
  <r>
    <s v="Henri de Toulouse-Lautrec"/>
    <x v="1"/>
    <x v="4"/>
    <n v="1864"/>
    <n v="1901"/>
    <s v="PAINTER"/>
    <s v="Post-Impressionism"/>
    <n v="81"/>
    <n v="77"/>
    <n v="436156"/>
    <n v="77.052650719173698"/>
    <n v="2"/>
  </r>
  <r>
    <s v="Titian"/>
    <x v="1"/>
    <x v="3"/>
    <n v="1488"/>
    <n v="1576"/>
    <s v="PAINTER"/>
    <s v="High Renaissance,Mannerism"/>
    <n v="255"/>
    <n v="84"/>
    <n v="411123"/>
    <n v="81.868271908313105"/>
    <n v="2"/>
  </r>
  <r>
    <s v="El Greco"/>
    <x v="1"/>
    <x v="11"/>
    <n v="1541"/>
    <n v="1614"/>
    <s v="PAINTER"/>
    <s v="Mannerism"/>
    <n v="87"/>
    <n v="95"/>
    <n v="392464"/>
    <n v="81.260563736562503"/>
    <n v="2"/>
  </r>
  <r>
    <s v="Paul Klee"/>
    <x v="1"/>
    <x v="12"/>
    <n v="1879"/>
    <n v="1940"/>
    <s v="PAINTER"/>
    <s v="Expressionism,Abstractionism,Surrealism"/>
    <n v="188"/>
    <n v="67"/>
    <n v="388492"/>
    <n v="76.606981601543595"/>
    <n v="2"/>
  </r>
  <r>
    <s v="Edgar Degas"/>
    <x v="1"/>
    <x v="4"/>
    <n v="1834"/>
    <n v="1917"/>
    <s v="PAINTER"/>
    <s v="Impressionism"/>
    <n v="702"/>
    <n v="84"/>
    <n v="383743"/>
    <n v="78.904498613781598"/>
    <n v="2"/>
  </r>
  <r>
    <s v="Kazimir Malevich"/>
    <x v="1"/>
    <x v="13"/>
    <n v="1879"/>
    <n v="1935"/>
    <s v="PAINTER"/>
    <s v="Suprematism"/>
    <n v="126"/>
    <n v="64"/>
    <n v="365595"/>
    <n v="74.953430706382306"/>
    <n v="1"/>
  </r>
  <r>
    <s v="Eugène Delacroix"/>
    <x v="1"/>
    <x v="4"/>
    <n v="1798"/>
    <n v="1863"/>
    <s v="PAINTER"/>
    <s v="Romanticism"/>
    <n v="31"/>
    <n v="83"/>
    <n v="351122"/>
    <n v="79.686912821167198"/>
    <n v="2"/>
  </r>
  <r>
    <s v="Gustave Courbet"/>
    <x v="1"/>
    <x v="4"/>
    <n v="1819"/>
    <n v="1877"/>
    <s v="PAINTER"/>
    <s v="Realism"/>
    <n v="59"/>
    <n v="62"/>
    <n v="334576"/>
    <n v="77.395466500399905"/>
    <n v="2"/>
  </r>
  <r>
    <s v="Georges Seurat"/>
    <x v="1"/>
    <x v="4"/>
    <n v="1859"/>
    <n v="1891"/>
    <s v="PAINTER"/>
    <s v="Post-Impressionism"/>
    <n v="43"/>
    <n v="61"/>
    <n v="239388"/>
    <n v="73.689909546084706"/>
    <n v="1"/>
  </r>
  <r>
    <s v="Jan van Eyck"/>
    <x v="1"/>
    <x v="10"/>
    <n v="1395"/>
    <n v="1441"/>
    <s v="PAINTER"/>
    <s v="Northern Renaissance"/>
    <n v="81"/>
    <n v="74"/>
    <n v="223518"/>
    <n v="79.179379591896193"/>
    <n v="2"/>
  </r>
  <r>
    <s v="Henri Rousseau"/>
    <x v="1"/>
    <x v="4"/>
    <n v="1844"/>
    <n v="1910"/>
    <s v="PAINTER"/>
    <s v="Primitivism"/>
    <n v="70"/>
    <n v="62"/>
    <n v="188919"/>
    <n v="74.223754518274006"/>
    <n v="1"/>
  </r>
  <r>
    <s v="Camille Pissarro"/>
    <x v="1"/>
    <x v="14"/>
    <n v="1830"/>
    <n v="1903"/>
    <s v="PAINTER"/>
    <s v="Impressionism,Post-Impressionism"/>
    <n v="91"/>
    <n v="67"/>
    <n v="171897"/>
    <n v="74.647441001271403"/>
    <n v="1"/>
  </r>
  <r>
    <s v="Andrei Rublev"/>
    <x v="1"/>
    <x v="15"/>
    <n v="1360"/>
    <n v="1428"/>
    <s v="PAINTER"/>
    <s v="Byzantine Art"/>
    <n v="99"/>
    <n v="60"/>
    <n v="145561"/>
    <n v="71.3574176965992"/>
    <n v="1"/>
  </r>
  <r>
    <s v="Mikhail Vrubel"/>
    <x v="1"/>
    <x v="15"/>
    <n v="1856"/>
    <n v="1910"/>
    <s v="PAINTER"/>
    <s v="Symbolism"/>
    <n v="171"/>
    <n v="35"/>
    <n v="93656"/>
    <n v="58.873378484778101"/>
    <n v="1"/>
  </r>
  <r>
    <s v="Alfred Sisley"/>
    <x v="1"/>
    <x v="4"/>
    <n v="1839"/>
    <n v="1899"/>
    <s v="PAINTER"/>
    <s v="Impressionism"/>
    <n v="259"/>
    <n v="62"/>
    <n v="85215"/>
    <n v="73.057954612270194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8C9FE6-B5D0-4ED2-80FC-DED6822E938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C6" firstHeaderRow="0" firstDataRow="1" firstDataCol="1"/>
  <pivotFields count="12">
    <pivotField dataField="1"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" fld="0" subtotal="count" baseField="0" baseItem="0"/>
    <dataField name="Percent" fld="0" subtotal="count" showDataAs="percentOfTotal" baseField="0" baseItem="0" numFmtId="1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F6F314-5205-4F13-9BF4-249E70D1CD2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20" firstHeaderRow="1" firstDataRow="1" firstDataCol="1"/>
  <pivotFields count="12">
    <pivotField dataField="1" showAll="0"/>
    <pivotField showAll="0"/>
    <pivotField axis="axisRow" showAll="0" sortType="descending">
      <items count="17">
        <item x="5"/>
        <item x="7"/>
        <item x="10"/>
        <item x="4"/>
        <item x="8"/>
        <item x="11"/>
        <item x="3"/>
        <item x="0"/>
        <item x="1"/>
        <item x="6"/>
        <item x="15"/>
        <item x="2"/>
        <item x="12"/>
        <item x="14"/>
        <item x="13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7">
    <i>
      <x v="3"/>
    </i>
    <i>
      <x v="6"/>
    </i>
    <i>
      <x v="11"/>
    </i>
    <i>
      <x v="8"/>
    </i>
    <i>
      <x v="2"/>
    </i>
    <i>
      <x v="10"/>
    </i>
    <i>
      <x v="4"/>
    </i>
    <i>
      <x v="7"/>
    </i>
    <i>
      <x v="15"/>
    </i>
    <i>
      <x v="13"/>
    </i>
    <i>
      <x v="12"/>
    </i>
    <i>
      <x v="9"/>
    </i>
    <i>
      <x v="14"/>
    </i>
    <i>
      <x v="1"/>
    </i>
    <i>
      <x v="5"/>
    </i>
    <i>
      <x/>
    </i>
    <i t="grand">
      <x/>
    </i>
  </rowItems>
  <colItems count="1">
    <i/>
  </colItems>
  <dataFields count="1">
    <dataField name="Count" fld="0" subtotal="count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7E8D1D-B00A-46B4-ABB1-F4020ACDC848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20" firstHeaderRow="1" firstDataRow="1" firstDataCol="1"/>
  <pivotFields count="12">
    <pivotField showAll="0"/>
    <pivotField showAll="0"/>
    <pivotField axis="axisRow" showAll="0">
      <items count="17">
        <item x="5"/>
        <item x="7"/>
        <item x="10"/>
        <item x="4"/>
        <item x="8"/>
        <item x="11"/>
        <item x="3"/>
        <item x="0"/>
        <item x="1"/>
        <item x="6"/>
        <item x="15"/>
        <item x="2"/>
        <item x="12"/>
        <item x="14"/>
        <item x="13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Average of hpi" fld="10" subtotal="average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3D6BE3-3640-46E5-8B20-D02AC17B6E75}" name="painters" displayName="painters" ref="A1:L45" totalsRowShown="0" headerRowDxfId="0">
  <autoFilter ref="A1:L45" xr:uid="{543D6BE3-3640-46E5-8B20-D02AC17B6E75}"/>
  <sortState xmlns:xlrd2="http://schemas.microsoft.com/office/spreadsheetml/2017/richdata2" ref="A2:L45">
    <sortCondition descending="1" ref="J1:J45"/>
  </sortState>
  <tableColumns count="12">
    <tableColumn id="1" xr3:uid="{BAC2AF04-B7CD-483F-BB2A-37F3BD5B738D}" name="name"/>
    <tableColumn id="2" xr3:uid="{504026A1-6EC9-42F3-BD90-CAFEC2B08A12}" name="gender"/>
    <tableColumn id="3" xr3:uid="{09862FA5-7927-4D66-8E29-89CF1FA7E3F1}" name="bplace_country"/>
    <tableColumn id="4" xr3:uid="{38AD8C9F-687E-4DE2-B1D4-20F22A742A35}" name="birthyear"/>
    <tableColumn id="5" xr3:uid="{73DFD7AF-1C38-49E9-9592-4C782AAE2D58}" name="deathyear"/>
    <tableColumn id="6" xr3:uid="{9EA5A4A6-F841-41F1-8E04-C9AA3265080C}" name="occupation"/>
    <tableColumn id="7" xr3:uid="{C0E961D9-7FCA-4CD0-A9EC-1D5EBD175D47}" name="genre"/>
    <tableColumn id="8" xr3:uid="{F5760C01-4FBF-4975-B996-3399BAE6E115}" name="paintings"/>
    <tableColumn id="9" xr3:uid="{33E3D43C-A40A-414C-8823-994A06B1CEFC}" name="l"/>
    <tableColumn id="10" xr3:uid="{55677F96-B7FD-4D76-949F-50FCD6B536A6}" name="non_en_page_views"/>
    <tableColumn id="11" xr3:uid="{D3A01473-96B1-45A1-80EA-BE0E52C56663}" name="hpi"/>
    <tableColumn id="12" xr3:uid="{726A5155-E908-45B1-884E-661A03F02F05}" name="hpi_ca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9593E-7935-418B-98ED-A2516D3D5DE4}">
  <dimension ref="A3:C6"/>
  <sheetViews>
    <sheetView workbookViewId="0">
      <selection activeCell="G22" sqref="G22"/>
    </sheetView>
  </sheetViews>
  <sheetFormatPr defaultRowHeight="15" x14ac:dyDescent="0.25"/>
  <cols>
    <col min="1" max="1" width="13.42578125" bestFit="1" customWidth="1"/>
    <col min="2" max="2" width="6.5703125" bestFit="1" customWidth="1"/>
    <col min="3" max="3" width="8.140625" bestFit="1" customWidth="1"/>
  </cols>
  <sheetData>
    <row r="3" spans="1:3" x14ac:dyDescent="0.25">
      <c r="A3" s="2" t="s">
        <v>103</v>
      </c>
      <c r="B3" t="s">
        <v>105</v>
      </c>
      <c r="C3" t="s">
        <v>106</v>
      </c>
    </row>
    <row r="4" spans="1:3" x14ac:dyDescent="0.25">
      <c r="A4" s="3" t="s">
        <v>35</v>
      </c>
      <c r="B4">
        <v>1</v>
      </c>
      <c r="C4" s="4">
        <v>2.2727272727272728E-2</v>
      </c>
    </row>
    <row r="5" spans="1:3" x14ac:dyDescent="0.25">
      <c r="A5" s="3" t="s">
        <v>13</v>
      </c>
      <c r="B5">
        <v>43</v>
      </c>
      <c r="C5" s="4">
        <v>0.97727272727272729</v>
      </c>
    </row>
    <row r="6" spans="1:3" x14ac:dyDescent="0.25">
      <c r="A6" s="3" t="s">
        <v>104</v>
      </c>
      <c r="B6">
        <v>44</v>
      </c>
      <c r="C6" s="4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97D0E-1F40-4E65-8E4A-872B05DF48B8}">
  <dimension ref="A3:B20"/>
  <sheetViews>
    <sheetView workbookViewId="0">
      <selection activeCell="M24" sqref="M24"/>
    </sheetView>
  </sheetViews>
  <sheetFormatPr defaultRowHeight="15" x14ac:dyDescent="0.25"/>
  <cols>
    <col min="1" max="1" width="17.42578125" bestFit="1" customWidth="1"/>
    <col min="2" max="2" width="6.5703125" bestFit="1" customWidth="1"/>
    <col min="3" max="3" width="8.140625" bestFit="1" customWidth="1"/>
  </cols>
  <sheetData>
    <row r="3" spans="1:2" x14ac:dyDescent="0.25">
      <c r="A3" s="2" t="s">
        <v>103</v>
      </c>
      <c r="B3" t="s">
        <v>105</v>
      </c>
    </row>
    <row r="4" spans="1:2" x14ac:dyDescent="0.25">
      <c r="A4" s="3" t="s">
        <v>24</v>
      </c>
      <c r="B4">
        <v>13</v>
      </c>
    </row>
    <row r="5" spans="1:2" x14ac:dyDescent="0.25">
      <c r="A5" s="3" t="s">
        <v>28</v>
      </c>
      <c r="B5">
        <v>6</v>
      </c>
    </row>
    <row r="6" spans="1:2" x14ac:dyDescent="0.25">
      <c r="A6" s="3" t="s">
        <v>18</v>
      </c>
      <c r="B6">
        <v>5</v>
      </c>
    </row>
    <row r="7" spans="1:2" x14ac:dyDescent="0.25">
      <c r="A7" s="3" t="s">
        <v>21</v>
      </c>
      <c r="B7">
        <v>4</v>
      </c>
    </row>
    <row r="8" spans="1:2" x14ac:dyDescent="0.25">
      <c r="A8" s="3" t="s">
        <v>83</v>
      </c>
      <c r="B8">
        <v>2</v>
      </c>
    </row>
    <row r="9" spans="1:2" x14ac:dyDescent="0.25">
      <c r="A9" s="3" t="s">
        <v>42</v>
      </c>
      <c r="B9">
        <v>2</v>
      </c>
    </row>
    <row r="10" spans="1:2" x14ac:dyDescent="0.25">
      <c r="A10" s="3" t="s">
        <v>33</v>
      </c>
      <c r="B10">
        <v>2</v>
      </c>
    </row>
    <row r="11" spans="1:2" x14ac:dyDescent="0.25">
      <c r="A11" s="3" t="s">
        <v>36</v>
      </c>
      <c r="B11">
        <v>2</v>
      </c>
    </row>
    <row r="12" spans="1:2" x14ac:dyDescent="0.25">
      <c r="A12" s="3" t="s">
        <v>74</v>
      </c>
      <c r="B12">
        <v>1</v>
      </c>
    </row>
    <row r="13" spans="1:2" x14ac:dyDescent="0.25">
      <c r="A13" s="3" t="s">
        <v>14</v>
      </c>
      <c r="B13">
        <v>1</v>
      </c>
    </row>
    <row r="14" spans="1:2" x14ac:dyDescent="0.25">
      <c r="A14" s="3" t="s">
        <v>47</v>
      </c>
      <c r="B14">
        <v>1</v>
      </c>
    </row>
    <row r="15" spans="1:2" x14ac:dyDescent="0.25">
      <c r="A15" s="3" t="s">
        <v>55</v>
      </c>
      <c r="B15">
        <v>1</v>
      </c>
    </row>
    <row r="16" spans="1:2" x14ac:dyDescent="0.25">
      <c r="A16" s="3" t="s">
        <v>101</v>
      </c>
      <c r="B16">
        <v>1</v>
      </c>
    </row>
    <row r="17" spans="1:2" x14ac:dyDescent="0.25">
      <c r="A17" s="3" t="s">
        <v>71</v>
      </c>
      <c r="B17">
        <v>1</v>
      </c>
    </row>
    <row r="18" spans="1:2" x14ac:dyDescent="0.25">
      <c r="A18" s="3" t="s">
        <v>66</v>
      </c>
      <c r="B18">
        <v>1</v>
      </c>
    </row>
    <row r="19" spans="1:2" x14ac:dyDescent="0.25">
      <c r="A19" s="3" t="s">
        <v>62</v>
      </c>
      <c r="B19">
        <v>1</v>
      </c>
    </row>
    <row r="20" spans="1:2" x14ac:dyDescent="0.25">
      <c r="A20" s="3" t="s">
        <v>104</v>
      </c>
      <c r="B20">
        <v>44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A763-FAC0-4A66-AE32-C820B3814B73}">
  <dimension ref="A3:P20"/>
  <sheetViews>
    <sheetView workbookViewId="0">
      <selection activeCell="B5" sqref="B5"/>
    </sheetView>
  </sheetViews>
  <sheetFormatPr defaultRowHeight="15" x14ac:dyDescent="0.25"/>
  <cols>
    <col min="1" max="1" width="17.42578125" bestFit="1" customWidth="1"/>
    <col min="2" max="2" width="13.85546875" bestFit="1" customWidth="1"/>
    <col min="14" max="14" width="33" bestFit="1" customWidth="1"/>
  </cols>
  <sheetData>
    <row r="3" spans="1:16" x14ac:dyDescent="0.25">
      <c r="A3" s="2" t="s">
        <v>103</v>
      </c>
      <c r="B3" t="s">
        <v>107</v>
      </c>
      <c r="N3" s="6" t="s">
        <v>108</v>
      </c>
      <c r="O3" s="6"/>
      <c r="P3" s="6"/>
    </row>
    <row r="4" spans="1:16" x14ac:dyDescent="0.25">
      <c r="A4" s="3" t="s">
        <v>62</v>
      </c>
      <c r="B4">
        <v>81.589028981580597</v>
      </c>
      <c r="N4" s="5" t="s">
        <v>109</v>
      </c>
      <c r="O4" s="5">
        <f>AVERAGE(painters[hpi])</f>
        <v>80.572919365728396</v>
      </c>
    </row>
    <row r="5" spans="1:16" x14ac:dyDescent="0.25">
      <c r="A5" s="3" t="s">
        <v>71</v>
      </c>
      <c r="B5">
        <v>78.885776507444405</v>
      </c>
      <c r="N5" t="s">
        <v>110</v>
      </c>
      <c r="O5">
        <f>MEDIAN(painters[hpi])</f>
        <v>80.545447406894752</v>
      </c>
    </row>
    <row r="6" spans="1:16" x14ac:dyDescent="0.25">
      <c r="A6" s="3" t="s">
        <v>83</v>
      </c>
      <c r="B6">
        <v>78.469973073010848</v>
      </c>
    </row>
    <row r="7" spans="1:16" x14ac:dyDescent="0.25">
      <c r="A7" s="3" t="s">
        <v>24</v>
      </c>
      <c r="B7">
        <v>78.970128409647458</v>
      </c>
      <c r="N7" s="5" t="s">
        <v>111</v>
      </c>
      <c r="O7" s="5">
        <f>_xlfn.STDEV.S(painters[hpi])</f>
        <v>6.1910841573003106</v>
      </c>
      <c r="P7">
        <f>O7^2</f>
        <v>38.329523042774895</v>
      </c>
    </row>
    <row r="8" spans="1:16" x14ac:dyDescent="0.25">
      <c r="A8" s="3" t="s">
        <v>33</v>
      </c>
      <c r="B8">
        <v>85.612812221404397</v>
      </c>
      <c r="N8" t="s">
        <v>112</v>
      </c>
      <c r="O8">
        <f>_xlfn.VAR.S(painters[hpi])</f>
        <v>38.329523042774895</v>
      </c>
    </row>
    <row r="9" spans="1:16" x14ac:dyDescent="0.25">
      <c r="A9" s="3" t="s">
        <v>66</v>
      </c>
      <c r="B9">
        <v>81.260563736562503</v>
      </c>
    </row>
    <row r="10" spans="1:16" x14ac:dyDescent="0.25">
      <c r="A10" s="3" t="s">
        <v>28</v>
      </c>
      <c r="B10">
        <v>84.824682279461015</v>
      </c>
      <c r="N10" t="s">
        <v>113</v>
      </c>
      <c r="O10">
        <f>MIN(painters[hpi])</f>
        <v>58.873378484778101</v>
      </c>
    </row>
    <row r="11" spans="1:16" x14ac:dyDescent="0.25">
      <c r="A11" s="3" t="s">
        <v>36</v>
      </c>
      <c r="B11">
        <v>79.674387720120606</v>
      </c>
      <c r="N11" t="s">
        <v>114</v>
      </c>
      <c r="O11">
        <f>MAX(painters[hpi])</f>
        <v>92.123773670423802</v>
      </c>
    </row>
    <row r="12" spans="1:16" x14ac:dyDescent="0.25">
      <c r="A12" s="3" t="s">
        <v>21</v>
      </c>
      <c r="B12">
        <v>85.595608132532476</v>
      </c>
      <c r="N12" t="s">
        <v>115</v>
      </c>
      <c r="O12">
        <f>_xlfn.QUARTILE.INC(painters[hpi],1)</f>
        <v>77.309762555093357</v>
      </c>
    </row>
    <row r="13" spans="1:16" x14ac:dyDescent="0.25">
      <c r="A13" s="3" t="s">
        <v>55</v>
      </c>
      <c r="B13">
        <v>83.598221055261206</v>
      </c>
      <c r="N13" t="s">
        <v>116</v>
      </c>
      <c r="O13">
        <f>_xlfn.QUARTILE.INC(painters[hpi],3)</f>
        <v>84.104483910352059</v>
      </c>
    </row>
    <row r="14" spans="1:16" x14ac:dyDescent="0.25">
      <c r="A14" s="3" t="s">
        <v>42</v>
      </c>
      <c r="B14">
        <v>65.115398090688643</v>
      </c>
    </row>
    <row r="15" spans="1:16" x14ac:dyDescent="0.25">
      <c r="A15" s="3" t="s">
        <v>18</v>
      </c>
      <c r="B15">
        <v>84.619202554448975</v>
      </c>
    </row>
    <row r="16" spans="1:16" x14ac:dyDescent="0.25">
      <c r="A16" s="3" t="s">
        <v>47</v>
      </c>
      <c r="B16">
        <v>76.606981601543595</v>
      </c>
    </row>
    <row r="17" spans="1:2" x14ac:dyDescent="0.25">
      <c r="A17" s="3" t="s">
        <v>14</v>
      </c>
      <c r="B17">
        <v>74.647441001271403</v>
      </c>
    </row>
    <row r="18" spans="1:2" x14ac:dyDescent="0.25">
      <c r="A18" s="3" t="s">
        <v>101</v>
      </c>
      <c r="B18">
        <v>74.953430706382306</v>
      </c>
    </row>
    <row r="19" spans="1:2" x14ac:dyDescent="0.25">
      <c r="A19" s="3" t="s">
        <v>74</v>
      </c>
      <c r="B19">
        <v>74.883657986996795</v>
      </c>
    </row>
    <row r="20" spans="1:2" x14ac:dyDescent="0.25">
      <c r="A20" s="3" t="s">
        <v>104</v>
      </c>
      <c r="B20">
        <v>80.57291936572841</v>
      </c>
    </row>
  </sheetData>
  <mergeCells count="1">
    <mergeCell ref="N3:P3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CDD27-9A5F-407B-A409-EC9846A7401F}">
  <dimension ref="P5:Q22"/>
  <sheetViews>
    <sheetView workbookViewId="0">
      <selection activeCell="B12" sqref="B12"/>
    </sheetView>
  </sheetViews>
  <sheetFormatPr defaultRowHeight="15" x14ac:dyDescent="0.25"/>
  <sheetData>
    <row r="5" spans="16:17" x14ac:dyDescent="0.25">
      <c r="P5" t="s">
        <v>117</v>
      </c>
      <c r="Q5">
        <f>PEARSON(painters[l],painters[non_en_page_views])</f>
        <v>0.73094899817872927</v>
      </c>
    </row>
    <row r="22" spans="16:17" x14ac:dyDescent="0.25">
      <c r="P22" t="s">
        <v>117</v>
      </c>
      <c r="Q22">
        <f>PEARSON(painters[paintings],painters[hpi])</f>
        <v>0.28045354765197511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7FB0F-8BB0-4A22-AD82-6F5BBF2FF015}">
  <dimension ref="A1:L45"/>
  <sheetViews>
    <sheetView tabSelected="1" zoomScale="115" zoomScaleNormal="115" workbookViewId="0">
      <selection sqref="A1:L45"/>
    </sheetView>
  </sheetViews>
  <sheetFormatPr defaultRowHeight="15" x14ac:dyDescent="0.25"/>
  <cols>
    <col min="1" max="1" width="24.7109375" bestFit="1" customWidth="1"/>
    <col min="3" max="3" width="19.5703125" customWidth="1"/>
    <col min="4" max="4" width="10.7109375" customWidth="1"/>
    <col min="5" max="5" width="11.5703125" customWidth="1"/>
    <col min="6" max="6" width="12.42578125" customWidth="1"/>
    <col min="7" max="7" width="34" customWidth="1"/>
    <col min="8" max="8" width="10.7109375" customWidth="1"/>
    <col min="10" max="10" width="20.285156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34</v>
      </c>
      <c r="B2" t="s">
        <v>35</v>
      </c>
      <c r="C2" t="s">
        <v>36</v>
      </c>
      <c r="D2">
        <v>1907</v>
      </c>
      <c r="E2">
        <v>1954</v>
      </c>
      <c r="F2" t="s">
        <v>15</v>
      </c>
      <c r="G2" t="s">
        <v>37</v>
      </c>
      <c r="H2">
        <v>120</v>
      </c>
      <c r="I2">
        <v>141</v>
      </c>
      <c r="J2">
        <v>4417902</v>
      </c>
      <c r="K2">
        <v>85.919037129894207</v>
      </c>
      <c r="L2">
        <v>3</v>
      </c>
    </row>
    <row r="3" spans="1:12" x14ac:dyDescent="0.25">
      <c r="A3" t="s">
        <v>79</v>
      </c>
      <c r="B3" t="s">
        <v>13</v>
      </c>
      <c r="C3" t="s">
        <v>21</v>
      </c>
      <c r="D3">
        <v>1853</v>
      </c>
      <c r="E3">
        <v>1890</v>
      </c>
      <c r="F3" t="s">
        <v>15</v>
      </c>
      <c r="G3" t="s">
        <v>26</v>
      </c>
      <c r="H3">
        <v>877</v>
      </c>
      <c r="I3">
        <v>190</v>
      </c>
      <c r="J3">
        <v>3988259</v>
      </c>
      <c r="K3">
        <v>91.556464450778805</v>
      </c>
      <c r="L3">
        <v>3</v>
      </c>
    </row>
    <row r="4" spans="1:12" x14ac:dyDescent="0.25">
      <c r="A4" t="s">
        <v>52</v>
      </c>
      <c r="B4" t="s">
        <v>13</v>
      </c>
      <c r="C4" t="s">
        <v>18</v>
      </c>
      <c r="D4">
        <v>1881</v>
      </c>
      <c r="E4">
        <v>1973</v>
      </c>
      <c r="F4" t="s">
        <v>15</v>
      </c>
      <c r="G4" t="s">
        <v>53</v>
      </c>
      <c r="H4">
        <v>439</v>
      </c>
      <c r="I4">
        <v>184</v>
      </c>
      <c r="J4">
        <v>3535833</v>
      </c>
      <c r="K4">
        <v>90.285379045885193</v>
      </c>
      <c r="L4">
        <v>3</v>
      </c>
    </row>
    <row r="5" spans="1:12" x14ac:dyDescent="0.25">
      <c r="A5" t="s">
        <v>85</v>
      </c>
      <c r="B5" t="s">
        <v>13</v>
      </c>
      <c r="C5" t="s">
        <v>18</v>
      </c>
      <c r="D5">
        <v>1904</v>
      </c>
      <c r="E5">
        <v>1989</v>
      </c>
      <c r="F5" t="s">
        <v>15</v>
      </c>
      <c r="G5" t="s">
        <v>86</v>
      </c>
      <c r="H5">
        <v>139</v>
      </c>
      <c r="I5">
        <v>170</v>
      </c>
      <c r="J5">
        <v>2425209</v>
      </c>
      <c r="K5">
        <v>88.065954039603497</v>
      </c>
      <c r="L5">
        <v>3</v>
      </c>
    </row>
    <row r="6" spans="1:12" x14ac:dyDescent="0.25">
      <c r="A6" t="s">
        <v>94</v>
      </c>
      <c r="B6" t="s">
        <v>13</v>
      </c>
      <c r="C6" t="s">
        <v>28</v>
      </c>
      <c r="D6">
        <v>1475</v>
      </c>
      <c r="E6">
        <v>1564</v>
      </c>
      <c r="F6" t="s">
        <v>15</v>
      </c>
      <c r="G6" t="s">
        <v>69</v>
      </c>
      <c r="H6">
        <v>49</v>
      </c>
      <c r="I6">
        <v>193</v>
      </c>
      <c r="J6">
        <v>2292431</v>
      </c>
      <c r="K6">
        <v>92.123773670423802</v>
      </c>
      <c r="L6">
        <v>3</v>
      </c>
    </row>
    <row r="7" spans="1:12" x14ac:dyDescent="0.25">
      <c r="A7" t="s">
        <v>64</v>
      </c>
      <c r="B7" t="s">
        <v>13</v>
      </c>
      <c r="C7" t="s">
        <v>24</v>
      </c>
      <c r="D7">
        <v>1840</v>
      </c>
      <c r="E7">
        <v>1926</v>
      </c>
      <c r="F7" t="s">
        <v>15</v>
      </c>
      <c r="G7" t="s">
        <v>45</v>
      </c>
      <c r="H7">
        <v>73</v>
      </c>
      <c r="I7">
        <v>115</v>
      </c>
      <c r="J7">
        <v>1226028</v>
      </c>
      <c r="K7">
        <v>85.381412504933607</v>
      </c>
      <c r="L7">
        <v>3</v>
      </c>
    </row>
    <row r="8" spans="1:12" x14ac:dyDescent="0.25">
      <c r="A8" t="s">
        <v>72</v>
      </c>
      <c r="B8" t="s">
        <v>13</v>
      </c>
      <c r="C8" t="s">
        <v>21</v>
      </c>
      <c r="D8">
        <v>1606</v>
      </c>
      <c r="E8">
        <v>1669</v>
      </c>
      <c r="F8" t="s">
        <v>15</v>
      </c>
      <c r="G8" t="s">
        <v>29</v>
      </c>
      <c r="H8">
        <v>262</v>
      </c>
      <c r="I8">
        <v>161</v>
      </c>
      <c r="J8">
        <v>1085677</v>
      </c>
      <c r="K8">
        <v>90.137031720229203</v>
      </c>
      <c r="L8">
        <v>3</v>
      </c>
    </row>
    <row r="9" spans="1:12" x14ac:dyDescent="0.25">
      <c r="A9" t="s">
        <v>68</v>
      </c>
      <c r="B9" t="s">
        <v>13</v>
      </c>
      <c r="C9" t="s">
        <v>28</v>
      </c>
      <c r="D9">
        <v>1483</v>
      </c>
      <c r="E9">
        <v>1520</v>
      </c>
      <c r="F9" t="s">
        <v>15</v>
      </c>
      <c r="G9" t="s">
        <v>69</v>
      </c>
      <c r="H9">
        <v>109</v>
      </c>
      <c r="I9">
        <v>151</v>
      </c>
      <c r="J9">
        <v>1003727</v>
      </c>
      <c r="K9">
        <v>89.277871511382898</v>
      </c>
      <c r="L9">
        <v>3</v>
      </c>
    </row>
    <row r="10" spans="1:12" x14ac:dyDescent="0.25">
      <c r="A10" t="s">
        <v>27</v>
      </c>
      <c r="B10" t="s">
        <v>13</v>
      </c>
      <c r="C10" t="s">
        <v>28</v>
      </c>
      <c r="D10">
        <v>1571</v>
      </c>
      <c r="E10">
        <v>1610</v>
      </c>
      <c r="F10" t="s">
        <v>15</v>
      </c>
      <c r="G10" t="s">
        <v>29</v>
      </c>
      <c r="H10">
        <v>55</v>
      </c>
      <c r="I10">
        <v>87</v>
      </c>
      <c r="J10">
        <v>938325</v>
      </c>
      <c r="K10">
        <v>84.283138023996599</v>
      </c>
      <c r="L10">
        <v>2</v>
      </c>
    </row>
    <row r="11" spans="1:12" x14ac:dyDescent="0.25">
      <c r="A11" t="s">
        <v>61</v>
      </c>
      <c r="B11" t="s">
        <v>13</v>
      </c>
      <c r="C11" t="s">
        <v>62</v>
      </c>
      <c r="D11">
        <v>1862</v>
      </c>
      <c r="E11">
        <v>1918</v>
      </c>
      <c r="F11" t="s">
        <v>15</v>
      </c>
      <c r="G11" t="s">
        <v>63</v>
      </c>
      <c r="H11">
        <v>117</v>
      </c>
      <c r="I11">
        <v>82</v>
      </c>
      <c r="J11">
        <v>897167</v>
      </c>
      <c r="K11">
        <v>81.589028981580597</v>
      </c>
      <c r="L11">
        <v>2</v>
      </c>
    </row>
    <row r="12" spans="1:12" x14ac:dyDescent="0.25">
      <c r="A12" t="s">
        <v>38</v>
      </c>
      <c r="B12" t="s">
        <v>13</v>
      </c>
      <c r="C12" t="s">
        <v>24</v>
      </c>
      <c r="D12">
        <v>1848</v>
      </c>
      <c r="E12">
        <v>1903</v>
      </c>
      <c r="F12" t="s">
        <v>15</v>
      </c>
      <c r="G12" t="s">
        <v>39</v>
      </c>
      <c r="H12">
        <v>311</v>
      </c>
      <c r="I12">
        <v>102</v>
      </c>
      <c r="J12">
        <v>823724</v>
      </c>
      <c r="K12">
        <v>82.868532217451403</v>
      </c>
      <c r="L12">
        <v>2</v>
      </c>
    </row>
    <row r="13" spans="1:12" x14ac:dyDescent="0.25">
      <c r="A13" t="s">
        <v>49</v>
      </c>
      <c r="B13" t="s">
        <v>13</v>
      </c>
      <c r="C13" t="s">
        <v>36</v>
      </c>
      <c r="D13">
        <v>1886</v>
      </c>
      <c r="E13">
        <v>1957</v>
      </c>
      <c r="F13" t="s">
        <v>15</v>
      </c>
      <c r="G13" t="s">
        <v>50</v>
      </c>
      <c r="H13">
        <v>70</v>
      </c>
      <c r="I13">
        <v>64</v>
      </c>
      <c r="J13">
        <v>784272</v>
      </c>
      <c r="K13">
        <v>73.429738310347005</v>
      </c>
      <c r="L13">
        <v>1</v>
      </c>
    </row>
    <row r="14" spans="1:12" x14ac:dyDescent="0.25">
      <c r="A14" t="s">
        <v>54</v>
      </c>
      <c r="B14" t="s">
        <v>13</v>
      </c>
      <c r="C14" t="s">
        <v>55</v>
      </c>
      <c r="D14">
        <v>1863</v>
      </c>
      <c r="E14">
        <v>1944</v>
      </c>
      <c r="F14" t="s">
        <v>15</v>
      </c>
      <c r="G14" t="s">
        <v>56</v>
      </c>
      <c r="H14">
        <v>67</v>
      </c>
      <c r="I14">
        <v>88</v>
      </c>
      <c r="J14">
        <v>721936</v>
      </c>
      <c r="K14">
        <v>83.598221055261206</v>
      </c>
      <c r="L14">
        <v>2</v>
      </c>
    </row>
    <row r="15" spans="1:12" x14ac:dyDescent="0.25">
      <c r="A15" t="s">
        <v>17</v>
      </c>
      <c r="B15" t="s">
        <v>13</v>
      </c>
      <c r="C15" t="s">
        <v>18</v>
      </c>
      <c r="D15">
        <v>1746</v>
      </c>
      <c r="E15">
        <v>1828</v>
      </c>
      <c r="F15" t="s">
        <v>15</v>
      </c>
      <c r="G15" t="s">
        <v>19</v>
      </c>
      <c r="H15">
        <v>291</v>
      </c>
      <c r="I15">
        <v>144</v>
      </c>
      <c r="J15">
        <v>719332</v>
      </c>
      <c r="K15">
        <v>84.044932539137207</v>
      </c>
      <c r="L15">
        <v>2</v>
      </c>
    </row>
    <row r="16" spans="1:12" x14ac:dyDescent="0.25">
      <c r="A16" t="s">
        <v>76</v>
      </c>
      <c r="B16" t="s">
        <v>13</v>
      </c>
      <c r="C16" t="s">
        <v>28</v>
      </c>
      <c r="D16">
        <v>1445</v>
      </c>
      <c r="E16">
        <v>1510</v>
      </c>
      <c r="F16" t="s">
        <v>15</v>
      </c>
      <c r="G16" t="s">
        <v>77</v>
      </c>
      <c r="H16">
        <v>164</v>
      </c>
      <c r="I16">
        <v>90</v>
      </c>
      <c r="J16">
        <v>596575</v>
      </c>
      <c r="K16">
        <v>82.871976731515304</v>
      </c>
      <c r="L16">
        <v>2</v>
      </c>
    </row>
    <row r="17" spans="1:12" x14ac:dyDescent="0.25">
      <c r="A17" t="s">
        <v>40</v>
      </c>
      <c r="B17" t="s">
        <v>13</v>
      </c>
      <c r="C17" t="s">
        <v>24</v>
      </c>
      <c r="D17">
        <v>1839</v>
      </c>
      <c r="E17">
        <v>1906</v>
      </c>
      <c r="F17" t="s">
        <v>15</v>
      </c>
      <c r="G17" t="s">
        <v>26</v>
      </c>
      <c r="H17">
        <v>47</v>
      </c>
      <c r="I17">
        <v>103</v>
      </c>
      <c r="J17">
        <v>583083</v>
      </c>
      <c r="K17">
        <v>82.034820187534393</v>
      </c>
      <c r="L17">
        <v>2</v>
      </c>
    </row>
    <row r="18" spans="1:12" x14ac:dyDescent="0.25">
      <c r="A18" t="s">
        <v>59</v>
      </c>
      <c r="B18" t="s">
        <v>13</v>
      </c>
      <c r="C18" t="s">
        <v>21</v>
      </c>
      <c r="D18">
        <v>1450</v>
      </c>
      <c r="E18">
        <v>1516</v>
      </c>
      <c r="F18" t="s">
        <v>15</v>
      </c>
      <c r="G18" t="s">
        <v>60</v>
      </c>
      <c r="H18">
        <v>137</v>
      </c>
      <c r="I18">
        <v>76</v>
      </c>
      <c r="J18">
        <v>560732</v>
      </c>
      <c r="K18">
        <v>80.808402857150497</v>
      </c>
      <c r="L18">
        <v>2</v>
      </c>
    </row>
    <row r="19" spans="1:12" x14ac:dyDescent="0.25">
      <c r="A19" t="s">
        <v>51</v>
      </c>
      <c r="B19" t="s">
        <v>13</v>
      </c>
      <c r="C19" t="s">
        <v>24</v>
      </c>
      <c r="D19">
        <v>1869</v>
      </c>
      <c r="E19">
        <v>1954</v>
      </c>
      <c r="F19" t="s">
        <v>15</v>
      </c>
      <c r="G19" t="s">
        <v>16</v>
      </c>
      <c r="H19">
        <v>186</v>
      </c>
      <c r="I19">
        <v>135</v>
      </c>
      <c r="J19">
        <v>558341</v>
      </c>
      <c r="K19">
        <v>81.925314469571305</v>
      </c>
      <c r="L19">
        <v>2</v>
      </c>
    </row>
    <row r="20" spans="1:12" x14ac:dyDescent="0.25">
      <c r="A20" t="s">
        <v>70</v>
      </c>
      <c r="B20" t="s">
        <v>13</v>
      </c>
      <c r="C20" t="s">
        <v>71</v>
      </c>
      <c r="D20">
        <v>1887</v>
      </c>
      <c r="E20">
        <v>1985</v>
      </c>
      <c r="F20" t="s">
        <v>15</v>
      </c>
      <c r="G20" t="s">
        <v>31</v>
      </c>
      <c r="H20">
        <v>239</v>
      </c>
      <c r="I20">
        <v>74</v>
      </c>
      <c r="J20">
        <v>556003</v>
      </c>
      <c r="K20">
        <v>78.885776507444405</v>
      </c>
      <c r="L20">
        <v>2</v>
      </c>
    </row>
    <row r="21" spans="1:12" x14ac:dyDescent="0.25">
      <c r="A21" t="s">
        <v>87</v>
      </c>
      <c r="B21" t="s">
        <v>13</v>
      </c>
      <c r="C21" t="s">
        <v>18</v>
      </c>
      <c r="D21">
        <v>1599</v>
      </c>
      <c r="E21">
        <v>1660</v>
      </c>
      <c r="F21" t="s">
        <v>15</v>
      </c>
      <c r="G21" t="s">
        <v>29</v>
      </c>
      <c r="H21">
        <v>128</v>
      </c>
      <c r="I21">
        <v>132</v>
      </c>
      <c r="J21">
        <v>534414</v>
      </c>
      <c r="K21">
        <v>82.742452511322895</v>
      </c>
      <c r="L21">
        <v>2</v>
      </c>
    </row>
    <row r="22" spans="1:12" x14ac:dyDescent="0.25">
      <c r="A22" t="s">
        <v>88</v>
      </c>
      <c r="B22" t="s">
        <v>13</v>
      </c>
      <c r="C22" t="s">
        <v>33</v>
      </c>
      <c r="D22">
        <v>1471</v>
      </c>
      <c r="E22">
        <v>1528</v>
      </c>
      <c r="F22" t="s">
        <v>15</v>
      </c>
      <c r="G22" t="s">
        <v>60</v>
      </c>
      <c r="H22">
        <v>328</v>
      </c>
      <c r="I22">
        <v>146</v>
      </c>
      <c r="J22">
        <v>529054</v>
      </c>
      <c r="K22">
        <v>85.826939827852499</v>
      </c>
      <c r="L22">
        <v>3</v>
      </c>
    </row>
    <row r="23" spans="1:12" x14ac:dyDescent="0.25">
      <c r="A23" t="s">
        <v>32</v>
      </c>
      <c r="B23" t="s">
        <v>13</v>
      </c>
      <c r="C23" t="s">
        <v>33</v>
      </c>
      <c r="D23">
        <v>1577</v>
      </c>
      <c r="E23">
        <v>1640</v>
      </c>
      <c r="F23" t="s">
        <v>15</v>
      </c>
      <c r="G23" t="s">
        <v>29</v>
      </c>
      <c r="H23">
        <v>141</v>
      </c>
      <c r="I23">
        <v>130</v>
      </c>
      <c r="J23">
        <v>500191</v>
      </c>
      <c r="K23">
        <v>85.398684614956295</v>
      </c>
      <c r="L23">
        <v>3</v>
      </c>
    </row>
    <row r="24" spans="1:12" x14ac:dyDescent="0.25">
      <c r="A24" t="s">
        <v>20</v>
      </c>
      <c r="B24" t="s">
        <v>13</v>
      </c>
      <c r="C24" t="s">
        <v>21</v>
      </c>
      <c r="D24">
        <v>1872</v>
      </c>
      <c r="E24">
        <v>1944</v>
      </c>
      <c r="F24" t="s">
        <v>15</v>
      </c>
      <c r="G24" t="s">
        <v>22</v>
      </c>
      <c r="H24">
        <v>84</v>
      </c>
      <c r="I24">
        <v>66</v>
      </c>
      <c r="J24">
        <v>495337</v>
      </c>
      <c r="K24">
        <v>79.880533501971399</v>
      </c>
      <c r="L24">
        <v>2</v>
      </c>
    </row>
    <row r="25" spans="1:12" x14ac:dyDescent="0.25">
      <c r="A25" t="s">
        <v>80</v>
      </c>
      <c r="B25" t="s">
        <v>13</v>
      </c>
      <c r="C25" t="s">
        <v>28</v>
      </c>
      <c r="D25">
        <v>1884</v>
      </c>
      <c r="E25">
        <v>1920</v>
      </c>
      <c r="F25" t="s">
        <v>15</v>
      </c>
      <c r="G25" t="s">
        <v>81</v>
      </c>
      <c r="H25">
        <v>193</v>
      </c>
      <c r="I25">
        <v>70</v>
      </c>
      <c r="J25">
        <v>488435</v>
      </c>
      <c r="K25">
        <v>78.523061831134399</v>
      </c>
      <c r="L25">
        <v>2</v>
      </c>
    </row>
    <row r="26" spans="1:12" x14ac:dyDescent="0.25">
      <c r="A26" t="s">
        <v>98</v>
      </c>
      <c r="B26" t="s">
        <v>13</v>
      </c>
      <c r="C26" t="s">
        <v>18</v>
      </c>
      <c r="D26">
        <v>1893</v>
      </c>
      <c r="E26">
        <v>1983</v>
      </c>
      <c r="F26" t="s">
        <v>15</v>
      </c>
      <c r="G26" t="s">
        <v>86</v>
      </c>
      <c r="H26">
        <v>102</v>
      </c>
      <c r="I26">
        <v>85</v>
      </c>
      <c r="J26">
        <v>480606</v>
      </c>
      <c r="K26">
        <v>77.957294636296098</v>
      </c>
      <c r="L26">
        <v>2</v>
      </c>
    </row>
    <row r="27" spans="1:12" x14ac:dyDescent="0.25">
      <c r="A27" t="s">
        <v>73</v>
      </c>
      <c r="B27" t="s">
        <v>13</v>
      </c>
      <c r="C27" t="s">
        <v>74</v>
      </c>
      <c r="D27">
        <v>1912</v>
      </c>
      <c r="E27">
        <v>1956</v>
      </c>
      <c r="F27" t="s">
        <v>15</v>
      </c>
      <c r="G27" t="s">
        <v>75</v>
      </c>
      <c r="H27">
        <v>24</v>
      </c>
      <c r="I27">
        <v>89</v>
      </c>
      <c r="J27">
        <v>470440</v>
      </c>
      <c r="K27">
        <v>74.883657986996795</v>
      </c>
      <c r="L27">
        <v>1</v>
      </c>
    </row>
    <row r="28" spans="1:12" x14ac:dyDescent="0.25">
      <c r="A28" t="s">
        <v>99</v>
      </c>
      <c r="B28" t="s">
        <v>13</v>
      </c>
      <c r="C28" t="s">
        <v>24</v>
      </c>
      <c r="D28">
        <v>1841</v>
      </c>
      <c r="E28">
        <v>1919</v>
      </c>
      <c r="F28" t="s">
        <v>15</v>
      </c>
      <c r="G28" t="s">
        <v>45</v>
      </c>
      <c r="H28">
        <v>336</v>
      </c>
      <c r="I28">
        <v>88</v>
      </c>
      <c r="J28">
        <v>451312</v>
      </c>
      <c r="K28">
        <v>80.107950658135906</v>
      </c>
      <c r="L28">
        <v>2</v>
      </c>
    </row>
    <row r="29" spans="1:12" x14ac:dyDescent="0.25">
      <c r="A29" t="s">
        <v>95</v>
      </c>
      <c r="B29" t="s">
        <v>13</v>
      </c>
      <c r="C29" t="s">
        <v>24</v>
      </c>
      <c r="D29">
        <v>1832</v>
      </c>
      <c r="E29">
        <v>1883</v>
      </c>
      <c r="F29" t="s">
        <v>15</v>
      </c>
      <c r="G29" t="s">
        <v>96</v>
      </c>
      <c r="H29">
        <v>90</v>
      </c>
      <c r="I29">
        <v>90</v>
      </c>
      <c r="J29">
        <v>444087</v>
      </c>
      <c r="K29">
        <v>80.282491956639007</v>
      </c>
      <c r="L29">
        <v>2</v>
      </c>
    </row>
    <row r="30" spans="1:12" x14ac:dyDescent="0.25">
      <c r="A30" t="s">
        <v>82</v>
      </c>
      <c r="B30" t="s">
        <v>13</v>
      </c>
      <c r="C30" t="s">
        <v>83</v>
      </c>
      <c r="D30">
        <v>1898</v>
      </c>
      <c r="E30">
        <v>1967</v>
      </c>
      <c r="F30" t="s">
        <v>15</v>
      </c>
      <c r="G30" t="s">
        <v>84</v>
      </c>
      <c r="H30">
        <v>194</v>
      </c>
      <c r="I30">
        <v>72</v>
      </c>
      <c r="J30">
        <v>437965</v>
      </c>
      <c r="K30">
        <v>77.760566554125504</v>
      </c>
      <c r="L30">
        <v>2</v>
      </c>
    </row>
    <row r="31" spans="1:12" x14ac:dyDescent="0.25">
      <c r="A31" t="s">
        <v>25</v>
      </c>
      <c r="B31" t="s">
        <v>13</v>
      </c>
      <c r="C31" t="s">
        <v>24</v>
      </c>
      <c r="D31">
        <v>1864</v>
      </c>
      <c r="E31">
        <v>1901</v>
      </c>
      <c r="F31" t="s">
        <v>15</v>
      </c>
      <c r="G31" t="s">
        <v>26</v>
      </c>
      <c r="H31">
        <v>81</v>
      </c>
      <c r="I31">
        <v>77</v>
      </c>
      <c r="J31">
        <v>436156</v>
      </c>
      <c r="K31">
        <v>77.052650719173698</v>
      </c>
      <c r="L31">
        <v>2</v>
      </c>
    </row>
    <row r="32" spans="1:12" x14ac:dyDescent="0.25">
      <c r="A32" t="s">
        <v>90</v>
      </c>
      <c r="B32" t="s">
        <v>13</v>
      </c>
      <c r="C32" t="s">
        <v>28</v>
      </c>
      <c r="D32">
        <v>1488</v>
      </c>
      <c r="E32">
        <v>1576</v>
      </c>
      <c r="F32" t="s">
        <v>15</v>
      </c>
      <c r="G32" t="s">
        <v>91</v>
      </c>
      <c r="H32">
        <v>255</v>
      </c>
      <c r="I32">
        <v>84</v>
      </c>
      <c r="J32">
        <v>411123</v>
      </c>
      <c r="K32">
        <v>81.868271908313105</v>
      </c>
      <c r="L32">
        <v>2</v>
      </c>
    </row>
    <row r="33" spans="1:12" x14ac:dyDescent="0.25">
      <c r="A33" t="s">
        <v>65</v>
      </c>
      <c r="B33" t="s">
        <v>13</v>
      </c>
      <c r="C33" t="s">
        <v>66</v>
      </c>
      <c r="D33">
        <v>1541</v>
      </c>
      <c r="E33">
        <v>1614</v>
      </c>
      <c r="F33" t="s">
        <v>15</v>
      </c>
      <c r="G33" t="s">
        <v>67</v>
      </c>
      <c r="H33">
        <v>87</v>
      </c>
      <c r="I33">
        <v>95</v>
      </c>
      <c r="J33">
        <v>392464</v>
      </c>
      <c r="K33">
        <v>81.260563736562503</v>
      </c>
      <c r="L33">
        <v>2</v>
      </c>
    </row>
    <row r="34" spans="1:12" x14ac:dyDescent="0.25">
      <c r="A34" t="s">
        <v>46</v>
      </c>
      <c r="B34" t="s">
        <v>13</v>
      </c>
      <c r="C34" t="s">
        <v>47</v>
      </c>
      <c r="D34">
        <v>1879</v>
      </c>
      <c r="E34">
        <v>1940</v>
      </c>
      <c r="F34" t="s">
        <v>15</v>
      </c>
      <c r="G34" t="s">
        <v>48</v>
      </c>
      <c r="H34">
        <v>188</v>
      </c>
      <c r="I34">
        <v>67</v>
      </c>
      <c r="J34">
        <v>388492</v>
      </c>
      <c r="K34">
        <v>76.606981601543595</v>
      </c>
      <c r="L34">
        <v>2</v>
      </c>
    </row>
    <row r="35" spans="1:12" x14ac:dyDescent="0.25">
      <c r="A35" t="s">
        <v>78</v>
      </c>
      <c r="B35" t="s">
        <v>13</v>
      </c>
      <c r="C35" t="s">
        <v>24</v>
      </c>
      <c r="D35">
        <v>1834</v>
      </c>
      <c r="E35">
        <v>1917</v>
      </c>
      <c r="F35" t="s">
        <v>15</v>
      </c>
      <c r="G35" t="s">
        <v>45</v>
      </c>
      <c r="H35">
        <v>702</v>
      </c>
      <c r="I35">
        <v>84</v>
      </c>
      <c r="J35">
        <v>383743</v>
      </c>
      <c r="K35">
        <v>78.904498613781598</v>
      </c>
      <c r="L35">
        <v>2</v>
      </c>
    </row>
    <row r="36" spans="1:12" x14ac:dyDescent="0.25">
      <c r="A36" t="s">
        <v>100</v>
      </c>
      <c r="B36" t="s">
        <v>13</v>
      </c>
      <c r="C36" t="s">
        <v>101</v>
      </c>
      <c r="D36">
        <v>1879</v>
      </c>
      <c r="E36">
        <v>1935</v>
      </c>
      <c r="F36" t="s">
        <v>15</v>
      </c>
      <c r="G36" t="s">
        <v>102</v>
      </c>
      <c r="H36">
        <v>126</v>
      </c>
      <c r="I36">
        <v>64</v>
      </c>
      <c r="J36">
        <v>365595</v>
      </c>
      <c r="K36">
        <v>74.953430706382306</v>
      </c>
      <c r="L36">
        <v>1</v>
      </c>
    </row>
    <row r="37" spans="1:12" x14ac:dyDescent="0.25">
      <c r="A37" t="s">
        <v>23</v>
      </c>
      <c r="B37" t="s">
        <v>13</v>
      </c>
      <c r="C37" t="s">
        <v>24</v>
      </c>
      <c r="D37">
        <v>1798</v>
      </c>
      <c r="E37">
        <v>1863</v>
      </c>
      <c r="F37" t="s">
        <v>15</v>
      </c>
      <c r="G37" t="s">
        <v>19</v>
      </c>
      <c r="H37">
        <v>31</v>
      </c>
      <c r="I37">
        <v>83</v>
      </c>
      <c r="J37">
        <v>351122</v>
      </c>
      <c r="K37">
        <v>79.686912821167198</v>
      </c>
      <c r="L37">
        <v>2</v>
      </c>
    </row>
    <row r="38" spans="1:12" x14ac:dyDescent="0.25">
      <c r="A38" t="s">
        <v>57</v>
      </c>
      <c r="B38" t="s">
        <v>13</v>
      </c>
      <c r="C38" t="s">
        <v>24</v>
      </c>
      <c r="D38">
        <v>1819</v>
      </c>
      <c r="E38">
        <v>1877</v>
      </c>
      <c r="F38" t="s">
        <v>15</v>
      </c>
      <c r="G38" t="s">
        <v>58</v>
      </c>
      <c r="H38">
        <v>59</v>
      </c>
      <c r="I38">
        <v>62</v>
      </c>
      <c r="J38">
        <v>334576</v>
      </c>
      <c r="K38">
        <v>77.395466500399905</v>
      </c>
      <c r="L38">
        <v>2</v>
      </c>
    </row>
    <row r="39" spans="1:12" x14ac:dyDescent="0.25">
      <c r="A39" t="s">
        <v>97</v>
      </c>
      <c r="B39" t="s">
        <v>13</v>
      </c>
      <c r="C39" t="s">
        <v>24</v>
      </c>
      <c r="D39">
        <v>1859</v>
      </c>
      <c r="E39">
        <v>1891</v>
      </c>
      <c r="F39" t="s">
        <v>15</v>
      </c>
      <c r="G39" t="s">
        <v>26</v>
      </c>
      <c r="H39">
        <v>43</v>
      </c>
      <c r="I39">
        <v>61</v>
      </c>
      <c r="J39">
        <v>239388</v>
      </c>
      <c r="K39">
        <v>73.689909546084706</v>
      </c>
      <c r="L39">
        <v>1</v>
      </c>
    </row>
    <row r="40" spans="1:12" x14ac:dyDescent="0.25">
      <c r="A40" t="s">
        <v>89</v>
      </c>
      <c r="B40" t="s">
        <v>13</v>
      </c>
      <c r="C40" t="s">
        <v>83</v>
      </c>
      <c r="D40">
        <v>1395</v>
      </c>
      <c r="E40">
        <v>1441</v>
      </c>
      <c r="F40" t="s">
        <v>15</v>
      </c>
      <c r="G40" t="s">
        <v>60</v>
      </c>
      <c r="H40">
        <v>81</v>
      </c>
      <c r="I40">
        <v>74</v>
      </c>
      <c r="J40">
        <v>223518</v>
      </c>
      <c r="K40">
        <v>79.179379591896193</v>
      </c>
      <c r="L40">
        <v>2</v>
      </c>
    </row>
    <row r="41" spans="1:12" x14ac:dyDescent="0.25">
      <c r="A41" t="s">
        <v>30</v>
      </c>
      <c r="B41" t="s">
        <v>13</v>
      </c>
      <c r="C41" t="s">
        <v>24</v>
      </c>
      <c r="D41">
        <v>1844</v>
      </c>
      <c r="E41">
        <v>1910</v>
      </c>
      <c r="F41" t="s">
        <v>15</v>
      </c>
      <c r="G41" t="s">
        <v>31</v>
      </c>
      <c r="H41">
        <v>70</v>
      </c>
      <c r="I41">
        <v>62</v>
      </c>
      <c r="J41">
        <v>188919</v>
      </c>
      <c r="K41">
        <v>74.223754518274006</v>
      </c>
      <c r="L41">
        <v>1</v>
      </c>
    </row>
    <row r="42" spans="1:12" x14ac:dyDescent="0.25">
      <c r="A42" t="s">
        <v>12</v>
      </c>
      <c r="B42" t="s">
        <v>13</v>
      </c>
      <c r="C42" t="s">
        <v>14</v>
      </c>
      <c r="D42">
        <v>1830</v>
      </c>
      <c r="E42">
        <v>1903</v>
      </c>
      <c r="F42" t="s">
        <v>15</v>
      </c>
      <c r="G42" t="s">
        <v>16</v>
      </c>
      <c r="H42">
        <v>91</v>
      </c>
      <c r="I42">
        <v>67</v>
      </c>
      <c r="J42">
        <v>171897</v>
      </c>
      <c r="K42">
        <v>74.647441001271403</v>
      </c>
      <c r="L42">
        <v>1</v>
      </c>
    </row>
    <row r="43" spans="1:12" x14ac:dyDescent="0.25">
      <c r="A43" t="s">
        <v>41</v>
      </c>
      <c r="B43" t="s">
        <v>13</v>
      </c>
      <c r="C43" t="s">
        <v>42</v>
      </c>
      <c r="D43">
        <v>1360</v>
      </c>
      <c r="E43">
        <v>1428</v>
      </c>
      <c r="F43" t="s">
        <v>15</v>
      </c>
      <c r="G43" t="s">
        <v>43</v>
      </c>
      <c r="H43">
        <v>99</v>
      </c>
      <c r="I43">
        <v>60</v>
      </c>
      <c r="J43">
        <v>145561</v>
      </c>
      <c r="K43">
        <v>71.3574176965992</v>
      </c>
      <c r="L43">
        <v>1</v>
      </c>
    </row>
    <row r="44" spans="1:12" x14ac:dyDescent="0.25">
      <c r="A44" t="s">
        <v>92</v>
      </c>
      <c r="B44" t="s">
        <v>13</v>
      </c>
      <c r="C44" t="s">
        <v>42</v>
      </c>
      <c r="D44">
        <v>1856</v>
      </c>
      <c r="E44">
        <v>1910</v>
      </c>
      <c r="F44" t="s">
        <v>15</v>
      </c>
      <c r="G44" t="s">
        <v>93</v>
      </c>
      <c r="H44">
        <v>171</v>
      </c>
      <c r="I44">
        <v>35</v>
      </c>
      <c r="J44">
        <v>93656</v>
      </c>
      <c r="K44">
        <v>58.873378484778101</v>
      </c>
      <c r="L44">
        <v>1</v>
      </c>
    </row>
    <row r="45" spans="1:12" x14ac:dyDescent="0.25">
      <c r="A45" t="s">
        <v>44</v>
      </c>
      <c r="B45" t="s">
        <v>13</v>
      </c>
      <c r="C45" t="s">
        <v>24</v>
      </c>
      <c r="D45">
        <v>1839</v>
      </c>
      <c r="E45">
        <v>1899</v>
      </c>
      <c r="F45" t="s">
        <v>15</v>
      </c>
      <c r="G45" t="s">
        <v>45</v>
      </c>
      <c r="H45">
        <v>259</v>
      </c>
      <c r="I45">
        <v>62</v>
      </c>
      <c r="J45">
        <v>85215</v>
      </c>
      <c r="K45">
        <v>73.057954612270194</v>
      </c>
      <c r="L45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Gender</vt:lpstr>
      <vt:lpstr>Country</vt:lpstr>
      <vt:lpstr>hpi</vt:lpstr>
      <vt:lpstr>corr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Bich Ngoc</dc:creator>
  <cp:lastModifiedBy>Nguyen Bich Ngoc</cp:lastModifiedBy>
  <dcterms:created xsi:type="dcterms:W3CDTF">2024-03-26T08:02:44Z</dcterms:created>
  <dcterms:modified xsi:type="dcterms:W3CDTF">2024-04-01T08:39:25Z</dcterms:modified>
</cp:coreProperties>
</file>