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ctuliegebe-my.sharepoint.com/personal/nguyenbichngoc_doct_uliege_be/Documents/PhD/2 Data/3 Processed/UtilitySurvey2014_AquaWal_CEHD/"/>
    </mc:Choice>
  </mc:AlternateContent>
  <xr:revisionPtr revIDLastSave="33" documentId="13_ncr:1_{AD5FC3DD-F5AC-41CD-AF72-9C79D5AD6D15}" xr6:coauthVersionLast="45" xr6:coauthVersionMax="45" xr10:uidLastSave="{76103349-A82E-4FAF-8B1F-B8A5F463299F}"/>
  <bookViews>
    <workbookView xWindow="-98" yWindow="-98" windowWidth="22695" windowHeight="14595" activeTab="2" xr2:uid="{00000000-000D-0000-FFFF-FFFF00000000}"/>
  </bookViews>
  <sheets>
    <sheet name="used vars" sheetId="1" r:id="rId1"/>
    <sheet name="Wallonia" sheetId="2" r:id="rId2"/>
    <sheet name="Wal_200509" sheetId="4" r:id="rId3"/>
    <sheet name="CILE" sheetId="3" r:id="rId4"/>
  </sheets>
  <definedNames>
    <definedName name="_xlnm._FilterDatabase" localSheetId="0" hidden="1">'used vars'!$B$1:$F$89</definedName>
    <definedName name="_xlnm._FilterDatabase" localSheetId="1" hidden="1">Wallonia!$A$2:$B$1288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1" i="4" l="1"/>
  <c r="AJ21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K5" i="4"/>
  <c r="AJ5" i="4"/>
  <c r="AC23" i="4" l="1"/>
  <c r="AC18" i="4"/>
  <c r="AC19" i="4"/>
  <c r="AC20" i="4"/>
  <c r="AC21" i="4"/>
  <c r="AC22" i="4"/>
  <c r="AB19" i="4"/>
  <c r="AB20" i="4"/>
  <c r="AB21" i="4"/>
  <c r="AB22" i="4"/>
  <c r="AB23" i="4"/>
  <c r="AB18" i="4"/>
  <c r="AC17" i="4"/>
  <c r="AB17" i="4"/>
  <c r="AC16" i="4"/>
  <c r="AB16" i="4"/>
  <c r="AC15" i="4"/>
  <c r="AB15" i="4"/>
  <c r="AC14" i="4"/>
  <c r="AB14" i="4"/>
  <c r="AC13" i="4"/>
  <c r="AB13" i="4"/>
  <c r="AC12" i="4"/>
  <c r="AB12" i="4"/>
  <c r="AC11" i="4"/>
  <c r="AB11" i="4"/>
  <c r="AC10" i="4"/>
  <c r="AB10" i="4"/>
  <c r="AC9" i="4"/>
  <c r="AB9" i="4"/>
  <c r="AC8" i="4"/>
  <c r="AB8" i="4"/>
  <c r="AC7" i="4"/>
  <c r="AB7" i="4"/>
  <c r="AC6" i="4"/>
  <c r="AB6" i="4"/>
  <c r="AC5" i="4"/>
  <c r="AB5" i="4"/>
  <c r="U18" i="4"/>
  <c r="T18" i="4"/>
  <c r="U17" i="4"/>
  <c r="T17" i="4"/>
  <c r="U16" i="4"/>
  <c r="T16" i="4"/>
  <c r="U15" i="4"/>
  <c r="T15" i="4"/>
  <c r="U14" i="4"/>
  <c r="T14" i="4"/>
  <c r="U13" i="4"/>
  <c r="T13" i="4"/>
  <c r="U12" i="4"/>
  <c r="T12" i="4"/>
  <c r="U11" i="4"/>
  <c r="T11" i="4"/>
  <c r="U10" i="4"/>
  <c r="T10" i="4"/>
  <c r="U9" i="4"/>
  <c r="T9" i="4"/>
  <c r="U8" i="4"/>
  <c r="T8" i="4"/>
  <c r="U7" i="4"/>
  <c r="T7" i="4"/>
  <c r="U6" i="4"/>
  <c r="T6" i="4"/>
  <c r="U5" i="4"/>
  <c r="T5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V26" i="2" l="1"/>
  <c r="G6" i="4" l="1"/>
  <c r="G7" i="4"/>
  <c r="G8" i="4"/>
  <c r="G9" i="4"/>
  <c r="G10" i="4"/>
  <c r="G11" i="4"/>
  <c r="G12" i="4"/>
  <c r="G13" i="4"/>
  <c r="G14" i="4"/>
  <c r="G15" i="4"/>
  <c r="G16" i="4"/>
  <c r="G17" i="4"/>
  <c r="G5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3" i="2"/>
  <c r="AC26" i="2" l="1"/>
  <c r="O21" i="2" l="1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3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4" i="2"/>
  <c r="AM4" i="2" l="1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J27" i="2"/>
  <c r="AJ26" i="2"/>
  <c r="AJ25" i="2"/>
  <c r="AI24" i="2"/>
  <c r="AJ24" i="2" s="1"/>
  <c r="AI20" i="2"/>
  <c r="AM3" i="2"/>
  <c r="AA24" i="2"/>
  <c r="AC24" i="2" s="1"/>
  <c r="AM20" i="2" l="1"/>
  <c r="AK24" i="2"/>
  <c r="AB25" i="2"/>
  <c r="AB26" i="2"/>
  <c r="AB27" i="2"/>
  <c r="AA20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3" i="2"/>
  <c r="AE20" i="2" l="1"/>
  <c r="AB24" i="2"/>
</calcChain>
</file>

<file path=xl/sharedStrings.xml><?xml version="1.0" encoding="utf-8"?>
<sst xmlns="http://schemas.openxmlformats.org/spreadsheetml/2006/main" count="734" uniqueCount="284">
  <si>
    <t>dshwas</t>
  </si>
  <si>
    <t>dshwrp</t>
  </si>
  <si>
    <t>x</t>
  </si>
  <si>
    <t>id</t>
  </si>
  <si>
    <t>nq</t>
  </si>
  <si>
    <t>mvinyr</t>
  </si>
  <si>
    <t>prfuse</t>
  </si>
  <si>
    <t>pvwlbn</t>
  </si>
  <si>
    <t>pvwlid</t>
  </si>
  <si>
    <t>pvwlod</t>
  </si>
  <si>
    <t>rwtank</t>
  </si>
  <si>
    <t>rwtkrp</t>
  </si>
  <si>
    <t>rwusbn</t>
  </si>
  <si>
    <t>rwusid</t>
  </si>
  <si>
    <t>rwusod</t>
  </si>
  <si>
    <t>otsrid</t>
  </si>
  <si>
    <t>otsrod</t>
  </si>
  <si>
    <t>otsodc</t>
  </si>
  <si>
    <t>weight</t>
  </si>
  <si>
    <t>csmptv</t>
  </si>
  <si>
    <t>csptdo</t>
  </si>
  <si>
    <t>cspppd</t>
  </si>
  <si>
    <t>cspdwo</t>
  </si>
  <si>
    <t>cspeqa</t>
  </si>
  <si>
    <t>cspeqo</t>
  </si>
  <si>
    <t>nbpsnr</t>
  </si>
  <si>
    <t>nbwkpp</t>
  </si>
  <si>
    <t>nbchdr</t>
  </si>
  <si>
    <t>nbadlt</t>
  </si>
  <si>
    <t>nttper</t>
  </si>
  <si>
    <t>eqadlt</t>
  </si>
  <si>
    <t>npnspo</t>
  </si>
  <si>
    <t>nwprpo</t>
  </si>
  <si>
    <t>nchdpo</t>
  </si>
  <si>
    <t>nadtpo</t>
  </si>
  <si>
    <t>nttppo</t>
  </si>
  <si>
    <t>eqatpo</t>
  </si>
  <si>
    <t>rprage</t>
  </si>
  <si>
    <t>rprgen</t>
  </si>
  <si>
    <t>rprjob</t>
  </si>
  <si>
    <t>rped6c</t>
  </si>
  <si>
    <t>rped4c</t>
  </si>
  <si>
    <t>income</t>
  </si>
  <si>
    <t>inceqa</t>
  </si>
  <si>
    <t>iceqac</t>
  </si>
  <si>
    <t>fseaid</t>
  </si>
  <si>
    <t>dfpay</t>
  </si>
  <si>
    <t>TEH</t>
  </si>
  <si>
    <t>dwowsh</t>
  </si>
  <si>
    <t>dwltyp</t>
  </si>
  <si>
    <t>dwcsy9</t>
  </si>
  <si>
    <t>dwcsy6</t>
  </si>
  <si>
    <t>dwcsy5</t>
  </si>
  <si>
    <t>livara</t>
  </si>
  <si>
    <t>lareqa</t>
  </si>
  <si>
    <t>nbktch</t>
  </si>
  <si>
    <t>nblvrm</t>
  </si>
  <si>
    <t>nbbdrm</t>
  </si>
  <si>
    <t>nbbtrm</t>
  </si>
  <si>
    <t>nbtoil</t>
  </si>
  <si>
    <t>pldisw</t>
  </si>
  <si>
    <t>pmnpol</t>
  </si>
  <si>
    <t>pmnprp</t>
  </si>
  <si>
    <t>tmppol</t>
  </si>
  <si>
    <t>tmpprp</t>
  </si>
  <si>
    <t>garden</t>
  </si>
  <si>
    <t>wasmch</t>
  </si>
  <si>
    <t>wasmrp</t>
  </si>
  <si>
    <t>bath</t>
  </si>
  <si>
    <t>bathrp</t>
  </si>
  <si>
    <t>shower</t>
  </si>
  <si>
    <t>shwrrp</t>
  </si>
  <si>
    <t>bthshw</t>
  </si>
  <si>
    <t>btshrp</t>
  </si>
  <si>
    <t>efshhd</t>
  </si>
  <si>
    <t>efshrp</t>
  </si>
  <si>
    <t>eftoil</t>
  </si>
  <si>
    <t>eftlrp</t>
  </si>
  <si>
    <t>eftech</t>
  </si>
  <si>
    <t>efterp</t>
  </si>
  <si>
    <t>drtoil</t>
  </si>
  <si>
    <t>drtlrp</t>
  </si>
  <si>
    <t>hlpwtk</t>
  </si>
  <si>
    <t>cfdiwq</t>
  </si>
  <si>
    <t>ppusvl</t>
  </si>
  <si>
    <t>bdgmtr</t>
  </si>
  <si>
    <t>lmtmtr</t>
  </si>
  <si>
    <t>questionnaire number</t>
  </si>
  <si>
    <t>moving year</t>
  </si>
  <si>
    <t>professional use</t>
  </si>
  <si>
    <t>private well binary</t>
  </si>
  <si>
    <t>private well indoor</t>
  </si>
  <si>
    <t>private well outdoor</t>
  </si>
  <si>
    <t>rain water tank</t>
  </si>
  <si>
    <t>rain water tank replace</t>
  </si>
  <si>
    <t>rain water use binary</t>
  </si>
  <si>
    <t>rain water use indoor</t>
  </si>
  <si>
    <t>rain water use outdoor</t>
  </si>
  <si>
    <t>other source indoor</t>
  </si>
  <si>
    <t>other source outdoor</t>
  </si>
  <si>
    <t>other source from AquaWal</t>
  </si>
  <si>
    <t>consumption verified</t>
  </si>
  <si>
    <t>consumption with dwelling occupancy</t>
  </si>
  <si>
    <t>consumption per person per day</t>
  </si>
  <si>
    <t>consumption per person per day with personal and dwelling occupancy</t>
  </si>
  <si>
    <t>consumption per equivalent adults</t>
  </si>
  <si>
    <t>consumption per equivalent adults  with personal and dwelling occupancy</t>
  </si>
  <si>
    <t>number pensioner</t>
  </si>
  <si>
    <t>number working people</t>
  </si>
  <si>
    <t>res</t>
  </si>
  <si>
    <t>regsub</t>
  </si>
  <si>
    <t>v</t>
  </si>
  <si>
    <t>prst</t>
  </si>
  <si>
    <t>decide</t>
  </si>
  <si>
    <t>prvwel</t>
  </si>
  <si>
    <t>rwtuse</t>
  </si>
  <si>
    <t>rain water use (no, indoor, outdoor, both)</t>
  </si>
  <si>
    <t>well water use (no, indoor, outdoor, both)</t>
  </si>
  <si>
    <t>o</t>
  </si>
  <si>
    <t>varcode</t>
  </si>
  <si>
    <t>var</t>
  </si>
  <si>
    <t>Estimate</t>
  </si>
  <si>
    <t>Std. Error</t>
  </si>
  <si>
    <t>t value</t>
  </si>
  <si>
    <t>Pr(&gt;|t|)</t>
  </si>
  <si>
    <t>(Intercept)</t>
  </si>
  <si>
    <t>iceqacmodest</t>
  </si>
  <si>
    <t>iceqacaverage</t>
  </si>
  <si>
    <t>iceqachigher</t>
  </si>
  <si>
    <t>prvweloutdoor</t>
  </si>
  <si>
    <t>prvwelindoor</t>
  </si>
  <si>
    <t>prvwelboth</t>
  </si>
  <si>
    <t>rwtuseoutdoor</t>
  </si>
  <si>
    <t>rwtuseindoor</t>
  </si>
  <si>
    <t>rwtuseboth</t>
  </si>
  <si>
    <t>gardenyes</t>
  </si>
  <si>
    <t>pmnpolyes</t>
  </si>
  <si>
    <t>bathyes</t>
  </si>
  <si>
    <t>df</t>
  </si>
  <si>
    <t>Moran' I test</t>
  </si>
  <si>
    <t>with out spatial</t>
  </si>
  <si>
    <t>netdenssc</t>
  </si>
  <si>
    <t>grosdenssc</t>
  </si>
  <si>
    <t>Random effect model</t>
  </si>
  <si>
    <t>type61</t>
  </si>
  <si>
    <t>type62</t>
  </si>
  <si>
    <t>type63</t>
  </si>
  <si>
    <t>type64</t>
  </si>
  <si>
    <t>type65</t>
  </si>
  <si>
    <t>big city (only Liege)</t>
  </si>
  <si>
    <t>small city</t>
  </si>
  <si>
    <t>industrial city</t>
  </si>
  <si>
    <t>elite subburban</t>
  </si>
  <si>
    <t>peri-urban</t>
  </si>
  <si>
    <t>rural</t>
  </si>
  <si>
    <t xml:space="preserve">intercept </t>
  </si>
  <si>
    <t>pensioner</t>
  </si>
  <si>
    <t>work person</t>
  </si>
  <si>
    <t>children</t>
  </si>
  <si>
    <t>eur/year/eqad</t>
  </si>
  <si>
    <t>m2/eqad</t>
  </si>
  <si>
    <t>lareqa10</t>
  </si>
  <si>
    <t>MRSPE</t>
  </si>
  <si>
    <t>Null</t>
  </si>
  <si>
    <t>Full</t>
  </si>
  <si>
    <t>final</t>
  </si>
  <si>
    <t>F test</t>
  </si>
  <si>
    <t>&lt;2e-16</t>
  </si>
  <si>
    <t>frequency</t>
  </si>
  <si>
    <t>Overall F test</t>
  </si>
  <si>
    <t>random intercept</t>
  </si>
  <si>
    <t xml:space="preserve">full list : </t>
  </si>
  <si>
    <t>explained variance</t>
  </si>
  <si>
    <t>fixed</t>
  </si>
  <si>
    <t>random</t>
  </si>
  <si>
    <t>residual</t>
  </si>
  <si>
    <t>SD</t>
  </si>
  <si>
    <t>total</t>
  </si>
  <si>
    <t>Random effect model - with consumption per capita</t>
  </si>
  <si>
    <t>random_intercept_ff1.csv</t>
  </si>
  <si>
    <t>random_intercept_ff5.csv</t>
  </si>
  <si>
    <t>Mixed mode</t>
  </si>
  <si>
    <t>income modest</t>
  </si>
  <si>
    <t>nb of pensioner, working people, children scaled</t>
  </si>
  <si>
    <t>npspos</t>
  </si>
  <si>
    <t>nwppos</t>
  </si>
  <si>
    <t>nchpos</t>
  </si>
  <si>
    <t>laeqas30</t>
  </si>
  <si>
    <t>Draft model 2020/01/06</t>
  </si>
  <si>
    <t>use only CILE data</t>
  </si>
  <si>
    <t>add year as continuous</t>
  </si>
  <si>
    <t>assume linear between year and consumption</t>
  </si>
  <si>
    <t>only 1 level = matricule</t>
  </si>
  <si>
    <t>year</t>
  </si>
  <si>
    <t>Compare with random intercept at municipality use all data, and only consumption of 2014</t>
  </si>
  <si>
    <t>Wallonia</t>
  </si>
  <si>
    <t>CILE</t>
  </si>
  <si>
    <t>Estimates</t>
  </si>
  <si>
    <t>p-value</t>
  </si>
  <si>
    <t>pensioners</t>
  </si>
  <si>
    <t>&lt;0.001</t>
  </si>
  <si>
    <t>working person</t>
  </si>
  <si>
    <t>income-modest</t>
  </si>
  <si>
    <t>income-average</t>
  </si>
  <si>
    <t>income-high</t>
  </si>
  <si>
    <t>well-outdoor</t>
  </si>
  <si>
    <t>well-indoor</t>
  </si>
  <si>
    <t>well-both</t>
  </si>
  <si>
    <t>rainwater-outdoor</t>
  </si>
  <si>
    <t>rainwater-indoor</t>
  </si>
  <si>
    <t>rainwater-both</t>
  </si>
  <si>
    <t>living area</t>
  </si>
  <si>
    <t>pool</t>
  </si>
  <si>
    <t>bathtub</t>
  </si>
  <si>
    <t>time</t>
  </si>
  <si>
    <t>nadtpo1</t>
  </si>
  <si>
    <t>iceqac2precarious</t>
  </si>
  <si>
    <t>iceqac2modest</t>
  </si>
  <si>
    <t>iceqac2higher</t>
  </si>
  <si>
    <t>livars</t>
  </si>
  <si>
    <t>adjusted R2</t>
  </si>
  <si>
    <t>R2</t>
  </si>
  <si>
    <t>average RMSPE</t>
  </si>
  <si>
    <t>Baseline model</t>
  </si>
  <si>
    <t>mpefull</t>
  </si>
  <si>
    <t>mpemd1</t>
  </si>
  <si>
    <t>mpemd10</t>
  </si>
  <si>
    <t>mpemd11</t>
  </si>
  <si>
    <t>mpemd12</t>
  </si>
  <si>
    <t>mpemd12b</t>
  </si>
  <si>
    <t>mpemd13</t>
  </si>
  <si>
    <t>mpemd13b</t>
  </si>
  <si>
    <t>mpemd14</t>
  </si>
  <si>
    <t>mpemd14b</t>
  </si>
  <si>
    <t>mpemd15</t>
  </si>
  <si>
    <t>mpemd16</t>
  </si>
  <si>
    <t>mpemd17</t>
  </si>
  <si>
    <t>mpemd18</t>
  </si>
  <si>
    <t>mpemd2</t>
  </si>
  <si>
    <t>mpemd2b</t>
  </si>
  <si>
    <t>mpemd3</t>
  </si>
  <si>
    <t>mpemd3b</t>
  </si>
  <si>
    <t>mpemd4</t>
  </si>
  <si>
    <t>mpemd5</t>
  </si>
  <si>
    <t>mpemd6b</t>
  </si>
  <si>
    <t>mpemd7</t>
  </si>
  <si>
    <t>mpemd8</t>
  </si>
  <si>
    <t>mpemd9</t>
  </si>
  <si>
    <t>mpemd9b</t>
  </si>
  <si>
    <t>mpemd9c</t>
  </si>
  <si>
    <t>mpemd9d</t>
  </si>
  <si>
    <t>mpemd9e</t>
  </si>
  <si>
    <t>mpemds</t>
  </si>
  <si>
    <t>mpenull</t>
  </si>
  <si>
    <t>mpeprvs</t>
  </si>
  <si>
    <t>mperegs</t>
  </si>
  <si>
    <t>Reference household</t>
  </si>
  <si>
    <t>average</t>
  </si>
  <si>
    <t>iceqac2</t>
  </si>
  <si>
    <t>none</t>
  </si>
  <si>
    <t>140m2</t>
  </si>
  <si>
    <t>no</t>
  </si>
  <si>
    <t>baseline</t>
  </si>
  <si>
    <t>Comment</t>
  </si>
  <si>
    <t>mpemd19</t>
  </si>
  <si>
    <t>remove extreme value (&gt;300 m3)</t>
  </si>
  <si>
    <t>Std..Error</t>
  </si>
  <si>
    <t>t.value</t>
  </si>
  <si>
    <t>Pr...t..</t>
  </si>
  <si>
    <t>ssgrdsc</t>
  </si>
  <si>
    <t>Baseline + gross population density</t>
  </si>
  <si>
    <t>Baseline + building density</t>
  </si>
  <si>
    <t>ssbddsc</t>
  </si>
  <si>
    <t>Ftest</t>
  </si>
  <si>
    <t>Big city</t>
  </si>
  <si>
    <t>Small city</t>
  </si>
  <si>
    <t>Industrial city</t>
  </si>
  <si>
    <t>Elite suburbs</t>
  </si>
  <si>
    <t>Peri urban</t>
  </si>
  <si>
    <t xml:space="preserve">ssbddsc  </t>
  </si>
  <si>
    <t>Random intercept + building density</t>
  </si>
  <si>
    <t>var(u)</t>
  </si>
  <si>
    <t>var(e)</t>
  </si>
  <si>
    <t>Baseline + typology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</si>
</sst>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2" fontId="0" fillId="0" borderId="0" xfId="0" applyNumberFormat="1" applyAlignment="1">
      <alignment horizontal="fill"/>
    </xf>
    <xf numFmtId="2" fontId="0" fillId="0" borderId="0" xfId="0" applyNumberFormat="1" applyAlignment="1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1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2" fontId="0" fillId="13" borderId="0" xfId="0" applyNumberFormat="1" applyFill="1"/>
    <xf numFmtId="165" fontId="0" fillId="13" borderId="0" xfId="0" applyNumberFormat="1" applyFill="1"/>
    <xf numFmtId="165" fontId="0" fillId="0" borderId="0" xfId="0" applyNumberFormat="1" applyAlignment="1">
      <alignment horizontal="right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2" fillId="13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2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CC"/>
      <color rgb="FFFF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89"/>
  <sheetViews>
    <sheetView workbookViewId="0">
      <selection activeCell="H28" sqref="H28"/>
    </sheetView>
  </sheetViews>
  <sheetFormatPr defaultRowHeight="14.25" x14ac:dyDescent="0.45"/>
  <cols>
    <col min="3" max="3" width="20" style="13" customWidth="1"/>
  </cols>
  <sheetData>
    <row r="1" spans="2:12" x14ac:dyDescent="0.45">
      <c r="B1" t="s">
        <v>119</v>
      </c>
      <c r="C1" s="13" t="s">
        <v>120</v>
      </c>
      <c r="D1" t="s">
        <v>110</v>
      </c>
      <c r="E1" t="s">
        <v>112</v>
      </c>
      <c r="F1" t="s">
        <v>113</v>
      </c>
    </row>
    <row r="2" spans="2:12" x14ac:dyDescent="0.45">
      <c r="B2" t="s">
        <v>3</v>
      </c>
      <c r="C2" s="14" t="s">
        <v>3</v>
      </c>
      <c r="F2" t="s">
        <v>118</v>
      </c>
    </row>
    <row r="3" spans="2:12" x14ac:dyDescent="0.45">
      <c r="B3" t="s">
        <v>4</v>
      </c>
      <c r="C3" s="13" t="s">
        <v>87</v>
      </c>
      <c r="F3" t="s">
        <v>118</v>
      </c>
    </row>
    <row r="4" spans="2:12" x14ac:dyDescent="0.45">
      <c r="B4" t="s">
        <v>5</v>
      </c>
      <c r="C4" s="13" t="s">
        <v>88</v>
      </c>
      <c r="F4" t="s">
        <v>118</v>
      </c>
    </row>
    <row r="5" spans="2:12" x14ac:dyDescent="0.45">
      <c r="B5" t="s">
        <v>6</v>
      </c>
      <c r="C5" s="13" t="s">
        <v>89</v>
      </c>
      <c r="F5" t="s">
        <v>118</v>
      </c>
    </row>
    <row r="6" spans="2:12" x14ac:dyDescent="0.45">
      <c r="B6" s="2" t="s">
        <v>7</v>
      </c>
      <c r="C6" s="13" t="s">
        <v>90</v>
      </c>
      <c r="F6" t="s">
        <v>2</v>
      </c>
    </row>
    <row r="7" spans="2:12" x14ac:dyDescent="0.45">
      <c r="B7" s="2" t="s">
        <v>8</v>
      </c>
      <c r="C7" s="13" t="s">
        <v>91</v>
      </c>
      <c r="D7" t="s">
        <v>111</v>
      </c>
      <c r="E7" t="s">
        <v>111</v>
      </c>
      <c r="F7" t="s">
        <v>2</v>
      </c>
      <c r="K7" s="1"/>
      <c r="L7" s="1"/>
    </row>
    <row r="8" spans="2:12" x14ac:dyDescent="0.45">
      <c r="B8" s="2" t="s">
        <v>9</v>
      </c>
      <c r="C8" s="13" t="s">
        <v>92</v>
      </c>
      <c r="E8" t="s">
        <v>111</v>
      </c>
      <c r="F8" t="s">
        <v>2</v>
      </c>
      <c r="J8" s="1"/>
      <c r="K8" s="1"/>
    </row>
    <row r="9" spans="2:12" x14ac:dyDescent="0.45">
      <c r="B9" s="2" t="s">
        <v>10</v>
      </c>
      <c r="C9" s="13" t="s">
        <v>93</v>
      </c>
      <c r="F9" t="s">
        <v>2</v>
      </c>
      <c r="J9" s="1"/>
      <c r="K9" s="1"/>
    </row>
    <row r="10" spans="2:12" x14ac:dyDescent="0.45">
      <c r="B10" s="2" t="s">
        <v>11</v>
      </c>
      <c r="C10" s="13" t="s">
        <v>94</v>
      </c>
      <c r="F10" t="s">
        <v>2</v>
      </c>
    </row>
    <row r="11" spans="2:12" x14ac:dyDescent="0.45">
      <c r="B11" s="2" t="s">
        <v>12</v>
      </c>
      <c r="C11" s="13" t="s">
        <v>95</v>
      </c>
      <c r="F11" t="s">
        <v>2</v>
      </c>
      <c r="K11" s="1"/>
      <c r="L11" s="1"/>
    </row>
    <row r="12" spans="2:12" x14ac:dyDescent="0.45">
      <c r="B12" s="2" t="s">
        <v>13</v>
      </c>
      <c r="C12" s="13" t="s">
        <v>96</v>
      </c>
      <c r="D12" t="s">
        <v>111</v>
      </c>
      <c r="E12" t="s">
        <v>111</v>
      </c>
      <c r="F12" t="s">
        <v>2</v>
      </c>
    </row>
    <row r="13" spans="2:12" x14ac:dyDescent="0.45">
      <c r="B13" s="2" t="s">
        <v>14</v>
      </c>
      <c r="C13" s="13" t="s">
        <v>97</v>
      </c>
      <c r="E13" t="s">
        <v>111</v>
      </c>
      <c r="F13" t="s">
        <v>2</v>
      </c>
    </row>
    <row r="14" spans="2:12" x14ac:dyDescent="0.45">
      <c r="B14" s="2" t="s">
        <v>15</v>
      </c>
      <c r="C14" s="13" t="s">
        <v>98</v>
      </c>
      <c r="F14" t="s">
        <v>2</v>
      </c>
    </row>
    <row r="15" spans="2:12" x14ac:dyDescent="0.45">
      <c r="B15" s="2" t="s">
        <v>16</v>
      </c>
      <c r="C15" s="13" t="s">
        <v>99</v>
      </c>
      <c r="F15" t="s">
        <v>2</v>
      </c>
    </row>
    <row r="16" spans="2:12" x14ac:dyDescent="0.45">
      <c r="B16" s="2" t="s">
        <v>17</v>
      </c>
      <c r="C16" s="13" t="s">
        <v>100</v>
      </c>
      <c r="F16" t="s">
        <v>2</v>
      </c>
      <c r="J16" s="1"/>
      <c r="K16" s="1"/>
    </row>
    <row r="17" spans="2:12" x14ac:dyDescent="0.45">
      <c r="B17" s="2" t="s">
        <v>114</v>
      </c>
      <c r="C17" s="13" t="s">
        <v>117</v>
      </c>
      <c r="F17" t="s">
        <v>111</v>
      </c>
      <c r="J17" s="1"/>
      <c r="K17" s="1"/>
    </row>
    <row r="18" spans="2:12" x14ac:dyDescent="0.45">
      <c r="B18" s="2" t="s">
        <v>115</v>
      </c>
      <c r="C18" s="13" t="s">
        <v>116</v>
      </c>
      <c r="F18" t="s">
        <v>111</v>
      </c>
      <c r="J18" s="1"/>
      <c r="K18" s="1"/>
    </row>
    <row r="19" spans="2:12" x14ac:dyDescent="0.45">
      <c r="B19" t="s">
        <v>18</v>
      </c>
      <c r="C19" s="13" t="s">
        <v>18</v>
      </c>
      <c r="F19" t="s">
        <v>111</v>
      </c>
      <c r="J19" s="1"/>
      <c r="K19" s="1"/>
      <c r="L19" s="1"/>
    </row>
    <row r="20" spans="2:12" x14ac:dyDescent="0.45">
      <c r="B20" s="3" t="s">
        <v>19</v>
      </c>
      <c r="C20" s="13" t="s">
        <v>101</v>
      </c>
      <c r="F20" t="s">
        <v>118</v>
      </c>
    </row>
    <row r="21" spans="2:12" x14ac:dyDescent="0.45">
      <c r="B21" s="3" t="s">
        <v>20</v>
      </c>
      <c r="C21" s="13" t="s">
        <v>102</v>
      </c>
      <c r="F21" t="s">
        <v>118</v>
      </c>
    </row>
    <row r="22" spans="2:12" x14ac:dyDescent="0.45">
      <c r="B22" s="3" t="s">
        <v>21</v>
      </c>
      <c r="C22" s="13" t="s">
        <v>103</v>
      </c>
      <c r="F22" t="s">
        <v>118</v>
      </c>
    </row>
    <row r="23" spans="2:12" x14ac:dyDescent="0.45">
      <c r="B23" s="3" t="s">
        <v>22</v>
      </c>
      <c r="C23" s="13" t="s">
        <v>104</v>
      </c>
      <c r="F23" t="s">
        <v>118</v>
      </c>
    </row>
    <row r="24" spans="2:12" x14ac:dyDescent="0.45">
      <c r="B24" s="3" t="s">
        <v>23</v>
      </c>
      <c r="C24" s="13" t="s">
        <v>105</v>
      </c>
      <c r="F24" t="s">
        <v>118</v>
      </c>
    </row>
    <row r="25" spans="2:12" x14ac:dyDescent="0.45">
      <c r="B25" s="3" t="s">
        <v>24</v>
      </c>
      <c r="C25" s="13" t="s">
        <v>106</v>
      </c>
      <c r="F25" t="s">
        <v>118</v>
      </c>
    </row>
    <row r="26" spans="2:12" x14ac:dyDescent="0.45">
      <c r="B26" s="4" t="s">
        <v>25</v>
      </c>
      <c r="C26" s="13" t="s">
        <v>107</v>
      </c>
      <c r="D26" t="s">
        <v>111</v>
      </c>
      <c r="E26" t="s">
        <v>111</v>
      </c>
      <c r="F26" t="s">
        <v>2</v>
      </c>
    </row>
    <row r="27" spans="2:12" x14ac:dyDescent="0.45">
      <c r="B27" s="4" t="s">
        <v>26</v>
      </c>
      <c r="C27" s="13" t="s">
        <v>108</v>
      </c>
      <c r="D27" t="s">
        <v>111</v>
      </c>
      <c r="E27" t="s">
        <v>111</v>
      </c>
      <c r="F27" t="s">
        <v>2</v>
      </c>
    </row>
    <row r="28" spans="2:12" x14ac:dyDescent="0.45">
      <c r="B28" s="4" t="s">
        <v>27</v>
      </c>
      <c r="D28" t="s">
        <v>111</v>
      </c>
      <c r="E28" t="s">
        <v>111</v>
      </c>
      <c r="F28" t="s">
        <v>2</v>
      </c>
    </row>
    <row r="29" spans="2:12" x14ac:dyDescent="0.45">
      <c r="B29" s="4" t="s">
        <v>28</v>
      </c>
      <c r="F29" t="s">
        <v>2</v>
      </c>
    </row>
    <row r="30" spans="2:12" x14ac:dyDescent="0.45">
      <c r="B30" s="4" t="s">
        <v>29</v>
      </c>
      <c r="F30" t="s">
        <v>2</v>
      </c>
    </row>
    <row r="31" spans="2:12" x14ac:dyDescent="0.45">
      <c r="B31" s="4" t="s">
        <v>30</v>
      </c>
      <c r="F31" t="s">
        <v>2</v>
      </c>
    </row>
    <row r="32" spans="2:12" x14ac:dyDescent="0.45">
      <c r="B32" s="4" t="s">
        <v>31</v>
      </c>
      <c r="F32" t="s">
        <v>111</v>
      </c>
    </row>
    <row r="33" spans="2:6" x14ac:dyDescent="0.45">
      <c r="B33" s="4" t="s">
        <v>32</v>
      </c>
      <c r="F33" t="s">
        <v>111</v>
      </c>
    </row>
    <row r="34" spans="2:6" x14ac:dyDescent="0.45">
      <c r="B34" s="4" t="s">
        <v>33</v>
      </c>
      <c r="F34" t="s">
        <v>111</v>
      </c>
    </row>
    <row r="35" spans="2:6" x14ac:dyDescent="0.45">
      <c r="B35" s="4" t="s">
        <v>34</v>
      </c>
      <c r="F35" t="s">
        <v>2</v>
      </c>
    </row>
    <row r="36" spans="2:6" x14ac:dyDescent="0.45">
      <c r="B36" s="4" t="s">
        <v>35</v>
      </c>
      <c r="F36" t="s">
        <v>2</v>
      </c>
    </row>
    <row r="37" spans="2:6" x14ac:dyDescent="0.45">
      <c r="B37" s="4" t="s">
        <v>36</v>
      </c>
      <c r="F37" t="s">
        <v>2</v>
      </c>
    </row>
    <row r="38" spans="2:6" x14ac:dyDescent="0.45">
      <c r="B38" t="s">
        <v>37</v>
      </c>
      <c r="F38" t="s">
        <v>2</v>
      </c>
    </row>
    <row r="39" spans="2:6" x14ac:dyDescent="0.45">
      <c r="B39" t="s">
        <v>38</v>
      </c>
      <c r="F39" t="s">
        <v>2</v>
      </c>
    </row>
    <row r="40" spans="2:6" x14ac:dyDescent="0.45">
      <c r="B40" t="s">
        <v>39</v>
      </c>
      <c r="E40" t="s">
        <v>111</v>
      </c>
      <c r="F40" t="s">
        <v>2</v>
      </c>
    </row>
    <row r="41" spans="2:6" x14ac:dyDescent="0.45">
      <c r="B41" s="7" t="s">
        <v>40</v>
      </c>
      <c r="F41" t="s">
        <v>2</v>
      </c>
    </row>
    <row r="42" spans="2:6" x14ac:dyDescent="0.45">
      <c r="B42" s="7" t="s">
        <v>41</v>
      </c>
      <c r="F42" t="s">
        <v>2</v>
      </c>
    </row>
    <row r="43" spans="2:6" x14ac:dyDescent="0.45">
      <c r="B43" s="12" t="s">
        <v>42</v>
      </c>
      <c r="F43" t="s">
        <v>2</v>
      </c>
    </row>
    <row r="44" spans="2:6" x14ac:dyDescent="0.45">
      <c r="B44" s="12" t="s">
        <v>43</v>
      </c>
      <c r="D44" t="s">
        <v>111</v>
      </c>
      <c r="E44" t="s">
        <v>111</v>
      </c>
      <c r="F44" t="s">
        <v>2</v>
      </c>
    </row>
    <row r="45" spans="2:6" x14ac:dyDescent="0.45">
      <c r="B45" s="12" t="s">
        <v>44</v>
      </c>
      <c r="F45" t="s">
        <v>111</v>
      </c>
    </row>
    <row r="46" spans="2:6" x14ac:dyDescent="0.45">
      <c r="B46" t="s">
        <v>45</v>
      </c>
      <c r="F46" t="s">
        <v>2</v>
      </c>
    </row>
    <row r="47" spans="2:6" x14ac:dyDescent="0.45">
      <c r="B47" t="s">
        <v>46</v>
      </c>
      <c r="E47" t="s">
        <v>111</v>
      </c>
      <c r="F47" t="s">
        <v>2</v>
      </c>
    </row>
    <row r="48" spans="2:6" x14ac:dyDescent="0.45">
      <c r="B48" s="5" t="s">
        <v>47</v>
      </c>
      <c r="F48" t="s">
        <v>118</v>
      </c>
    </row>
    <row r="49" spans="2:6" x14ac:dyDescent="0.45">
      <c r="B49" t="s">
        <v>48</v>
      </c>
      <c r="F49" t="s">
        <v>2</v>
      </c>
    </row>
    <row r="50" spans="2:6" x14ac:dyDescent="0.45">
      <c r="B50" t="s">
        <v>49</v>
      </c>
      <c r="F50" t="s">
        <v>2</v>
      </c>
    </row>
    <row r="51" spans="2:6" x14ac:dyDescent="0.45">
      <c r="B51" s="6" t="s">
        <v>50</v>
      </c>
      <c r="F51" t="s">
        <v>2</v>
      </c>
    </row>
    <row r="52" spans="2:6" x14ac:dyDescent="0.45">
      <c r="B52" s="6" t="s">
        <v>51</v>
      </c>
      <c r="F52" t="s">
        <v>2</v>
      </c>
    </row>
    <row r="53" spans="2:6" x14ac:dyDescent="0.45">
      <c r="B53" s="6" t="s">
        <v>52</v>
      </c>
      <c r="F53" t="s">
        <v>2</v>
      </c>
    </row>
    <row r="54" spans="2:6" x14ac:dyDescent="0.45">
      <c r="B54" s="8" t="s">
        <v>53</v>
      </c>
      <c r="E54" t="s">
        <v>111</v>
      </c>
      <c r="F54" t="s">
        <v>2</v>
      </c>
    </row>
    <row r="55" spans="2:6" x14ac:dyDescent="0.45">
      <c r="B55" s="8" t="s">
        <v>54</v>
      </c>
      <c r="F55" t="s">
        <v>111</v>
      </c>
    </row>
    <row r="56" spans="2:6" x14ac:dyDescent="0.45">
      <c r="B56" t="s">
        <v>55</v>
      </c>
      <c r="D56" t="s">
        <v>111</v>
      </c>
      <c r="F56" t="s">
        <v>2</v>
      </c>
    </row>
    <row r="57" spans="2:6" x14ac:dyDescent="0.45">
      <c r="B57" t="s">
        <v>56</v>
      </c>
      <c r="F57" t="s">
        <v>2</v>
      </c>
    </row>
    <row r="58" spans="2:6" x14ac:dyDescent="0.45">
      <c r="B58" t="s">
        <v>57</v>
      </c>
      <c r="F58" t="s">
        <v>2</v>
      </c>
    </row>
    <row r="59" spans="2:6" x14ac:dyDescent="0.45">
      <c r="B59" t="s">
        <v>58</v>
      </c>
      <c r="F59" t="s">
        <v>2</v>
      </c>
    </row>
    <row r="60" spans="2:6" x14ac:dyDescent="0.45">
      <c r="B60" t="s">
        <v>59</v>
      </c>
      <c r="F60" t="s">
        <v>2</v>
      </c>
    </row>
    <row r="61" spans="2:6" x14ac:dyDescent="0.45">
      <c r="B61" s="9" t="s">
        <v>60</v>
      </c>
      <c r="F61" t="s">
        <v>2</v>
      </c>
    </row>
    <row r="62" spans="2:6" x14ac:dyDescent="0.45">
      <c r="B62" s="9" t="s">
        <v>61</v>
      </c>
      <c r="F62" t="s">
        <v>111</v>
      </c>
    </row>
    <row r="63" spans="2:6" x14ac:dyDescent="0.45">
      <c r="B63" s="9" t="s">
        <v>62</v>
      </c>
      <c r="D63" t="s">
        <v>111</v>
      </c>
      <c r="F63" t="s">
        <v>2</v>
      </c>
    </row>
    <row r="64" spans="2:6" x14ac:dyDescent="0.45">
      <c r="B64" s="9" t="s">
        <v>63</v>
      </c>
      <c r="F64" t="s">
        <v>2</v>
      </c>
    </row>
    <row r="65" spans="2:6" x14ac:dyDescent="0.45">
      <c r="B65" s="9" t="s">
        <v>64</v>
      </c>
      <c r="F65" t="s">
        <v>2</v>
      </c>
    </row>
    <row r="66" spans="2:6" x14ac:dyDescent="0.45">
      <c r="B66" t="s">
        <v>65</v>
      </c>
      <c r="E66" t="s">
        <v>111</v>
      </c>
      <c r="F66" t="s">
        <v>111</v>
      </c>
    </row>
    <row r="67" spans="2:6" x14ac:dyDescent="0.45">
      <c r="B67" t="s">
        <v>0</v>
      </c>
      <c r="D67" t="s">
        <v>111</v>
      </c>
      <c r="F67" t="s">
        <v>2</v>
      </c>
    </row>
    <row r="68" spans="2:6" x14ac:dyDescent="0.45">
      <c r="B68" t="s">
        <v>1</v>
      </c>
      <c r="F68" t="s">
        <v>2</v>
      </c>
    </row>
    <row r="69" spans="2:6" x14ac:dyDescent="0.45">
      <c r="B69" t="s">
        <v>66</v>
      </c>
      <c r="F69" t="s">
        <v>2</v>
      </c>
    </row>
    <row r="70" spans="2:6" x14ac:dyDescent="0.45">
      <c r="B70" t="s">
        <v>67</v>
      </c>
      <c r="F70" t="s">
        <v>2</v>
      </c>
    </row>
    <row r="71" spans="2:6" x14ac:dyDescent="0.45">
      <c r="B71" s="10" t="s">
        <v>68</v>
      </c>
      <c r="F71" t="s">
        <v>111</v>
      </c>
    </row>
    <row r="72" spans="2:6" x14ac:dyDescent="0.45">
      <c r="B72" s="10" t="s">
        <v>69</v>
      </c>
      <c r="F72" t="s">
        <v>2</v>
      </c>
    </row>
    <row r="73" spans="2:6" x14ac:dyDescent="0.45">
      <c r="B73" s="10" t="s">
        <v>70</v>
      </c>
      <c r="F73" t="s">
        <v>2</v>
      </c>
    </row>
    <row r="74" spans="2:6" x14ac:dyDescent="0.45">
      <c r="B74" s="10" t="s">
        <v>71</v>
      </c>
      <c r="F74" t="s">
        <v>2</v>
      </c>
    </row>
    <row r="75" spans="2:6" x14ac:dyDescent="0.45">
      <c r="B75" s="10" t="s">
        <v>72</v>
      </c>
      <c r="F75" t="s">
        <v>2</v>
      </c>
    </row>
    <row r="76" spans="2:6" x14ac:dyDescent="0.45">
      <c r="B76" s="10" t="s">
        <v>73</v>
      </c>
      <c r="F76" t="s">
        <v>2</v>
      </c>
    </row>
    <row r="77" spans="2:6" x14ac:dyDescent="0.45">
      <c r="B77" s="11" t="s">
        <v>74</v>
      </c>
      <c r="F77" t="s">
        <v>2</v>
      </c>
    </row>
    <row r="78" spans="2:6" x14ac:dyDescent="0.45">
      <c r="B78" s="11" t="s">
        <v>75</v>
      </c>
      <c r="F78" t="s">
        <v>2</v>
      </c>
    </row>
    <row r="79" spans="2:6" x14ac:dyDescent="0.45">
      <c r="B79" s="11" t="s">
        <v>76</v>
      </c>
      <c r="F79" t="s">
        <v>2</v>
      </c>
    </row>
    <row r="80" spans="2:6" x14ac:dyDescent="0.45">
      <c r="B80" s="11" t="s">
        <v>77</v>
      </c>
      <c r="F80" t="s">
        <v>2</v>
      </c>
    </row>
    <row r="81" spans="2:6" x14ac:dyDescent="0.45">
      <c r="B81" s="11" t="s">
        <v>78</v>
      </c>
      <c r="F81" t="s">
        <v>2</v>
      </c>
    </row>
    <row r="82" spans="2:6" x14ac:dyDescent="0.45">
      <c r="B82" s="11" t="s">
        <v>79</v>
      </c>
      <c r="F82" t="s">
        <v>2</v>
      </c>
    </row>
    <row r="83" spans="2:6" x14ac:dyDescent="0.45">
      <c r="B83" t="s">
        <v>80</v>
      </c>
      <c r="F83" t="s">
        <v>2</v>
      </c>
    </row>
    <row r="84" spans="2:6" x14ac:dyDescent="0.45">
      <c r="B84" t="s">
        <v>81</v>
      </c>
      <c r="F84" t="s">
        <v>2</v>
      </c>
    </row>
    <row r="85" spans="2:6" x14ac:dyDescent="0.45">
      <c r="B85" t="s">
        <v>82</v>
      </c>
      <c r="F85" t="s">
        <v>2</v>
      </c>
    </row>
    <row r="86" spans="2:6" x14ac:dyDescent="0.45">
      <c r="B86" t="s">
        <v>83</v>
      </c>
      <c r="F86" t="s">
        <v>2</v>
      </c>
    </row>
    <row r="87" spans="2:6" x14ac:dyDescent="0.45">
      <c r="B87" t="s">
        <v>84</v>
      </c>
      <c r="F87" t="s">
        <v>2</v>
      </c>
    </row>
    <row r="88" spans="2:6" x14ac:dyDescent="0.45">
      <c r="B88" t="s">
        <v>85</v>
      </c>
      <c r="F88" t="s">
        <v>118</v>
      </c>
    </row>
    <row r="89" spans="2:6" x14ac:dyDescent="0.45">
      <c r="B89" t="s">
        <v>86</v>
      </c>
      <c r="F89" t="s">
        <v>118</v>
      </c>
    </row>
  </sheetData>
  <autoFilter ref="B1:F89" xr:uid="{00000000-0009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52"/>
  <sheetViews>
    <sheetView topLeftCell="S1" workbookViewId="0">
      <selection activeCell="AF21" sqref="AF21"/>
    </sheetView>
  </sheetViews>
  <sheetFormatPr defaultRowHeight="14.25" x14ac:dyDescent="0.45"/>
  <sheetData>
    <row r="1" spans="1:46" x14ac:dyDescent="0.45">
      <c r="C1" t="s">
        <v>140</v>
      </c>
      <c r="H1" t="s">
        <v>139</v>
      </c>
      <c r="Y1" t="s">
        <v>143</v>
      </c>
      <c r="AG1" t="s">
        <v>178</v>
      </c>
      <c r="AO1" t="s">
        <v>181</v>
      </c>
      <c r="AP1" t="s">
        <v>170</v>
      </c>
      <c r="AQ1" t="s">
        <v>53</v>
      </c>
      <c r="AR1" t="s">
        <v>182</v>
      </c>
      <c r="AS1" t="s">
        <v>183</v>
      </c>
    </row>
    <row r="2" spans="1:46" x14ac:dyDescent="0.45">
      <c r="B2" t="s">
        <v>121</v>
      </c>
      <c r="C2" t="s">
        <v>122</v>
      </c>
      <c r="D2" t="s">
        <v>123</v>
      </c>
      <c r="E2" t="s">
        <v>124</v>
      </c>
      <c r="G2" t="s">
        <v>19</v>
      </c>
      <c r="H2">
        <v>0.14219999999999999</v>
      </c>
      <c r="J2" t="s">
        <v>121</v>
      </c>
      <c r="K2" t="s">
        <v>122</v>
      </c>
      <c r="L2" t="s">
        <v>123</v>
      </c>
      <c r="M2" t="s">
        <v>124</v>
      </c>
      <c r="P2" t="s">
        <v>121</v>
      </c>
      <c r="Q2" t="s">
        <v>122</v>
      </c>
      <c r="R2" t="s">
        <v>123</v>
      </c>
      <c r="S2" t="s">
        <v>124</v>
      </c>
      <c r="Y2" s="18"/>
      <c r="Z2" s="18" t="s">
        <v>121</v>
      </c>
      <c r="AA2" s="18" t="s">
        <v>122</v>
      </c>
      <c r="AB2" s="18" t="s">
        <v>138</v>
      </c>
      <c r="AC2" s="18" t="s">
        <v>123</v>
      </c>
      <c r="AD2" s="18" t="s">
        <v>124</v>
      </c>
      <c r="AH2" t="s">
        <v>121</v>
      </c>
      <c r="AI2" t="s">
        <v>122</v>
      </c>
      <c r="AJ2" t="s">
        <v>138</v>
      </c>
      <c r="AK2" t="s">
        <v>123</v>
      </c>
      <c r="AL2" t="s">
        <v>124</v>
      </c>
      <c r="AP2" t="s">
        <v>121</v>
      </c>
      <c r="AQ2" t="s">
        <v>122</v>
      </c>
      <c r="AR2" t="s">
        <v>138</v>
      </c>
      <c r="AS2" t="s">
        <v>123</v>
      </c>
      <c r="AT2" t="s">
        <v>124</v>
      </c>
    </row>
    <row r="3" spans="1:46" x14ac:dyDescent="0.45">
      <c r="A3" t="s">
        <v>125</v>
      </c>
      <c r="B3" s="16">
        <v>62.630378846393597</v>
      </c>
      <c r="C3">
        <v>2.54287201074668</v>
      </c>
      <c r="D3">
        <v>24.629780257010601</v>
      </c>
      <c r="E3" s="17">
        <v>7.1400229879188304E-115</v>
      </c>
      <c r="F3" s="23" t="str">
        <f>IF(E3&lt;0.001, "&lt;0.001", E3)</f>
        <v>&lt;0.001</v>
      </c>
      <c r="G3" t="s">
        <v>109</v>
      </c>
      <c r="H3">
        <v>0.64549999999999996</v>
      </c>
      <c r="J3" t="s">
        <v>125</v>
      </c>
      <c r="K3">
        <v>61.033882090371598</v>
      </c>
      <c r="L3">
        <v>2.6063606251454301</v>
      </c>
      <c r="M3">
        <v>23.4172821295465</v>
      </c>
      <c r="N3" s="15">
        <v>1.2397220035461101E-104</v>
      </c>
      <c r="O3" s="23" t="str">
        <f>IF(N3&lt;0.001, "&lt;0.001", N3)</f>
        <v>&lt;0.001</v>
      </c>
      <c r="P3" t="s">
        <v>125</v>
      </c>
      <c r="Q3">
        <v>63.045921384116703</v>
      </c>
      <c r="R3">
        <v>3.0898883073055599</v>
      </c>
      <c r="S3">
        <v>20.403948335302101</v>
      </c>
      <c r="T3" s="15">
        <v>5.7722606609427903E-83</v>
      </c>
      <c r="U3" s="23" t="str">
        <f>IF(T3&lt;0.001, "&lt;0.001", T3)</f>
        <v>&lt;0.001</v>
      </c>
      <c r="Y3" s="18" t="s">
        <v>125</v>
      </c>
      <c r="Z3" s="18">
        <v>63.343282918214399</v>
      </c>
      <c r="AA3" s="18">
        <v>2.64467436789523</v>
      </c>
      <c r="AB3" s="18">
        <v>1097.54728394418</v>
      </c>
      <c r="AC3" s="18">
        <v>23.951259817527699</v>
      </c>
      <c r="AD3" s="22">
        <v>2.5275843974515398E-102</v>
      </c>
      <c r="AE3">
        <f>AA3^2</f>
        <v>6.9943025122020348</v>
      </c>
      <c r="AG3" t="s">
        <v>125</v>
      </c>
      <c r="AH3">
        <v>40.760594746658597</v>
      </c>
      <c r="AI3">
        <v>1.86596053142313</v>
      </c>
      <c r="AJ3">
        <v>1145.536630195</v>
      </c>
      <c r="AK3">
        <v>21.844296307581299</v>
      </c>
      <c r="AL3" s="15">
        <v>1.03842291619121E-88</v>
      </c>
      <c r="AM3">
        <f>AI3^2</f>
        <v>3.4818087048288899</v>
      </c>
      <c r="AO3" t="s">
        <v>125</v>
      </c>
      <c r="AP3">
        <v>63.343282888433102</v>
      </c>
      <c r="AQ3">
        <v>2.6446743586400401</v>
      </c>
      <c r="AR3">
        <v>1097.5472998575001</v>
      </c>
      <c r="AS3">
        <v>23.951259890085598</v>
      </c>
      <c r="AT3" s="15">
        <v>2.5275799486601298E-102</v>
      </c>
    </row>
    <row r="4" spans="1:46" x14ac:dyDescent="0.45">
      <c r="A4" t="s">
        <v>31</v>
      </c>
      <c r="B4" s="16">
        <v>22.9375201085548</v>
      </c>
      <c r="C4">
        <v>1.60907236847205</v>
      </c>
      <c r="D4">
        <v>14.2551202531281</v>
      </c>
      <c r="E4" s="17">
        <v>1.1960882330112799E-43</v>
      </c>
      <c r="F4" s="23" t="str">
        <f t="shared" ref="F4:F19" si="0">IF(E4&lt;0.001, "&lt;0.001", E4)</f>
        <v>&lt;0.001</v>
      </c>
      <c r="H4">
        <v>0.56269999999999998</v>
      </c>
      <c r="J4" t="s">
        <v>31</v>
      </c>
      <c r="K4" s="16">
        <v>22.846470606550401</v>
      </c>
      <c r="L4">
        <v>1.62823707629613</v>
      </c>
      <c r="M4">
        <v>14.031415289056699</v>
      </c>
      <c r="N4" s="15">
        <v>2.7545655228980399E-42</v>
      </c>
      <c r="O4" s="23" t="str">
        <f t="shared" ref="O4:O38" si="1">IF(N4&lt;0.001, "&lt;0.001", N4)</f>
        <v>&lt;0.001</v>
      </c>
      <c r="P4" t="s">
        <v>31</v>
      </c>
      <c r="Q4" s="16">
        <v>22.752089050231699</v>
      </c>
      <c r="R4">
        <v>1.60999792640933</v>
      </c>
      <c r="S4">
        <v>14.131750530247</v>
      </c>
      <c r="T4" s="15">
        <v>5.8589722386686199E-43</v>
      </c>
      <c r="U4" s="23" t="str">
        <f t="shared" ref="U4:U19" si="2">IF(T4&lt;0.001, "&lt;0.001", T4)</f>
        <v>&lt;0.001</v>
      </c>
      <c r="Y4" s="18" t="s">
        <v>31</v>
      </c>
      <c r="Z4" s="21">
        <v>22.829955326348401</v>
      </c>
      <c r="AA4" s="18">
        <v>1.6051030940219899</v>
      </c>
      <c r="AB4" s="18">
        <v>1706.3815688903101</v>
      </c>
      <c r="AC4" s="18">
        <v>14.2233576219345</v>
      </c>
      <c r="AD4" s="22">
        <v>1.8044440650065501E-43</v>
      </c>
      <c r="AE4">
        <f t="shared" ref="AE4:AE19" si="3">AA4^2</f>
        <v>2.576355942438965</v>
      </c>
      <c r="AF4" s="23" t="str">
        <f>IF(AD4&lt;0.001, "&lt;0.001", AD4)</f>
        <v>&lt;0.001</v>
      </c>
      <c r="AM4">
        <f t="shared" ref="AM4:AM19" si="4">AI4^2</f>
        <v>0</v>
      </c>
      <c r="AO4" t="s">
        <v>184</v>
      </c>
      <c r="AP4">
        <v>22.829955337549901</v>
      </c>
      <c r="AQ4">
        <v>1.6051030942539499</v>
      </c>
      <c r="AR4">
        <v>1706.38156888196</v>
      </c>
      <c r="AS4">
        <v>14.223357626857799</v>
      </c>
      <c r="AT4" s="15">
        <v>1.8044439515365699E-43</v>
      </c>
    </row>
    <row r="5" spans="1:46" x14ac:dyDescent="0.45">
      <c r="A5" t="s">
        <v>32</v>
      </c>
      <c r="B5" s="16">
        <v>25.4787237605054</v>
      </c>
      <c r="C5">
        <v>0.99898057728393896</v>
      </c>
      <c r="D5">
        <v>25.504723855370401</v>
      </c>
      <c r="E5" s="17">
        <v>7.5802839218694002E-122</v>
      </c>
      <c r="F5" s="23" t="str">
        <f t="shared" si="0"/>
        <v>&lt;0.001</v>
      </c>
      <c r="H5">
        <v>0.50370000000000004</v>
      </c>
      <c r="J5" t="s">
        <v>32</v>
      </c>
      <c r="K5" s="16">
        <v>25.499013624927802</v>
      </c>
      <c r="L5">
        <v>1.0224733411202001</v>
      </c>
      <c r="M5">
        <v>24.9385608401209</v>
      </c>
      <c r="N5" s="15">
        <v>2.24180877649586E-116</v>
      </c>
      <c r="O5" s="23" t="str">
        <f t="shared" si="1"/>
        <v>&lt;0.001</v>
      </c>
      <c r="P5" t="s">
        <v>32</v>
      </c>
      <c r="Q5" s="16">
        <v>25.479588594904499</v>
      </c>
      <c r="R5">
        <v>1.000414222838</v>
      </c>
      <c r="S5">
        <v>25.469038737397501</v>
      </c>
      <c r="T5" s="15">
        <v>1.64915139355814E-121</v>
      </c>
      <c r="U5" s="23" t="str">
        <f t="shared" si="2"/>
        <v>&lt;0.001</v>
      </c>
      <c r="Y5" s="18" t="s">
        <v>32</v>
      </c>
      <c r="Z5" s="21">
        <v>25.530408040197798</v>
      </c>
      <c r="AA5" s="18">
        <v>0.99871738647799801</v>
      </c>
      <c r="AB5" s="18">
        <v>1707.75051274977</v>
      </c>
      <c r="AC5" s="18">
        <v>25.563195740720499</v>
      </c>
      <c r="AD5" s="22">
        <v>2.5838122354241898E-122</v>
      </c>
      <c r="AE5">
        <f t="shared" si="3"/>
        <v>0.99743641805344285</v>
      </c>
      <c r="AF5" s="23" t="str">
        <f t="shared" ref="AF5:AF21" si="5">IF(AD5&lt;0.001, "&lt;0.001", AD5)</f>
        <v>&lt;0.001</v>
      </c>
      <c r="AM5">
        <f t="shared" si="4"/>
        <v>0</v>
      </c>
      <c r="AO5" t="s">
        <v>185</v>
      </c>
      <c r="AP5">
        <v>25.5304080383053</v>
      </c>
      <c r="AQ5">
        <v>0.99871738642135499</v>
      </c>
      <c r="AR5">
        <v>1707.7505127321599</v>
      </c>
      <c r="AS5">
        <v>25.563195740275301</v>
      </c>
      <c r="AT5" s="15">
        <v>2.5838122577998702E-122</v>
      </c>
    </row>
    <row r="6" spans="1:46" x14ac:dyDescent="0.45">
      <c r="A6" t="s">
        <v>33</v>
      </c>
      <c r="B6" s="16">
        <v>11.432450285161901</v>
      </c>
      <c r="C6">
        <v>1.06103893799871</v>
      </c>
      <c r="D6">
        <v>10.774769780574999</v>
      </c>
      <c r="E6" s="17">
        <v>3.09077270046744E-26</v>
      </c>
      <c r="F6" s="23" t="str">
        <f t="shared" si="0"/>
        <v>&lt;0.001</v>
      </c>
      <c r="H6">
        <v>0.53449999999999998</v>
      </c>
      <c r="J6" t="s">
        <v>33</v>
      </c>
      <c r="K6" s="16">
        <v>11.0172580488272</v>
      </c>
      <c r="L6">
        <v>1.0809312544613301</v>
      </c>
      <c r="M6">
        <v>10.1923762527503</v>
      </c>
      <c r="N6" s="15">
        <v>1.1002733444448999E-23</v>
      </c>
      <c r="O6" s="23" t="str">
        <f t="shared" si="1"/>
        <v>&lt;0.001</v>
      </c>
      <c r="P6" t="s">
        <v>33</v>
      </c>
      <c r="Q6" s="16">
        <v>11.3935192206506</v>
      </c>
      <c r="R6">
        <v>1.0656634896283499</v>
      </c>
      <c r="S6">
        <v>10.691479375561601</v>
      </c>
      <c r="T6" s="15">
        <v>7.2303103095232995E-26</v>
      </c>
      <c r="U6" s="23" t="str">
        <f t="shared" si="2"/>
        <v>&lt;0.001</v>
      </c>
      <c r="Y6" s="18" t="s">
        <v>33</v>
      </c>
      <c r="Z6" s="21">
        <v>11.4561775794993</v>
      </c>
      <c r="AA6" s="18">
        <v>1.0596129212315899</v>
      </c>
      <c r="AB6" s="18">
        <v>1707.9903040634899</v>
      </c>
      <c r="AC6" s="18">
        <v>10.8116627779357</v>
      </c>
      <c r="AD6" s="22">
        <v>2.1223386183903099E-26</v>
      </c>
      <c r="AE6">
        <f t="shared" si="3"/>
        <v>1.1227795428409435</v>
      </c>
      <c r="AF6" s="23" t="str">
        <f t="shared" si="5"/>
        <v>&lt;0.001</v>
      </c>
      <c r="AM6">
        <f t="shared" si="4"/>
        <v>0</v>
      </c>
      <c r="AO6" t="s">
        <v>186</v>
      </c>
      <c r="AP6">
        <v>11.4561775814276</v>
      </c>
      <c r="AQ6">
        <v>1.05961292121974</v>
      </c>
      <c r="AR6">
        <v>1707.99030403335</v>
      </c>
      <c r="AS6">
        <v>10.8116627798764</v>
      </c>
      <c r="AT6" s="15">
        <v>2.12233857643124E-26</v>
      </c>
    </row>
    <row r="7" spans="1:46" x14ac:dyDescent="0.45">
      <c r="A7" t="s">
        <v>126</v>
      </c>
      <c r="B7" s="16">
        <v>3.90892865090232</v>
      </c>
      <c r="C7">
        <v>2.15819346206059</v>
      </c>
      <c r="D7">
        <v>1.8112040091022199</v>
      </c>
      <c r="E7" s="17">
        <v>7.0284881981797803E-2</v>
      </c>
      <c r="F7" s="23">
        <f t="shared" si="0"/>
        <v>7.0284881981797803E-2</v>
      </c>
      <c r="G7" t="s">
        <v>43</v>
      </c>
      <c r="H7">
        <v>4.4000000000000003E-3</v>
      </c>
      <c r="J7" t="s">
        <v>126</v>
      </c>
      <c r="K7" s="16">
        <v>4.4903099008726999</v>
      </c>
      <c r="L7">
        <v>2.1935751515550499</v>
      </c>
      <c r="M7">
        <v>2.04702806634615</v>
      </c>
      <c r="N7">
        <v>4.0817064646500097E-2</v>
      </c>
      <c r="O7" s="23">
        <f t="shared" si="1"/>
        <v>4.0817064646500097E-2</v>
      </c>
      <c r="P7" t="s">
        <v>126</v>
      </c>
      <c r="Q7" s="16">
        <v>3.9871958591472301</v>
      </c>
      <c r="R7">
        <v>2.16513900283352</v>
      </c>
      <c r="S7">
        <v>1.8415426695141399</v>
      </c>
      <c r="T7">
        <v>6.5715882215194699E-2</v>
      </c>
      <c r="U7" s="23">
        <f t="shared" si="2"/>
        <v>6.5715882215194699E-2</v>
      </c>
      <c r="Y7" s="18" t="s">
        <v>126</v>
      </c>
      <c r="Z7" s="21">
        <v>4.3488989842336601</v>
      </c>
      <c r="AA7" s="18">
        <v>2.1689118347029099</v>
      </c>
      <c r="AB7" s="18">
        <v>1697.2220465564201</v>
      </c>
      <c r="AC7" s="18">
        <v>2.0051063923625798</v>
      </c>
      <c r="AD7" s="22">
        <v>4.51102059201526E-2</v>
      </c>
      <c r="AE7">
        <f t="shared" si="3"/>
        <v>4.7041785467143429</v>
      </c>
      <c r="AF7" s="23">
        <f t="shared" si="5"/>
        <v>4.51102059201526E-2</v>
      </c>
      <c r="AG7" t="s">
        <v>126</v>
      </c>
      <c r="AH7">
        <v>0.978204729789237</v>
      </c>
      <c r="AI7">
        <v>1.5003184535954699</v>
      </c>
      <c r="AJ7">
        <v>1710.85765122205</v>
      </c>
      <c r="AK7">
        <v>0.65199806577396802</v>
      </c>
      <c r="AL7">
        <v>0.51448999977288201</v>
      </c>
      <c r="AM7">
        <f t="shared" si="4"/>
        <v>2.2509554621991024</v>
      </c>
      <c r="AO7" t="s">
        <v>126</v>
      </c>
      <c r="AP7">
        <v>4.3488989595272596</v>
      </c>
      <c r="AQ7">
        <v>2.16891183389188</v>
      </c>
      <c r="AR7">
        <v>1697.2220458696499</v>
      </c>
      <c r="AS7">
        <v>2.0051063817212098</v>
      </c>
      <c r="AT7">
        <v>4.5110207058793102E-2</v>
      </c>
    </row>
    <row r="8" spans="1:46" x14ac:dyDescent="0.45">
      <c r="A8" t="s">
        <v>127</v>
      </c>
      <c r="B8" s="16">
        <v>5.5358005555286196</v>
      </c>
      <c r="C8">
        <v>2.64165369339459</v>
      </c>
      <c r="D8">
        <v>2.09558147965071</v>
      </c>
      <c r="E8" s="17">
        <v>3.6266224166825303E-2</v>
      </c>
      <c r="F8" s="23">
        <f t="shared" si="0"/>
        <v>3.6266224166825303E-2</v>
      </c>
      <c r="G8" t="s">
        <v>42</v>
      </c>
      <c r="H8">
        <v>1.0200000000000001E-2</v>
      </c>
      <c r="J8" t="s">
        <v>127</v>
      </c>
      <c r="K8" s="16">
        <v>6.5659416642890198</v>
      </c>
      <c r="L8">
        <v>2.68798109521865</v>
      </c>
      <c r="M8">
        <v>2.4427038106660999</v>
      </c>
      <c r="N8">
        <v>1.46843667907925E-2</v>
      </c>
      <c r="O8" s="23">
        <f t="shared" si="1"/>
        <v>1.46843667907925E-2</v>
      </c>
      <c r="P8" t="s">
        <v>127</v>
      </c>
      <c r="Q8" s="16">
        <v>5.6717139216265799</v>
      </c>
      <c r="R8">
        <v>2.65913971359678</v>
      </c>
      <c r="S8">
        <v>2.1329130969034198</v>
      </c>
      <c r="T8">
        <v>3.3074488769866697E-2</v>
      </c>
      <c r="U8" s="23">
        <f t="shared" si="2"/>
        <v>3.3074488769866697E-2</v>
      </c>
      <c r="Y8" s="18" t="s">
        <v>127</v>
      </c>
      <c r="Z8" s="21">
        <v>5.8042419006048203</v>
      </c>
      <c r="AA8" s="18">
        <v>2.6618146252498298</v>
      </c>
      <c r="AB8" s="18">
        <v>1675.9967403488499</v>
      </c>
      <c r="AC8" s="18">
        <v>2.1805582723703201</v>
      </c>
      <c r="AD8" s="22">
        <v>2.9354768942220701E-2</v>
      </c>
      <c r="AE8">
        <f t="shared" si="3"/>
        <v>7.0852570991938917</v>
      </c>
      <c r="AF8" s="23">
        <f t="shared" si="5"/>
        <v>2.9354768942220701E-2</v>
      </c>
      <c r="AG8" t="s">
        <v>127</v>
      </c>
      <c r="AH8">
        <v>2.69084082281308</v>
      </c>
      <c r="AI8">
        <v>1.84550121123858</v>
      </c>
      <c r="AJ8">
        <v>1704.2715519588701</v>
      </c>
      <c r="AK8">
        <v>1.4580542166142201</v>
      </c>
      <c r="AL8">
        <v>0.14500984598612701</v>
      </c>
      <c r="AM8">
        <f t="shared" si="4"/>
        <v>3.405874720683066</v>
      </c>
      <c r="AO8" t="s">
        <v>127</v>
      </c>
      <c r="AP8">
        <v>5.80424189055267</v>
      </c>
      <c r="AQ8">
        <v>2.66181462352385</v>
      </c>
      <c r="AR8">
        <v>1675.9967388272701</v>
      </c>
      <c r="AS8">
        <v>2.1805582700078201</v>
      </c>
      <c r="AT8">
        <v>2.9354769117571001E-2</v>
      </c>
    </row>
    <row r="9" spans="1:46" x14ac:dyDescent="0.45">
      <c r="A9" t="s">
        <v>128</v>
      </c>
      <c r="B9" s="16">
        <v>16.891558359419999</v>
      </c>
      <c r="C9">
        <v>7.5582482177399903</v>
      </c>
      <c r="D9">
        <v>2.2348509698019399</v>
      </c>
      <c r="E9" s="17">
        <v>2.5556002399765E-2</v>
      </c>
      <c r="F9" s="23">
        <f t="shared" si="0"/>
        <v>2.5556002399765E-2</v>
      </c>
      <c r="J9" t="s">
        <v>128</v>
      </c>
      <c r="K9" s="16">
        <v>17.2342807909538</v>
      </c>
      <c r="L9">
        <v>7.8981255729531696</v>
      </c>
      <c r="M9">
        <v>2.1820722691434402</v>
      </c>
      <c r="N9">
        <v>2.92480730897237E-2</v>
      </c>
      <c r="O9" s="23">
        <f t="shared" si="1"/>
        <v>2.92480730897237E-2</v>
      </c>
      <c r="P9" t="s">
        <v>128</v>
      </c>
      <c r="Q9" s="16">
        <v>16.551067912017299</v>
      </c>
      <c r="R9">
        <v>7.5453781665495097</v>
      </c>
      <c r="S9">
        <v>2.19353722857685</v>
      </c>
      <c r="T9">
        <v>2.8403450225317001E-2</v>
      </c>
      <c r="U9" s="23">
        <f t="shared" si="2"/>
        <v>2.8403450225317001E-2</v>
      </c>
      <c r="Y9" s="18" t="s">
        <v>128</v>
      </c>
      <c r="Z9" s="21">
        <v>16.638404111969699</v>
      </c>
      <c r="AA9" s="18">
        <v>7.5180367983976097</v>
      </c>
      <c r="AB9" s="18">
        <v>1695.6793446638101</v>
      </c>
      <c r="AC9" s="18">
        <v>2.2131315073525601</v>
      </c>
      <c r="AD9" s="22">
        <v>2.7021305186625402E-2</v>
      </c>
      <c r="AE9">
        <f t="shared" si="3"/>
        <v>56.520877302060583</v>
      </c>
      <c r="AF9" s="23">
        <f t="shared" si="5"/>
        <v>2.7021305186625402E-2</v>
      </c>
      <c r="AG9" t="s">
        <v>128</v>
      </c>
      <c r="AH9">
        <v>12.8969013433885</v>
      </c>
      <c r="AI9">
        <v>5.2473534554720898</v>
      </c>
      <c r="AJ9">
        <v>1689.85092595938</v>
      </c>
      <c r="AK9">
        <v>2.4577916187329101</v>
      </c>
      <c r="AL9">
        <v>1.40792032955088E-2</v>
      </c>
      <c r="AM9">
        <f t="shared" si="4"/>
        <v>27.534718286654879</v>
      </c>
      <c r="AO9" t="s">
        <v>128</v>
      </c>
      <c r="AP9">
        <v>16.638404131846102</v>
      </c>
      <c r="AQ9">
        <v>7.5180368014047101</v>
      </c>
      <c r="AR9">
        <v>1695.6793443920001</v>
      </c>
      <c r="AS9">
        <v>2.2131315091111698</v>
      </c>
      <c r="AT9">
        <v>2.70213050652028E-2</v>
      </c>
    </row>
    <row r="10" spans="1:46" x14ac:dyDescent="0.45">
      <c r="A10" t="s">
        <v>129</v>
      </c>
      <c r="B10" s="16">
        <v>-7.2967118423011801</v>
      </c>
      <c r="C10">
        <v>5.86536084140418</v>
      </c>
      <c r="D10">
        <v>-1.24403460240552</v>
      </c>
      <c r="E10" s="17">
        <v>0.21365752656101999</v>
      </c>
      <c r="F10" s="23">
        <f t="shared" si="0"/>
        <v>0.21365752656101999</v>
      </c>
      <c r="J10" t="s">
        <v>129</v>
      </c>
      <c r="K10" s="16">
        <v>-8.0742268448119194</v>
      </c>
      <c r="L10">
        <v>5.8950025634478402</v>
      </c>
      <c r="M10">
        <v>-1.3696731694191999</v>
      </c>
      <c r="N10">
        <v>0.17097958852568301</v>
      </c>
      <c r="O10" s="23">
        <f t="shared" si="1"/>
        <v>0.17097958852568301</v>
      </c>
      <c r="P10" t="s">
        <v>129</v>
      </c>
      <c r="Q10" s="16">
        <v>-7.8136594661889598</v>
      </c>
      <c r="R10">
        <v>5.8591404536249598</v>
      </c>
      <c r="S10">
        <v>-1.3335845979515299</v>
      </c>
      <c r="T10">
        <v>0.18251836880302999</v>
      </c>
      <c r="U10" s="23">
        <f t="shared" si="2"/>
        <v>0.18251836880302999</v>
      </c>
      <c r="Y10" s="18" t="s">
        <v>129</v>
      </c>
      <c r="Z10" s="21">
        <v>-7.4542846423776599</v>
      </c>
      <c r="AA10" s="18">
        <v>5.8874967703878003</v>
      </c>
      <c r="AB10" s="18">
        <v>1685.5414975885001</v>
      </c>
      <c r="AC10" s="18">
        <v>-1.26612122827316</v>
      </c>
      <c r="AD10" s="22">
        <v>0.20564464052536999</v>
      </c>
      <c r="AE10">
        <f t="shared" si="3"/>
        <v>34.662618221326781</v>
      </c>
      <c r="AF10" s="23">
        <f t="shared" si="5"/>
        <v>0.20564464052536999</v>
      </c>
      <c r="AG10" t="s">
        <v>129</v>
      </c>
      <c r="AH10">
        <v>-1.5699374490301901</v>
      </c>
      <c r="AI10">
        <v>4.1232676107456196</v>
      </c>
      <c r="AJ10">
        <v>1699.93717608414</v>
      </c>
      <c r="AK10">
        <v>-0.38075080184919002</v>
      </c>
      <c r="AL10">
        <v>0.70343574232107497</v>
      </c>
      <c r="AM10">
        <f t="shared" si="4"/>
        <v>17.001335789823891</v>
      </c>
      <c r="AO10" t="s">
        <v>129</v>
      </c>
      <c r="AP10">
        <v>-7.4542846501170397</v>
      </c>
      <c r="AQ10">
        <v>5.8874967671988401</v>
      </c>
      <c r="AR10">
        <v>1685.5414990484301</v>
      </c>
      <c r="AS10">
        <v>-1.2661212302735001</v>
      </c>
      <c r="AT10">
        <v>0.205644639809343</v>
      </c>
    </row>
    <row r="11" spans="1:46" x14ac:dyDescent="0.45">
      <c r="A11" t="s">
        <v>130</v>
      </c>
      <c r="B11" s="16">
        <v>15.806962760188201</v>
      </c>
      <c r="C11">
        <v>15.1479601552041</v>
      </c>
      <c r="D11">
        <v>1.04350437935088</v>
      </c>
      <c r="E11" s="17">
        <v>0.29686242187829598</v>
      </c>
      <c r="F11" s="23">
        <f t="shared" si="0"/>
        <v>0.29686242187829598</v>
      </c>
      <c r="J11" t="s">
        <v>130</v>
      </c>
      <c r="K11" s="16">
        <v>32.135371136026002</v>
      </c>
      <c r="L11">
        <v>16.722875914844501</v>
      </c>
      <c r="M11">
        <v>1.9216414269689199</v>
      </c>
      <c r="N11">
        <v>5.48269120592954E-2</v>
      </c>
      <c r="O11" s="23">
        <f t="shared" si="1"/>
        <v>5.48269120592954E-2</v>
      </c>
      <c r="P11" t="s">
        <v>130</v>
      </c>
      <c r="Q11" s="16">
        <v>15.6435104479036</v>
      </c>
      <c r="R11">
        <v>15.1312549141293</v>
      </c>
      <c r="S11">
        <v>1.0338541341535401</v>
      </c>
      <c r="T11">
        <v>0.30135114779652</v>
      </c>
      <c r="U11" s="23">
        <f t="shared" si="2"/>
        <v>0.30135114779652</v>
      </c>
      <c r="Y11" s="18" t="s">
        <v>130</v>
      </c>
      <c r="Z11" s="21">
        <v>18.493283449832401</v>
      </c>
      <c r="AA11" s="18">
        <v>15.046008201596599</v>
      </c>
      <c r="AB11" s="18">
        <v>1676.29375788023</v>
      </c>
      <c r="AC11" s="18">
        <v>1.2291156034243</v>
      </c>
      <c r="AD11" s="22">
        <v>0.21920097103067099</v>
      </c>
      <c r="AE11">
        <f t="shared" si="3"/>
        <v>226.38236280251215</v>
      </c>
      <c r="AF11" s="23">
        <f t="shared" si="5"/>
        <v>0.21920097103067099</v>
      </c>
      <c r="AG11" t="s">
        <v>130</v>
      </c>
      <c r="AH11">
        <v>5.0640869720693802</v>
      </c>
      <c r="AI11">
        <v>10.5024888414949</v>
      </c>
      <c r="AJ11">
        <v>1666.55020457912</v>
      </c>
      <c r="AK11">
        <v>0.48217970506775298</v>
      </c>
      <c r="AL11">
        <v>0.629741611187973</v>
      </c>
      <c r="AM11">
        <f t="shared" si="4"/>
        <v>110.30227186572489</v>
      </c>
      <c r="AO11" t="s">
        <v>130</v>
      </c>
      <c r="AP11">
        <v>18.493283253956601</v>
      </c>
      <c r="AQ11">
        <v>15.046008211306599</v>
      </c>
      <c r="AR11">
        <v>1676.2937587629301</v>
      </c>
      <c r="AS11">
        <v>1.22911558961263</v>
      </c>
      <c r="AT11">
        <v>0.21920097620693099</v>
      </c>
    </row>
    <row r="12" spans="1:46" x14ac:dyDescent="0.45">
      <c r="A12" t="s">
        <v>131</v>
      </c>
      <c r="B12" s="16">
        <v>-16.9184645687087</v>
      </c>
      <c r="C12">
        <v>5.5254696767386404</v>
      </c>
      <c r="D12">
        <v>-3.0619052421792801</v>
      </c>
      <c r="E12" s="17">
        <v>2.23363992163037E-3</v>
      </c>
      <c r="F12" s="23">
        <f t="shared" si="0"/>
        <v>2.23363992163037E-3</v>
      </c>
      <c r="J12" t="s">
        <v>131</v>
      </c>
      <c r="K12" s="16">
        <v>-20.8519430153586</v>
      </c>
      <c r="L12">
        <v>5.7825613345346198</v>
      </c>
      <c r="M12">
        <v>-3.6060046420652099</v>
      </c>
      <c r="N12">
        <v>3.2041319148010399E-4</v>
      </c>
      <c r="O12" s="23" t="str">
        <f t="shared" si="1"/>
        <v>&lt;0.001</v>
      </c>
      <c r="P12" t="s">
        <v>131</v>
      </c>
      <c r="Q12" s="16">
        <v>-17.728438305426799</v>
      </c>
      <c r="R12">
        <v>5.5415501420368001</v>
      </c>
      <c r="S12">
        <v>-3.1991839559374098</v>
      </c>
      <c r="T12">
        <v>1.4035295619840499E-3</v>
      </c>
      <c r="U12" s="23">
        <f t="shared" si="2"/>
        <v>1.4035295619840499E-3</v>
      </c>
      <c r="Y12" s="18" t="s">
        <v>131</v>
      </c>
      <c r="Z12" s="21">
        <v>-17.559987204210799</v>
      </c>
      <c r="AA12" s="18">
        <v>5.5196345305794399</v>
      </c>
      <c r="AB12" s="18">
        <v>1705.68576373922</v>
      </c>
      <c r="AC12" s="18">
        <v>-3.1813677349336</v>
      </c>
      <c r="AD12" s="22">
        <v>1.4921898754297999E-3</v>
      </c>
      <c r="AE12">
        <f t="shared" si="3"/>
        <v>30.466365351164914</v>
      </c>
      <c r="AF12" s="23">
        <f t="shared" si="5"/>
        <v>1.4921898754297999E-3</v>
      </c>
      <c r="AG12" t="s">
        <v>131</v>
      </c>
      <c r="AH12">
        <v>-8.3901273842115796</v>
      </c>
      <c r="AI12">
        <v>3.8628960077901602</v>
      </c>
      <c r="AJ12">
        <v>1709.6788770195101</v>
      </c>
      <c r="AK12">
        <v>-2.1719785796178601</v>
      </c>
      <c r="AL12">
        <v>2.9994329374795001E-2</v>
      </c>
      <c r="AM12">
        <f t="shared" si="4"/>
        <v>14.921965567001157</v>
      </c>
      <c r="AO12" t="s">
        <v>131</v>
      </c>
      <c r="AP12">
        <v>-17.559987162877999</v>
      </c>
      <c r="AQ12">
        <v>5.5196345296254101</v>
      </c>
      <c r="AR12">
        <v>1705.68576479681</v>
      </c>
      <c r="AS12">
        <v>-3.18136772799516</v>
      </c>
      <c r="AT12">
        <v>1.4921899109420799E-3</v>
      </c>
    </row>
    <row r="13" spans="1:46" x14ac:dyDescent="0.45">
      <c r="A13" t="s">
        <v>132</v>
      </c>
      <c r="B13" s="16">
        <v>-4.7360623655671299</v>
      </c>
      <c r="C13">
        <v>2.1602475516217901</v>
      </c>
      <c r="D13">
        <v>-2.1923702040590598</v>
      </c>
      <c r="E13" s="17">
        <v>2.8487300154030001E-2</v>
      </c>
      <c r="F13" s="23">
        <f t="shared" si="0"/>
        <v>2.8487300154030001E-2</v>
      </c>
      <c r="J13" t="s">
        <v>132</v>
      </c>
      <c r="K13" s="16">
        <v>-5.3954019245226501</v>
      </c>
      <c r="L13">
        <v>2.1970585029505401</v>
      </c>
      <c r="M13">
        <v>-2.4557388514128702</v>
      </c>
      <c r="N13">
        <v>1.4164355697459999E-2</v>
      </c>
      <c r="O13" s="23">
        <f t="shared" si="1"/>
        <v>1.4164355697459999E-2</v>
      </c>
      <c r="P13" t="s">
        <v>132</v>
      </c>
      <c r="Q13" s="16">
        <v>-4.8578054752761197</v>
      </c>
      <c r="R13">
        <v>2.1695796863410299</v>
      </c>
      <c r="S13">
        <v>-2.2390537235664998</v>
      </c>
      <c r="T13">
        <v>2.5281102400263399E-2</v>
      </c>
      <c r="U13" s="23">
        <f t="shared" si="2"/>
        <v>2.5281102400263399E-2</v>
      </c>
      <c r="Y13" s="18" t="s">
        <v>132</v>
      </c>
      <c r="Z13" s="21">
        <v>-4.8324132752273803</v>
      </c>
      <c r="AA13" s="18">
        <v>2.1676893822980898</v>
      </c>
      <c r="AB13" s="18">
        <v>1693.58960268807</v>
      </c>
      <c r="AC13" s="18">
        <v>-2.2292923122150801</v>
      </c>
      <c r="AD13" s="22">
        <v>2.5925177479473999E-2</v>
      </c>
      <c r="AE13">
        <f t="shared" si="3"/>
        <v>4.6988772581278742</v>
      </c>
      <c r="AF13" s="23">
        <f t="shared" si="5"/>
        <v>2.5925177479473999E-2</v>
      </c>
      <c r="AG13" t="s">
        <v>132</v>
      </c>
      <c r="AH13">
        <v>-1.848088180859</v>
      </c>
      <c r="AI13">
        <v>1.52018449640638</v>
      </c>
      <c r="AJ13">
        <v>1707.28740135868</v>
      </c>
      <c r="AK13">
        <v>-1.2156999267047901</v>
      </c>
      <c r="AL13">
        <v>0.22426732286703099</v>
      </c>
      <c r="AM13">
        <f t="shared" si="4"/>
        <v>2.310960903114319</v>
      </c>
      <c r="AO13" t="s">
        <v>132</v>
      </c>
      <c r="AP13">
        <v>-4.8324132695989599</v>
      </c>
      <c r="AQ13">
        <v>2.1676893813598199</v>
      </c>
      <c r="AR13">
        <v>1693.5896027641299</v>
      </c>
      <c r="AS13">
        <v>-2.2292923105835101</v>
      </c>
      <c r="AT13">
        <v>2.59251775881757E-2</v>
      </c>
    </row>
    <row r="14" spans="1:46" x14ac:dyDescent="0.45">
      <c r="A14" t="s">
        <v>133</v>
      </c>
      <c r="B14" s="16">
        <v>-14.7033076721375</v>
      </c>
      <c r="C14">
        <v>8.6709850342766703</v>
      </c>
      <c r="D14">
        <v>-1.6956905834821401</v>
      </c>
      <c r="E14" s="17">
        <v>9.0126740795282795E-2</v>
      </c>
      <c r="F14" s="23">
        <f t="shared" si="0"/>
        <v>9.0126740795282795E-2</v>
      </c>
      <c r="J14" t="s">
        <v>133</v>
      </c>
      <c r="K14" s="16">
        <v>-15.1549088100403</v>
      </c>
      <c r="L14">
        <v>8.7235756515469394</v>
      </c>
      <c r="M14">
        <v>-1.7372359013534699</v>
      </c>
      <c r="N14">
        <v>8.2536423228675299E-2</v>
      </c>
      <c r="O14" s="23">
        <f t="shared" si="1"/>
        <v>8.2536423228675299E-2</v>
      </c>
      <c r="P14" t="s">
        <v>133</v>
      </c>
      <c r="Q14" s="16">
        <v>-14.8458770492807</v>
      </c>
      <c r="R14">
        <v>8.6688654216964895</v>
      </c>
      <c r="S14">
        <v>-1.71255133481763</v>
      </c>
      <c r="T14">
        <v>8.6977146597981003E-2</v>
      </c>
      <c r="U14" s="23">
        <f t="shared" si="2"/>
        <v>8.6977146597981003E-2</v>
      </c>
      <c r="Y14" s="18" t="s">
        <v>133</v>
      </c>
      <c r="Z14" s="21">
        <v>-13.5131793427263</v>
      </c>
      <c r="AA14" s="18">
        <v>8.6377964465144892</v>
      </c>
      <c r="AB14" s="18">
        <v>1701.8864704449099</v>
      </c>
      <c r="AC14" s="18">
        <v>-1.5644243791110799</v>
      </c>
      <c r="AD14" s="22">
        <v>0.117903850848447</v>
      </c>
      <c r="AE14">
        <f t="shared" si="3"/>
        <v>74.61152745141834</v>
      </c>
      <c r="AF14" s="23">
        <f t="shared" si="5"/>
        <v>0.117903850848447</v>
      </c>
      <c r="AG14" t="s">
        <v>133</v>
      </c>
      <c r="AH14">
        <v>-7.8939215607820898</v>
      </c>
      <c r="AI14">
        <v>6.0240887167658501</v>
      </c>
      <c r="AJ14">
        <v>1696.7803417891801</v>
      </c>
      <c r="AK14">
        <v>-1.31039264724177</v>
      </c>
      <c r="AL14">
        <v>0.19024038902128901</v>
      </c>
      <c r="AM14">
        <f t="shared" si="4"/>
        <v>36.289644867465626</v>
      </c>
      <c r="AO14" t="s">
        <v>133</v>
      </c>
      <c r="AP14">
        <v>-13.513179486204701</v>
      </c>
      <c r="AQ14">
        <v>8.6377964489437993</v>
      </c>
      <c r="AR14">
        <v>1701.8864707622499</v>
      </c>
      <c r="AS14">
        <v>-1.5644243952816199</v>
      </c>
      <c r="AT14">
        <v>0.117903847053346</v>
      </c>
    </row>
    <row r="15" spans="1:46" x14ac:dyDescent="0.45">
      <c r="A15" t="s">
        <v>134</v>
      </c>
      <c r="B15" s="16">
        <v>-28.5255691336924</v>
      </c>
      <c r="C15">
        <v>2.22539214583038</v>
      </c>
      <c r="D15">
        <v>-12.8182213580378</v>
      </c>
      <c r="E15" s="17">
        <v>5.5726240718400097E-36</v>
      </c>
      <c r="F15" s="23" t="str">
        <f t="shared" si="0"/>
        <v>&lt;0.001</v>
      </c>
      <c r="G15" t="s">
        <v>53</v>
      </c>
      <c r="H15" s="15">
        <v>6.2740000000000005E-8</v>
      </c>
      <c r="J15" t="s">
        <v>134</v>
      </c>
      <c r="K15" s="16">
        <v>-27.363418139575199</v>
      </c>
      <c r="L15">
        <v>2.2860269238629201</v>
      </c>
      <c r="M15">
        <v>-11.9698582085536</v>
      </c>
      <c r="N15" s="15">
        <v>1.07655809704976E-31</v>
      </c>
      <c r="O15" s="23" t="str">
        <f t="shared" si="1"/>
        <v>&lt;0.001</v>
      </c>
      <c r="P15" t="s">
        <v>134</v>
      </c>
      <c r="Q15" s="16">
        <v>-28.953425849268999</v>
      </c>
      <c r="R15">
        <v>2.24673868591529</v>
      </c>
      <c r="S15">
        <v>-12.886868433243601</v>
      </c>
      <c r="T15" s="15">
        <v>2.5072092192350399E-36</v>
      </c>
      <c r="U15" s="23" t="str">
        <f t="shared" si="2"/>
        <v>&lt;0.001</v>
      </c>
      <c r="Y15" s="18" t="s">
        <v>134</v>
      </c>
      <c r="Z15" s="21">
        <v>-28.882554592456</v>
      </c>
      <c r="AA15" s="18">
        <v>2.2421633449765501</v>
      </c>
      <c r="AB15" s="18">
        <v>1689.70492848955</v>
      </c>
      <c r="AC15" s="18">
        <v>-12.8815568487309</v>
      </c>
      <c r="AD15" s="22">
        <v>2.74646695918063E-36</v>
      </c>
      <c r="AE15">
        <f t="shared" si="3"/>
        <v>5.0272964655564323</v>
      </c>
      <c r="AF15" s="23" t="str">
        <f t="shared" si="5"/>
        <v>&lt;0.001</v>
      </c>
      <c r="AG15" t="s">
        <v>134</v>
      </c>
      <c r="AH15">
        <v>-17.687759627207001</v>
      </c>
      <c r="AI15">
        <v>1.5702918634795699</v>
      </c>
      <c r="AJ15">
        <v>1709.4742700230099</v>
      </c>
      <c r="AK15">
        <v>-11.263994954424</v>
      </c>
      <c r="AL15" s="15">
        <v>1.93087270714768E-28</v>
      </c>
      <c r="AM15">
        <f t="shared" si="4"/>
        <v>2.4658165365101405</v>
      </c>
      <c r="AO15" t="s">
        <v>134</v>
      </c>
      <c r="AP15">
        <v>-28.8825545861683</v>
      </c>
      <c r="AQ15">
        <v>2.2421633438817699</v>
      </c>
      <c r="AR15">
        <v>1689.70492576642</v>
      </c>
      <c r="AS15">
        <v>-12.8815568522162</v>
      </c>
      <c r="AT15" s="15">
        <v>2.7464668623355301E-36</v>
      </c>
    </row>
    <row r="16" spans="1:46" x14ac:dyDescent="0.45">
      <c r="A16" t="s">
        <v>54</v>
      </c>
      <c r="B16" s="16">
        <v>0.64671435198479399</v>
      </c>
      <c r="C16">
        <v>0.22583624921270601</v>
      </c>
      <c r="D16">
        <v>2.8636428130529201</v>
      </c>
      <c r="E16" s="17">
        <v>4.2391354956762698E-3</v>
      </c>
      <c r="F16" s="23">
        <f t="shared" si="0"/>
        <v>4.2391354956762698E-3</v>
      </c>
      <c r="G16" t="s">
        <v>54</v>
      </c>
      <c r="H16" s="15">
        <v>3.5210000000000002E-8</v>
      </c>
      <c r="J16" t="s">
        <v>161</v>
      </c>
      <c r="K16" s="16">
        <v>0.65407158930346498</v>
      </c>
      <c r="L16">
        <v>0.23140300290060001</v>
      </c>
      <c r="M16">
        <v>2.82654754305165</v>
      </c>
      <c r="N16">
        <v>4.7633064165015903E-3</v>
      </c>
      <c r="O16" s="23">
        <f t="shared" si="1"/>
        <v>4.7633064165015903E-3</v>
      </c>
      <c r="P16" t="s">
        <v>161</v>
      </c>
      <c r="Q16" s="16">
        <v>0.61709977696421903</v>
      </c>
      <c r="R16">
        <v>0.22790304321527999</v>
      </c>
      <c r="S16">
        <v>2.7077294285241198</v>
      </c>
      <c r="T16">
        <v>6.8422721371684597E-3</v>
      </c>
      <c r="U16" s="23">
        <f t="shared" si="2"/>
        <v>6.8422721371684597E-3</v>
      </c>
      <c r="Y16" s="18" t="s">
        <v>161</v>
      </c>
      <c r="Z16" s="21">
        <v>0.68658650194287596</v>
      </c>
      <c r="AA16" s="18">
        <v>0.227077289642032</v>
      </c>
      <c r="AB16" s="18">
        <v>1684.3837694088099</v>
      </c>
      <c r="AC16" s="18">
        <v>3.0235806628889299</v>
      </c>
      <c r="AD16" s="22">
        <v>2.5357527952117398E-3</v>
      </c>
      <c r="AE16">
        <f t="shared" si="3"/>
        <v>5.1564095471171294E-2</v>
      </c>
      <c r="AF16" s="23">
        <f t="shared" si="5"/>
        <v>2.5357527952117398E-3</v>
      </c>
      <c r="AG16" t="s">
        <v>161</v>
      </c>
      <c r="AH16">
        <v>0.31996215934033501</v>
      </c>
      <c r="AI16">
        <v>0.14764361109277699</v>
      </c>
      <c r="AJ16">
        <v>1702.7889468968899</v>
      </c>
      <c r="AK16">
        <v>2.1671249908624599</v>
      </c>
      <c r="AL16">
        <v>3.03635639326909E-2</v>
      </c>
      <c r="AM16">
        <f t="shared" si="4"/>
        <v>2.1798635896515182E-2</v>
      </c>
      <c r="AO16" t="s">
        <v>187</v>
      </c>
      <c r="AP16">
        <v>2.0597594958550798</v>
      </c>
      <c r="AQ16">
        <v>0.681231868547584</v>
      </c>
      <c r="AR16">
        <v>1684.3837691179201</v>
      </c>
      <c r="AS16">
        <v>3.0235806499284501</v>
      </c>
      <c r="AT16">
        <v>2.53575290324231E-3</v>
      </c>
    </row>
    <row r="17" spans="1:46" x14ac:dyDescent="0.45">
      <c r="A17" t="s">
        <v>135</v>
      </c>
      <c r="B17" s="16">
        <v>8.8815258892159203</v>
      </c>
      <c r="C17">
        <v>2.0972346270057498</v>
      </c>
      <c r="D17">
        <v>4.2348747130387601</v>
      </c>
      <c r="E17" s="17">
        <v>2.40854492900655E-5</v>
      </c>
      <c r="F17" s="23" t="str">
        <f t="shared" si="0"/>
        <v>&lt;0.001</v>
      </c>
      <c r="J17" t="s">
        <v>135</v>
      </c>
      <c r="K17" s="16">
        <v>10.1465501628099</v>
      </c>
      <c r="L17">
        <v>2.1271774679345299</v>
      </c>
      <c r="M17">
        <v>4.7699594019591203</v>
      </c>
      <c r="N17" s="15">
        <v>2.0088694769174698E-6</v>
      </c>
      <c r="O17" s="23" t="str">
        <f t="shared" si="1"/>
        <v>&lt;0.001</v>
      </c>
      <c r="P17" t="s">
        <v>135</v>
      </c>
      <c r="Q17" s="16">
        <v>8.2683686249596295</v>
      </c>
      <c r="R17">
        <v>2.1051124311783398</v>
      </c>
      <c r="S17">
        <v>3.9277563053159099</v>
      </c>
      <c r="T17" s="15">
        <v>8.9164727735520095E-5</v>
      </c>
      <c r="U17" s="23" t="str">
        <f t="shared" si="2"/>
        <v>&lt;0.001</v>
      </c>
      <c r="V17" t="s">
        <v>169</v>
      </c>
      <c r="W17">
        <v>2.8139999999999998E-2</v>
      </c>
      <c r="Y17" s="18" t="s">
        <v>135</v>
      </c>
      <c r="Z17" s="21">
        <v>8.5790674476665494</v>
      </c>
      <c r="AA17" s="18">
        <v>2.09716730216521</v>
      </c>
      <c r="AB17" s="18">
        <v>1707.9992616931299</v>
      </c>
      <c r="AC17" s="18">
        <v>4.0907882927647803</v>
      </c>
      <c r="AD17" s="22">
        <v>4.4992281732661803E-5</v>
      </c>
      <c r="AE17">
        <f t="shared" si="3"/>
        <v>4.3981106932709046</v>
      </c>
      <c r="AF17" s="23" t="str">
        <f t="shared" si="5"/>
        <v>&lt;0.001</v>
      </c>
      <c r="AG17" t="s">
        <v>135</v>
      </c>
      <c r="AH17">
        <v>4.77282117031488</v>
      </c>
      <c r="AI17">
        <v>1.43346997095874</v>
      </c>
      <c r="AJ17">
        <v>1710.56632460881</v>
      </c>
      <c r="AK17">
        <v>3.3295578330968998</v>
      </c>
      <c r="AL17">
        <v>8.8832799651144504E-4</v>
      </c>
      <c r="AM17">
        <f t="shared" si="4"/>
        <v>2.0548361576404508</v>
      </c>
      <c r="AO17" t="s">
        <v>135</v>
      </c>
      <c r="AP17">
        <v>8.5790674614594504</v>
      </c>
      <c r="AQ17">
        <v>2.0971673021716799</v>
      </c>
      <c r="AR17">
        <v>1707.9992616448401</v>
      </c>
      <c r="AS17">
        <v>4.0907882993290796</v>
      </c>
      <c r="AT17" s="15">
        <v>4.4992280471551602E-5</v>
      </c>
    </row>
    <row r="18" spans="1:46" x14ac:dyDescent="0.45">
      <c r="A18" t="s">
        <v>136</v>
      </c>
      <c r="B18" s="16">
        <v>23.492714000172601</v>
      </c>
      <c r="C18">
        <v>6.6180415406969004</v>
      </c>
      <c r="D18">
        <v>3.5497985099831699</v>
      </c>
      <c r="E18" s="17">
        <v>3.9596444919113899E-4</v>
      </c>
      <c r="F18" s="23" t="str">
        <f t="shared" si="0"/>
        <v>&lt;0.001</v>
      </c>
      <c r="J18" t="s">
        <v>136</v>
      </c>
      <c r="K18" s="16">
        <v>24.0365493248928</v>
      </c>
      <c r="L18">
        <v>6.6134103429878097</v>
      </c>
      <c r="M18">
        <v>3.6345165471818501</v>
      </c>
      <c r="N18">
        <v>2.87237236947903E-4</v>
      </c>
      <c r="O18" s="23" t="str">
        <f t="shared" si="1"/>
        <v>&lt;0.001</v>
      </c>
      <c r="P18" t="s">
        <v>136</v>
      </c>
      <c r="Q18" s="16">
        <v>22.460568740307501</v>
      </c>
      <c r="R18">
        <v>6.6159801586650699</v>
      </c>
      <c r="S18">
        <v>3.3948966293211198</v>
      </c>
      <c r="T18">
        <v>7.0230813468799504E-4</v>
      </c>
      <c r="U18" s="23" t="str">
        <f t="shared" si="2"/>
        <v>&lt;0.001</v>
      </c>
      <c r="Y18" s="18" t="s">
        <v>136</v>
      </c>
      <c r="Z18" s="21">
        <v>22.304923262048899</v>
      </c>
      <c r="AA18" s="18">
        <v>6.59742558482065</v>
      </c>
      <c r="AB18" s="18">
        <v>1707.2983106054801</v>
      </c>
      <c r="AC18" s="18">
        <v>3.3808525727623202</v>
      </c>
      <c r="AD18" s="22">
        <v>7.3890701490076998E-4</v>
      </c>
      <c r="AE18">
        <f t="shared" si="3"/>
        <v>43.526024347246093</v>
      </c>
      <c r="AF18" s="23" t="str">
        <f t="shared" si="5"/>
        <v>&lt;0.001</v>
      </c>
      <c r="AG18" t="s">
        <v>136</v>
      </c>
      <c r="AH18">
        <v>14.3008841286014</v>
      </c>
      <c r="AI18">
        <v>4.59915105570325</v>
      </c>
      <c r="AJ18">
        <v>1708.36254212635</v>
      </c>
      <c r="AK18">
        <v>3.10946171486742</v>
      </c>
      <c r="AL18">
        <v>1.9052273633197001E-3</v>
      </c>
      <c r="AM18">
        <f t="shared" si="4"/>
        <v>21.152190433176319</v>
      </c>
      <c r="AO18" t="s">
        <v>136</v>
      </c>
      <c r="AP18">
        <v>22.304923345487801</v>
      </c>
      <c r="AQ18">
        <v>6.5974255854482697</v>
      </c>
      <c r="AR18">
        <v>1707.2983102687699</v>
      </c>
      <c r="AS18">
        <v>3.3808525850878999</v>
      </c>
      <c r="AT18">
        <v>7.3890698198265004E-4</v>
      </c>
    </row>
    <row r="19" spans="1:46" x14ac:dyDescent="0.45">
      <c r="A19" t="s">
        <v>137</v>
      </c>
      <c r="B19" s="16">
        <v>5.5916370506545299</v>
      </c>
      <c r="C19">
        <v>1.8530766138574599</v>
      </c>
      <c r="D19">
        <v>3.0174883266238499</v>
      </c>
      <c r="E19" s="17">
        <v>2.5864692526220202E-3</v>
      </c>
      <c r="F19" s="23">
        <f t="shared" si="0"/>
        <v>2.5864692526220202E-3</v>
      </c>
      <c r="J19" t="s">
        <v>137</v>
      </c>
      <c r="K19" s="16">
        <v>5.2225732510516503</v>
      </c>
      <c r="L19">
        <v>1.8764288873800199</v>
      </c>
      <c r="M19">
        <v>2.7832513590982502</v>
      </c>
      <c r="N19">
        <v>5.4444714906853597E-3</v>
      </c>
      <c r="O19" s="23">
        <f t="shared" si="1"/>
        <v>5.4444714906853597E-3</v>
      </c>
      <c r="P19" t="s">
        <v>137</v>
      </c>
      <c r="Q19" s="16">
        <v>5.1969206474674001</v>
      </c>
      <c r="R19">
        <v>1.8585862586920401</v>
      </c>
      <c r="S19">
        <v>2.79616865946522</v>
      </c>
      <c r="T19">
        <v>5.2293179501402397E-3</v>
      </c>
      <c r="U19" s="23">
        <f t="shared" si="2"/>
        <v>5.2293179501402397E-3</v>
      </c>
      <c r="V19" t="s">
        <v>168</v>
      </c>
      <c r="Y19" s="18" t="s">
        <v>137</v>
      </c>
      <c r="Z19" s="21">
        <v>5.5768153671783498</v>
      </c>
      <c r="AA19" s="18">
        <v>1.8534341542793999</v>
      </c>
      <c r="AB19" s="18">
        <v>1707.89115733578</v>
      </c>
      <c r="AC19" s="18">
        <v>3.0089093558042102</v>
      </c>
      <c r="AD19" s="22">
        <v>2.6602338028917098E-3</v>
      </c>
      <c r="AE19">
        <f t="shared" si="3"/>
        <v>3.4352181642493944</v>
      </c>
      <c r="AF19" s="23">
        <f t="shared" si="5"/>
        <v>2.6602338028917098E-3</v>
      </c>
      <c r="AG19" t="s">
        <v>137</v>
      </c>
      <c r="AH19">
        <v>4.14454118941633</v>
      </c>
      <c r="AI19">
        <v>1.28631834418738</v>
      </c>
      <c r="AJ19">
        <v>1707.26717348754</v>
      </c>
      <c r="AK19">
        <v>3.2220182571015199</v>
      </c>
      <c r="AL19">
        <v>1.2968972692158299E-3</v>
      </c>
      <c r="AM19">
        <f t="shared" si="4"/>
        <v>1.654614882592963</v>
      </c>
      <c r="AO19" t="s">
        <v>137</v>
      </c>
      <c r="AP19">
        <v>5.5768153618584897</v>
      </c>
      <c r="AQ19">
        <v>1.85343415434883</v>
      </c>
      <c r="AR19">
        <v>1707.8911573447699</v>
      </c>
      <c r="AS19">
        <v>3.0089093528212199</v>
      </c>
      <c r="AT19">
        <v>2.6602338288704902E-3</v>
      </c>
    </row>
    <row r="20" spans="1:46" x14ac:dyDescent="0.45">
      <c r="J20" t="s">
        <v>141</v>
      </c>
      <c r="K20">
        <v>4.4275782881767296E-3</v>
      </c>
      <c r="L20">
        <v>1.09403625667579E-2</v>
      </c>
      <c r="M20">
        <v>0.404701239210286</v>
      </c>
      <c r="N20">
        <v>0.68575079093889502</v>
      </c>
      <c r="O20" s="23">
        <f t="shared" si="1"/>
        <v>0.68575079093889502</v>
      </c>
      <c r="P20" t="s">
        <v>144</v>
      </c>
      <c r="Q20" s="16">
        <v>-9.0644166011644796</v>
      </c>
      <c r="R20">
        <v>3.6792424756617601</v>
      </c>
      <c r="S20">
        <v>-2.4636638278465499</v>
      </c>
      <c r="T20" s="19">
        <v>1.38507248761203E-2</v>
      </c>
      <c r="U20" t="s">
        <v>149</v>
      </c>
      <c r="V20">
        <v>104</v>
      </c>
      <c r="W20">
        <v>100</v>
      </c>
      <c r="AA20">
        <f>SUM(AA3:AA19)</f>
        <v>68.932764035237426</v>
      </c>
      <c r="AE20">
        <f>SUM(AE3:AE19)</f>
        <v>507.26115221384833</v>
      </c>
      <c r="AF20" s="23" t="str">
        <f t="shared" si="5"/>
        <v>&lt;0.001</v>
      </c>
      <c r="AI20">
        <f>SUM(AI3:AI19)</f>
        <v>45.528934170353892</v>
      </c>
      <c r="AM20">
        <f>SUM(AM3:AM19)</f>
        <v>244.8487928133122</v>
      </c>
    </row>
    <row r="21" spans="1:46" x14ac:dyDescent="0.45">
      <c r="O21" s="23" t="str">
        <f t="shared" si="1"/>
        <v>&lt;0.001</v>
      </c>
      <c r="P21" t="s">
        <v>145</v>
      </c>
      <c r="Q21" s="16">
        <v>-1.4220622542416099</v>
      </c>
      <c r="R21">
        <v>3.1809177469968599</v>
      </c>
      <c r="S21">
        <v>-0.44706036664550602</v>
      </c>
      <c r="T21" s="19">
        <v>0.65488832366471095</v>
      </c>
      <c r="U21" t="s">
        <v>150</v>
      </c>
      <c r="V21">
        <v>159</v>
      </c>
      <c r="W21">
        <v>142</v>
      </c>
      <c r="Y21" t="s">
        <v>170</v>
      </c>
      <c r="AA21">
        <v>1.096E-3</v>
      </c>
      <c r="AB21" t="s">
        <v>171</v>
      </c>
      <c r="AC21" t="s">
        <v>179</v>
      </c>
      <c r="AF21" s="23" t="str">
        <f t="shared" si="5"/>
        <v>&lt;0.001</v>
      </c>
      <c r="AG21" t="s">
        <v>170</v>
      </c>
      <c r="AI21" s="15">
        <v>1.1770000000000001E-5</v>
      </c>
      <c r="AJ21" t="s">
        <v>171</v>
      </c>
      <c r="AK21" t="s">
        <v>180</v>
      </c>
    </row>
    <row r="22" spans="1:46" x14ac:dyDescent="0.45">
      <c r="K22" t="s">
        <v>121</v>
      </c>
      <c r="L22" t="s">
        <v>122</v>
      </c>
      <c r="M22" t="s">
        <v>123</v>
      </c>
      <c r="N22" t="s">
        <v>124</v>
      </c>
      <c r="O22" s="23" t="str">
        <f t="shared" si="1"/>
        <v>Pr(&gt;|t|)</v>
      </c>
      <c r="P22" t="s">
        <v>146</v>
      </c>
      <c r="Q22" s="16">
        <v>0.77904062102013505</v>
      </c>
      <c r="R22">
        <v>2.1608344453476298</v>
      </c>
      <c r="S22">
        <v>0.36052767610098202</v>
      </c>
      <c r="T22" s="19">
        <v>0.71849727470508395</v>
      </c>
      <c r="U22" t="s">
        <v>151</v>
      </c>
      <c r="V22">
        <v>770</v>
      </c>
      <c r="W22">
        <v>733</v>
      </c>
    </row>
    <row r="23" spans="1:46" x14ac:dyDescent="0.45">
      <c r="J23" t="s">
        <v>125</v>
      </c>
      <c r="K23">
        <v>62.451755963160998</v>
      </c>
      <c r="L23">
        <v>2.6525635036000499</v>
      </c>
      <c r="M23">
        <v>23.5439249158038</v>
      </c>
      <c r="N23" s="15">
        <v>1.34625451699744E-105</v>
      </c>
      <c r="O23" s="23" t="str">
        <f t="shared" si="1"/>
        <v>&lt;0.001</v>
      </c>
      <c r="P23" t="s">
        <v>147</v>
      </c>
      <c r="Q23" s="16">
        <v>6.2285812244687504</v>
      </c>
      <c r="R23">
        <v>5.0419763116908696</v>
      </c>
      <c r="S23">
        <v>1.2353451978793499</v>
      </c>
      <c r="T23" s="19">
        <v>0.216872450843413</v>
      </c>
      <c r="U23" t="s">
        <v>152</v>
      </c>
      <c r="V23">
        <v>102</v>
      </c>
      <c r="W23">
        <v>99</v>
      </c>
      <c r="AA23" t="s">
        <v>172</v>
      </c>
      <c r="AB23" t="s">
        <v>176</v>
      </c>
      <c r="AD23" s="15"/>
      <c r="AI23" t="s">
        <v>172</v>
      </c>
      <c r="AJ23" t="s">
        <v>176</v>
      </c>
      <c r="AL23" s="15"/>
    </row>
    <row r="24" spans="1:46" x14ac:dyDescent="0.45">
      <c r="J24" t="s">
        <v>31</v>
      </c>
      <c r="K24" s="16">
        <v>22.5888824430989</v>
      </c>
      <c r="L24">
        <v>1.6269761430662999</v>
      </c>
      <c r="M24">
        <v>13.8839666084633</v>
      </c>
      <c r="N24" s="15">
        <v>1.74412083228602E-41</v>
      </c>
      <c r="O24" s="23" t="str">
        <f t="shared" si="1"/>
        <v>&lt;0.001</v>
      </c>
      <c r="P24" t="s">
        <v>148</v>
      </c>
      <c r="Q24" s="16">
        <v>2.82074920596928</v>
      </c>
      <c r="R24">
        <v>2.4654531017466801</v>
      </c>
      <c r="S24">
        <v>1.1441098611735501</v>
      </c>
      <c r="T24" s="19">
        <v>0.25273886285175401</v>
      </c>
      <c r="U24" t="s">
        <v>153</v>
      </c>
      <c r="V24">
        <v>424</v>
      </c>
      <c r="W24">
        <v>389</v>
      </c>
      <c r="Z24" t="s">
        <v>173</v>
      </c>
      <c r="AA24">
        <f>AA27-AA25-AA26</f>
        <v>722.87099999999998</v>
      </c>
      <c r="AB24">
        <f>SQRT(AA24)</f>
        <v>26.886260431677737</v>
      </c>
      <c r="AC24">
        <f>AA24/AA27</f>
        <v>0.4069598614175427</v>
      </c>
      <c r="AD24" s="15"/>
      <c r="AH24" t="s">
        <v>173</v>
      </c>
      <c r="AI24">
        <f>AI27-AI25-AI26</f>
        <v>23.838199999999972</v>
      </c>
      <c r="AJ24">
        <f>SQRT(AI24)</f>
        <v>4.8824379156318995</v>
      </c>
      <c r="AK24">
        <f>AI24/AI27</f>
        <v>4.3665449046229841E-2</v>
      </c>
      <c r="AL24" s="15"/>
    </row>
    <row r="25" spans="1:46" x14ac:dyDescent="0.45">
      <c r="B25" t="s">
        <v>155</v>
      </c>
      <c r="C25">
        <v>0.48099999999999998</v>
      </c>
      <c r="D25" t="s">
        <v>156</v>
      </c>
      <c r="J25" t="s">
        <v>32</v>
      </c>
      <c r="K25" s="16">
        <v>25.3296226700941</v>
      </c>
      <c r="L25">
        <v>1.0213347705649201</v>
      </c>
      <c r="M25">
        <v>24.800509490226901</v>
      </c>
      <c r="N25" s="15">
        <v>2.69224746726165E-115</v>
      </c>
      <c r="O25" s="23" t="str">
        <f t="shared" si="1"/>
        <v>&lt;0.001</v>
      </c>
      <c r="U25" t="s">
        <v>154</v>
      </c>
      <c r="V25">
        <v>408</v>
      </c>
      <c r="W25">
        <v>1845</v>
      </c>
      <c r="Z25" t="s">
        <v>174</v>
      </c>
      <c r="AA25">
        <v>38.5</v>
      </c>
      <c r="AB25">
        <f t="shared" ref="AB25:AB27" si="6">SQRT(AA25)</f>
        <v>6.2048368229954285</v>
      </c>
      <c r="AD25" s="15"/>
      <c r="AH25" t="s">
        <v>174</v>
      </c>
      <c r="AI25">
        <v>30.16</v>
      </c>
      <c r="AJ25">
        <f t="shared" ref="AJ25:AJ27" si="7">SQRT(AI25)</f>
        <v>5.491812087098392</v>
      </c>
      <c r="AL25" s="15"/>
    </row>
    <row r="26" spans="1:46" x14ac:dyDescent="0.45">
      <c r="C26">
        <v>1.51</v>
      </c>
      <c r="D26" t="s">
        <v>157</v>
      </c>
      <c r="J26" t="s">
        <v>33</v>
      </c>
      <c r="K26" s="16">
        <v>10.9414012080359</v>
      </c>
      <c r="L26">
        <v>1.07930327027009</v>
      </c>
      <c r="M26">
        <v>10.137466928361899</v>
      </c>
      <c r="N26" s="15">
        <v>1.86840076129734E-23</v>
      </c>
      <c r="O26" s="23" t="str">
        <f t="shared" si="1"/>
        <v>&lt;0.001</v>
      </c>
      <c r="V26">
        <f>SUM(V20:V25)</f>
        <v>1967</v>
      </c>
      <c r="Z26" t="s">
        <v>175</v>
      </c>
      <c r="AA26">
        <v>1014.9</v>
      </c>
      <c r="AB26">
        <f t="shared" si="6"/>
        <v>31.857495193439174</v>
      </c>
      <c r="AC26">
        <f>AA26/AA27</f>
        <v>0.57136551798683877</v>
      </c>
      <c r="AD26" s="15"/>
      <c r="AH26" t="s">
        <v>175</v>
      </c>
      <c r="AI26">
        <v>491.93</v>
      </c>
      <c r="AJ26">
        <f t="shared" si="7"/>
        <v>22.179495034828903</v>
      </c>
      <c r="AL26" s="15"/>
    </row>
    <row r="27" spans="1:46" x14ac:dyDescent="0.45">
      <c r="C27">
        <v>0.32100000000000001</v>
      </c>
      <c r="D27" t="s">
        <v>158</v>
      </c>
      <c r="J27" t="s">
        <v>126</v>
      </c>
      <c r="K27" s="16">
        <v>4.0813458855472202</v>
      </c>
      <c r="L27">
        <v>2.1960674216671801</v>
      </c>
      <c r="M27">
        <v>1.8584793186580699</v>
      </c>
      <c r="N27">
        <v>6.3283024572643301E-2</v>
      </c>
      <c r="O27" s="23">
        <f t="shared" si="1"/>
        <v>6.3283024572643301E-2</v>
      </c>
      <c r="P27" t="s">
        <v>121</v>
      </c>
      <c r="Q27" t="s">
        <v>122</v>
      </c>
      <c r="R27" t="s">
        <v>123</v>
      </c>
      <c r="S27" t="s">
        <v>124</v>
      </c>
      <c r="Z27" t="s">
        <v>177</v>
      </c>
      <c r="AA27">
        <v>1776.271</v>
      </c>
      <c r="AB27">
        <f t="shared" si="6"/>
        <v>42.145830161476233</v>
      </c>
      <c r="AH27" t="s">
        <v>177</v>
      </c>
      <c r="AI27">
        <v>545.92819999999995</v>
      </c>
      <c r="AJ27">
        <f t="shared" si="7"/>
        <v>23.365106462415273</v>
      </c>
    </row>
    <row r="28" spans="1:46" x14ac:dyDescent="0.45">
      <c r="C28">
        <v>19521</v>
      </c>
      <c r="D28" t="s">
        <v>159</v>
      </c>
      <c r="J28" t="s">
        <v>127</v>
      </c>
      <c r="K28" s="16">
        <v>6.2134891875738703</v>
      </c>
      <c r="L28">
        <v>2.6835847153837502</v>
      </c>
      <c r="M28">
        <v>2.3153691224856101</v>
      </c>
      <c r="N28">
        <v>2.0717674168866398E-2</v>
      </c>
      <c r="O28" s="23">
        <f t="shared" si="1"/>
        <v>2.0717674168866398E-2</v>
      </c>
      <c r="P28" t="s">
        <v>125</v>
      </c>
      <c r="Q28">
        <v>67.788453996810105</v>
      </c>
      <c r="R28">
        <v>1.8134359314964299</v>
      </c>
      <c r="S28">
        <v>37.381223576435801</v>
      </c>
      <c r="T28" s="15">
        <v>1.3611099839031099E-224</v>
      </c>
    </row>
    <row r="29" spans="1:46" x14ac:dyDescent="0.45">
      <c r="C29">
        <v>90.3</v>
      </c>
      <c r="D29" t="s">
        <v>160</v>
      </c>
      <c r="J29" t="s">
        <v>128</v>
      </c>
      <c r="K29" s="16">
        <v>16.136627384670501</v>
      </c>
      <c r="L29">
        <v>7.8897814269845501</v>
      </c>
      <c r="M29">
        <v>2.0452565808071901</v>
      </c>
      <c r="N29">
        <v>4.0991524485408402E-2</v>
      </c>
      <c r="O29" s="23">
        <f t="shared" si="1"/>
        <v>4.0991524485408402E-2</v>
      </c>
      <c r="P29" t="s">
        <v>31</v>
      </c>
      <c r="Q29">
        <v>21.184527908682</v>
      </c>
      <c r="R29">
        <v>1.64304414764127</v>
      </c>
      <c r="S29">
        <v>12.8934623814547</v>
      </c>
      <c r="T29" s="15">
        <v>2.2052475977400601E-36</v>
      </c>
    </row>
    <row r="30" spans="1:46" x14ac:dyDescent="0.45">
      <c r="J30" t="s">
        <v>129</v>
      </c>
      <c r="K30" s="16">
        <v>-8.8208006691722805</v>
      </c>
      <c r="L30">
        <v>5.8916957331490201</v>
      </c>
      <c r="M30">
        <v>-1.4971582153407801</v>
      </c>
      <c r="N30">
        <v>0.13454774109359099</v>
      </c>
      <c r="O30" s="23">
        <f t="shared" si="1"/>
        <v>0.13454774109359099</v>
      </c>
      <c r="P30" t="s">
        <v>32</v>
      </c>
      <c r="Q30">
        <v>24.6962064544622</v>
      </c>
      <c r="R30">
        <v>0.96496244709553203</v>
      </c>
      <c r="S30">
        <v>25.592919733608301</v>
      </c>
      <c r="T30" s="15">
        <v>9.4631445877948595E-123</v>
      </c>
    </row>
    <row r="31" spans="1:46" x14ac:dyDescent="0.45">
      <c r="B31" t="s">
        <v>162</v>
      </c>
      <c r="C31" t="s">
        <v>163</v>
      </c>
      <c r="D31">
        <v>42.939959999999999</v>
      </c>
      <c r="J31" t="s">
        <v>130</v>
      </c>
      <c r="K31" s="16">
        <v>30.611588983956999</v>
      </c>
      <c r="L31">
        <v>16.683691005142901</v>
      </c>
      <c r="M31">
        <v>1.83482114206747</v>
      </c>
      <c r="N31">
        <v>6.6716262735420001E-2</v>
      </c>
      <c r="O31" s="23">
        <f t="shared" si="1"/>
        <v>6.6716262735420001E-2</v>
      </c>
      <c r="P31" t="s">
        <v>33</v>
      </c>
      <c r="Q31">
        <v>10.851034990622599</v>
      </c>
      <c r="R31">
        <v>1.0802274941754799</v>
      </c>
      <c r="S31">
        <v>10.045138685259101</v>
      </c>
      <c r="T31" s="15">
        <v>4.1027486649161801E-23</v>
      </c>
    </row>
    <row r="32" spans="1:46" x14ac:dyDescent="0.45">
      <c r="C32" t="s">
        <v>164</v>
      </c>
      <c r="D32">
        <v>34.426459999999999</v>
      </c>
      <c r="J32" t="s">
        <v>131</v>
      </c>
      <c r="K32" s="16">
        <v>-21.470479237346499</v>
      </c>
      <c r="L32">
        <v>5.7715234864569602</v>
      </c>
      <c r="M32">
        <v>-3.7200713620463599</v>
      </c>
      <c r="N32">
        <v>2.05990597833945E-4</v>
      </c>
      <c r="O32" s="23" t="str">
        <f t="shared" si="1"/>
        <v>&lt;0.001</v>
      </c>
      <c r="P32" t="s">
        <v>144</v>
      </c>
      <c r="Q32">
        <v>-5.2520711283921102</v>
      </c>
      <c r="R32">
        <v>3.8034793827790798</v>
      </c>
      <c r="S32">
        <v>-1.3808596287314701</v>
      </c>
      <c r="T32">
        <v>0.16750078857553899</v>
      </c>
    </row>
    <row r="33" spans="3:30" x14ac:dyDescent="0.45">
      <c r="C33" t="s">
        <v>165</v>
      </c>
      <c r="D33">
        <v>32.97775</v>
      </c>
      <c r="J33" t="s">
        <v>132</v>
      </c>
      <c r="K33" s="16">
        <v>-5.9158777006419596</v>
      </c>
      <c r="L33">
        <v>2.1986171003366999</v>
      </c>
      <c r="M33">
        <v>-2.6907266843944702</v>
      </c>
      <c r="N33">
        <v>7.2032599551669499E-3</v>
      </c>
      <c r="O33" s="23">
        <f t="shared" si="1"/>
        <v>7.2032599551669499E-3</v>
      </c>
      <c r="P33" t="s">
        <v>145</v>
      </c>
      <c r="Q33">
        <v>0.99571678042258205</v>
      </c>
      <c r="R33">
        <v>3.2936383094833701</v>
      </c>
      <c r="S33">
        <v>0.30231515632897998</v>
      </c>
      <c r="T33">
        <v>0.76244822953382796</v>
      </c>
    </row>
    <row r="34" spans="3:30" x14ac:dyDescent="0.45">
      <c r="J34" t="s">
        <v>133</v>
      </c>
      <c r="K34" s="16">
        <v>-15.52238901794</v>
      </c>
      <c r="L34">
        <v>8.7124481446494997</v>
      </c>
      <c r="M34">
        <v>-1.78163344679103</v>
      </c>
      <c r="N34">
        <v>7.4997124350707198E-2</v>
      </c>
      <c r="O34" s="23">
        <f t="shared" si="1"/>
        <v>7.4997124350707198E-2</v>
      </c>
      <c r="P34" t="s">
        <v>146</v>
      </c>
      <c r="Q34">
        <v>0.45594272711475398</v>
      </c>
      <c r="R34">
        <v>2.2241136983766299</v>
      </c>
      <c r="S34">
        <v>0.20499973874876301</v>
      </c>
      <c r="T34">
        <v>0.83759648714707002</v>
      </c>
    </row>
    <row r="35" spans="3:30" x14ac:dyDescent="0.45">
      <c r="J35" t="s">
        <v>134</v>
      </c>
      <c r="K35" s="16">
        <v>-28.168965317551901</v>
      </c>
      <c r="L35">
        <v>2.28391891195652</v>
      </c>
      <c r="M35">
        <v>-12.3336100813759</v>
      </c>
      <c r="N35" s="15">
        <v>1.82663345172775E-33</v>
      </c>
      <c r="O35" s="23" t="str">
        <f t="shared" si="1"/>
        <v>&lt;0.001</v>
      </c>
      <c r="P35" t="s">
        <v>147</v>
      </c>
      <c r="Q35">
        <v>14.0144495794443</v>
      </c>
      <c r="R35">
        <v>5.2624116610795797</v>
      </c>
      <c r="S35">
        <v>2.6631230093787899</v>
      </c>
      <c r="T35">
        <v>7.8138337938254004E-3</v>
      </c>
      <c r="AD35" s="15"/>
    </row>
    <row r="36" spans="3:30" x14ac:dyDescent="0.45">
      <c r="J36" t="s">
        <v>161</v>
      </c>
      <c r="K36" s="16">
        <v>0.58809123903025595</v>
      </c>
      <c r="L36">
        <v>0.23145135598886099</v>
      </c>
      <c r="M36">
        <v>2.54088482876963</v>
      </c>
      <c r="N36">
        <v>1.11502457814288E-2</v>
      </c>
      <c r="O36" s="23">
        <f t="shared" si="1"/>
        <v>1.11502457814288E-2</v>
      </c>
      <c r="P36" t="s">
        <v>148</v>
      </c>
      <c r="Q36">
        <v>5.04079271465391</v>
      </c>
      <c r="R36">
        <v>2.57577743058844</v>
      </c>
      <c r="S36">
        <v>1.9569985569375601</v>
      </c>
      <c r="T36">
        <v>5.0508541686745102E-2</v>
      </c>
    </row>
    <row r="37" spans="3:30" x14ac:dyDescent="0.45">
      <c r="J37" t="s">
        <v>135</v>
      </c>
      <c r="K37" s="16">
        <v>9.57427152948366</v>
      </c>
      <c r="L37">
        <v>2.1369256218862702</v>
      </c>
      <c r="M37">
        <v>4.4803953078312597</v>
      </c>
      <c r="N37" s="15">
        <v>7.9748772937514302E-6</v>
      </c>
      <c r="O37" s="23" t="str">
        <f t="shared" si="1"/>
        <v>&lt;0.001</v>
      </c>
      <c r="AD37" s="15"/>
    </row>
    <row r="38" spans="3:30" x14ac:dyDescent="0.45">
      <c r="J38" t="s">
        <v>136</v>
      </c>
      <c r="K38" s="16">
        <v>23.534788786241101</v>
      </c>
      <c r="L38">
        <v>6.6047303050442201</v>
      </c>
      <c r="M38">
        <v>3.5633232091652398</v>
      </c>
      <c r="N38">
        <v>3.7684546285553401E-4</v>
      </c>
      <c r="O38" s="23" t="str">
        <f t="shared" si="1"/>
        <v>&lt;0.001</v>
      </c>
    </row>
    <row r="39" spans="3:30" x14ac:dyDescent="0.45">
      <c r="J39" t="s">
        <v>137</v>
      </c>
      <c r="K39" s="16">
        <v>4.9368846092385601</v>
      </c>
      <c r="L39">
        <v>1.87603084644111</v>
      </c>
      <c r="M39">
        <v>2.6315583342374098</v>
      </c>
      <c r="N39">
        <v>8.5804446636619895E-3</v>
      </c>
      <c r="O39" t="s">
        <v>166</v>
      </c>
      <c r="P39" t="s">
        <v>121</v>
      </c>
      <c r="Q39" t="s">
        <v>122</v>
      </c>
      <c r="R39" t="s">
        <v>123</v>
      </c>
      <c r="S39" t="s">
        <v>124</v>
      </c>
    </row>
    <row r="40" spans="3:30" x14ac:dyDescent="0.45">
      <c r="J40" t="s">
        <v>142</v>
      </c>
      <c r="K40">
        <v>-7.9213206093738997E-2</v>
      </c>
      <c r="L40">
        <v>3.5907201903887402E-2</v>
      </c>
      <c r="M40">
        <v>-2.2060534347891698</v>
      </c>
      <c r="N40">
        <v>2.75207857945645E-2</v>
      </c>
      <c r="P40" t="s">
        <v>125</v>
      </c>
      <c r="Q40">
        <v>69.955650824504303</v>
      </c>
      <c r="R40">
        <v>2.0780475592517802</v>
      </c>
      <c r="S40">
        <v>33.664124053875199</v>
      </c>
      <c r="T40" s="15">
        <v>1.7984062588481401E-196</v>
      </c>
    </row>
    <row r="41" spans="3:30" x14ac:dyDescent="0.45">
      <c r="P41" t="s">
        <v>144</v>
      </c>
      <c r="Q41" s="16">
        <v>-9.4969819665170707</v>
      </c>
      <c r="R41">
        <v>4.2610628246003897</v>
      </c>
      <c r="S41">
        <v>-2.22878243232842</v>
      </c>
      <c r="T41" s="19">
        <v>2.5941323886294099E-2</v>
      </c>
    </row>
    <row r="42" spans="3:30" x14ac:dyDescent="0.45">
      <c r="P42" t="s">
        <v>145</v>
      </c>
      <c r="Q42" s="16">
        <v>-1.11833847132862</v>
      </c>
      <c r="R42">
        <v>3.8121981190015801</v>
      </c>
      <c r="S42">
        <v>-0.29335790964125202</v>
      </c>
      <c r="T42" s="19">
        <v>0.76927963514459896</v>
      </c>
    </row>
    <row r="43" spans="3:30" x14ac:dyDescent="0.45">
      <c r="K43" t="s">
        <v>121</v>
      </c>
      <c r="L43" t="s">
        <v>122</v>
      </c>
      <c r="M43" t="s">
        <v>123</v>
      </c>
      <c r="N43" t="s">
        <v>124</v>
      </c>
      <c r="P43" t="s">
        <v>146</v>
      </c>
      <c r="Q43" s="16">
        <v>-3.3480764889299901</v>
      </c>
      <c r="R43">
        <v>2.5453498818774198</v>
      </c>
      <c r="S43">
        <v>-1.3153698486671299</v>
      </c>
      <c r="T43" s="19">
        <v>0.18853940633577701</v>
      </c>
    </row>
    <row r="44" spans="3:30" x14ac:dyDescent="0.45">
      <c r="J44" t="s">
        <v>125</v>
      </c>
      <c r="K44">
        <v>68.672788302970801</v>
      </c>
      <c r="L44">
        <v>0.97581277412856304</v>
      </c>
      <c r="M44">
        <v>70.374963439373104</v>
      </c>
      <c r="N44" t="s">
        <v>167</v>
      </c>
      <c r="P44" t="s">
        <v>147</v>
      </c>
      <c r="Q44" s="16">
        <v>3.1953272364965999</v>
      </c>
      <c r="R44">
        <v>5.7524247821593804</v>
      </c>
      <c r="S44">
        <v>0.55547484017637505</v>
      </c>
      <c r="T44" s="19">
        <v>0.57863327546210896</v>
      </c>
    </row>
    <row r="45" spans="3:30" x14ac:dyDescent="0.45">
      <c r="J45" t="s">
        <v>142</v>
      </c>
      <c r="K45">
        <v>-0.119407644050877</v>
      </c>
      <c r="L45">
        <v>4.1112411680733797E-2</v>
      </c>
      <c r="M45">
        <v>-2.9044183780353201</v>
      </c>
      <c r="N45">
        <v>3.72290114077773E-3</v>
      </c>
      <c r="P45" t="s">
        <v>148</v>
      </c>
      <c r="Q45" s="16">
        <v>4.38338762981682</v>
      </c>
      <c r="R45">
        <v>3.0054116893557299</v>
      </c>
      <c r="S45">
        <v>1.45849823015644</v>
      </c>
      <c r="T45" s="19">
        <v>0.144863402157166</v>
      </c>
    </row>
    <row r="47" spans="3:30" x14ac:dyDescent="0.45">
      <c r="K47" t="s">
        <v>121</v>
      </c>
      <c r="L47" t="s">
        <v>122</v>
      </c>
      <c r="M47" t="s">
        <v>123</v>
      </c>
      <c r="N47" t="s">
        <v>124</v>
      </c>
    </row>
    <row r="48" spans="3:30" x14ac:dyDescent="0.45">
      <c r="J48" t="s">
        <v>125</v>
      </c>
      <c r="K48">
        <v>69.073537932879304</v>
      </c>
      <c r="L48">
        <v>0.86522125505383796</v>
      </c>
      <c r="M48">
        <v>79.8333808022103</v>
      </c>
      <c r="N48" t="s">
        <v>167</v>
      </c>
    </row>
    <row r="49" spans="10:14" x14ac:dyDescent="0.45">
      <c r="J49" t="s">
        <v>31</v>
      </c>
      <c r="K49">
        <v>21.441825757808999</v>
      </c>
      <c r="L49">
        <v>1.66394845074741</v>
      </c>
      <c r="M49">
        <v>12.8861117952169</v>
      </c>
      <c r="N49" s="15">
        <v>2.9326886131408702E-36</v>
      </c>
    </row>
    <row r="50" spans="10:14" x14ac:dyDescent="0.45">
      <c r="J50" t="s">
        <v>32</v>
      </c>
      <c r="K50">
        <v>24.711697416635001</v>
      </c>
      <c r="L50">
        <v>0.98715377922046699</v>
      </c>
      <c r="M50">
        <v>25.033280464315499</v>
      </c>
      <c r="N50" s="15">
        <v>2.3357771862202999E-117</v>
      </c>
    </row>
    <row r="51" spans="10:14" x14ac:dyDescent="0.45">
      <c r="J51" t="s">
        <v>33</v>
      </c>
      <c r="K51">
        <v>10.6564197942329</v>
      </c>
      <c r="L51">
        <v>1.0988482486646201</v>
      </c>
      <c r="M51">
        <v>9.6978084163879501</v>
      </c>
      <c r="N51" s="15">
        <v>1.1644386891524801E-21</v>
      </c>
    </row>
    <row r="52" spans="10:14" x14ac:dyDescent="0.45">
      <c r="J52" t="s">
        <v>142</v>
      </c>
      <c r="K52">
        <v>-6.9149082143666801E-2</v>
      </c>
      <c r="L52">
        <v>3.55661386448754E-2</v>
      </c>
      <c r="M52">
        <v>-1.94423923367431</v>
      </c>
      <c r="N52">
        <v>5.20378237153961E-2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40828-E2D7-4629-97F8-CA80FBCB4D71}">
  <dimension ref="A1:AK71"/>
  <sheetViews>
    <sheetView tabSelected="1" topLeftCell="G1" workbookViewId="0">
      <selection activeCell="L25" sqref="L25"/>
    </sheetView>
  </sheetViews>
  <sheetFormatPr defaultRowHeight="14.25" x14ac:dyDescent="0.45"/>
  <sheetData>
    <row r="1" spans="1:37" x14ac:dyDescent="0.45">
      <c r="A1" s="26" t="s">
        <v>263</v>
      </c>
      <c r="B1" t="s">
        <v>265</v>
      </c>
    </row>
    <row r="2" spans="1:37" x14ac:dyDescent="0.45">
      <c r="A2" s="24"/>
    </row>
    <row r="3" spans="1:37" x14ac:dyDescent="0.45">
      <c r="A3" s="28" t="s">
        <v>223</v>
      </c>
      <c r="B3" s="28"/>
      <c r="C3" s="28"/>
      <c r="D3" s="28"/>
      <c r="E3" s="28"/>
      <c r="H3" s="28" t="s">
        <v>270</v>
      </c>
      <c r="I3" s="29"/>
      <c r="J3" s="29"/>
      <c r="K3" s="29"/>
      <c r="L3" s="29"/>
      <c r="M3" s="29"/>
      <c r="O3" s="28" t="s">
        <v>271</v>
      </c>
      <c r="P3" s="29"/>
      <c r="Q3" s="29"/>
      <c r="R3" s="29"/>
      <c r="S3" s="29"/>
      <c r="T3" s="29"/>
      <c r="W3" s="28" t="s">
        <v>283</v>
      </c>
      <c r="X3" s="29"/>
      <c r="Y3" s="29"/>
      <c r="Z3" s="29"/>
      <c r="AA3" s="29"/>
      <c r="AB3" s="29"/>
      <c r="AD3" s="28" t="s">
        <v>280</v>
      </c>
      <c r="AE3" s="29"/>
      <c r="AF3" s="29"/>
      <c r="AG3" s="29"/>
      <c r="AH3" s="29"/>
      <c r="AI3" s="29"/>
    </row>
    <row r="4" spans="1:37" x14ac:dyDescent="0.45">
      <c r="B4" t="s">
        <v>121</v>
      </c>
      <c r="C4" t="s">
        <v>122</v>
      </c>
      <c r="D4" t="s">
        <v>123</v>
      </c>
      <c r="E4" t="s">
        <v>124</v>
      </c>
      <c r="I4" t="s">
        <v>121</v>
      </c>
      <c r="J4" t="s">
        <v>122</v>
      </c>
      <c r="K4" t="s">
        <v>123</v>
      </c>
      <c r="L4" t="s">
        <v>124</v>
      </c>
      <c r="P4" t="s">
        <v>121</v>
      </c>
      <c r="Q4" t="s">
        <v>122</v>
      </c>
      <c r="R4" t="s">
        <v>123</v>
      </c>
      <c r="S4" t="s">
        <v>124</v>
      </c>
      <c r="X4" t="s">
        <v>121</v>
      </c>
      <c r="Y4" t="s">
        <v>122</v>
      </c>
      <c r="Z4" t="s">
        <v>123</v>
      </c>
      <c r="AA4" t="s">
        <v>124</v>
      </c>
      <c r="AE4" t="s">
        <v>121</v>
      </c>
      <c r="AF4" t="s">
        <v>122</v>
      </c>
      <c r="AG4" t="s">
        <v>123</v>
      </c>
      <c r="AH4" t="s">
        <v>124</v>
      </c>
    </row>
    <row r="5" spans="1:37" x14ac:dyDescent="0.45">
      <c r="A5" t="s">
        <v>125</v>
      </c>
      <c r="B5" s="16">
        <v>38.604562338827897</v>
      </c>
      <c r="C5">
        <v>2.6988392668538399</v>
      </c>
      <c r="D5">
        <v>14.3041354159009</v>
      </c>
      <c r="E5" s="15">
        <v>8.9319833724108502E-44</v>
      </c>
      <c r="F5" s="20" t="str">
        <f>IF(E5&lt;0.001, "&lt;0.001", E5)</f>
        <v>&lt;0.001</v>
      </c>
      <c r="G5" t="str">
        <f>IF(E5&lt;0.001, "***", IF(E5&lt;0.01, "**", IF(E5&lt;0.05, "*", "")))</f>
        <v>***</v>
      </c>
      <c r="H5" t="s">
        <v>125</v>
      </c>
      <c r="I5" s="16">
        <v>39.384934898905598</v>
      </c>
      <c r="J5">
        <v>2.7243163172427201</v>
      </c>
      <c r="K5">
        <v>14.4568142288143</v>
      </c>
      <c r="L5" s="15">
        <v>1.2697775468113201E-44</v>
      </c>
      <c r="M5" s="20" t="str">
        <f>IF(L5&lt;0.001, "&lt;0.001", L5)</f>
        <v>&lt;0.001</v>
      </c>
      <c r="N5" t="str">
        <f>IF(L5&lt;0.001, "***", IF(L5&lt;0.01, "**", IF(L5&lt;0.05, "*", "")))</f>
        <v>***</v>
      </c>
      <c r="O5" t="s">
        <v>125</v>
      </c>
      <c r="P5" s="16">
        <v>39.658658511684202</v>
      </c>
      <c r="Q5">
        <v>2.7116215775863801</v>
      </c>
      <c r="R5">
        <v>14.625439935827799</v>
      </c>
      <c r="S5" s="15">
        <v>1.4401021519778401E-45</v>
      </c>
      <c r="T5" s="20" t="str">
        <f>IF(S5&lt;0.001, "&lt;0.001", S5)</f>
        <v>&lt;0.001</v>
      </c>
      <c r="U5" t="str">
        <f>IF(S5&lt;0.001, "***", IF(S5&lt;0.01, "**", IF(S5&lt;0.05, "*", "")))</f>
        <v>***</v>
      </c>
      <c r="W5" t="s">
        <v>125</v>
      </c>
      <c r="X5" s="16">
        <v>39.428012465326503</v>
      </c>
      <c r="Y5">
        <v>3.2194085154618799</v>
      </c>
      <c r="Z5">
        <v>12.246974025186701</v>
      </c>
      <c r="AA5" s="15">
        <v>4.9825753027499601E-33</v>
      </c>
      <c r="AB5" s="20" t="str">
        <f>IF(AA5&lt;0.001, "&lt;0.001", AA5)</f>
        <v>&lt;0.001</v>
      </c>
      <c r="AC5" t="str">
        <f>IF(AA5&lt;0.001, "***", IF(AA5&lt;0.01, "**", IF(AA5&lt;0.05, "*", "")))</f>
        <v>***</v>
      </c>
      <c r="AD5" t="s">
        <v>125</v>
      </c>
      <c r="AE5" s="16">
        <v>39.877871805592001</v>
      </c>
      <c r="AF5">
        <v>2.7869420709087001</v>
      </c>
      <c r="AG5">
        <v>1075.7128393595899</v>
      </c>
      <c r="AH5">
        <v>14.3088269475905</v>
      </c>
      <c r="AI5" s="15">
        <v>1.2117346725665401E-42</v>
      </c>
      <c r="AJ5" s="20" t="str">
        <f>IF(AI5&lt;0.001, "&lt;0.001", AI5)</f>
        <v>&lt;0.001</v>
      </c>
      <c r="AK5" t="str">
        <f>IF(AI5&lt;0.001, "***", IF(AI5&lt;0.01, "**", IF(AI5&lt;0.05, "*", "")))</f>
        <v>***</v>
      </c>
    </row>
    <row r="6" spans="1:37" x14ac:dyDescent="0.45">
      <c r="A6" t="s">
        <v>215</v>
      </c>
      <c r="B6" s="16">
        <v>23.891239544466401</v>
      </c>
      <c r="C6">
        <v>0.99968373253701803</v>
      </c>
      <c r="D6">
        <v>23.898797956664499</v>
      </c>
      <c r="E6" s="15">
        <v>3.0041892993859302E-108</v>
      </c>
      <c r="F6" s="20" t="str">
        <f t="shared" ref="F6:F17" si="0">IF(E6&lt;0.001, "&lt;0.001", E6)</f>
        <v>&lt;0.001</v>
      </c>
      <c r="G6" t="str">
        <f t="shared" ref="G6:G17" si="1">IF(E6&lt;0.001, "***", IF(E6&lt;0.01, "**", IF(E6&lt;0.05, "*", "")))</f>
        <v>***</v>
      </c>
      <c r="H6" t="s">
        <v>215</v>
      </c>
      <c r="I6" s="16">
        <v>23.888161101159</v>
      </c>
      <c r="J6">
        <v>0.99874887445453797</v>
      </c>
      <c r="K6">
        <v>23.9180856290881</v>
      </c>
      <c r="L6" s="15">
        <v>2.1824281841238799E-108</v>
      </c>
      <c r="M6" s="20" t="str">
        <f t="shared" ref="M6:M18" si="2">IF(L6&lt;0.001, "&lt;0.001", L6)</f>
        <v>&lt;0.001</v>
      </c>
      <c r="N6" t="str">
        <f t="shared" ref="N6:N18" si="3">IF(L6&lt;0.001, "***", IF(L6&lt;0.01, "**", IF(L6&lt;0.05, "*", "")))</f>
        <v>***</v>
      </c>
      <c r="O6" t="s">
        <v>215</v>
      </c>
      <c r="P6" s="16">
        <v>23.868204434140701</v>
      </c>
      <c r="Q6">
        <v>0.99689358123054495</v>
      </c>
      <c r="R6">
        <v>23.942580114397298</v>
      </c>
      <c r="S6" s="15">
        <v>1.4157639001462699E-108</v>
      </c>
      <c r="T6" s="20" t="str">
        <f t="shared" ref="T6:T18" si="4">IF(S6&lt;0.001, "&lt;0.001", S6)</f>
        <v>&lt;0.001</v>
      </c>
      <c r="U6" t="str">
        <f t="shared" ref="U6:U18" si="5">IF(S6&lt;0.001, "***", IF(S6&lt;0.01, "**", IF(S6&lt;0.05, "*", "")))</f>
        <v>***</v>
      </c>
      <c r="W6" t="s">
        <v>215</v>
      </c>
      <c r="X6" s="16">
        <v>23.944513259100098</v>
      </c>
      <c r="Y6" s="15">
        <v>1.0014731349363799</v>
      </c>
      <c r="Z6">
        <v>23.909291646271999</v>
      </c>
      <c r="AA6" s="15">
        <v>2.7741102139064499E-108</v>
      </c>
      <c r="AB6" s="20" t="str">
        <f t="shared" ref="AB6:AB23" si="6">IF(AA6&lt;0.001, "&lt;0.001", AA6)</f>
        <v>&lt;0.001</v>
      </c>
      <c r="AC6" t="str">
        <f t="shared" ref="AC6:AC23" si="7">IF(AA6&lt;0.001, "***", IF(AA6&lt;0.01, "**", IF(AA6&lt;0.05, "*", "")))</f>
        <v>***</v>
      </c>
      <c r="AD6" t="s">
        <v>215</v>
      </c>
      <c r="AE6" s="16">
        <v>23.769536327442601</v>
      </c>
      <c r="AF6">
        <v>0.99753853215256205</v>
      </c>
      <c r="AG6">
        <v>1604.0055299502801</v>
      </c>
      <c r="AH6">
        <v>23.828188647661499</v>
      </c>
      <c r="AI6" s="15">
        <v>1.0888509412020199E-107</v>
      </c>
      <c r="AJ6" s="20" t="str">
        <f t="shared" ref="AJ6:AJ21" si="8">IF(AI6&lt;0.001, "&lt;0.001", AI6)</f>
        <v>&lt;0.001</v>
      </c>
      <c r="AK6" t="str">
        <f t="shared" ref="AK6:AK18" si="9">IF(AI6&lt;0.001, "***", IF(AI6&lt;0.01, "**", IF(AI6&lt;0.05, "*", "")))</f>
        <v>***</v>
      </c>
    </row>
    <row r="7" spans="1:37" x14ac:dyDescent="0.45">
      <c r="A7" t="s">
        <v>33</v>
      </c>
      <c r="B7" s="16">
        <v>10.8919711961194</v>
      </c>
      <c r="C7">
        <v>1.0290723826352</v>
      </c>
      <c r="D7">
        <v>10.584261495996699</v>
      </c>
      <c r="E7" s="15">
        <v>2.3590617979097001E-25</v>
      </c>
      <c r="F7" s="20" t="str">
        <f t="shared" si="0"/>
        <v>&lt;0.001</v>
      </c>
      <c r="G7" t="str">
        <f t="shared" si="1"/>
        <v>***</v>
      </c>
      <c r="H7" t="s">
        <v>33</v>
      </c>
      <c r="I7" s="16">
        <v>10.9506825434911</v>
      </c>
      <c r="J7">
        <v>1.0285266100391499</v>
      </c>
      <c r="K7">
        <v>10.646960843409101</v>
      </c>
      <c r="L7" s="15">
        <v>1.26118697448398E-25</v>
      </c>
      <c r="M7" s="20" t="str">
        <f t="shared" si="2"/>
        <v>&lt;0.001</v>
      </c>
      <c r="N7" t="str">
        <f t="shared" si="3"/>
        <v>***</v>
      </c>
      <c r="O7" t="s">
        <v>33</v>
      </c>
      <c r="P7" s="16">
        <v>10.9423109274688</v>
      </c>
      <c r="Q7">
        <v>1.02629543816813</v>
      </c>
      <c r="R7">
        <v>10.661950273305401</v>
      </c>
      <c r="S7" s="15">
        <v>1.08503065271884E-25</v>
      </c>
      <c r="T7" s="20" t="str">
        <f t="shared" si="4"/>
        <v>&lt;0.001</v>
      </c>
      <c r="U7" t="str">
        <f t="shared" si="5"/>
        <v>***</v>
      </c>
      <c r="W7" t="s">
        <v>33</v>
      </c>
      <c r="X7" s="16">
        <v>10.9620453426183</v>
      </c>
      <c r="Y7" s="15">
        <v>1.0326543033289199</v>
      </c>
      <c r="Z7">
        <v>10.6154066344181</v>
      </c>
      <c r="AA7" s="15">
        <v>1.73804356394059E-25</v>
      </c>
      <c r="AB7" s="20" t="str">
        <f t="shared" si="6"/>
        <v>&lt;0.001</v>
      </c>
      <c r="AC7" t="str">
        <f t="shared" si="7"/>
        <v>***</v>
      </c>
      <c r="AD7" t="s">
        <v>33</v>
      </c>
      <c r="AE7" s="16">
        <v>10.961050267122999</v>
      </c>
      <c r="AF7">
        <v>1.0249737887632899</v>
      </c>
      <c r="AG7">
        <v>1604.8093196172899</v>
      </c>
      <c r="AH7">
        <v>10.6939810435039</v>
      </c>
      <c r="AI7" s="15">
        <v>7.8642719322941195E-26</v>
      </c>
      <c r="AJ7" s="20" t="str">
        <f t="shared" si="8"/>
        <v>&lt;0.001</v>
      </c>
      <c r="AK7" t="str">
        <f t="shared" si="9"/>
        <v>***</v>
      </c>
    </row>
    <row r="8" spans="1:37" x14ac:dyDescent="0.45">
      <c r="A8" t="s">
        <v>216</v>
      </c>
      <c r="B8" s="16">
        <v>-5.1457130359317897</v>
      </c>
      <c r="C8">
        <v>2.6933919000438</v>
      </c>
      <c r="D8">
        <v>-1.9104954744417699</v>
      </c>
      <c r="E8">
        <v>5.6247367691892203E-2</v>
      </c>
      <c r="F8" s="23">
        <f t="shared" si="0"/>
        <v>5.6247367691892203E-2</v>
      </c>
      <c r="G8" t="str">
        <f t="shared" si="1"/>
        <v/>
      </c>
      <c r="H8" t="s">
        <v>216</v>
      </c>
      <c r="I8" s="16">
        <v>-4.7403804757689603</v>
      </c>
      <c r="J8">
        <v>2.6984689414948502</v>
      </c>
      <c r="K8">
        <v>-1.75669262035047</v>
      </c>
      <c r="L8">
        <v>7.9160891442954601E-2</v>
      </c>
      <c r="M8" s="23">
        <f t="shared" si="2"/>
        <v>7.9160891442954601E-2</v>
      </c>
      <c r="N8" t="str">
        <f t="shared" si="3"/>
        <v/>
      </c>
      <c r="O8" t="s">
        <v>216</v>
      </c>
      <c r="P8" s="16">
        <v>-4.47501858294976</v>
      </c>
      <c r="Q8">
        <v>2.6940919059789001</v>
      </c>
      <c r="R8">
        <v>-1.6610489690490899</v>
      </c>
      <c r="S8">
        <v>9.6898920548072504E-2</v>
      </c>
      <c r="T8" s="23">
        <f t="shared" si="4"/>
        <v>9.6898920548072504E-2</v>
      </c>
      <c r="U8" t="str">
        <f t="shared" si="5"/>
        <v/>
      </c>
      <c r="W8" t="s">
        <v>216</v>
      </c>
      <c r="X8" s="16">
        <v>-5.2220585192971898</v>
      </c>
      <c r="Y8" s="15">
        <v>2.7044292806875401</v>
      </c>
      <c r="Z8">
        <v>-1.93092810989297</v>
      </c>
      <c r="AA8">
        <v>5.3668317133752398E-2</v>
      </c>
      <c r="AB8" s="23">
        <f t="shared" si="6"/>
        <v>5.3668317133752398E-2</v>
      </c>
      <c r="AC8" t="str">
        <f t="shared" si="7"/>
        <v/>
      </c>
      <c r="AD8" t="s">
        <v>216</v>
      </c>
      <c r="AE8" s="16">
        <v>-4.6711816728629403</v>
      </c>
      <c r="AF8">
        <v>2.70820419113047</v>
      </c>
      <c r="AG8">
        <v>1584.44794701213</v>
      </c>
      <c r="AH8">
        <v>-1.72482624765198</v>
      </c>
      <c r="AI8">
        <v>8.4753804229461202E-2</v>
      </c>
      <c r="AJ8" s="23">
        <f t="shared" si="8"/>
        <v>8.4753804229461202E-2</v>
      </c>
      <c r="AK8" t="str">
        <f t="shared" si="9"/>
        <v/>
      </c>
    </row>
    <row r="9" spans="1:37" x14ac:dyDescent="0.45">
      <c r="A9" t="s">
        <v>217</v>
      </c>
      <c r="B9" s="16">
        <v>0.68871993653584096</v>
      </c>
      <c r="C9">
        <v>2.0210347572018699</v>
      </c>
      <c r="D9">
        <v>0.34077589911881401</v>
      </c>
      <c r="E9">
        <v>0.73331686748802405</v>
      </c>
      <c r="F9" s="23">
        <f t="shared" si="0"/>
        <v>0.73331686748802405</v>
      </c>
      <c r="G9" t="str">
        <f t="shared" si="1"/>
        <v/>
      </c>
      <c r="H9" t="s">
        <v>217</v>
      </c>
      <c r="I9" s="16">
        <v>0.71492830937822305</v>
      </c>
      <c r="J9">
        <v>2.0191847859357899</v>
      </c>
      <c r="K9">
        <v>0.35406779724070198</v>
      </c>
      <c r="L9">
        <v>0.72333458258987304</v>
      </c>
      <c r="M9" s="23">
        <f t="shared" si="2"/>
        <v>0.72333458258987304</v>
      </c>
      <c r="N9" t="str">
        <f t="shared" si="3"/>
        <v/>
      </c>
      <c r="O9" t="s">
        <v>217</v>
      </c>
      <c r="P9" s="16">
        <v>0.79721669062238798</v>
      </c>
      <c r="Q9">
        <v>2.0156301264590701</v>
      </c>
      <c r="R9">
        <v>0.39551735219540901</v>
      </c>
      <c r="S9">
        <v>0.69251368161341498</v>
      </c>
      <c r="T9" s="23">
        <f t="shared" si="4"/>
        <v>0.69251368161341498</v>
      </c>
      <c r="U9" t="str">
        <f t="shared" si="5"/>
        <v/>
      </c>
      <c r="W9" t="s">
        <v>217</v>
      </c>
      <c r="X9" s="16">
        <v>0.72952986398630204</v>
      </c>
      <c r="Y9">
        <v>2.0215015859688101</v>
      </c>
      <c r="Z9">
        <v>0.36088513066225097</v>
      </c>
      <c r="AA9">
        <v>0.71823293081888295</v>
      </c>
      <c r="AB9" s="23">
        <f t="shared" si="6"/>
        <v>0.71823293081888295</v>
      </c>
      <c r="AC9" t="str">
        <f t="shared" si="7"/>
        <v/>
      </c>
      <c r="AD9" t="s">
        <v>217</v>
      </c>
      <c r="AE9" s="16">
        <v>0.80721306314337704</v>
      </c>
      <c r="AF9">
        <v>2.0139536467632699</v>
      </c>
      <c r="AG9">
        <v>1602.72932760602</v>
      </c>
      <c r="AH9">
        <v>0.40081014994594999</v>
      </c>
      <c r="AI9">
        <v>0.688613329439967</v>
      </c>
      <c r="AJ9" s="23">
        <f t="shared" si="8"/>
        <v>0.688613329439967</v>
      </c>
      <c r="AK9" t="str">
        <f t="shared" si="9"/>
        <v/>
      </c>
    </row>
    <row r="10" spans="1:37" x14ac:dyDescent="0.45">
      <c r="A10" t="s">
        <v>218</v>
      </c>
      <c r="B10" s="16">
        <v>5.5493583926576697</v>
      </c>
      <c r="C10">
        <v>2.66003493126887</v>
      </c>
      <c r="D10">
        <v>2.08619756358258</v>
      </c>
      <c r="E10">
        <v>3.7118179998021E-2</v>
      </c>
      <c r="F10" s="23">
        <f t="shared" si="0"/>
        <v>3.7118179998021E-2</v>
      </c>
      <c r="G10" t="str">
        <f t="shared" si="1"/>
        <v>*</v>
      </c>
      <c r="H10" t="s">
        <v>218</v>
      </c>
      <c r="I10" s="16">
        <v>5.7656129064896398</v>
      </c>
      <c r="J10">
        <v>2.6597365812159701</v>
      </c>
      <c r="K10">
        <v>2.1677383193540698</v>
      </c>
      <c r="L10">
        <v>3.0325184002202299E-2</v>
      </c>
      <c r="M10" s="23">
        <f t="shared" si="2"/>
        <v>3.0325184002202299E-2</v>
      </c>
      <c r="N10" t="str">
        <f t="shared" si="3"/>
        <v>*</v>
      </c>
      <c r="O10" t="s">
        <v>218</v>
      </c>
      <c r="P10" s="16">
        <v>5.9649750413742302</v>
      </c>
      <c r="Q10">
        <v>2.6557662049469899</v>
      </c>
      <c r="R10">
        <v>2.2460467454789699</v>
      </c>
      <c r="S10">
        <v>2.48365593235991E-2</v>
      </c>
      <c r="T10" s="23">
        <f t="shared" si="4"/>
        <v>2.48365593235991E-2</v>
      </c>
      <c r="U10" t="str">
        <f t="shared" si="5"/>
        <v>*</v>
      </c>
      <c r="W10" t="s">
        <v>218</v>
      </c>
      <c r="X10" s="16">
        <v>5.5803186128586004</v>
      </c>
      <c r="Y10">
        <v>2.6656022749521702</v>
      </c>
      <c r="Z10">
        <v>2.0934550759110202</v>
      </c>
      <c r="AA10">
        <v>3.6465541942730703E-2</v>
      </c>
      <c r="AB10" s="23">
        <f t="shared" si="6"/>
        <v>3.6465541942730703E-2</v>
      </c>
      <c r="AC10" t="str">
        <f t="shared" si="7"/>
        <v>*</v>
      </c>
      <c r="AD10" t="s">
        <v>218</v>
      </c>
      <c r="AE10" s="16">
        <v>5.60601163418265</v>
      </c>
      <c r="AF10">
        <v>2.6532739728153998</v>
      </c>
      <c r="AG10">
        <v>1603.2155080244499</v>
      </c>
      <c r="AH10">
        <v>2.11286572424109</v>
      </c>
      <c r="AI10">
        <v>3.4766470731699299E-2</v>
      </c>
      <c r="AJ10" s="23">
        <f t="shared" si="8"/>
        <v>3.4766470731699299E-2</v>
      </c>
      <c r="AK10" t="str">
        <f t="shared" si="9"/>
        <v>*</v>
      </c>
    </row>
    <row r="11" spans="1:37" x14ac:dyDescent="0.45">
      <c r="A11" t="s">
        <v>132</v>
      </c>
      <c r="B11" s="16">
        <v>-3.5038492284787099</v>
      </c>
      <c r="C11">
        <v>2.16538639003402</v>
      </c>
      <c r="D11">
        <v>-1.6181173228966601</v>
      </c>
      <c r="E11">
        <v>0.10583367919383301</v>
      </c>
      <c r="F11" s="23">
        <f t="shared" si="0"/>
        <v>0.10583367919383301</v>
      </c>
      <c r="G11" t="str">
        <f t="shared" si="1"/>
        <v/>
      </c>
      <c r="H11" t="s">
        <v>132</v>
      </c>
      <c r="I11" s="16">
        <v>-3.8784340042161798</v>
      </c>
      <c r="J11">
        <v>2.1714274819043502</v>
      </c>
      <c r="K11">
        <v>-1.78612181918909</v>
      </c>
      <c r="L11">
        <v>7.4268258446356206E-2</v>
      </c>
      <c r="M11" s="23">
        <f t="shared" si="2"/>
        <v>7.4268258446356206E-2</v>
      </c>
      <c r="N11" t="str">
        <f t="shared" si="3"/>
        <v/>
      </c>
      <c r="O11" t="s">
        <v>132</v>
      </c>
      <c r="P11" s="16">
        <v>-4.07407983386015</v>
      </c>
      <c r="Q11">
        <v>2.16673648551141</v>
      </c>
      <c r="R11">
        <v>-1.8802839482802001</v>
      </c>
      <c r="S11">
        <v>6.0250354488351303E-2</v>
      </c>
      <c r="T11" s="23">
        <f t="shared" si="4"/>
        <v>6.0250354488351303E-2</v>
      </c>
      <c r="U11" t="str">
        <f t="shared" si="5"/>
        <v/>
      </c>
      <c r="W11" t="s">
        <v>132</v>
      </c>
      <c r="X11" s="16">
        <v>-3.52384006194736</v>
      </c>
      <c r="Y11">
        <v>2.17658193719847</v>
      </c>
      <c r="Z11">
        <v>-1.6189788225859201</v>
      </c>
      <c r="AA11">
        <v>0.10564877822237199</v>
      </c>
      <c r="AB11" s="23">
        <f t="shared" si="6"/>
        <v>0.10564877822237199</v>
      </c>
      <c r="AC11" t="str">
        <f t="shared" si="7"/>
        <v/>
      </c>
      <c r="AD11" t="s">
        <v>132</v>
      </c>
      <c r="AE11" s="16">
        <v>-3.8020288511109399</v>
      </c>
      <c r="AF11">
        <v>2.1730568363848599</v>
      </c>
      <c r="AG11">
        <v>1592.38762791819</v>
      </c>
      <c r="AH11">
        <v>-1.7496223694894599</v>
      </c>
      <c r="AI11">
        <v>8.03761197108213E-2</v>
      </c>
      <c r="AJ11" s="23">
        <f t="shared" si="8"/>
        <v>8.03761197108213E-2</v>
      </c>
      <c r="AK11" t="str">
        <f t="shared" si="9"/>
        <v/>
      </c>
    </row>
    <row r="12" spans="1:37" x14ac:dyDescent="0.45">
      <c r="A12" t="s">
        <v>133</v>
      </c>
      <c r="B12" s="16">
        <v>-15.132876144368799</v>
      </c>
      <c r="C12">
        <v>8.6689919836903595</v>
      </c>
      <c r="D12">
        <v>-1.7456327301766399</v>
      </c>
      <c r="E12">
        <v>8.1066019215440099E-2</v>
      </c>
      <c r="F12" s="23">
        <f t="shared" si="0"/>
        <v>8.1066019215440099E-2</v>
      </c>
      <c r="G12" t="str">
        <f t="shared" si="1"/>
        <v/>
      </c>
      <c r="H12" t="s">
        <v>133</v>
      </c>
      <c r="I12" s="16">
        <v>-15.3942927365767</v>
      </c>
      <c r="J12">
        <v>8.6618582567613807</v>
      </c>
      <c r="K12">
        <v>-1.77725059453149</v>
      </c>
      <c r="L12">
        <v>7.5716354445471395E-2</v>
      </c>
      <c r="M12" s="23">
        <f t="shared" si="2"/>
        <v>7.5716354445471395E-2</v>
      </c>
      <c r="N12" t="str">
        <f t="shared" si="3"/>
        <v/>
      </c>
      <c r="O12" t="s">
        <v>133</v>
      </c>
      <c r="P12" s="16">
        <v>-15.4351771058277</v>
      </c>
      <c r="Q12">
        <v>8.64509170574099</v>
      </c>
      <c r="R12">
        <v>-1.7854266479993</v>
      </c>
      <c r="S12">
        <v>7.4380910708416806E-2</v>
      </c>
      <c r="T12" s="23">
        <f t="shared" si="4"/>
        <v>7.4380910708416806E-2</v>
      </c>
      <c r="U12" t="str">
        <f t="shared" si="5"/>
        <v/>
      </c>
      <c r="W12" t="s">
        <v>133</v>
      </c>
      <c r="X12" s="16">
        <v>-15.3877297976218</v>
      </c>
      <c r="Y12">
        <v>8.68316796966932</v>
      </c>
      <c r="Z12">
        <v>-1.7721331490271599</v>
      </c>
      <c r="AA12">
        <v>7.65626116449626E-2</v>
      </c>
      <c r="AB12" s="23">
        <f t="shared" si="6"/>
        <v>7.65626116449626E-2</v>
      </c>
      <c r="AC12" t="str">
        <f t="shared" si="7"/>
        <v/>
      </c>
      <c r="AD12" t="s">
        <v>133</v>
      </c>
      <c r="AE12" s="16">
        <v>-14.338989033098301</v>
      </c>
      <c r="AF12">
        <v>8.6320394655260504</v>
      </c>
      <c r="AG12">
        <v>1602.39044705522</v>
      </c>
      <c r="AH12">
        <v>-1.6611357131028199</v>
      </c>
      <c r="AI12">
        <v>9.6881816720250799E-2</v>
      </c>
      <c r="AJ12" s="23">
        <f t="shared" si="8"/>
        <v>9.6881816720250799E-2</v>
      </c>
      <c r="AK12" t="str">
        <f t="shared" si="9"/>
        <v/>
      </c>
    </row>
    <row r="13" spans="1:37" x14ac:dyDescent="0.45">
      <c r="A13" t="s">
        <v>134</v>
      </c>
      <c r="B13" s="16">
        <v>-25.809018734656298</v>
      </c>
      <c r="C13">
        <v>2.2258768797258699</v>
      </c>
      <c r="D13">
        <v>-11.594989358906</v>
      </c>
      <c r="E13" s="15">
        <v>6.5400512469128002E-30</v>
      </c>
      <c r="F13" s="20" t="str">
        <f t="shared" si="0"/>
        <v>&lt;0.001</v>
      </c>
      <c r="G13" t="str">
        <f t="shared" si="1"/>
        <v>***</v>
      </c>
      <c r="H13" t="s">
        <v>134</v>
      </c>
      <c r="I13" s="16">
        <v>-26.401533477064699</v>
      </c>
      <c r="J13">
        <v>2.2433826080929702</v>
      </c>
      <c r="K13">
        <v>-11.7686271533984</v>
      </c>
      <c r="L13" s="15">
        <v>9.9661313975569305E-31</v>
      </c>
      <c r="M13" s="20" t="str">
        <f t="shared" si="2"/>
        <v>&lt;0.001</v>
      </c>
      <c r="N13" t="str">
        <f t="shared" si="3"/>
        <v>***</v>
      </c>
      <c r="O13" t="s">
        <v>134</v>
      </c>
      <c r="P13" s="16">
        <v>-26.583157921851999</v>
      </c>
      <c r="Q13">
        <v>2.2329477903187098</v>
      </c>
      <c r="R13">
        <v>-11.9049617000036</v>
      </c>
      <c r="S13" s="15">
        <v>2.2357165094100101E-31</v>
      </c>
      <c r="T13" s="20" t="str">
        <f t="shared" si="4"/>
        <v>&lt;0.001</v>
      </c>
      <c r="U13" t="str">
        <f t="shared" si="5"/>
        <v>***</v>
      </c>
      <c r="W13" t="s">
        <v>134</v>
      </c>
      <c r="X13" s="16">
        <v>-26.1286252697119</v>
      </c>
      <c r="Y13">
        <v>2.24792807463822</v>
      </c>
      <c r="Z13">
        <v>-11.6234258402227</v>
      </c>
      <c r="AA13" s="15">
        <v>4.85125944927007E-30</v>
      </c>
      <c r="AB13" s="20" t="str">
        <f t="shared" si="6"/>
        <v>&lt;0.001</v>
      </c>
      <c r="AC13" t="str">
        <f t="shared" si="7"/>
        <v>***</v>
      </c>
      <c r="AD13" t="s">
        <v>134</v>
      </c>
      <c r="AE13" s="16">
        <v>-26.476478887274599</v>
      </c>
      <c r="AF13">
        <v>2.2485584250823201</v>
      </c>
      <c r="AG13">
        <v>1578.42712408749</v>
      </c>
      <c r="AH13">
        <v>-11.774868107465499</v>
      </c>
      <c r="AI13" s="15">
        <v>9.7457245998227594E-31</v>
      </c>
      <c r="AJ13" s="20" t="str">
        <f t="shared" si="8"/>
        <v>&lt;0.001</v>
      </c>
      <c r="AK13" t="str">
        <f t="shared" si="9"/>
        <v>***</v>
      </c>
    </row>
    <row r="14" spans="1:37" x14ac:dyDescent="0.45">
      <c r="A14" t="s">
        <v>219</v>
      </c>
      <c r="B14" s="16">
        <v>2.8450767636594598</v>
      </c>
      <c r="C14">
        <v>0.93425596877553796</v>
      </c>
      <c r="D14">
        <v>3.0452861514904699</v>
      </c>
      <c r="E14">
        <v>2.3624018140870101E-3</v>
      </c>
      <c r="F14" s="23">
        <f t="shared" si="0"/>
        <v>2.3624018140870101E-3</v>
      </c>
      <c r="G14" t="str">
        <f t="shared" si="1"/>
        <v>**</v>
      </c>
      <c r="H14" t="s">
        <v>219</v>
      </c>
      <c r="I14" s="16">
        <v>2.6245841025077801</v>
      </c>
      <c r="J14">
        <v>0.93985058495792995</v>
      </c>
      <c r="K14">
        <v>2.7925546299737198</v>
      </c>
      <c r="L14">
        <v>5.2913986894239399E-3</v>
      </c>
      <c r="M14" s="23">
        <f t="shared" si="2"/>
        <v>5.2913986894239399E-3</v>
      </c>
      <c r="N14" t="str">
        <f t="shared" si="3"/>
        <v>**</v>
      </c>
      <c r="O14" t="s">
        <v>219</v>
      </c>
      <c r="P14" s="16">
        <v>2.4897889838283702</v>
      </c>
      <c r="Q14">
        <v>0.93831537259338305</v>
      </c>
      <c r="R14">
        <v>2.6534671140971602</v>
      </c>
      <c r="S14">
        <v>8.0455745148070804E-3</v>
      </c>
      <c r="T14" s="23">
        <f t="shared" si="4"/>
        <v>8.0455745148070804E-3</v>
      </c>
      <c r="U14" t="str">
        <f t="shared" si="5"/>
        <v>**</v>
      </c>
      <c r="W14" t="s">
        <v>219</v>
      </c>
      <c r="X14" s="16">
        <v>2.7762279572845201</v>
      </c>
      <c r="Y14" s="15">
        <v>0.94688659429259203</v>
      </c>
      <c r="Z14">
        <v>2.9319540207014998</v>
      </c>
      <c r="AA14">
        <v>3.4161911408097001E-3</v>
      </c>
      <c r="AB14" s="23">
        <f t="shared" si="6"/>
        <v>3.4161911408097001E-3</v>
      </c>
      <c r="AC14" t="str">
        <f t="shared" si="7"/>
        <v>**</v>
      </c>
      <c r="AD14" t="s">
        <v>219</v>
      </c>
      <c r="AE14" s="16">
        <v>2.7691291635680102</v>
      </c>
      <c r="AF14">
        <v>0.94533019644445704</v>
      </c>
      <c r="AG14">
        <v>1564.31095799732</v>
      </c>
      <c r="AH14">
        <v>2.9292718819129702</v>
      </c>
      <c r="AI14">
        <v>3.4467813711942302E-3</v>
      </c>
      <c r="AJ14" s="23">
        <f t="shared" si="8"/>
        <v>3.4467813711942302E-3</v>
      </c>
      <c r="AK14" t="str">
        <f t="shared" si="9"/>
        <v>**</v>
      </c>
    </row>
    <row r="15" spans="1:37" x14ac:dyDescent="0.45">
      <c r="A15" t="s">
        <v>137</v>
      </c>
      <c r="B15" s="16">
        <v>5.7641552911278202</v>
      </c>
      <c r="C15">
        <v>1.87904419952972</v>
      </c>
      <c r="D15">
        <v>3.0675996299450699</v>
      </c>
      <c r="E15">
        <v>2.1939109470468202E-3</v>
      </c>
      <c r="F15" s="23">
        <f t="shared" si="0"/>
        <v>2.1939109470468202E-3</v>
      </c>
      <c r="G15" t="str">
        <f t="shared" si="1"/>
        <v>**</v>
      </c>
      <c r="H15" t="s">
        <v>137</v>
      </c>
      <c r="I15" s="16">
        <v>5.5645732451490497</v>
      </c>
      <c r="J15">
        <v>1.8799274582249199</v>
      </c>
      <c r="K15">
        <v>2.95999360018034</v>
      </c>
      <c r="L15">
        <v>3.12156903490815E-3</v>
      </c>
      <c r="M15" s="23">
        <f t="shared" si="2"/>
        <v>3.12156903490815E-3</v>
      </c>
      <c r="N15" t="str">
        <f t="shared" si="3"/>
        <v>**</v>
      </c>
      <c r="O15" t="s">
        <v>137</v>
      </c>
      <c r="P15" s="16">
        <v>5.5922043131569801</v>
      </c>
      <c r="Q15">
        <v>1.8745320757879</v>
      </c>
      <c r="R15">
        <v>2.9832534664985499</v>
      </c>
      <c r="S15">
        <v>2.8950570850080101E-3</v>
      </c>
      <c r="T15" s="23">
        <f t="shared" si="4"/>
        <v>2.8950570850080101E-3</v>
      </c>
      <c r="U15" t="str">
        <f t="shared" si="5"/>
        <v>**</v>
      </c>
      <c r="W15" t="s">
        <v>137</v>
      </c>
      <c r="X15" s="16">
        <v>5.4997184819302598</v>
      </c>
      <c r="Y15">
        <v>1.88649753023644</v>
      </c>
      <c r="Z15">
        <v>2.9153064839904501</v>
      </c>
      <c r="AA15">
        <v>3.6028075961075799E-3</v>
      </c>
      <c r="AB15" s="23">
        <f t="shared" si="6"/>
        <v>3.6028075961075799E-3</v>
      </c>
      <c r="AC15" t="str">
        <f t="shared" si="7"/>
        <v>**</v>
      </c>
      <c r="AD15" t="s">
        <v>137</v>
      </c>
      <c r="AE15" s="16">
        <v>5.8283566269356299</v>
      </c>
      <c r="AF15">
        <v>1.8795210755180101</v>
      </c>
      <c r="AG15">
        <v>1603.74395375874</v>
      </c>
      <c r="AH15">
        <v>3.1009796606453599</v>
      </c>
      <c r="AI15">
        <v>1.9624039909964101E-3</v>
      </c>
      <c r="AJ15" s="23">
        <f t="shared" si="8"/>
        <v>1.9624039909964101E-3</v>
      </c>
      <c r="AK15" t="str">
        <f t="shared" si="9"/>
        <v>**</v>
      </c>
    </row>
    <row r="16" spans="1:37" x14ac:dyDescent="0.45">
      <c r="A16" t="s">
        <v>135</v>
      </c>
      <c r="B16" s="16">
        <v>7.0412812468815202</v>
      </c>
      <c r="C16">
        <v>2.1115001282055799</v>
      </c>
      <c r="D16">
        <v>3.3347292537772302</v>
      </c>
      <c r="E16">
        <v>8.7327459504600005E-4</v>
      </c>
      <c r="F16" s="20" t="str">
        <f t="shared" si="0"/>
        <v>&lt;0.001</v>
      </c>
      <c r="G16" t="str">
        <f t="shared" si="1"/>
        <v>***</v>
      </c>
      <c r="H16" t="s">
        <v>135</v>
      </c>
      <c r="I16" s="16">
        <v>6.4858317940873897</v>
      </c>
      <c r="J16">
        <v>2.1276730846029199</v>
      </c>
      <c r="K16">
        <v>3.0483215871003102</v>
      </c>
      <c r="L16">
        <v>2.3388278281294E-3</v>
      </c>
      <c r="M16" s="23">
        <f t="shared" si="2"/>
        <v>2.3388278281294E-3</v>
      </c>
      <c r="N16" t="str">
        <f t="shared" si="3"/>
        <v>**</v>
      </c>
      <c r="O16" t="s">
        <v>135</v>
      </c>
      <c r="P16" s="16">
        <v>6.1597845335901598</v>
      </c>
      <c r="Q16">
        <v>2.1237635812533902</v>
      </c>
      <c r="R16">
        <v>2.9004097197837901</v>
      </c>
      <c r="S16">
        <v>3.7774891253035698E-3</v>
      </c>
      <c r="T16" s="23">
        <f t="shared" si="4"/>
        <v>3.7774891253035698E-3</v>
      </c>
      <c r="U16" t="str">
        <f t="shared" si="5"/>
        <v>**</v>
      </c>
      <c r="W16" t="s">
        <v>135</v>
      </c>
      <c r="X16" s="16">
        <v>6.6175772825716397</v>
      </c>
      <c r="Y16">
        <v>2.1228612441450698</v>
      </c>
      <c r="Z16">
        <v>3.1172914861125101</v>
      </c>
      <c r="AA16">
        <v>1.8576722264924E-3</v>
      </c>
      <c r="AB16" s="23">
        <f t="shared" si="6"/>
        <v>1.8576722264924E-3</v>
      </c>
      <c r="AC16" t="str">
        <f t="shared" si="7"/>
        <v>**</v>
      </c>
      <c r="AD16" t="s">
        <v>135</v>
      </c>
      <c r="AE16" s="16">
        <v>6.0215540136823602</v>
      </c>
      <c r="AF16">
        <v>2.1261428402687801</v>
      </c>
      <c r="AG16">
        <v>1604.3719800745801</v>
      </c>
      <c r="AH16">
        <v>2.8321493267691999</v>
      </c>
      <c r="AI16">
        <v>4.6813697047757398E-3</v>
      </c>
      <c r="AJ16" s="23">
        <f t="shared" si="8"/>
        <v>4.6813697047757398E-3</v>
      </c>
      <c r="AK16" t="str">
        <f t="shared" si="9"/>
        <v>**</v>
      </c>
    </row>
    <row r="17" spans="1:37" x14ac:dyDescent="0.45">
      <c r="A17" t="s">
        <v>136</v>
      </c>
      <c r="B17" s="16">
        <v>24.388534168157701</v>
      </c>
      <c r="C17">
        <v>6.5773757234844403</v>
      </c>
      <c r="D17">
        <v>3.7079429841720399</v>
      </c>
      <c r="E17">
        <v>2.1605170582804999E-4</v>
      </c>
      <c r="F17" s="20" t="str">
        <f t="shared" si="0"/>
        <v>&lt;0.001</v>
      </c>
      <c r="G17" t="str">
        <f t="shared" si="1"/>
        <v>***</v>
      </c>
      <c r="H17" t="s">
        <v>136</v>
      </c>
      <c r="I17" s="16">
        <v>23.9866756105531</v>
      </c>
      <c r="J17">
        <v>6.5742793038810996</v>
      </c>
      <c r="K17">
        <v>3.6485635157594598</v>
      </c>
      <c r="L17">
        <v>2.7214585636917301E-4</v>
      </c>
      <c r="M17" s="20" t="str">
        <f t="shared" si="2"/>
        <v>&lt;0.001</v>
      </c>
      <c r="N17" t="str">
        <f t="shared" si="3"/>
        <v>***</v>
      </c>
      <c r="O17" t="s">
        <v>136</v>
      </c>
      <c r="P17" s="16">
        <v>23.698258275261502</v>
      </c>
      <c r="Q17">
        <v>6.5624441617662601</v>
      </c>
      <c r="R17">
        <v>3.6111938922590698</v>
      </c>
      <c r="S17">
        <v>3.1416652061734199E-4</v>
      </c>
      <c r="T17" s="20" t="str">
        <f t="shared" si="4"/>
        <v>&lt;0.001</v>
      </c>
      <c r="U17" t="str">
        <f t="shared" si="5"/>
        <v>***</v>
      </c>
      <c r="W17" t="s">
        <v>136</v>
      </c>
      <c r="X17" s="16">
        <v>23.7605591955036</v>
      </c>
      <c r="Y17">
        <v>6.5855380435405602</v>
      </c>
      <c r="Z17">
        <v>3.60799057547153</v>
      </c>
      <c r="AA17">
        <v>3.1806203586781803E-4</v>
      </c>
      <c r="AB17" s="20" t="str">
        <f t="shared" si="6"/>
        <v>&lt;0.001</v>
      </c>
      <c r="AC17" t="str">
        <f t="shared" si="7"/>
        <v>***</v>
      </c>
      <c r="AD17" t="s">
        <v>136</v>
      </c>
      <c r="AE17" s="16">
        <v>22.748872241678299</v>
      </c>
      <c r="AF17">
        <v>6.5528372312907601</v>
      </c>
      <c r="AG17">
        <v>1604.4076913164699</v>
      </c>
      <c r="AH17">
        <v>3.4716064871944399</v>
      </c>
      <c r="AI17">
        <v>5.3107242735734E-4</v>
      </c>
      <c r="AJ17" s="20" t="str">
        <f t="shared" si="8"/>
        <v>&lt;0.001</v>
      </c>
      <c r="AK17" t="str">
        <f t="shared" si="9"/>
        <v>***</v>
      </c>
    </row>
    <row r="18" spans="1:37" x14ac:dyDescent="0.45">
      <c r="B18" s="16"/>
      <c r="H18" t="s">
        <v>269</v>
      </c>
      <c r="I18" s="16">
        <v>-1.48335453464759</v>
      </c>
      <c r="J18">
        <v>0.74059094635799105</v>
      </c>
      <c r="K18">
        <v>-2.00293365985946</v>
      </c>
      <c r="L18">
        <v>4.5352309933958099E-2</v>
      </c>
      <c r="M18" s="23">
        <f t="shared" si="2"/>
        <v>4.5352309933958099E-2</v>
      </c>
      <c r="N18" t="str">
        <f t="shared" si="3"/>
        <v>*</v>
      </c>
      <c r="O18" t="s">
        <v>279</v>
      </c>
      <c r="P18" s="16">
        <v>-2.50406978552919</v>
      </c>
      <c r="Q18">
        <v>0.78839680122932099</v>
      </c>
      <c r="R18">
        <v>-3.1761541670700302</v>
      </c>
      <c r="S18">
        <v>1.52079103106885E-3</v>
      </c>
      <c r="T18" s="23">
        <f t="shared" si="4"/>
        <v>1.52079103106885E-3</v>
      </c>
      <c r="U18" t="str">
        <f t="shared" si="5"/>
        <v>**</v>
      </c>
      <c r="W18" t="s">
        <v>274</v>
      </c>
      <c r="X18" s="16">
        <v>-6.80945211688221</v>
      </c>
      <c r="Y18">
        <v>3.68397649644456</v>
      </c>
      <c r="Z18">
        <v>-1.8483972749158599</v>
      </c>
      <c r="AA18">
        <v>6.4729188543318994E-2</v>
      </c>
      <c r="AB18" s="23">
        <f t="shared" si="6"/>
        <v>6.4729188543318994E-2</v>
      </c>
      <c r="AC18" t="str">
        <f t="shared" si="7"/>
        <v/>
      </c>
      <c r="AD18" t="s">
        <v>272</v>
      </c>
      <c r="AE18" s="16">
        <v>-2.3124663038308801</v>
      </c>
      <c r="AF18">
        <v>0.83326484385649302</v>
      </c>
      <c r="AG18">
        <v>942.036898390646</v>
      </c>
      <c r="AH18">
        <v>-2.7751876499774002</v>
      </c>
      <c r="AI18">
        <v>5.62621126216282E-3</v>
      </c>
      <c r="AJ18" s="23">
        <f t="shared" si="8"/>
        <v>5.62621126216282E-3</v>
      </c>
      <c r="AK18" t="str">
        <f t="shared" si="9"/>
        <v>**</v>
      </c>
    </row>
    <row r="19" spans="1:37" x14ac:dyDescent="0.45">
      <c r="B19" s="16"/>
      <c r="Q19" s="15"/>
      <c r="W19" t="s">
        <v>275</v>
      </c>
      <c r="X19" s="16">
        <v>-1.6001237308366001</v>
      </c>
      <c r="Y19">
        <v>3.2598464502552802</v>
      </c>
      <c r="Z19">
        <v>-0.49085862026148203</v>
      </c>
      <c r="AA19">
        <v>0.62359371788700901</v>
      </c>
      <c r="AB19" s="23">
        <f t="shared" si="6"/>
        <v>0.62359371788700901</v>
      </c>
      <c r="AC19" t="str">
        <f t="shared" si="7"/>
        <v/>
      </c>
    </row>
    <row r="20" spans="1:37" x14ac:dyDescent="0.45">
      <c r="B20" s="16"/>
      <c r="W20" t="s">
        <v>276</v>
      </c>
      <c r="X20" s="16">
        <v>0.183169687767156</v>
      </c>
      <c r="Y20">
        <v>2.1833052123974599</v>
      </c>
      <c r="Z20">
        <v>8.3895594041118807E-2</v>
      </c>
      <c r="AA20">
        <v>0.93314993111182798</v>
      </c>
      <c r="AB20" s="23">
        <f t="shared" si="6"/>
        <v>0.93314993111182798</v>
      </c>
      <c r="AC20" t="str">
        <f t="shared" si="7"/>
        <v/>
      </c>
    </row>
    <row r="21" spans="1:37" x14ac:dyDescent="0.45">
      <c r="B21" s="16"/>
      <c r="W21" t="s">
        <v>277</v>
      </c>
      <c r="X21" s="16">
        <v>5.2692814825647103</v>
      </c>
      <c r="Y21">
        <v>5.0049881947122197</v>
      </c>
      <c r="Z21">
        <v>1.05280597627218</v>
      </c>
      <c r="AA21">
        <v>0.29258879252744502</v>
      </c>
      <c r="AB21" s="23">
        <f t="shared" si="6"/>
        <v>0.29258879252744502</v>
      </c>
      <c r="AC21" t="str">
        <f t="shared" si="7"/>
        <v/>
      </c>
      <c r="AD21" t="s">
        <v>281</v>
      </c>
      <c r="AF21">
        <v>29.72</v>
      </c>
      <c r="AI21">
        <v>3.542E-2</v>
      </c>
      <c r="AJ21" s="20">
        <f t="shared" si="8"/>
        <v>3.542E-2</v>
      </c>
      <c r="AK21" t="str">
        <f t="shared" ref="AK21" si="10">IF(AI21&lt;0.001, "***", IF(AI21&lt;0.01, "**", IF(AI21&lt;0.05, "*", "")))</f>
        <v>*</v>
      </c>
    </row>
    <row r="22" spans="1:37" x14ac:dyDescent="0.45">
      <c r="B22" s="16"/>
      <c r="W22" t="s">
        <v>278</v>
      </c>
      <c r="X22" s="16">
        <v>2.3724329536065299E-2</v>
      </c>
      <c r="Y22">
        <v>2.5221538626904199</v>
      </c>
      <c r="Z22">
        <v>9.4063767825640094E-3</v>
      </c>
      <c r="AA22">
        <v>0.99249607978298604</v>
      </c>
      <c r="AB22" s="23">
        <f t="shared" si="6"/>
        <v>0.99249607978298604</v>
      </c>
      <c r="AC22" t="str">
        <f t="shared" si="7"/>
        <v/>
      </c>
      <c r="AD22" t="s">
        <v>282</v>
      </c>
      <c r="AF22" s="24">
        <v>982.21</v>
      </c>
    </row>
    <row r="23" spans="1:37" x14ac:dyDescent="0.45">
      <c r="B23" s="16"/>
      <c r="W23" s="24" t="s">
        <v>273</v>
      </c>
      <c r="X23" s="24"/>
      <c r="Y23" s="24"/>
      <c r="Z23" s="24"/>
      <c r="AA23" s="24">
        <v>0.3145252</v>
      </c>
      <c r="AB23" s="23">
        <f t="shared" si="6"/>
        <v>0.3145252</v>
      </c>
      <c r="AC23" t="str">
        <f t="shared" si="7"/>
        <v/>
      </c>
    </row>
    <row r="24" spans="1:37" x14ac:dyDescent="0.45">
      <c r="A24" t="s">
        <v>221</v>
      </c>
      <c r="E24" s="24">
        <v>0.4083</v>
      </c>
      <c r="L24" s="24">
        <v>0.4098</v>
      </c>
      <c r="S24" s="24">
        <v>0.41199999999999998</v>
      </c>
      <c r="W24" s="24"/>
      <c r="X24" s="24"/>
      <c r="Y24" s="24"/>
      <c r="Z24" s="24"/>
      <c r="AA24" s="24">
        <v>0.41049999999999998</v>
      </c>
      <c r="AH24" s="30">
        <v>0.4162805</v>
      </c>
    </row>
    <row r="25" spans="1:37" x14ac:dyDescent="0.45">
      <c r="A25" t="s">
        <v>220</v>
      </c>
      <c r="E25" s="24">
        <v>0.40389999999999998</v>
      </c>
      <c r="L25" s="24">
        <v>0.40500000000000003</v>
      </c>
      <c r="S25" s="24">
        <v>0.4073</v>
      </c>
      <c r="W25" s="24"/>
      <c r="X25" s="24"/>
      <c r="Y25" s="24"/>
      <c r="Z25" s="24"/>
      <c r="AA25" s="24">
        <v>0.40429999999999999</v>
      </c>
    </row>
    <row r="26" spans="1:37" x14ac:dyDescent="0.45">
      <c r="A26" t="s">
        <v>222</v>
      </c>
      <c r="E26" s="27">
        <v>31.413180000000001</v>
      </c>
      <c r="L26" s="24">
        <v>31.44286</v>
      </c>
      <c r="S26" s="24">
        <v>31.44961</v>
      </c>
      <c r="W26" s="24"/>
      <c r="X26" s="24"/>
      <c r="Y26" s="24"/>
      <c r="Z26" s="24"/>
      <c r="AA26" s="24">
        <v>31.453720000000001</v>
      </c>
    </row>
    <row r="28" spans="1:37" x14ac:dyDescent="0.45">
      <c r="B28" s="24" t="s">
        <v>256</v>
      </c>
      <c r="Q28" s="15"/>
    </row>
    <row r="29" spans="1:37" x14ac:dyDescent="0.45">
      <c r="B29" t="s">
        <v>215</v>
      </c>
      <c r="C29" s="25">
        <v>1</v>
      </c>
    </row>
    <row r="30" spans="1:37" x14ac:dyDescent="0.45">
      <c r="B30" t="s">
        <v>33</v>
      </c>
      <c r="C30" s="25">
        <v>0</v>
      </c>
    </row>
    <row r="31" spans="1:37" x14ac:dyDescent="0.45">
      <c r="B31" t="s">
        <v>258</v>
      </c>
      <c r="C31" s="25" t="s">
        <v>257</v>
      </c>
      <c r="M31" t="s">
        <v>121</v>
      </c>
      <c r="N31" t="s">
        <v>266</v>
      </c>
      <c r="O31" t="s">
        <v>268</v>
      </c>
    </row>
    <row r="32" spans="1:37" x14ac:dyDescent="0.45">
      <c r="B32" t="s">
        <v>115</v>
      </c>
      <c r="C32" s="25" t="s">
        <v>259</v>
      </c>
      <c r="M32" t="s">
        <v>125</v>
      </c>
      <c r="N32">
        <v>39.428012465326503</v>
      </c>
      <c r="O32">
        <v>12.246974025186701</v>
      </c>
      <c r="P32" s="15">
        <v>4.9825753027499601E-33</v>
      </c>
    </row>
    <row r="33" spans="2:27" x14ac:dyDescent="0.45">
      <c r="B33" t="s">
        <v>219</v>
      </c>
      <c r="C33" s="25" t="s">
        <v>260</v>
      </c>
      <c r="M33" t="s">
        <v>215</v>
      </c>
      <c r="N33">
        <v>23.944513259100098</v>
      </c>
      <c r="O33">
        <v>23.909291646271999</v>
      </c>
      <c r="P33" s="15">
        <v>2.7741102139064499E-108</v>
      </c>
    </row>
    <row r="34" spans="2:27" x14ac:dyDescent="0.45">
      <c r="B34" t="s">
        <v>65</v>
      </c>
      <c r="C34" s="25" t="s">
        <v>261</v>
      </c>
      <c r="M34" t="s">
        <v>33</v>
      </c>
      <c r="N34">
        <v>10.9620453426183</v>
      </c>
      <c r="O34">
        <v>10.6154066344181</v>
      </c>
      <c r="P34" s="15">
        <v>1.73804356394059E-25</v>
      </c>
      <c r="V34" t="s">
        <v>121</v>
      </c>
      <c r="W34" t="s">
        <v>266</v>
      </c>
      <c r="X34" t="s">
        <v>138</v>
      </c>
      <c r="Y34" t="s">
        <v>267</v>
      </c>
      <c r="Z34" t="s">
        <v>268</v>
      </c>
    </row>
    <row r="35" spans="2:27" x14ac:dyDescent="0.45">
      <c r="B35" t="s">
        <v>61</v>
      </c>
      <c r="C35" s="25" t="s">
        <v>261</v>
      </c>
      <c r="M35" t="s">
        <v>216</v>
      </c>
      <c r="N35">
        <v>-5.2220585192971898</v>
      </c>
      <c r="O35">
        <v>-1.93092810989297</v>
      </c>
      <c r="P35">
        <v>5.3668317133752398E-2</v>
      </c>
      <c r="V35" t="s">
        <v>125</v>
      </c>
      <c r="W35">
        <v>39.877871805592001</v>
      </c>
      <c r="X35">
        <v>2.7869420709087001</v>
      </c>
      <c r="Y35">
        <v>1075.7128393595899</v>
      </c>
      <c r="Z35">
        <v>14.3088269475905</v>
      </c>
      <c r="AA35" s="15">
        <v>1.2117346725665401E-42</v>
      </c>
    </row>
    <row r="36" spans="2:27" x14ac:dyDescent="0.45">
      <c r="B36" t="s">
        <v>68</v>
      </c>
      <c r="C36" s="25" t="s">
        <v>261</v>
      </c>
      <c r="M36" t="s">
        <v>217</v>
      </c>
      <c r="N36">
        <v>0.72952986398630204</v>
      </c>
      <c r="O36">
        <v>0.36088513066225097</v>
      </c>
      <c r="P36">
        <v>0.71823293081888295</v>
      </c>
      <c r="V36" t="s">
        <v>215</v>
      </c>
      <c r="W36">
        <v>23.769536327442601</v>
      </c>
      <c r="X36">
        <v>0.99753853215256205</v>
      </c>
      <c r="Y36">
        <v>1604.0055299502801</v>
      </c>
      <c r="Z36">
        <v>23.828188647661499</v>
      </c>
      <c r="AA36" s="15">
        <v>1.0888509412020199E-107</v>
      </c>
    </row>
    <row r="37" spans="2:27" x14ac:dyDescent="0.45">
      <c r="M37" t="s">
        <v>218</v>
      </c>
      <c r="N37">
        <v>5.5803186128586004</v>
      </c>
      <c r="O37">
        <v>2.0934550759110202</v>
      </c>
      <c r="P37">
        <v>3.6465541942730703E-2</v>
      </c>
      <c r="V37" t="s">
        <v>33</v>
      </c>
      <c r="W37">
        <v>10.961050267122999</v>
      </c>
      <c r="X37">
        <v>1.0249737887632899</v>
      </c>
      <c r="Y37">
        <v>1604.8093196172899</v>
      </c>
      <c r="Z37">
        <v>10.6939810435039</v>
      </c>
      <c r="AA37" s="15">
        <v>7.8642719322941195E-26</v>
      </c>
    </row>
    <row r="38" spans="2:27" x14ac:dyDescent="0.45">
      <c r="B38" t="s">
        <v>2</v>
      </c>
      <c r="M38" t="s">
        <v>132</v>
      </c>
      <c r="N38">
        <v>-3.52384006194736</v>
      </c>
      <c r="O38">
        <v>-1.6189788225859201</v>
      </c>
      <c r="P38">
        <v>0.10564877822237199</v>
      </c>
      <c r="V38" t="s">
        <v>216</v>
      </c>
      <c r="W38">
        <v>-4.6711816728629403</v>
      </c>
      <c r="X38">
        <v>2.70820419113047</v>
      </c>
      <c r="Y38">
        <v>1584.44794701213</v>
      </c>
      <c r="Z38">
        <v>-1.72482624765198</v>
      </c>
      <c r="AA38">
        <v>8.4753804229461202E-2</v>
      </c>
    </row>
    <row r="39" spans="2:27" x14ac:dyDescent="0.45">
      <c r="B39" t="s">
        <v>224</v>
      </c>
      <c r="C39">
        <v>32.539735079266997</v>
      </c>
      <c r="M39" t="s">
        <v>133</v>
      </c>
      <c r="N39">
        <v>-15.3877297976218</v>
      </c>
      <c r="O39">
        <v>-1.7721331490271599</v>
      </c>
      <c r="P39">
        <v>7.65626116449626E-2</v>
      </c>
      <c r="V39" t="s">
        <v>217</v>
      </c>
      <c r="W39">
        <v>0.80721306314337704</v>
      </c>
      <c r="X39">
        <v>2.0139536467632699</v>
      </c>
      <c r="Y39">
        <v>1602.72932760602</v>
      </c>
      <c r="Z39">
        <v>0.40081014994594999</v>
      </c>
      <c r="AA39">
        <v>0.688613329439967</v>
      </c>
    </row>
    <row r="40" spans="2:27" x14ac:dyDescent="0.45">
      <c r="B40" t="s">
        <v>225</v>
      </c>
      <c r="C40">
        <v>33.915758182478903</v>
      </c>
      <c r="M40" t="s">
        <v>134</v>
      </c>
      <c r="N40">
        <v>-26.1286252697119</v>
      </c>
      <c r="O40">
        <v>-11.6234258402227</v>
      </c>
      <c r="P40" s="15">
        <v>4.85125944927007E-30</v>
      </c>
      <c r="V40" t="s">
        <v>218</v>
      </c>
      <c r="W40">
        <v>5.60601163418265</v>
      </c>
      <c r="X40">
        <v>2.6532739728153998</v>
      </c>
      <c r="Y40">
        <v>1603.2155080244499</v>
      </c>
      <c r="Z40">
        <v>2.11286572424109</v>
      </c>
      <c r="AA40">
        <v>3.4766470731699299E-2</v>
      </c>
    </row>
    <row r="41" spans="2:27" x14ac:dyDescent="0.45">
      <c r="B41" t="s">
        <v>226</v>
      </c>
      <c r="C41">
        <v>31.970765322664199</v>
      </c>
      <c r="M41" t="s">
        <v>219</v>
      </c>
      <c r="N41">
        <v>2.7762279572845201</v>
      </c>
      <c r="O41">
        <v>2.9319540207014998</v>
      </c>
      <c r="P41">
        <v>3.4161911408097001E-3</v>
      </c>
      <c r="V41" t="s">
        <v>132</v>
      </c>
      <c r="W41">
        <v>-3.8020288511109399</v>
      </c>
      <c r="X41">
        <v>2.1730568363848599</v>
      </c>
      <c r="Y41">
        <v>1592.38762791819</v>
      </c>
      <c r="Z41">
        <v>-1.7496223694894599</v>
      </c>
      <c r="AA41">
        <v>8.03761197108213E-2</v>
      </c>
    </row>
    <row r="42" spans="2:27" x14ac:dyDescent="0.45">
      <c r="B42" t="s">
        <v>227</v>
      </c>
      <c r="C42">
        <v>32.087245155643402</v>
      </c>
      <c r="M42" t="s">
        <v>137</v>
      </c>
      <c r="N42">
        <v>5.4997184819302598</v>
      </c>
      <c r="O42">
        <v>2.9153064839904501</v>
      </c>
      <c r="P42">
        <v>3.6028075961075799E-3</v>
      </c>
      <c r="V42" t="s">
        <v>133</v>
      </c>
      <c r="W42">
        <v>-14.338989033098301</v>
      </c>
      <c r="X42">
        <v>8.6320394655260504</v>
      </c>
      <c r="Y42">
        <v>1602.39044705522</v>
      </c>
      <c r="Z42">
        <v>-1.6611357131028199</v>
      </c>
      <c r="AA42">
        <v>9.6881816720250799E-2</v>
      </c>
    </row>
    <row r="43" spans="2:27" x14ac:dyDescent="0.45">
      <c r="B43" t="s">
        <v>228</v>
      </c>
      <c r="C43">
        <v>31.583217483819901</v>
      </c>
      <c r="M43" t="s">
        <v>135</v>
      </c>
      <c r="N43">
        <v>6.6175772825716397</v>
      </c>
      <c r="O43">
        <v>3.1172914861125101</v>
      </c>
      <c r="P43">
        <v>1.8576722264924E-3</v>
      </c>
      <c r="V43" t="s">
        <v>134</v>
      </c>
      <c r="W43">
        <v>-26.476478887274599</v>
      </c>
      <c r="X43">
        <v>2.2485584250823201</v>
      </c>
      <c r="Y43">
        <v>1578.42712408749</v>
      </c>
      <c r="Z43">
        <v>-11.774868107465499</v>
      </c>
      <c r="AA43" s="15">
        <v>9.7457245998227594E-31</v>
      </c>
    </row>
    <row r="44" spans="2:27" x14ac:dyDescent="0.45">
      <c r="B44" t="s">
        <v>229</v>
      </c>
      <c r="C44">
        <v>31.546645549141999</v>
      </c>
      <c r="M44" t="s">
        <v>136</v>
      </c>
      <c r="N44">
        <v>23.7605591955036</v>
      </c>
      <c r="O44">
        <v>3.60799057547153</v>
      </c>
      <c r="P44">
        <v>3.1806203586781803E-4</v>
      </c>
      <c r="V44" t="s">
        <v>219</v>
      </c>
      <c r="W44">
        <v>2.7691291635680102</v>
      </c>
      <c r="X44">
        <v>0.94533019644445704</v>
      </c>
      <c r="Y44">
        <v>1564.31095799732</v>
      </c>
      <c r="Z44">
        <v>2.9292718819129702</v>
      </c>
      <c r="AA44">
        <v>3.4467813711942302E-3</v>
      </c>
    </row>
    <row r="45" spans="2:27" x14ac:dyDescent="0.45">
      <c r="B45" t="s">
        <v>230</v>
      </c>
      <c r="C45">
        <v>31.311307655920999</v>
      </c>
      <c r="M45" t="s">
        <v>144</v>
      </c>
      <c r="N45">
        <v>-6.80945211688221</v>
      </c>
      <c r="O45">
        <v>-1.8483972749158599</v>
      </c>
      <c r="P45">
        <v>6.4729188543318994E-2</v>
      </c>
      <c r="V45" t="s">
        <v>137</v>
      </c>
      <c r="W45">
        <v>5.8283566269356299</v>
      </c>
      <c r="X45">
        <v>1.8795210755180101</v>
      </c>
      <c r="Y45">
        <v>1603.74395375874</v>
      </c>
      <c r="Z45">
        <v>3.1009796606453599</v>
      </c>
      <c r="AA45">
        <v>1.9624039909964101E-3</v>
      </c>
    </row>
    <row r="46" spans="2:27" x14ac:dyDescent="0.45">
      <c r="B46" t="s">
        <v>231</v>
      </c>
      <c r="C46">
        <v>31.389878028616</v>
      </c>
      <c r="M46" t="s">
        <v>145</v>
      </c>
      <c r="N46">
        <v>-1.6001237308366001</v>
      </c>
      <c r="O46">
        <v>-0.49085862026148203</v>
      </c>
      <c r="P46">
        <v>0.62359371788700901</v>
      </c>
      <c r="V46" t="s">
        <v>135</v>
      </c>
      <c r="W46">
        <v>6.0215540136823602</v>
      </c>
      <c r="X46">
        <v>2.1261428402687801</v>
      </c>
      <c r="Y46">
        <v>1604.3719800745801</v>
      </c>
      <c r="Z46">
        <v>2.8321493267691999</v>
      </c>
      <c r="AA46">
        <v>4.6813697047757398E-3</v>
      </c>
    </row>
    <row r="47" spans="2:27" x14ac:dyDescent="0.45">
      <c r="B47" t="s">
        <v>232</v>
      </c>
      <c r="C47">
        <v>31.477806908721</v>
      </c>
      <c r="M47" t="s">
        <v>146</v>
      </c>
      <c r="N47">
        <v>0.183169687767156</v>
      </c>
      <c r="O47">
        <v>8.3895594041118807E-2</v>
      </c>
      <c r="P47">
        <v>0.93314993111182798</v>
      </c>
      <c r="V47" t="s">
        <v>136</v>
      </c>
      <c r="W47">
        <v>22.748872241678299</v>
      </c>
      <c r="X47">
        <v>6.5528372312907601</v>
      </c>
      <c r="Y47">
        <v>1604.4076913164699</v>
      </c>
      <c r="Z47">
        <v>3.4716064871944399</v>
      </c>
      <c r="AA47">
        <v>5.3107242735734E-4</v>
      </c>
    </row>
    <row r="48" spans="2:27" x14ac:dyDescent="0.45">
      <c r="B48" t="s">
        <v>233</v>
      </c>
      <c r="C48">
        <v>31.295055576644099</v>
      </c>
      <c r="M48" t="s">
        <v>147</v>
      </c>
      <c r="N48">
        <v>5.2692814825647103</v>
      </c>
      <c r="O48">
        <v>1.05280597627218</v>
      </c>
      <c r="P48">
        <v>0.29258879252744502</v>
      </c>
      <c r="V48" t="s">
        <v>272</v>
      </c>
      <c r="W48">
        <v>-2.3124663038308801</v>
      </c>
      <c r="X48">
        <v>0.83326484385649302</v>
      </c>
      <c r="Y48">
        <v>942.036898390646</v>
      </c>
      <c r="Z48">
        <v>-2.7751876499774002</v>
      </c>
      <c r="AA48">
        <v>5.62621126216282E-3</v>
      </c>
    </row>
    <row r="49" spans="1:16" x14ac:dyDescent="0.45">
      <c r="B49" t="s">
        <v>234</v>
      </c>
      <c r="C49">
        <v>31.324134110658001</v>
      </c>
      <c r="M49" t="s">
        <v>148</v>
      </c>
      <c r="N49">
        <v>2.3724329536065299E-2</v>
      </c>
      <c r="O49">
        <v>9.4063767825640094E-3</v>
      </c>
      <c r="P49">
        <v>0.99249607978298604</v>
      </c>
    </row>
    <row r="50" spans="1:16" x14ac:dyDescent="0.45">
      <c r="A50" s="18" t="s">
        <v>262</v>
      </c>
      <c r="B50" s="18" t="s">
        <v>235</v>
      </c>
      <c r="C50" s="18">
        <v>31.2316734047286</v>
      </c>
    </row>
    <row r="51" spans="1:16" x14ac:dyDescent="0.45">
      <c r="B51" t="s">
        <v>236</v>
      </c>
      <c r="C51">
        <v>31.260539986128901</v>
      </c>
    </row>
    <row r="52" spans="1:16" x14ac:dyDescent="0.45">
      <c r="B52" t="s">
        <v>237</v>
      </c>
      <c r="C52">
        <v>31.469474186760699</v>
      </c>
    </row>
    <row r="53" spans="1:16" x14ac:dyDescent="0.45">
      <c r="B53" t="s">
        <v>264</v>
      </c>
      <c r="C53">
        <v>31.250152488603099</v>
      </c>
    </row>
    <row r="54" spans="1:16" x14ac:dyDescent="0.45">
      <c r="B54" t="s">
        <v>238</v>
      </c>
      <c r="C54">
        <v>33.805579679809803</v>
      </c>
    </row>
    <row r="55" spans="1:16" x14ac:dyDescent="0.45">
      <c r="B55" t="s">
        <v>239</v>
      </c>
      <c r="C55">
        <v>33.836424696318304</v>
      </c>
    </row>
    <row r="56" spans="1:16" x14ac:dyDescent="0.45">
      <c r="B56" t="s">
        <v>240</v>
      </c>
      <c r="C56">
        <v>33.691420336430497</v>
      </c>
    </row>
    <row r="57" spans="1:16" x14ac:dyDescent="0.45">
      <c r="B57" t="s">
        <v>241</v>
      </c>
      <c r="C57">
        <v>33.645300459816802</v>
      </c>
    </row>
    <row r="58" spans="1:16" x14ac:dyDescent="0.45">
      <c r="B58" t="s">
        <v>242</v>
      </c>
      <c r="C58">
        <v>33.6960168166339</v>
      </c>
    </row>
    <row r="59" spans="1:16" x14ac:dyDescent="0.45">
      <c r="B59" t="s">
        <v>243</v>
      </c>
      <c r="C59">
        <v>33.817021496865301</v>
      </c>
    </row>
    <row r="60" spans="1:16" x14ac:dyDescent="0.45">
      <c r="B60" t="s">
        <v>244</v>
      </c>
      <c r="C60">
        <v>31.9521134963401</v>
      </c>
    </row>
    <row r="61" spans="1:16" x14ac:dyDescent="0.45">
      <c r="B61" t="s">
        <v>245</v>
      </c>
      <c r="C61">
        <v>33.262194404530298</v>
      </c>
    </row>
    <row r="62" spans="1:16" x14ac:dyDescent="0.45">
      <c r="B62" t="s">
        <v>246</v>
      </c>
      <c r="C62">
        <v>31.998053451349701</v>
      </c>
    </row>
    <row r="63" spans="1:16" x14ac:dyDescent="0.45">
      <c r="B63" t="s">
        <v>247</v>
      </c>
      <c r="C63">
        <v>32.089187596061898</v>
      </c>
    </row>
    <row r="64" spans="1:16" x14ac:dyDescent="0.45">
      <c r="B64" t="s">
        <v>248</v>
      </c>
      <c r="C64">
        <v>31.9671339036387</v>
      </c>
    </row>
    <row r="65" spans="2:3" x14ac:dyDescent="0.45">
      <c r="B65" t="s">
        <v>249</v>
      </c>
      <c r="C65">
        <v>31.935616876459498</v>
      </c>
    </row>
    <row r="66" spans="2:3" x14ac:dyDescent="0.45">
      <c r="B66" t="s">
        <v>250</v>
      </c>
      <c r="C66">
        <v>31.875008082707701</v>
      </c>
    </row>
    <row r="67" spans="2:3" x14ac:dyDescent="0.45">
      <c r="B67" t="s">
        <v>251</v>
      </c>
      <c r="C67">
        <v>32.003596915403101</v>
      </c>
    </row>
    <row r="68" spans="2:3" x14ac:dyDescent="0.45">
      <c r="B68" t="s">
        <v>252</v>
      </c>
      <c r="C68">
        <v>31.1258347103247</v>
      </c>
    </row>
    <row r="69" spans="2:3" x14ac:dyDescent="0.45">
      <c r="B69" t="s">
        <v>253</v>
      </c>
      <c r="C69">
        <v>41.082428111394798</v>
      </c>
    </row>
    <row r="70" spans="2:3" x14ac:dyDescent="0.45">
      <c r="B70" t="s">
        <v>254</v>
      </c>
      <c r="C70">
        <v>31.5068108196003</v>
      </c>
    </row>
    <row r="71" spans="2:3" x14ac:dyDescent="0.45">
      <c r="B71" t="s">
        <v>255</v>
      </c>
      <c r="C71">
        <v>32.347673368823401</v>
      </c>
    </row>
  </sheetData>
  <mergeCells count="5">
    <mergeCell ref="A3:E3"/>
    <mergeCell ref="H3:M3"/>
    <mergeCell ref="O3:T3"/>
    <mergeCell ref="W3:AB3"/>
    <mergeCell ref="AD3:AI3"/>
  </mergeCells>
  <conditionalFormatting sqref="C39:C71">
    <cfRule type="cellIs" dxfId="1" priority="2" operator="lessThan">
      <formula>31.2317</formula>
    </cfRule>
  </conditionalFormatting>
  <conditionalFormatting sqref="E26">
    <cfRule type="cellIs" dxfId="0" priority="1" operator="lessThan">
      <formula>32.807</formula>
    </cfRule>
  </conditionalFormatting>
  <pageMargins left="0.7" right="0.7" top="0.75" bottom="0.75" header="0.3" footer="0.3"/>
  <pageSetup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"/>
  <sheetViews>
    <sheetView topLeftCell="A3" workbookViewId="0">
      <selection activeCell="I11" sqref="I11:I26"/>
    </sheetView>
  </sheetViews>
  <sheetFormatPr defaultRowHeight="14.25" x14ac:dyDescent="0.45"/>
  <sheetData>
    <row r="1" spans="1:13" x14ac:dyDescent="0.45">
      <c r="A1" t="s">
        <v>188</v>
      </c>
    </row>
    <row r="2" spans="1:13" x14ac:dyDescent="0.45">
      <c r="A2" t="s">
        <v>189</v>
      </c>
    </row>
    <row r="3" spans="1:13" x14ac:dyDescent="0.45">
      <c r="A3" t="s">
        <v>190</v>
      </c>
    </row>
    <row r="4" spans="1:13" x14ac:dyDescent="0.45">
      <c r="A4" t="s">
        <v>191</v>
      </c>
    </row>
    <row r="5" spans="1:13" x14ac:dyDescent="0.45">
      <c r="A5" t="s">
        <v>170</v>
      </c>
    </row>
    <row r="6" spans="1:13" x14ac:dyDescent="0.45">
      <c r="A6" t="s">
        <v>192</v>
      </c>
    </row>
    <row r="8" spans="1:13" x14ac:dyDescent="0.45">
      <c r="I8" t="s">
        <v>194</v>
      </c>
    </row>
    <row r="9" spans="1:13" x14ac:dyDescent="0.45">
      <c r="B9" t="s">
        <v>121</v>
      </c>
      <c r="C9" t="s">
        <v>122</v>
      </c>
      <c r="D9" t="s">
        <v>138</v>
      </c>
      <c r="E9" t="s">
        <v>123</v>
      </c>
      <c r="F9" t="s">
        <v>124</v>
      </c>
      <c r="J9" s="29" t="s">
        <v>195</v>
      </c>
      <c r="K9" s="29"/>
      <c r="L9" s="29" t="s">
        <v>196</v>
      </c>
      <c r="M9" s="29"/>
    </row>
    <row r="10" spans="1:13" x14ac:dyDescent="0.45">
      <c r="A10" t="s">
        <v>125</v>
      </c>
      <c r="B10">
        <v>1667.1751652462001</v>
      </c>
      <c r="C10">
        <v>332.77532047105001</v>
      </c>
      <c r="D10">
        <v>2132.9676555352498</v>
      </c>
      <c r="E10">
        <v>5.0099122822157502</v>
      </c>
      <c r="F10" s="15">
        <v>5.8932685074783904E-7</v>
      </c>
      <c r="J10" t="s">
        <v>197</v>
      </c>
      <c r="K10" t="s">
        <v>198</v>
      </c>
      <c r="L10" t="s">
        <v>197</v>
      </c>
      <c r="M10" t="s">
        <v>198</v>
      </c>
    </row>
    <row r="11" spans="1:13" x14ac:dyDescent="0.45">
      <c r="A11" t="s">
        <v>184</v>
      </c>
      <c r="B11">
        <v>25.4296170749307</v>
      </c>
      <c r="C11">
        <v>3.7779115229526998</v>
      </c>
      <c r="D11">
        <v>245.260343765816</v>
      </c>
      <c r="E11">
        <v>6.7311309225832998</v>
      </c>
      <c r="F11" s="15">
        <v>1.1830566236009601E-10</v>
      </c>
      <c r="I11" t="s">
        <v>199</v>
      </c>
      <c r="J11">
        <v>22.829955337549901</v>
      </c>
      <c r="K11" s="20" t="s">
        <v>200</v>
      </c>
      <c r="L11">
        <v>25.4296170749307</v>
      </c>
      <c r="M11" s="20" t="s">
        <v>200</v>
      </c>
    </row>
    <row r="12" spans="1:13" x14ac:dyDescent="0.45">
      <c r="A12" t="s">
        <v>185</v>
      </c>
      <c r="B12">
        <v>26.043342969867599</v>
      </c>
      <c r="C12">
        <v>2.4638522864509702</v>
      </c>
      <c r="D12">
        <v>241.07846459132799</v>
      </c>
      <c r="E12">
        <v>10.5701722108436</v>
      </c>
      <c r="F12" s="15">
        <v>1.0512153900930999E-21</v>
      </c>
      <c r="I12" t="s">
        <v>201</v>
      </c>
      <c r="J12">
        <v>25.5304080383053</v>
      </c>
      <c r="K12" s="20" t="s">
        <v>200</v>
      </c>
      <c r="L12">
        <v>26.043342969867599</v>
      </c>
      <c r="M12" s="20" t="s">
        <v>200</v>
      </c>
    </row>
    <row r="13" spans="1:13" x14ac:dyDescent="0.45">
      <c r="A13" t="s">
        <v>186</v>
      </c>
      <c r="B13">
        <v>10.471984949274001</v>
      </c>
      <c r="C13">
        <v>2.7021339739485999</v>
      </c>
      <c r="D13">
        <v>237.462357088982</v>
      </c>
      <c r="E13">
        <v>3.8754499407634602</v>
      </c>
      <c r="F13">
        <v>1.3774093441086701E-4</v>
      </c>
      <c r="I13" t="s">
        <v>158</v>
      </c>
      <c r="J13">
        <v>11.4561775814276</v>
      </c>
      <c r="K13" s="20" t="s">
        <v>200</v>
      </c>
      <c r="L13">
        <v>10.471984949274001</v>
      </c>
      <c r="M13" s="20" t="s">
        <v>200</v>
      </c>
    </row>
    <row r="14" spans="1:13" x14ac:dyDescent="0.45">
      <c r="A14" t="s">
        <v>126</v>
      </c>
      <c r="B14">
        <v>7.2024779395491398</v>
      </c>
      <c r="C14">
        <v>5.9678519546381699</v>
      </c>
      <c r="D14">
        <v>243.337070531752</v>
      </c>
      <c r="E14">
        <v>1.2068794591915799</v>
      </c>
      <c r="F14">
        <v>0.22865047992797199</v>
      </c>
      <c r="I14" t="s">
        <v>202</v>
      </c>
      <c r="J14">
        <v>4.3488989595272596</v>
      </c>
      <c r="K14" s="20">
        <v>4.5110207058793102E-2</v>
      </c>
      <c r="L14">
        <v>7.2024779395491398</v>
      </c>
      <c r="M14" s="20">
        <v>0.22865047992797199</v>
      </c>
    </row>
    <row r="15" spans="1:13" x14ac:dyDescent="0.45">
      <c r="A15" t="s">
        <v>127</v>
      </c>
      <c r="B15">
        <v>4.6664861204071499</v>
      </c>
      <c r="C15">
        <v>6.8734642151133096</v>
      </c>
      <c r="D15">
        <v>243.35702718012101</v>
      </c>
      <c r="E15">
        <v>0.67891327784125599</v>
      </c>
      <c r="F15">
        <v>0.49783795821486099</v>
      </c>
      <c r="I15" t="s">
        <v>203</v>
      </c>
      <c r="J15">
        <v>5.80424189055267</v>
      </c>
      <c r="K15" s="20">
        <v>2.9354769117571001E-2</v>
      </c>
      <c r="L15">
        <v>4.6664861204071499</v>
      </c>
      <c r="M15" s="20">
        <v>0.49783795821486099</v>
      </c>
    </row>
    <row r="16" spans="1:13" x14ac:dyDescent="0.45">
      <c r="A16" t="s">
        <v>128</v>
      </c>
      <c r="B16">
        <v>26.4142479504312</v>
      </c>
      <c r="C16">
        <v>28.939766505916701</v>
      </c>
      <c r="D16">
        <v>230.50198743938799</v>
      </c>
      <c r="E16">
        <v>0.91273189592013004</v>
      </c>
      <c r="F16">
        <v>0.36233721141513398</v>
      </c>
      <c r="I16" t="s">
        <v>204</v>
      </c>
      <c r="J16">
        <v>16.638404131846102</v>
      </c>
      <c r="K16" s="20">
        <v>2.70213050652028E-2</v>
      </c>
      <c r="L16">
        <v>26.4142479504312</v>
      </c>
      <c r="M16" s="20">
        <v>0.36233721141513398</v>
      </c>
    </row>
    <row r="17" spans="1:13" x14ac:dyDescent="0.45">
      <c r="A17" t="s">
        <v>129</v>
      </c>
      <c r="B17">
        <v>-31.097721678041701</v>
      </c>
      <c r="C17">
        <v>30.4699050239713</v>
      </c>
      <c r="D17">
        <v>284.92781466477402</v>
      </c>
      <c r="E17">
        <v>-1.0206044834592201</v>
      </c>
      <c r="F17">
        <v>0.30830764162740898</v>
      </c>
      <c r="I17" t="s">
        <v>205</v>
      </c>
      <c r="J17">
        <v>-7.4542846501170397</v>
      </c>
      <c r="K17" s="20">
        <v>0.205644639809343</v>
      </c>
      <c r="L17">
        <v>-31.097721678041701</v>
      </c>
      <c r="M17" s="20">
        <v>0.30830764162740898</v>
      </c>
    </row>
    <row r="18" spans="1:13" x14ac:dyDescent="0.45">
      <c r="A18" t="s">
        <v>130</v>
      </c>
      <c r="B18">
        <v>-48.562380216935097</v>
      </c>
      <c r="C18">
        <v>29.123185020872199</v>
      </c>
      <c r="D18">
        <v>241.54708239129999</v>
      </c>
      <c r="E18">
        <v>-1.6674817737871399</v>
      </c>
      <c r="F18">
        <v>9.6714566001479693E-2</v>
      </c>
      <c r="I18" t="s">
        <v>206</v>
      </c>
      <c r="J18">
        <v>18.493283253956601</v>
      </c>
      <c r="K18" s="20">
        <v>0.21920097620693099</v>
      </c>
      <c r="L18">
        <v>-48.562380216935097</v>
      </c>
      <c r="M18" s="20">
        <v>9.6714566001479693E-2</v>
      </c>
    </row>
    <row r="19" spans="1:13" x14ac:dyDescent="0.45">
      <c r="A19" t="s">
        <v>131</v>
      </c>
      <c r="B19">
        <v>2.7350805105184399</v>
      </c>
      <c r="C19">
        <v>20.731417392288101</v>
      </c>
      <c r="D19">
        <v>240.06262920318099</v>
      </c>
      <c r="E19">
        <v>0.13192925783916101</v>
      </c>
      <c r="F19">
        <v>0.89515075125377996</v>
      </c>
      <c r="I19" t="s">
        <v>207</v>
      </c>
      <c r="J19">
        <v>-17.559987162877999</v>
      </c>
      <c r="K19" s="20">
        <v>1.4921899109420799E-3</v>
      </c>
      <c r="L19">
        <v>2.7350805105184399</v>
      </c>
      <c r="M19" s="20">
        <v>0.89515075125377996</v>
      </c>
    </row>
    <row r="20" spans="1:13" x14ac:dyDescent="0.45">
      <c r="A20" t="s">
        <v>132</v>
      </c>
      <c r="B20">
        <v>-9.8853216698301605</v>
      </c>
      <c r="C20">
        <v>4.6726869741282897</v>
      </c>
      <c r="D20">
        <v>243.655359325837</v>
      </c>
      <c r="E20">
        <v>-2.1155540109070299</v>
      </c>
      <c r="F20">
        <v>3.5397794293239498E-2</v>
      </c>
      <c r="I20" t="s">
        <v>208</v>
      </c>
      <c r="J20">
        <v>-4.8324132695989599</v>
      </c>
      <c r="K20" s="20">
        <v>2.59251775881757E-2</v>
      </c>
      <c r="L20">
        <v>-9.8853216698301605</v>
      </c>
      <c r="M20" s="20">
        <v>3.5397794293239498E-2</v>
      </c>
    </row>
    <row r="21" spans="1:13" x14ac:dyDescent="0.45">
      <c r="A21" t="s">
        <v>133</v>
      </c>
      <c r="B21">
        <v>5.7089256236259196</v>
      </c>
      <c r="C21">
        <v>20.9034652636226</v>
      </c>
      <c r="D21">
        <v>250.19812518559999</v>
      </c>
      <c r="E21">
        <v>0.27310905400746799</v>
      </c>
      <c r="F21">
        <v>0.78499467975467396</v>
      </c>
      <c r="I21" t="s">
        <v>209</v>
      </c>
      <c r="J21">
        <v>-13.513179486204701</v>
      </c>
      <c r="K21" s="20">
        <v>0.117903847053346</v>
      </c>
      <c r="L21">
        <v>5.7089256236259196</v>
      </c>
      <c r="M21" s="20">
        <v>0.78499467975467396</v>
      </c>
    </row>
    <row r="22" spans="1:13" x14ac:dyDescent="0.45">
      <c r="A22" t="s">
        <v>134</v>
      </c>
      <c r="B22">
        <v>-26.6965969828039</v>
      </c>
      <c r="C22">
        <v>6.1763642679253303</v>
      </c>
      <c r="D22">
        <v>245.471069965796</v>
      </c>
      <c r="E22">
        <v>-4.3223805826095498</v>
      </c>
      <c r="F22" s="15">
        <v>2.2444864502425101E-5</v>
      </c>
      <c r="I22" t="s">
        <v>210</v>
      </c>
      <c r="J22">
        <v>-28.8825545861683</v>
      </c>
      <c r="K22" s="20" t="s">
        <v>200</v>
      </c>
      <c r="L22">
        <v>-26.6965969828039</v>
      </c>
      <c r="M22" s="20" t="s">
        <v>200</v>
      </c>
    </row>
    <row r="23" spans="1:13" x14ac:dyDescent="0.45">
      <c r="A23" t="s">
        <v>193</v>
      </c>
      <c r="B23">
        <v>-0.79984291099032701</v>
      </c>
      <c r="C23">
        <v>0.165199848979247</v>
      </c>
      <c r="D23">
        <v>2131.47802263011</v>
      </c>
      <c r="E23">
        <v>-4.8416685362152299</v>
      </c>
      <c r="F23" s="15">
        <v>1.38001508851471E-6</v>
      </c>
      <c r="I23" t="s">
        <v>211</v>
      </c>
      <c r="J23">
        <v>2.0597594958550798</v>
      </c>
      <c r="K23" s="20">
        <v>2.53575290324231E-3</v>
      </c>
      <c r="L23">
        <v>1.8954635628585501</v>
      </c>
      <c r="M23" s="20">
        <v>0.246942019583589</v>
      </c>
    </row>
    <row r="24" spans="1:13" x14ac:dyDescent="0.45">
      <c r="A24" t="s">
        <v>187</v>
      </c>
      <c r="B24">
        <v>1.8954635628585501</v>
      </c>
      <c r="C24">
        <v>1.63322383685868</v>
      </c>
      <c r="D24">
        <v>246.34195393463099</v>
      </c>
      <c r="E24">
        <v>1.16056569839456</v>
      </c>
      <c r="F24">
        <v>0.246942019583589</v>
      </c>
      <c r="I24" t="s">
        <v>65</v>
      </c>
      <c r="J24">
        <v>8.5790674614594504</v>
      </c>
      <c r="K24" s="20" t="s">
        <v>200</v>
      </c>
      <c r="L24">
        <v>14.2186672619807</v>
      </c>
      <c r="M24" s="20">
        <v>3.1437123171382799E-3</v>
      </c>
    </row>
    <row r="25" spans="1:13" x14ac:dyDescent="0.45">
      <c r="A25" t="s">
        <v>135</v>
      </c>
      <c r="B25">
        <v>14.2186672619807</v>
      </c>
      <c r="C25">
        <v>4.7668977617539303</v>
      </c>
      <c r="D25">
        <v>245.827527128898</v>
      </c>
      <c r="E25">
        <v>2.9827925776090298</v>
      </c>
      <c r="F25">
        <v>3.1437123171382799E-3</v>
      </c>
      <c r="I25" t="s">
        <v>212</v>
      </c>
      <c r="J25">
        <v>22.304923345487801</v>
      </c>
      <c r="K25" s="20" t="s">
        <v>200</v>
      </c>
      <c r="L25">
        <v>57.162648081849703</v>
      </c>
      <c r="M25" s="20">
        <v>5.9505261065972001E-3</v>
      </c>
    </row>
    <row r="26" spans="1:13" x14ac:dyDescent="0.45">
      <c r="A26" t="s">
        <v>136</v>
      </c>
      <c r="B26">
        <v>57.162648081849703</v>
      </c>
      <c r="C26">
        <v>20.595935583353</v>
      </c>
      <c r="D26">
        <v>238.161283990703</v>
      </c>
      <c r="E26">
        <v>2.7754334271686201</v>
      </c>
      <c r="F26">
        <v>5.9505261065972001E-3</v>
      </c>
      <c r="I26" t="s">
        <v>213</v>
      </c>
      <c r="J26">
        <v>5.5768153618584897</v>
      </c>
      <c r="K26" s="20">
        <v>2.6602338288704902E-3</v>
      </c>
      <c r="L26">
        <v>7.5205105244710397</v>
      </c>
      <c r="M26" s="20">
        <v>5.9753992166889799E-2</v>
      </c>
    </row>
    <row r="27" spans="1:13" x14ac:dyDescent="0.45">
      <c r="A27" t="s">
        <v>137</v>
      </c>
      <c r="B27">
        <v>7.5205105244710397</v>
      </c>
      <c r="C27">
        <v>3.9762657308842502</v>
      </c>
      <c r="D27">
        <v>245.67085619190999</v>
      </c>
      <c r="E27">
        <v>1.8913500840897299</v>
      </c>
      <c r="F27">
        <v>5.9753992166889799E-2</v>
      </c>
      <c r="I27" t="s">
        <v>214</v>
      </c>
      <c r="L27">
        <v>-0.79984291099032701</v>
      </c>
      <c r="M27" s="20" t="s">
        <v>200</v>
      </c>
    </row>
  </sheetData>
  <mergeCells count="2">
    <mergeCell ref="J9:K9"/>
    <mergeCell ref="L9:M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used vars</vt:lpstr>
      <vt:lpstr>Wallonia</vt:lpstr>
      <vt:lpstr>Wal_200509</vt:lpstr>
      <vt:lpstr>CILE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Bich Ngoc</dc:creator>
  <cp:lastModifiedBy>Nguyen Bich Ngoc</cp:lastModifiedBy>
  <dcterms:created xsi:type="dcterms:W3CDTF">2019-09-29T08:31:04Z</dcterms:created>
  <dcterms:modified xsi:type="dcterms:W3CDTF">2020-05-26T07:40:24Z</dcterms:modified>
</cp:coreProperties>
</file>