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yhall/code/FermiCG-data/bimetallics/cr2_morokuma/16__3d4s_2p2s_3d4s/"/>
    </mc:Choice>
  </mc:AlternateContent>
  <xr:revisionPtr revIDLastSave="0" documentId="13_ncr:1_{215C0423-7531-5D45-B56F-3FB75B40E16D}" xr6:coauthVersionLast="47" xr6:coauthVersionMax="47" xr10:uidLastSave="{00000000-0000-0000-0000-000000000000}"/>
  <bookViews>
    <workbookView xWindow="0" yWindow="500" windowWidth="51200" windowHeight="28300" xr2:uid="{8691D2F0-45BE-1B4C-868C-9853C0E7F82C}"/>
  </bookViews>
  <sheets>
    <sheet name="M1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4" i="1" l="1" a="1"/>
  <c r="K24" i="1" s="1"/>
  <c r="K5" i="1"/>
  <c r="K6" i="1"/>
  <c r="K7" i="1"/>
  <c r="J12" i="1"/>
  <c r="K12" i="1"/>
  <c r="J13" i="1"/>
  <c r="K13" i="1"/>
  <c r="J14" i="1"/>
  <c r="K14" i="1"/>
  <c r="J15" i="1"/>
  <c r="K15" i="1"/>
  <c r="L5" i="1"/>
  <c r="F30" i="1"/>
  <c r="L6" i="1" s="1"/>
  <c r="E32" i="1"/>
  <c r="E31" i="1"/>
  <c r="E30" i="1"/>
  <c r="E13" i="1"/>
  <c r="E12" i="1"/>
  <c r="E11" i="1"/>
  <c r="M15" i="1"/>
  <c r="L15" i="1"/>
  <c r="I15" i="1"/>
  <c r="M14" i="1"/>
  <c r="L14" i="1"/>
  <c r="I14" i="1"/>
  <c r="M13" i="1"/>
  <c r="L13" i="1"/>
  <c r="I13" i="1"/>
  <c r="M12" i="1"/>
  <c r="K18" i="1" s="1" a="1"/>
  <c r="K18" i="1" s="1"/>
  <c r="I12" i="1"/>
  <c r="D30" i="1"/>
  <c r="J6" i="1" s="1"/>
  <c r="D31" i="1"/>
  <c r="D32" i="1"/>
  <c r="D13" i="1"/>
  <c r="D12" i="1"/>
  <c r="D11" i="1"/>
  <c r="G32" i="1"/>
  <c r="G31" i="1"/>
  <c r="G30" i="1"/>
  <c r="M6" i="1" s="1"/>
  <c r="G13" i="1"/>
  <c r="G12" i="1"/>
  <c r="G11" i="1"/>
  <c r="F32" i="1"/>
  <c r="F31" i="1"/>
  <c r="F13" i="1"/>
  <c r="F12" i="1"/>
  <c r="F11" i="1"/>
  <c r="L7" i="1" s="1"/>
  <c r="J5" i="1" l="1"/>
  <c r="J7" i="1"/>
  <c r="M5" i="1"/>
  <c r="L12" i="1"/>
  <c r="M7" i="1"/>
  <c r="N25" i="1"/>
  <c r="O5" i="1" l="1" a="1"/>
  <c r="O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<sst xmlns="http://schemas.openxmlformats.org/spreadsheetml/2006/main" count="27" uniqueCount="14">
  <si>
    <t>Units</t>
  </si>
  <si>
    <t>TPSCI</t>
  </si>
  <si>
    <t>thresh_cipsi</t>
  </si>
  <si>
    <t>thresh_foi</t>
  </si>
  <si>
    <t>M</t>
  </si>
  <si>
    <t>TPSCI-PT2</t>
  </si>
  <si>
    <t>0 --&gt; 1</t>
  </si>
  <si>
    <t>1 --&gt; 2</t>
  </si>
  <si>
    <t>2 --&gt; 3</t>
  </si>
  <si>
    <t>&lt;S2&gt;</t>
  </si>
  <si>
    <t>&lt;E&gt;</t>
  </si>
  <si>
    <t>&lt;E2&gt;</t>
  </si>
  <si>
    <t>Var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</si>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</sst>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1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'M100'!$I$6</c:f>
              <c:strCache>
                <c:ptCount val="1"/>
                <c:pt idx="0">
                  <c:v>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'M100'!$K$5:$M$5</c:f>
              <c:numCache>
                <c:formatCode>0.0</c:formatCode>
                <c:ptCount val="3"/>
                <c:pt idx="0">
                  <c:v>-5.7908381121518318</c:v>
                </c:pt>
                <c:pt idx="1">
                  <c:v>-3.3458907343859039</c:v>
                </c:pt>
                <c:pt idx="2">
                  <c:v>-1.5933858130831453</c:v>
                </c:pt>
              </c:numCache>
            </c:numRef>
          </c:xVal>
          <c:yVal>
            <c:numRef>
              <c:f>'M100'!$K$6:$M$6</c:f>
              <c:numCache>
                <c:formatCode>0.0</c:formatCode>
                <c:ptCount val="3"/>
                <c:pt idx="0">
                  <c:v>-85.568768744438557</c:v>
                </c:pt>
                <c:pt idx="1">
                  <c:v>-86.976698496201337</c:v>
                </c:pt>
                <c:pt idx="2">
                  <c:v>-88.034566211440421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6-4542-83BF-D68714F42EDF}"/>
            </c:ext>
          </c:extLst>
        </c:ser>
        <c:ser>
          <c:idx val="1"/>
          <c:order val="1"/>
          <c:tx>
            <c:strRef>
              <c:f>'M100'!$I$7</c:f>
              <c:strCache>
                <c:ptCount val="1"/>
                <c:pt idx="0">
                  <c:v>Var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'M100'!$K$5:$M$5</c:f>
              <c:numCache>
                <c:formatCode>0.0</c:formatCode>
                <c:ptCount val="3"/>
                <c:pt idx="0">
                  <c:v>-5.7908381121518318</c:v>
                </c:pt>
                <c:pt idx="1">
                  <c:v>-3.3458907343859039</c:v>
                </c:pt>
                <c:pt idx="2">
                  <c:v>-1.5933858130831453</c:v>
                </c:pt>
              </c:numCache>
            </c:numRef>
          </c:xVal>
          <c:yVal>
            <c:numRef>
              <c:f>'M100'!$K$7:$M$7</c:f>
              <c:numCache>
                <c:formatCode>0.0</c:formatCode>
                <c:ptCount val="3"/>
                <c:pt idx="0">
                  <c:v>-79.777930632286726</c:v>
                </c:pt>
                <c:pt idx="1">
                  <c:v>-83.630807761815433</c:v>
                </c:pt>
                <c:pt idx="2">
                  <c:v>-86.441180398357275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16-4542-83BF-D68714F42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389888"/>
        <c:axId val="1874042496"/>
      </c:scatterChart>
      <c:valAx>
        <c:axId val="187238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042496"/>
        <c:crosses val="autoZero"/>
        <c:crossBetween val="midCat"/>
      </c:valAx>
      <c:valAx>
        <c:axId val="187404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389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700984</xdr:colOff>
      <xdr:row>11</xdr:row>
      <xdr:rowOff>89964</xdr:rowOff>
    </xdr:from>
    <xdr:to>
      <xdr:col>20</xdr:col>
      <xdr:colOff>334883</xdr:colOff>
      <xdr:row>24</xdr:row>
      <xdr:rowOff>158359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A8B24D-4EF2-9CEF-D5B4-3B933DF52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3C3B5-98D7-F24D-A391-02C5CDD2A31C}">
  <dimension ref="A1:P32"/>
  <sheetViews>
    <sheetView tabSelected="1" zoomScale="179" workbookViewId="0">
      <selection activeCell="I29" sqref="I29"/>
    </sheetView>
  </sheetViews>
  <sheetFormatPr baseColWidth="10" defaultRowHeight="16" x14ac:dyDescent="0.2"/>
  <sheetData>
    <row r="1" spans="1:16" x14ac:dyDescent="0.2">
      <c r="A1" t="s">
        <v>0</v>
      </c>
      <c r="C1" t="s">
        <v>4</v>
      </c>
      <c r="D1">
        <v>100</v>
      </c>
      <c r="E1">
        <v>100</v>
      </c>
      <c r="F1">
        <v>100</v>
      </c>
      <c r="G1">
        <v>100</v>
      </c>
    </row>
    <row r="2" spans="1:16" x14ac:dyDescent="0.2">
      <c r="A2">
        <v>219474.63</v>
      </c>
      <c r="C2" t="s">
        <v>2</v>
      </c>
      <c r="D2" s="1">
        <v>4.0000000000000002E-4</v>
      </c>
      <c r="E2" s="1">
        <v>2.0000000000000001E-4</v>
      </c>
      <c r="F2" s="1">
        <v>1E-4</v>
      </c>
      <c r="G2" s="1">
        <v>5.0000000000000002E-5</v>
      </c>
    </row>
    <row r="3" spans="1:16" x14ac:dyDescent="0.2">
      <c r="C3" t="s">
        <v>3</v>
      </c>
      <c r="D3" s="1">
        <v>9.9999999999999995E-7</v>
      </c>
      <c r="E3" s="1">
        <v>9.9999999999999995E-7</v>
      </c>
      <c r="F3" s="1">
        <v>9.9999999999999995E-7</v>
      </c>
      <c r="G3" s="1">
        <v>9.9999999999999995E-7</v>
      </c>
    </row>
    <row r="4" spans="1:16" x14ac:dyDescent="0.2">
      <c r="C4" t="s">
        <v>1</v>
      </c>
      <c r="D4">
        <v>3306</v>
      </c>
      <c r="E4">
        <v>5559</v>
      </c>
      <c r="F4">
        <v>10770</v>
      </c>
      <c r="G4">
        <v>20735</v>
      </c>
    </row>
    <row r="5" spans="1:16" x14ac:dyDescent="0.2">
      <c r="D5" t="s">
        <v>10</v>
      </c>
      <c r="E5" t="s">
        <v>10</v>
      </c>
      <c r="F5" t="s">
        <v>10</v>
      </c>
      <c r="G5" t="s">
        <v>10</v>
      </c>
      <c r="J5" s="2">
        <f t="shared" ref="J5:K5" si="0">D30-D11</f>
        <v>-11.262340638522275</v>
      </c>
      <c r="K5" s="2">
        <f t="shared" si="0"/>
        <v>-5.7908381121518318</v>
      </c>
      <c r="L5" s="2">
        <f>F30-F11</f>
        <v>-3.3458907343859039</v>
      </c>
      <c r="M5" s="2">
        <f>G30-G11</f>
        <v>-1.5933858130831453</v>
      </c>
      <c r="N5" s="2"/>
      <c r="O5" cm="1">
        <f t="array" ref="O5:P9">LINEST(K7:M7, K5:M5, TRUE, TRUE)</f>
        <v>-1.5867146729911281</v>
      </c>
      <c r="P5" s="6">
        <v>-88.958516388585707</v>
      </c>
    </row>
    <row r="6" spans="1:16" x14ac:dyDescent="0.2">
      <c r="C6">
        <v>0</v>
      </c>
      <c r="D6">
        <v>-77.397967640000005</v>
      </c>
      <c r="E6">
        <v>-77.398420430000002</v>
      </c>
      <c r="F6">
        <v>-77.398679180000002</v>
      </c>
      <c r="G6">
        <v>-77.398816760000003</v>
      </c>
      <c r="I6" t="s">
        <v>13</v>
      </c>
      <c r="J6" s="2">
        <f t="shared" ref="J6:K6" si="1">D30</f>
        <v>-81.92000302054403</v>
      </c>
      <c r="K6" s="2">
        <f t="shared" si="1"/>
        <v>-85.568768744438557</v>
      </c>
      <c r="L6" s="2">
        <f>F30</f>
        <v>-86.976698496201337</v>
      </c>
      <c r="M6" s="2">
        <f>G30</f>
        <v>-88.034566211440421</v>
      </c>
      <c r="N6" s="2"/>
      <c r="O6">
        <v>7.7307512728788932E-3</v>
      </c>
      <c r="P6">
        <v>3.0686203937203158E-2</v>
      </c>
    </row>
    <row r="7" spans="1:16" x14ac:dyDescent="0.2">
      <c r="C7">
        <v>1</v>
      </c>
      <c r="D7">
        <v>-77.397323760000006</v>
      </c>
      <c r="E7">
        <v>-77.397693439999998</v>
      </c>
      <c r="F7">
        <v>-77.397917079999999</v>
      </c>
      <c r="G7">
        <v>-77.398029050000005</v>
      </c>
      <c r="I7" t="s">
        <v>12</v>
      </c>
      <c r="J7" s="2">
        <f t="shared" ref="J7:K7" si="2">D11</f>
        <v>-70.657662382021755</v>
      </c>
      <c r="K7" s="2">
        <f t="shared" si="2"/>
        <v>-79.777930632286726</v>
      </c>
      <c r="L7" s="2">
        <f>F11</f>
        <v>-83.630807761815433</v>
      </c>
      <c r="M7" s="2">
        <f>G11</f>
        <v>-86.441180398357275</v>
      </c>
      <c r="N7" s="2"/>
      <c r="O7">
        <v>0.99997626247602767</v>
      </c>
      <c r="P7">
        <v>2.3049070802422911E-2</v>
      </c>
    </row>
    <row r="8" spans="1:16" x14ac:dyDescent="0.2">
      <c r="C8">
        <v>2</v>
      </c>
      <c r="D8">
        <v>-77.395713749999999</v>
      </c>
      <c r="E8">
        <v>-77.396106930000002</v>
      </c>
      <c r="F8">
        <v>-77.396303570000001</v>
      </c>
      <c r="G8">
        <v>-77.396407409999995</v>
      </c>
      <c r="O8">
        <v>42126.392948116998</v>
      </c>
      <c r="P8">
        <v>1</v>
      </c>
    </row>
    <row r="9" spans="1:16" x14ac:dyDescent="0.2">
      <c r="C9">
        <v>3</v>
      </c>
      <c r="D9">
        <v>-77.393435109999999</v>
      </c>
      <c r="E9">
        <v>-77.393771830000006</v>
      </c>
      <c r="F9">
        <v>-77.393917049999999</v>
      </c>
      <c r="G9">
        <v>-77.393982059999999</v>
      </c>
      <c r="O9">
        <v>22.380053399171064</v>
      </c>
      <c r="P9">
        <v>5.3125966485510431E-4</v>
      </c>
    </row>
    <row r="11" spans="1:16" x14ac:dyDescent="0.2">
      <c r="C11" t="s">
        <v>6</v>
      </c>
      <c r="D11" s="3">
        <f>$A$2*(D6-D7)/$C7/2</f>
        <v>-70.657662382021755</v>
      </c>
      <c r="E11" s="3">
        <f>$A$2*(E6-E7)/$C7/2</f>
        <v>-79.777930632286726</v>
      </c>
      <c r="F11" s="3">
        <f t="shared" ref="F11:G13" si="3">$A$2*(F6-F7)/$C7/2</f>
        <v>-83.630807761815433</v>
      </c>
      <c r="G11" s="3">
        <f t="shared" si="3"/>
        <v>-86.441180398357275</v>
      </c>
    </row>
    <row r="12" spans="1:16" x14ac:dyDescent="0.2">
      <c r="C12" t="s">
        <v>7</v>
      </c>
      <c r="D12" s="3">
        <f>$A$2*(D7-D8)/$C8/2</f>
        <v>-88.339087261979827</v>
      </c>
      <c r="E12" s="3">
        <f>$A$2*(E7-E8)/$C8/2</f>
        <v>-87.049673810086631</v>
      </c>
      <c r="F12" s="3">
        <f t="shared" si="3"/>
        <v>-88.53112756274497</v>
      </c>
      <c r="G12" s="3">
        <f t="shared" si="3"/>
        <v>-88.977209748871502</v>
      </c>
      <c r="I12">
        <f>C6</f>
        <v>0</v>
      </c>
      <c r="J12">
        <f t="shared" ref="J12:K15" si="4">D25-D6</f>
        <v>-6.0043999999948028E-4</v>
      </c>
      <c r="K12">
        <f t="shared" si="4"/>
        <v>-3.1704999999249139E-4</v>
      </c>
      <c r="L12">
        <f>F25-F6</f>
        <v>-1.5625000000341061E-4</v>
      </c>
      <c r="M12">
        <f>G25-G6</f>
        <v>-7.1519999991664918E-5</v>
      </c>
    </row>
    <row r="13" spans="1:16" x14ac:dyDescent="0.2">
      <c r="C13" t="s">
        <v>8</v>
      </c>
      <c r="D13" s="3">
        <f>$A$2*(D8-D9)/$C9/2</f>
        <v>-83.350611817204012</v>
      </c>
      <c r="E13" s="3">
        <f>$A$2*(E8-E9)/$C9/2</f>
        <v>-85.415868085363186</v>
      </c>
      <c r="F13" s="3">
        <f t="shared" si="3"/>
        <v>-87.296765664663056</v>
      </c>
      <c r="G13" s="3">
        <f t="shared" si="3"/>
        <v>-88.717132311595421</v>
      </c>
      <c r="I13">
        <f t="shared" ref="I13:I15" si="5">C7</f>
        <v>1</v>
      </c>
      <c r="J13">
        <f t="shared" si="4"/>
        <v>-4.978099999988217E-4</v>
      </c>
      <c r="K13">
        <f t="shared" si="4"/>
        <v>-2.6427999999611984E-4</v>
      </c>
      <c r="L13">
        <f t="shared" ref="L13:L15" si="6">F26-F7</f>
        <v>-1.2576000000308341E-4</v>
      </c>
      <c r="M13">
        <f>G26-G7</f>
        <v>-5.6999999998197382E-5</v>
      </c>
    </row>
    <row r="14" spans="1:16" x14ac:dyDescent="0.2">
      <c r="I14">
        <f t="shared" si="5"/>
        <v>2</v>
      </c>
      <c r="J14">
        <f t="shared" si="4"/>
        <v>-4.9045999999464129E-4</v>
      </c>
      <c r="K14">
        <f t="shared" si="4"/>
        <v>-2.3781999999528125E-4</v>
      </c>
      <c r="L14">
        <f t="shared" si="6"/>
        <v>-1.1458999999547359E-4</v>
      </c>
      <c r="M14">
        <f>G27-G8</f>
        <v>-5.0680000001079861E-5</v>
      </c>
    </row>
    <row r="15" spans="1:16" x14ac:dyDescent="0.2">
      <c r="D15" t="s">
        <v>9</v>
      </c>
      <c r="E15" t="s">
        <v>9</v>
      </c>
      <c r="F15" t="s">
        <v>9</v>
      </c>
      <c r="G15" t="s">
        <v>9</v>
      </c>
      <c r="I15">
        <f t="shared" si="5"/>
        <v>3</v>
      </c>
      <c r="J15">
        <f t="shared" si="4"/>
        <v>-3.6916999999903055E-4</v>
      </c>
      <c r="K15">
        <f t="shared" si="4"/>
        <v>-1.5911999999218551E-4</v>
      </c>
      <c r="L15">
        <f t="shared" si="6"/>
        <v>-6.8290000001525186E-5</v>
      </c>
      <c r="M15">
        <f>G28-G9</f>
        <v>-2.756000000658787E-5</v>
      </c>
    </row>
    <row r="16" spans="1:16" x14ac:dyDescent="0.2">
      <c r="D16" s="4">
        <v>1.829749E-2</v>
      </c>
      <c r="E16" s="4">
        <v>2.7553899999999999E-3</v>
      </c>
      <c r="F16" s="4">
        <v>1.1073999999999999E-3</v>
      </c>
      <c r="G16" s="4">
        <v>2.2268E-4</v>
      </c>
      <c r="H16" s="4"/>
      <c r="I16" s="4"/>
      <c r="J16" s="4"/>
    </row>
    <row r="17" spans="3:14" x14ac:dyDescent="0.2">
      <c r="D17" s="4">
        <v>2.0016857099999998</v>
      </c>
      <c r="E17" s="4">
        <v>2.0002681899999999</v>
      </c>
      <c r="F17" s="4">
        <v>2.00007416</v>
      </c>
      <c r="G17" s="4">
        <v>2.0000163799999999</v>
      </c>
      <c r="H17" s="4"/>
      <c r="I17" s="4"/>
      <c r="J17" s="4"/>
    </row>
    <row r="18" spans="3:14" x14ac:dyDescent="0.2">
      <c r="D18" s="4">
        <v>5.9819385299999999</v>
      </c>
      <c r="E18" s="4">
        <v>5.9973333000000002</v>
      </c>
      <c r="F18" s="4">
        <v>5.9989554800000002</v>
      </c>
      <c r="G18" s="4">
        <v>5.9998030699999996</v>
      </c>
      <c r="H18" s="4"/>
      <c r="I18" s="4"/>
      <c r="J18" s="4"/>
      <c r="K18" cm="1">
        <f t="array" ref="K18:L22">LINEST(D6:G6,J12:M12,TRUE,TRUE)</f>
        <v>-1.6045487370719302</v>
      </c>
      <c r="L18">
        <v>-77.398930408871649</v>
      </c>
    </row>
    <row r="19" spans="3:14" x14ac:dyDescent="0.2">
      <c r="D19" s="4">
        <v>11.99810291</v>
      </c>
      <c r="E19" s="4">
        <v>11.99968582</v>
      </c>
      <c r="F19" s="4">
        <v>11.99989167</v>
      </c>
      <c r="G19" s="4">
        <v>11.999975729999999</v>
      </c>
      <c r="H19" s="4"/>
      <c r="I19" s="4"/>
      <c r="J19" s="4"/>
      <c r="K19">
        <v>3.289479993298611E-3</v>
      </c>
      <c r="L19">
        <v>1.1519969211879419E-6</v>
      </c>
    </row>
    <row r="20" spans="3:14" x14ac:dyDescent="0.2">
      <c r="K20">
        <v>0.99999159427809448</v>
      </c>
      <c r="L20">
        <v>1.3267372520164405E-6</v>
      </c>
    </row>
    <row r="21" spans="3:14" x14ac:dyDescent="0.2">
      <c r="K21">
        <v>237931.16296594584</v>
      </c>
      <c r="L21">
        <v>2</v>
      </c>
    </row>
    <row r="22" spans="3:14" x14ac:dyDescent="0.2">
      <c r="K22">
        <v>4.1881398400942978E-7</v>
      </c>
      <c r="L22">
        <v>3.5204634717762717E-12</v>
      </c>
    </row>
    <row r="23" spans="3:14" x14ac:dyDescent="0.2">
      <c r="C23" t="s">
        <v>3</v>
      </c>
      <c r="D23" s="5">
        <v>1.0000000000000001E-9</v>
      </c>
      <c r="E23" s="5">
        <v>1.0000000000000001E-9</v>
      </c>
      <c r="F23" s="1">
        <v>1.0000000000000001E-9</v>
      </c>
      <c r="G23" s="1">
        <v>1.0000000000000001E-9</v>
      </c>
    </row>
    <row r="24" spans="3:14" x14ac:dyDescent="0.2">
      <c r="C24" t="s">
        <v>5</v>
      </c>
      <c r="D24" t="s">
        <v>11</v>
      </c>
      <c r="E24" t="s">
        <v>11</v>
      </c>
      <c r="F24" t="s">
        <v>11</v>
      </c>
      <c r="G24" t="s">
        <v>11</v>
      </c>
      <c r="K24" cm="1">
        <f t="array" ref="K24:L28">LINEST(D7:G7,J13:M13,TRUE,TRUE)</f>
        <v>-1.5990647147404162</v>
      </c>
      <c r="L24">
        <v>-77.39811855157393</v>
      </c>
    </row>
    <row r="25" spans="3:14" x14ac:dyDescent="0.2">
      <c r="C25">
        <v>0</v>
      </c>
      <c r="D25">
        <v>-77.398568080000004</v>
      </c>
      <c r="E25">
        <v>-77.398737479999994</v>
      </c>
      <c r="F25">
        <v>-77.398835430000005</v>
      </c>
      <c r="G25">
        <v>-77.398888279999994</v>
      </c>
      <c r="K25">
        <v>6.859407900601377E-3</v>
      </c>
      <c r="L25">
        <v>1.9901839204100708E-6</v>
      </c>
      <c r="N25">
        <f>A2*(L24-L18)/2</f>
        <v>89.091040014904323</v>
      </c>
    </row>
    <row r="26" spans="3:14" x14ac:dyDescent="0.2">
      <c r="C26">
        <v>1</v>
      </c>
      <c r="D26">
        <v>-77.397821570000005</v>
      </c>
      <c r="E26">
        <v>-77.397957719999994</v>
      </c>
      <c r="F26">
        <v>-77.398042840000002</v>
      </c>
      <c r="G26">
        <v>-77.398086050000003</v>
      </c>
      <c r="K26">
        <v>0.9999631993752669</v>
      </c>
      <c r="L26">
        <v>2.3113040478502599E-6</v>
      </c>
    </row>
    <row r="27" spans="3:14" x14ac:dyDescent="0.2">
      <c r="C27">
        <v>2</v>
      </c>
      <c r="D27">
        <v>-77.396204209999993</v>
      </c>
      <c r="E27">
        <v>-77.396344749999997</v>
      </c>
      <c r="F27">
        <v>-77.396418159999996</v>
      </c>
      <c r="G27">
        <v>-77.396458089999996</v>
      </c>
      <c r="K27">
        <v>54344.903470005971</v>
      </c>
      <c r="L27">
        <v>2</v>
      </c>
    </row>
    <row r="28" spans="3:14" x14ac:dyDescent="0.2">
      <c r="C28">
        <v>3</v>
      </c>
      <c r="D28">
        <v>-77.393804279999998</v>
      </c>
      <c r="E28">
        <v>-77.393930949999998</v>
      </c>
      <c r="F28">
        <v>-77.39398534</v>
      </c>
      <c r="G28">
        <v>-77.394009620000006</v>
      </c>
      <c r="K28">
        <v>2.903173436200113E-7</v>
      </c>
      <c r="L28">
        <v>1.0684252803217994E-11</v>
      </c>
    </row>
    <row r="30" spans="3:14" x14ac:dyDescent="0.2">
      <c r="C30" t="s">
        <v>6</v>
      </c>
      <c r="D30" s="3">
        <f>$A$2*(D25-D26)/$C26/2</f>
        <v>-81.92000302054403</v>
      </c>
      <c r="E30" s="3">
        <f>$A$2*(E25-E26)/$C26/2</f>
        <v>-85.568768744438557</v>
      </c>
      <c r="F30" s="3">
        <f t="shared" ref="F30:G32" si="7">$A$2*(F25-F26)/$C26/2</f>
        <v>-86.976698496201337</v>
      </c>
      <c r="G30" s="3">
        <f t="shared" si="7"/>
        <v>-88.034566211440421</v>
      </c>
    </row>
    <row r="31" spans="3:14" x14ac:dyDescent="0.2">
      <c r="C31" t="s">
        <v>7</v>
      </c>
      <c r="D31" s="3">
        <f>$A$2*(D26-D27)/$C27/2</f>
        <v>-88.742371894834193</v>
      </c>
      <c r="E31" s="3">
        <f>$A$2*(E26-E27)/$C27/2</f>
        <v>-88.501498487582637</v>
      </c>
      <c r="F31" s="3">
        <f t="shared" si="7"/>
        <v>-89.144010467437511</v>
      </c>
      <c r="G31" s="3">
        <f t="shared" si="7"/>
        <v>-89.323979664113352</v>
      </c>
    </row>
    <row r="32" spans="3:14" x14ac:dyDescent="0.2">
      <c r="C32" t="s">
        <v>8</v>
      </c>
      <c r="D32" s="3">
        <f>$A$2*(D27-D28)/$C28/2</f>
        <v>-87.787291462493442</v>
      </c>
      <c r="E32" s="3">
        <f>$A$2*(E27-E28)/$C28/2</f>
        <v>-88.294643648976418</v>
      </c>
      <c r="F32" s="3">
        <f t="shared" si="7"/>
        <v>-88.990378225941697</v>
      </c>
      <c r="G32" s="3">
        <f t="shared" si="7"/>
        <v>-89.562841218993938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2023-05-08T23:04:22Z</dcterms:created>
  <dcterms:modified xsi:type="dcterms:W3CDTF">2023-05-09T00:59:32Z</dcterms:modified>
</cp:coreProperties>
</file>