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cr2_morokuma/20__3d4s_2p2s3p3s_3d4s/"/>
    </mc:Choice>
  </mc:AlternateContent>
  <xr:revisionPtr revIDLastSave="0" documentId="13_ncr:1_{AF97F7F0-BCD1-744A-AD16-B72BFB11FC11}" xr6:coauthVersionLast="47" xr6:coauthVersionMax="47" xr10:uidLastSave="{00000000-0000-0000-0000-000000000000}"/>
  <bookViews>
    <workbookView xWindow="0" yWindow="500" windowWidth="51200" windowHeight="28300" activeTab="1" xr2:uid="{8691D2F0-45BE-1B4C-868C-9853C0E7F82C}"/>
  </bookViews>
  <sheets>
    <sheet name="M100" sheetId="1" r:id="rId1"/>
    <sheet name="BST M100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G33" i="2"/>
  <c r="F33" i="2"/>
  <c r="E33" i="2"/>
  <c r="D33" i="2"/>
  <c r="G32" i="2"/>
  <c r="F32" i="2"/>
  <c r="E32" i="2"/>
  <c r="D32" i="2"/>
  <c r="G31" i="2"/>
  <c r="M6" i="2" s="1"/>
  <c r="F31" i="2"/>
  <c r="L6" i="2" s="1"/>
  <c r="E31" i="2"/>
  <c r="K6" i="2" s="1"/>
  <c r="D31" i="2"/>
  <c r="K25" i="2" a="1"/>
  <c r="K25" i="2" s="1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G14" i="2"/>
  <c r="F14" i="2"/>
  <c r="E14" i="2"/>
  <c r="M13" i="2"/>
  <c r="L13" i="2"/>
  <c r="K13" i="2"/>
  <c r="J13" i="2"/>
  <c r="I13" i="2"/>
  <c r="G13" i="2"/>
  <c r="F13" i="2"/>
  <c r="E13" i="2"/>
  <c r="G12" i="2"/>
  <c r="F12" i="2"/>
  <c r="E12" i="2"/>
  <c r="K8" i="2" s="1"/>
  <c r="J8" i="2"/>
  <c r="M8" i="2"/>
  <c r="L8" i="2"/>
  <c r="O5" i="1" a="1"/>
  <c r="O5" i="1" s="1"/>
  <c r="K18" i="1" a="1"/>
  <c r="K18" i="1" s="1"/>
  <c r="J12" i="1"/>
  <c r="K12" i="1"/>
  <c r="L12" i="1"/>
  <c r="J13" i="1"/>
  <c r="K13" i="1"/>
  <c r="L13" i="1"/>
  <c r="J14" i="1"/>
  <c r="K14" i="1"/>
  <c r="L14" i="1"/>
  <c r="J15" i="1"/>
  <c r="K15" i="1"/>
  <c r="L15" i="1"/>
  <c r="L5" i="1"/>
  <c r="L6" i="1"/>
  <c r="J7" i="1"/>
  <c r="K7" i="1"/>
  <c r="L7" i="1"/>
  <c r="E32" i="1"/>
  <c r="E31" i="1"/>
  <c r="E30" i="1"/>
  <c r="K5" i="1" s="1"/>
  <c r="E13" i="1"/>
  <c r="E12" i="1"/>
  <c r="E11" i="1"/>
  <c r="M15" i="1"/>
  <c r="I15" i="1"/>
  <c r="M14" i="1"/>
  <c r="I14" i="1"/>
  <c r="M13" i="1"/>
  <c r="K24" i="1" a="1"/>
  <c r="K24" i="1" s="1"/>
  <c r="I13" i="1"/>
  <c r="M12" i="1"/>
  <c r="I12" i="1"/>
  <c r="D30" i="1"/>
  <c r="J6" i="1" s="1"/>
  <c r="D31" i="1"/>
  <c r="D32" i="1"/>
  <c r="D13" i="1"/>
  <c r="D12" i="1"/>
  <c r="D11" i="1"/>
  <c r="G32" i="1"/>
  <c r="G31" i="1"/>
  <c r="G30" i="1"/>
  <c r="M6" i="1" s="1"/>
  <c r="G13" i="1"/>
  <c r="G12" i="1"/>
  <c r="G11" i="1"/>
  <c r="F32" i="1"/>
  <c r="F31" i="1"/>
  <c r="F30" i="1"/>
  <c r="F13" i="1"/>
  <c r="F12" i="1"/>
  <c r="F11" i="1"/>
  <c r="J6" i="2" l="1"/>
  <c r="K19" i="2" a="1"/>
  <c r="K19" i="2" s="1"/>
  <c r="O6" i="2" a="1"/>
  <c r="O6" i="2" s="1"/>
  <c r="N26" i="2"/>
  <c r="K7" i="2"/>
  <c r="J7" i="2"/>
  <c r="L7" i="2"/>
  <c r="M7" i="2"/>
  <c r="J5" i="1"/>
  <c r="K6" i="1"/>
  <c r="M5" i="1"/>
  <c r="M7" i="1"/>
  <c r="N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<sst xmlns="http://schemas.openxmlformats.org/spreadsheetml/2006/main" count="55" uniqueCount="18">
  <si>
    <t>Units</t>
  </si>
  <si>
    <t>TPSCI</t>
  </si>
  <si>
    <t>thresh_cipsi</t>
  </si>
  <si>
    <t>thresh_foi</t>
  </si>
  <si>
    <t>M</t>
  </si>
  <si>
    <t>TPSCI-PT2</t>
  </si>
  <si>
    <t>0 --&gt; 1</t>
  </si>
  <si>
    <t>1 --&gt; 2</t>
  </si>
  <si>
    <t>2 --&gt; 3</t>
  </si>
  <si>
    <t>&lt;S2&gt;</t>
  </si>
  <si>
    <t>&lt;E&gt;</t>
  </si>
  <si>
    <t>&lt;E2&gt;</t>
  </si>
  <si>
    <t>Var</t>
  </si>
  <si>
    <t>PT</t>
  </si>
  <si>
    <t>thresh_var</t>
  </si>
  <si>
    <t>thresh_pt</t>
  </si>
  <si>
    <t>BST</t>
  </si>
  <si>
    <t>BST-PT2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</si>
</sst>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7" formatCode="0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'M100'!$I$6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'M100'!$J$5:$M$5</c:f>
              <c:numCache>
                <c:formatCode>0.0</c:formatCode>
                <c:ptCount val="4"/>
                <c:pt idx="0">
                  <c:v>-13.539389925261112</c:v>
                </c:pt>
                <c:pt idx="1">
                  <c:v>-7.3447184916851995</c:v>
                </c:pt>
                <c:pt idx="2">
                  <c:v>-4.0833254898230962</c:v>
                </c:pt>
                <c:pt idx="3">
                  <c:v>-2.3253337062150052</c:v>
                </c:pt>
              </c:numCache>
            </c:numRef>
          </c:xVal>
          <c:yVal>
            <c:numRef>
              <c:f>'M100'!$J$6:$M$6</c:f>
              <c:numCache>
                <c:formatCode>0.0</c:formatCode>
                <c:ptCount val="4"/>
                <c:pt idx="0">
                  <c:v>-67.519175173772155</c:v>
                </c:pt>
                <c:pt idx="1">
                  <c:v>-71.537755647846339</c:v>
                </c:pt>
                <c:pt idx="2">
                  <c:v>-73.752254665317864</c:v>
                </c:pt>
                <c:pt idx="3">
                  <c:v>-74.675145485194335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6-4542-83BF-D68714F42EDF}"/>
            </c:ext>
          </c:extLst>
        </c:ser>
        <c:ser>
          <c:idx val="1"/>
          <c:order val="1"/>
          <c:tx>
            <c:strRef>
              <c:f>'M100'!$I$7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'M100'!$J$5:$M$5</c:f>
              <c:numCache>
                <c:formatCode>0.0</c:formatCode>
                <c:ptCount val="4"/>
                <c:pt idx="0">
                  <c:v>-13.539389925261112</c:v>
                </c:pt>
                <c:pt idx="1">
                  <c:v>-7.3447184916851995</c:v>
                </c:pt>
                <c:pt idx="2">
                  <c:v>-4.0833254898230962</c:v>
                </c:pt>
                <c:pt idx="3">
                  <c:v>-2.3253337062150052</c:v>
                </c:pt>
              </c:numCache>
            </c:numRef>
          </c:xVal>
          <c:yVal>
            <c:numRef>
              <c:f>'M100'!$J$7:$M$7</c:f>
              <c:numCache>
                <c:formatCode>0.0</c:formatCode>
                <c:ptCount val="4"/>
                <c:pt idx="0">
                  <c:v>-53.979785248511043</c:v>
                </c:pt>
                <c:pt idx="1">
                  <c:v>-64.193037156161139</c:v>
                </c:pt>
                <c:pt idx="2">
                  <c:v>-69.668929175494767</c:v>
                </c:pt>
                <c:pt idx="3">
                  <c:v>-72.34981177897933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6-4542-83BF-D68714F4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89888"/>
        <c:axId val="1874042496"/>
      </c:scatterChart>
      <c:valAx>
        <c:axId val="18723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42496"/>
        <c:crosses val="autoZero"/>
        <c:crossBetween val="midCat"/>
      </c:valAx>
      <c:valAx>
        <c:axId val="18740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'BST M100 '!$I$7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'BST M100 '!$J$6:$M$6</c:f>
              <c:numCache>
                <c:formatCode>0.0</c:formatCode>
                <c:ptCount val="4"/>
                <c:pt idx="0">
                  <c:v>60.538784566842367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'BST M100 '!$J$7:$M$7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CC-9C44-AA65-6BD5E0CA06AD}"/>
            </c:ext>
          </c:extLst>
        </c:ser>
        <c:ser>
          <c:idx val="1"/>
          <c:order val="1"/>
          <c:tx>
            <c:strRef>
              <c:f>'BST M100 '!$I$8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'BST M100 '!$J$6:$M$6</c:f>
              <c:numCache>
                <c:formatCode>0.0</c:formatCode>
                <c:ptCount val="4"/>
                <c:pt idx="0">
                  <c:v>60.538784566842367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'BST M100 '!$J$8:$M$8</c:f>
              <c:numCache>
                <c:formatCode>0.0</c:formatCode>
                <c:ptCount val="4"/>
                <c:pt idx="0">
                  <c:v>-60.538784566842367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CC-9C44-AA65-6BD5E0CA0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89888"/>
        <c:axId val="1874042496"/>
      </c:scatterChart>
      <c:valAx>
        <c:axId val="18723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42496"/>
        <c:crosses val="autoZero"/>
        <c:crossBetween val="midCat"/>
      </c:valAx>
      <c:valAx>
        <c:axId val="18740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700984</xdr:colOff>
      <xdr:row>11</xdr:row>
      <xdr:rowOff>89964</xdr:rowOff>
    </xdr:from>
    <xdr:to>
      <xdr:col>20</xdr:col>
      <xdr:colOff>334883</xdr:colOff>
      <xdr:row>24</xdr:row>
      <xdr:rowOff>158359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8B24D-4EF2-9CEF-D5B4-3B933DF5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700984</xdr:colOff>
      <xdr:row>12</xdr:row>
      <xdr:rowOff>89964</xdr:rowOff>
    </xdr:from>
    <xdr:to>
      <xdr:col>20</xdr:col>
      <xdr:colOff>334883</xdr:colOff>
      <xdr:row>25</xdr:row>
      <xdr:rowOff>158359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90D34-D712-BA4A-B1BC-B3500D75D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C3B5-98D7-F24D-A391-02C5CDD2A31C}">
  <dimension ref="A1:P32"/>
  <sheetViews>
    <sheetView zoomScale="179" workbookViewId="0">
      <selection activeCell="O6" sqref="O6"/>
    </sheetView>
  </sheetViews>
  <sheetFormatPr baseColWidth="10" defaultRowHeight="16" x14ac:dyDescent="0.2"/>
  <sheetData>
    <row r="1" spans="1:16" x14ac:dyDescent="0.2">
      <c r="A1" t="s">
        <v>0</v>
      </c>
      <c r="C1" t="s">
        <v>4</v>
      </c>
      <c r="D1">
        <v>100</v>
      </c>
      <c r="E1">
        <v>100</v>
      </c>
      <c r="F1">
        <v>100</v>
      </c>
      <c r="G1">
        <v>100</v>
      </c>
    </row>
    <row r="2" spans="1:16" x14ac:dyDescent="0.2">
      <c r="A2">
        <v>219474.63</v>
      </c>
      <c r="C2" t="s">
        <v>2</v>
      </c>
      <c r="D2" s="1">
        <v>4.0000000000000002E-4</v>
      </c>
      <c r="E2" s="1">
        <v>2.0000000000000001E-4</v>
      </c>
      <c r="F2" s="1">
        <v>1E-4</v>
      </c>
      <c r="G2" s="1">
        <v>5.0000000000000002E-5</v>
      </c>
    </row>
    <row r="3" spans="1:16" x14ac:dyDescent="0.2">
      <c r="C3" t="s">
        <v>3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</row>
    <row r="4" spans="1:16" x14ac:dyDescent="0.2">
      <c r="C4" t="s">
        <v>1</v>
      </c>
      <c r="D4">
        <v>4694</v>
      </c>
      <c r="E4">
        <v>9694</v>
      </c>
      <c r="F4">
        <v>18196</v>
      </c>
      <c r="G4">
        <v>34281</v>
      </c>
    </row>
    <row r="5" spans="1:16" x14ac:dyDescent="0.2">
      <c r="D5" t="s">
        <v>10</v>
      </c>
      <c r="E5" t="s">
        <v>10</v>
      </c>
      <c r="F5" t="s">
        <v>10</v>
      </c>
      <c r="G5" t="s">
        <v>10</v>
      </c>
      <c r="J5" s="2">
        <f t="shared" ref="J5:L5" si="0">D30-D11</f>
        <v>-13.539389925261112</v>
      </c>
      <c r="K5" s="2">
        <f t="shared" si="0"/>
        <v>-7.3447184916851995</v>
      </c>
      <c r="L5" s="2">
        <f t="shared" si="0"/>
        <v>-4.0833254898230962</v>
      </c>
      <c r="M5" s="2">
        <f>G30-G11</f>
        <v>-2.3253337062150052</v>
      </c>
      <c r="O5" cm="1">
        <f t="array" ref="O5:P9">LINEST(J7:M7, J5:M5, TRUE, TRUE)</f>
        <v>-1.6451114161618561</v>
      </c>
      <c r="P5" s="6">
        <v>-76.27280173447987</v>
      </c>
    </row>
    <row r="6" spans="1:16" x14ac:dyDescent="0.2">
      <c r="C6">
        <v>0</v>
      </c>
      <c r="D6">
        <v>-107.87199363000001</v>
      </c>
      <c r="E6">
        <v>-107.8727664</v>
      </c>
      <c r="F6">
        <v>-107.87312678000001</v>
      </c>
      <c r="G6">
        <v>-107.8733168</v>
      </c>
      <c r="I6" t="s">
        <v>13</v>
      </c>
      <c r="J6" s="2">
        <f t="shared" ref="J6" si="1">D30</f>
        <v>-67.519175173772155</v>
      </c>
      <c r="K6" s="2">
        <f t="shared" ref="K6" si="2">E30</f>
        <v>-71.537755647846339</v>
      </c>
      <c r="L6" s="2">
        <f t="shared" ref="L6" si="3">F30</f>
        <v>-73.752254665317864</v>
      </c>
      <c r="M6" s="2">
        <f t="shared" ref="M6" si="4">G30</f>
        <v>-74.675145485194335</v>
      </c>
      <c r="O6">
        <v>1.2490169977280651E-2</v>
      </c>
      <c r="P6">
        <v>0.10057121263725853</v>
      </c>
    </row>
    <row r="7" spans="1:16" x14ac:dyDescent="0.2">
      <c r="C7">
        <v>1</v>
      </c>
      <c r="D7">
        <v>-107.87150173000001</v>
      </c>
      <c r="E7">
        <v>-107.87218143</v>
      </c>
      <c r="F7">
        <v>-107.87249190999999</v>
      </c>
      <c r="G7">
        <v>-107.8726575</v>
      </c>
      <c r="I7" t="s">
        <v>12</v>
      </c>
      <c r="J7" s="2">
        <f t="shared" ref="J7" si="5">D11</f>
        <v>-53.979785248511043</v>
      </c>
      <c r="K7" s="2">
        <f t="shared" ref="K7" si="6">E11</f>
        <v>-64.193037156161139</v>
      </c>
      <c r="L7" s="2">
        <f t="shared" ref="L7" si="7">F11</f>
        <v>-69.668929175494767</v>
      </c>
      <c r="M7" s="2">
        <f t="shared" ref="M7" si="8">G11</f>
        <v>-72.34981177897933</v>
      </c>
      <c r="O7">
        <v>0.99988472742475532</v>
      </c>
      <c r="P7">
        <v>0.10680147241594251</v>
      </c>
    </row>
    <row r="8" spans="1:16" x14ac:dyDescent="0.2">
      <c r="C8">
        <v>2</v>
      </c>
      <c r="D8">
        <v>-107.8700393</v>
      </c>
      <c r="E8">
        <v>-107.87077295</v>
      </c>
      <c r="F8">
        <v>-107.87110179</v>
      </c>
      <c r="G8">
        <v>-107.87126824000001</v>
      </c>
      <c r="O8">
        <v>17348.180611080756</v>
      </c>
      <c r="P8">
        <v>2</v>
      </c>
    </row>
    <row r="9" spans="1:16" x14ac:dyDescent="0.2">
      <c r="C9">
        <v>3</v>
      </c>
      <c r="D9">
        <v>-107.86808897</v>
      </c>
      <c r="E9">
        <v>-107.86874078</v>
      </c>
      <c r="F9">
        <v>-107.86904762</v>
      </c>
      <c r="G9">
        <v>-107.86919827</v>
      </c>
      <c r="O9">
        <v>197.88296779331861</v>
      </c>
      <c r="P9">
        <v>2.2813109020426658E-2</v>
      </c>
    </row>
    <row r="11" spans="1:16" x14ac:dyDescent="0.2">
      <c r="C11" t="s">
        <v>6</v>
      </c>
      <c r="D11" s="3">
        <f>$A$2*(D6-D7)/$C7/2</f>
        <v>-53.979785248511043</v>
      </c>
      <c r="E11" s="3">
        <f t="shared" ref="E11" si="9">$A$2*(E6-E7)/$C7/2</f>
        <v>-64.193037156161139</v>
      </c>
      <c r="F11" s="3">
        <f t="shared" ref="F11:G13" si="10">$A$2*(F6-F7)/$C7/2</f>
        <v>-69.668929175494767</v>
      </c>
      <c r="G11" s="3">
        <f t="shared" si="10"/>
        <v>-72.34981177897933</v>
      </c>
    </row>
    <row r="12" spans="1:16" x14ac:dyDescent="0.2">
      <c r="C12" t="s">
        <v>7</v>
      </c>
      <c r="D12" s="3">
        <f>$A$2*(D7-D8)/$C8/2</f>
        <v>-80.241570787926818</v>
      </c>
      <c r="E12" s="3">
        <f t="shared" ref="E12" si="11">$A$2*(E7-E8)/$C8/2</f>
        <v>-77.281406715322262</v>
      </c>
      <c r="F12" s="3">
        <f t="shared" si="10"/>
        <v>-76.274018163701726</v>
      </c>
      <c r="G12" s="3">
        <f t="shared" si="10"/>
        <v>-76.22683111824611</v>
      </c>
      <c r="I12">
        <f>C6</f>
        <v>0</v>
      </c>
      <c r="J12">
        <f t="shared" ref="J12:J15" si="12">D25-D6</f>
        <v>-1.0391999999939117E-3</v>
      </c>
      <c r="K12">
        <f t="shared" ref="K12:K15" si="13">E25-E6</f>
        <v>-5.1066999999704876E-4</v>
      </c>
      <c r="L12">
        <f t="shared" ref="L12:L15" si="14">F25-F6</f>
        <v>-2.6495999999553987E-4</v>
      </c>
      <c r="M12">
        <f t="shared" ref="M12" si="15">G25-G6</f>
        <v>-1.3083000000335687E-4</v>
      </c>
    </row>
    <row r="13" spans="1:16" x14ac:dyDescent="0.2">
      <c r="C13" t="s">
        <v>8</v>
      </c>
      <c r="D13" s="3">
        <f>$A$2*(D8-D9)/$C9/2</f>
        <v>-71.341325854637816</v>
      </c>
      <c r="E13" s="3">
        <f t="shared" ref="E13" si="16">$A$2*(E8-E9)/$C9/2</f>
        <v>-74.334959808097722</v>
      </c>
      <c r="F13" s="3">
        <f t="shared" si="10"/>
        <v>-75.139700117625409</v>
      </c>
      <c r="G13" s="3">
        <f t="shared" si="10"/>
        <v>-75.717649977141534</v>
      </c>
      <c r="I13">
        <f t="shared" ref="I13:I15" si="17">C7</f>
        <v>1</v>
      </c>
      <c r="J13">
        <f t="shared" si="12"/>
        <v>-9.1581999998879837E-4</v>
      </c>
      <c r="K13">
        <f t="shared" si="13"/>
        <v>-4.437400000085745E-4</v>
      </c>
      <c r="L13">
        <f t="shared" si="14"/>
        <v>-2.2775000000763157E-4</v>
      </c>
      <c r="M13">
        <f t="shared" ref="M13:M15" si="18">G26-G7</f>
        <v>-1.0963999999091811E-4</v>
      </c>
    </row>
    <row r="14" spans="1:16" x14ac:dyDescent="0.2">
      <c r="I14">
        <f t="shared" si="17"/>
        <v>2</v>
      </c>
      <c r="J14">
        <f t="shared" si="12"/>
        <v>-9.7852999999759049E-4</v>
      </c>
      <c r="K14">
        <f t="shared" si="13"/>
        <v>-4.6245999999428022E-4</v>
      </c>
      <c r="L14">
        <f t="shared" si="14"/>
        <v>-2.3015000000725649E-4</v>
      </c>
      <c r="M14">
        <f t="shared" si="18"/>
        <v>-1.1183999998820582E-4</v>
      </c>
    </row>
    <row r="15" spans="1:16" x14ac:dyDescent="0.2">
      <c r="D15" s="5" t="s">
        <v>9</v>
      </c>
      <c r="E15" s="5" t="s">
        <v>9</v>
      </c>
      <c r="F15" t="s">
        <v>9</v>
      </c>
      <c r="G15" t="s">
        <v>9</v>
      </c>
      <c r="I15">
        <f t="shared" si="17"/>
        <v>3</v>
      </c>
      <c r="J15">
        <f t="shared" si="12"/>
        <v>-8.6809999999104548E-4</v>
      </c>
      <c r="K15">
        <f t="shared" si="13"/>
        <v>-4.0848000000437423E-4</v>
      </c>
      <c r="L15">
        <f t="shared" si="14"/>
        <v>-1.9419000000198139E-4</v>
      </c>
      <c r="M15">
        <f t="shared" si="18"/>
        <v>-8.7320000005775E-5</v>
      </c>
    </row>
    <row r="16" spans="1:16" x14ac:dyDescent="0.2">
      <c r="D16" s="4">
        <v>5.4840399999999997E-2</v>
      </c>
      <c r="E16" s="4">
        <v>1.2656860000000001E-2</v>
      </c>
      <c r="F16" s="4">
        <v>2.993E-3</v>
      </c>
      <c r="G16" s="4">
        <v>8.5833000000000003E-4</v>
      </c>
      <c r="H16" s="4"/>
      <c r="I16" s="4"/>
      <c r="J16" s="4"/>
    </row>
    <row r="17" spans="3:14" x14ac:dyDescent="0.2">
      <c r="D17" s="4">
        <v>2.0043583699999998</v>
      </c>
      <c r="E17" s="4">
        <v>2.0013703500000002</v>
      </c>
      <c r="F17" s="4">
        <v>2.00026912</v>
      </c>
      <c r="G17" s="4">
        <v>2.0000611699999999</v>
      </c>
      <c r="H17" s="4"/>
      <c r="I17" s="4"/>
      <c r="J17" s="4"/>
    </row>
    <row r="18" spans="3:14" x14ac:dyDescent="0.2">
      <c r="D18" s="4">
        <v>5.9455727500000002</v>
      </c>
      <c r="E18" s="4">
        <v>5.9875567299999997</v>
      </c>
      <c r="F18" s="4">
        <v>5.9971394199999999</v>
      </c>
      <c r="G18" s="4">
        <v>5.9991822499999996</v>
      </c>
      <c r="H18" s="4"/>
      <c r="I18" s="4"/>
      <c r="J18" s="4"/>
      <c r="K18" cm="1">
        <f t="array" ref="K18:L22">LINEST(D6:G6,J12:M12,TRUE,TRUE)</f>
        <v>-1.458960740582665</v>
      </c>
      <c r="L18">
        <v>-107.87351056288863</v>
      </c>
    </row>
    <row r="19" spans="3:14" x14ac:dyDescent="0.2">
      <c r="D19" s="4">
        <v>11.99533538</v>
      </c>
      <c r="E19" s="4">
        <v>11.9984965</v>
      </c>
      <c r="F19" s="4">
        <v>11.99960974</v>
      </c>
      <c r="G19" s="4">
        <v>11.999904109999999</v>
      </c>
      <c r="H19" s="4"/>
      <c r="I19" s="4"/>
      <c r="J19" s="4"/>
      <c r="K19">
        <v>4.2591585105480525E-3</v>
      </c>
      <c r="L19">
        <v>2.544861270033024E-6</v>
      </c>
    </row>
    <row r="20" spans="3:14" x14ac:dyDescent="0.2">
      <c r="K20">
        <v>0.99998295555011907</v>
      </c>
      <c r="L20">
        <v>2.9558761681895989E-6</v>
      </c>
    </row>
    <row r="21" spans="3:14" x14ac:dyDescent="0.2">
      <c r="K21">
        <v>117338.24940459474</v>
      </c>
      <c r="L21">
        <v>2</v>
      </c>
    </row>
    <row r="22" spans="3:14" x14ac:dyDescent="0.2">
      <c r="K22">
        <v>1.0252082128598616E-6</v>
      </c>
      <c r="L22">
        <v>1.7474407843342452E-11</v>
      </c>
    </row>
    <row r="23" spans="3:14" x14ac:dyDescent="0.2">
      <c r="C23" t="s">
        <v>3</v>
      </c>
      <c r="D23" s="1">
        <v>1.0000000000000001E-9</v>
      </c>
      <c r="E23" s="1">
        <v>1.0000000000000001E-9</v>
      </c>
      <c r="F23" s="1">
        <v>1.0000000000000001E-9</v>
      </c>
      <c r="G23" s="1">
        <v>1.0000000000000001E-9</v>
      </c>
    </row>
    <row r="24" spans="3:14" x14ac:dyDescent="0.2">
      <c r="C24" t="s">
        <v>5</v>
      </c>
      <c r="D24" t="s">
        <v>11</v>
      </c>
      <c r="E24" t="s">
        <v>11</v>
      </c>
      <c r="F24" t="s">
        <v>11</v>
      </c>
      <c r="G24" t="s">
        <v>11</v>
      </c>
      <c r="K24" t="e" cm="1">
        <f t="array" ref="K24">LINEST(D7:G7,K13:M13,TRUE,TRUE)</f>
        <v>#REF!</v>
      </c>
    </row>
    <row r="25" spans="3:14" x14ac:dyDescent="0.2">
      <c r="C25">
        <v>0</v>
      </c>
      <c r="D25">
        <v>-107.87303283</v>
      </c>
      <c r="E25">
        <v>-107.87327707</v>
      </c>
      <c r="F25">
        <v>-107.87339174</v>
      </c>
      <c r="G25">
        <v>-107.87344763</v>
      </c>
      <c r="N25">
        <f>A2*(L24-L18)/2</f>
        <v>11837749.408795537</v>
      </c>
    </row>
    <row r="26" spans="3:14" x14ac:dyDescent="0.2">
      <c r="C26">
        <v>1</v>
      </c>
      <c r="D26">
        <v>-107.87241754999999</v>
      </c>
      <c r="E26">
        <v>-107.87262517000001</v>
      </c>
      <c r="F26">
        <v>-107.87271966</v>
      </c>
      <c r="G26">
        <v>-107.87276713999999</v>
      </c>
    </row>
    <row r="27" spans="3:14" x14ac:dyDescent="0.2">
      <c r="C27">
        <v>2</v>
      </c>
      <c r="D27">
        <v>-107.87101783</v>
      </c>
      <c r="E27">
        <v>-107.87123541</v>
      </c>
      <c r="F27">
        <v>-107.87133194</v>
      </c>
      <c r="G27">
        <v>-107.87138007999999</v>
      </c>
    </row>
    <row r="28" spans="3:14" x14ac:dyDescent="0.2">
      <c r="C28">
        <v>3</v>
      </c>
      <c r="D28">
        <v>-107.86895706999999</v>
      </c>
      <c r="E28">
        <v>-107.86914926</v>
      </c>
      <c r="F28">
        <v>-107.86924181000001</v>
      </c>
      <c r="G28">
        <v>-107.86928559</v>
      </c>
    </row>
    <row r="30" spans="3:14" x14ac:dyDescent="0.2">
      <c r="C30" t="s">
        <v>6</v>
      </c>
      <c r="D30" s="3">
        <f>$A$2*(D25-D26)/$C26/2</f>
        <v>-67.519175173772155</v>
      </c>
      <c r="E30" s="3">
        <f t="shared" ref="E30" si="19">$A$2*(E25-E26)/$C26/2</f>
        <v>-71.537755647846339</v>
      </c>
      <c r="F30" s="3">
        <f t="shared" ref="F30:G32" si="20">$A$2*(F25-F26)/$C26/2</f>
        <v>-73.752254665317864</v>
      </c>
      <c r="G30" s="3">
        <f t="shared" si="20"/>
        <v>-74.675145485194335</v>
      </c>
    </row>
    <row r="31" spans="3:14" x14ac:dyDescent="0.2">
      <c r="C31" t="s">
        <v>7</v>
      </c>
      <c r="D31" s="3">
        <f>$A$2*(D26-D27)/$C27/2</f>
        <v>-76.800757275619418</v>
      </c>
      <c r="E31" s="3">
        <f t="shared" ref="E31" si="21">$A$2*(E26-E27)/$C27/2</f>
        <v>-76.254265447706572</v>
      </c>
      <c r="F31" s="3">
        <f t="shared" si="20"/>
        <v>-76.14233338572231</v>
      </c>
      <c r="G31" s="3">
        <f t="shared" si="20"/>
        <v>-76.106120071894935</v>
      </c>
    </row>
    <row r="32" spans="3:14" x14ac:dyDescent="0.2">
      <c r="C32" t="s">
        <v>8</v>
      </c>
      <c r="D32" s="3">
        <f>$A$2*(D27-D28)/$C28/2</f>
        <v>-75.380756420027225</v>
      </c>
      <c r="E32" s="3">
        <f t="shared" ref="E32" si="22">$A$2*(E27-E28)/$C28/2</f>
        <v>-76.309499895628491</v>
      </c>
      <c r="F32" s="3">
        <f t="shared" si="20"/>
        <v>-76.455084733618364</v>
      </c>
      <c r="G32" s="3">
        <f t="shared" si="20"/>
        <v>-76.614569631098874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79DD-5B2B-A548-9BB8-4645007CE21E}">
  <dimension ref="A1:P33"/>
  <sheetViews>
    <sheetView tabSelected="1" zoomScale="179" workbookViewId="0">
      <selection activeCell="E5" sqref="E5"/>
    </sheetView>
  </sheetViews>
  <sheetFormatPr baseColWidth="10" defaultRowHeight="16" x14ac:dyDescent="0.2"/>
  <sheetData>
    <row r="1" spans="1:16" x14ac:dyDescent="0.2">
      <c r="A1" t="s">
        <v>0</v>
      </c>
      <c r="C1" t="s">
        <v>4</v>
      </c>
      <c r="D1">
        <v>100</v>
      </c>
      <c r="E1">
        <v>100</v>
      </c>
      <c r="F1">
        <v>100</v>
      </c>
      <c r="G1">
        <v>100</v>
      </c>
    </row>
    <row r="2" spans="1:16" x14ac:dyDescent="0.2">
      <c r="A2">
        <v>219474.63</v>
      </c>
      <c r="C2" t="s">
        <v>14</v>
      </c>
      <c r="D2" s="7">
        <v>0.01</v>
      </c>
      <c r="E2" s="7">
        <v>2.0000000000000001E-4</v>
      </c>
      <c r="F2" s="7">
        <v>1E-4</v>
      </c>
      <c r="G2" s="7">
        <v>5.0000000000000002E-5</v>
      </c>
    </row>
    <row r="3" spans="1:16" x14ac:dyDescent="0.2">
      <c r="C3" t="s">
        <v>3</v>
      </c>
      <c r="D3" s="7">
        <v>9.9999999999999995E-7</v>
      </c>
      <c r="E3" s="7">
        <v>9.9999999999999995E-7</v>
      </c>
      <c r="F3" s="7">
        <v>9.9999999999999995E-7</v>
      </c>
      <c r="G3" s="7">
        <v>9.9999999999999995E-7</v>
      </c>
    </row>
    <row r="4" spans="1:16" x14ac:dyDescent="0.2">
      <c r="C4" t="s">
        <v>15</v>
      </c>
      <c r="D4" s="7">
        <v>1E-3</v>
      </c>
      <c r="E4" s="7">
        <v>1E-4</v>
      </c>
      <c r="F4" s="7"/>
      <c r="G4" s="7"/>
    </row>
    <row r="5" spans="1:16" x14ac:dyDescent="0.2">
      <c r="C5" t="s">
        <v>16</v>
      </c>
      <c r="D5">
        <v>5252</v>
      </c>
    </row>
    <row r="6" spans="1:16" x14ac:dyDescent="0.2">
      <c r="D6" t="s">
        <v>10</v>
      </c>
      <c r="E6" t="s">
        <v>10</v>
      </c>
      <c r="F6" t="s">
        <v>10</v>
      </c>
      <c r="G6" t="s">
        <v>10</v>
      </c>
      <c r="J6" s="2">
        <f t="shared" ref="J6:L6" si="0">D31-D12</f>
        <v>60.538784566842367</v>
      </c>
      <c r="K6" s="2">
        <f t="shared" si="0"/>
        <v>0</v>
      </c>
      <c r="L6" s="2">
        <f t="shared" si="0"/>
        <v>0</v>
      </c>
      <c r="M6" s="2">
        <f>G31-G12</f>
        <v>0</v>
      </c>
      <c r="O6" cm="1">
        <f t="array" ref="O6:P10">LINEST(J8:M8, J6:M6, TRUE, TRUE)</f>
        <v>-1</v>
      </c>
      <c r="P6" s="6">
        <v>0</v>
      </c>
    </row>
    <row r="7" spans="1:16" x14ac:dyDescent="0.2">
      <c r="C7">
        <v>0</v>
      </c>
      <c r="D7">
        <v>-107.87235130000001</v>
      </c>
      <c r="I7" t="s">
        <v>13</v>
      </c>
      <c r="J7" s="2">
        <f t="shared" ref="J7:M7" si="1">D31</f>
        <v>0</v>
      </c>
      <c r="K7" s="2">
        <f t="shared" si="1"/>
        <v>0</v>
      </c>
      <c r="L7" s="2">
        <f t="shared" si="1"/>
        <v>0</v>
      </c>
      <c r="M7" s="2">
        <f t="shared" si="1"/>
        <v>0</v>
      </c>
      <c r="O7">
        <v>0</v>
      </c>
      <c r="P7">
        <v>0</v>
      </c>
    </row>
    <row r="8" spans="1:16" x14ac:dyDescent="0.2">
      <c r="C8">
        <v>1</v>
      </c>
      <c r="D8">
        <v>-107.87179963</v>
      </c>
      <c r="I8" t="s">
        <v>12</v>
      </c>
      <c r="J8" s="2">
        <f t="shared" ref="J8:M8" si="2">D12</f>
        <v>-60.538784566842367</v>
      </c>
      <c r="K8" s="2">
        <f t="shared" si="2"/>
        <v>0</v>
      </c>
      <c r="L8" s="2">
        <f t="shared" si="2"/>
        <v>0</v>
      </c>
      <c r="M8" s="2">
        <f t="shared" si="2"/>
        <v>0</v>
      </c>
      <c r="O8">
        <v>1</v>
      </c>
      <c r="P8">
        <v>0</v>
      </c>
    </row>
    <row r="9" spans="1:16" x14ac:dyDescent="0.2">
      <c r="C9">
        <v>2</v>
      </c>
      <c r="D9">
        <v>-107.87037998</v>
      </c>
      <c r="O9" t="e">
        <v>#NUM!</v>
      </c>
      <c r="P9">
        <v>2</v>
      </c>
    </row>
    <row r="10" spans="1:16" x14ac:dyDescent="0.2">
      <c r="C10">
        <v>3</v>
      </c>
      <c r="D10">
        <v>-107.8683654</v>
      </c>
      <c r="O10">
        <v>2748.7083276229132</v>
      </c>
      <c r="P10">
        <v>0</v>
      </c>
    </row>
    <row r="12" spans="1:16" x14ac:dyDescent="0.2">
      <c r="C12" t="s">
        <v>6</v>
      </c>
      <c r="D12" s="3">
        <f>$A$2*(D7-D8)/$C8/2</f>
        <v>-60.538784566842367</v>
      </c>
      <c r="E12" s="3">
        <f t="shared" ref="E12:G14" si="3">$A$2*(E7-E8)/$C8/2</f>
        <v>0</v>
      </c>
      <c r="F12" s="3">
        <f t="shared" si="3"/>
        <v>0</v>
      </c>
      <c r="G12" s="3">
        <f t="shared" si="3"/>
        <v>0</v>
      </c>
    </row>
    <row r="13" spans="1:16" x14ac:dyDescent="0.2">
      <c r="C13" t="s">
        <v>7</v>
      </c>
      <c r="D13" s="3">
        <f>$A$2*(D8-D9)/$C9/2</f>
        <v>-77.894289620014803</v>
      </c>
      <c r="E13" s="3">
        <f t="shared" si="3"/>
        <v>0</v>
      </c>
      <c r="F13" s="3">
        <f t="shared" si="3"/>
        <v>0</v>
      </c>
      <c r="G13" s="3">
        <f t="shared" si="3"/>
        <v>0</v>
      </c>
      <c r="I13">
        <f>C7</f>
        <v>0</v>
      </c>
      <c r="J13">
        <f t="shared" ref="J13:M16" si="4">D26-D7</f>
        <v>107.87235130000001</v>
      </c>
      <c r="K13">
        <f t="shared" si="4"/>
        <v>0</v>
      </c>
      <c r="L13">
        <f t="shared" si="4"/>
        <v>0</v>
      </c>
      <c r="M13">
        <f t="shared" si="4"/>
        <v>0</v>
      </c>
    </row>
    <row r="14" spans="1:16" x14ac:dyDescent="0.2">
      <c r="C14" t="s">
        <v>8</v>
      </c>
      <c r="D14" s="3">
        <f>$A$2*(D9-D10)/$C10/2</f>
        <v>-73.691533350672145</v>
      </c>
      <c r="E14" s="3">
        <f t="shared" si="3"/>
        <v>0</v>
      </c>
      <c r="F14" s="3">
        <f t="shared" si="3"/>
        <v>0</v>
      </c>
      <c r="G14" s="3">
        <f t="shared" si="3"/>
        <v>0</v>
      </c>
      <c r="I14">
        <f t="shared" ref="I14:I16" si="5">C8</f>
        <v>1</v>
      </c>
      <c r="J14">
        <f t="shared" si="4"/>
        <v>107.87179963</v>
      </c>
      <c r="K14">
        <f t="shared" si="4"/>
        <v>0</v>
      </c>
      <c r="L14">
        <f t="shared" si="4"/>
        <v>0</v>
      </c>
      <c r="M14">
        <f t="shared" si="4"/>
        <v>0</v>
      </c>
    </row>
    <row r="15" spans="1:16" x14ac:dyDescent="0.2">
      <c r="I15">
        <f t="shared" si="5"/>
        <v>2</v>
      </c>
      <c r="J15">
        <f t="shared" si="4"/>
        <v>107.87037998</v>
      </c>
      <c r="K15">
        <f t="shared" si="4"/>
        <v>0</v>
      </c>
      <c r="L15">
        <f t="shared" si="4"/>
        <v>0</v>
      </c>
      <c r="M15">
        <f t="shared" si="4"/>
        <v>0</v>
      </c>
    </row>
    <row r="16" spans="1:16" x14ac:dyDescent="0.2">
      <c r="D16" s="5" t="s">
        <v>9</v>
      </c>
      <c r="E16" s="5" t="s">
        <v>9</v>
      </c>
      <c r="F16" t="s">
        <v>9</v>
      </c>
      <c r="G16" t="s">
        <v>9</v>
      </c>
      <c r="I16">
        <f t="shared" si="5"/>
        <v>3</v>
      </c>
      <c r="J16">
        <f t="shared" si="4"/>
        <v>107.8683654</v>
      </c>
      <c r="K16">
        <f t="shared" si="4"/>
        <v>0</v>
      </c>
      <c r="L16">
        <f t="shared" si="4"/>
        <v>0</v>
      </c>
      <c r="M16">
        <f t="shared" si="4"/>
        <v>0</v>
      </c>
    </row>
    <row r="17" spans="3:14" x14ac:dyDescent="0.2">
      <c r="D17" s="4">
        <v>2.4293849999999999E-2</v>
      </c>
      <c r="E17" s="4"/>
      <c r="F17" s="4"/>
      <c r="G17" s="4"/>
      <c r="H17" s="4"/>
      <c r="I17" s="4"/>
      <c r="J17" s="4"/>
    </row>
    <row r="18" spans="3:14" x14ac:dyDescent="0.2">
      <c r="D18" s="4">
        <v>2.0029321800000002</v>
      </c>
      <c r="E18" s="4"/>
      <c r="F18" s="4"/>
      <c r="G18" s="4"/>
      <c r="H18" s="4"/>
      <c r="I18" s="4"/>
      <c r="J18" s="4"/>
    </row>
    <row r="19" spans="3:14" x14ac:dyDescent="0.2">
      <c r="D19" s="4">
        <v>5.9760541500000004</v>
      </c>
      <c r="E19" s="4"/>
      <c r="F19" s="4"/>
      <c r="G19" s="4"/>
      <c r="H19" s="4"/>
      <c r="I19" s="4"/>
      <c r="J19" s="4"/>
      <c r="K19" t="e" cm="1">
        <f t="array" ref="K19">LINEST(D7:G7,J13:M13,TRUE,TRUE)</f>
        <v>#VALUE!</v>
      </c>
    </row>
    <row r="20" spans="3:14" x14ac:dyDescent="0.2">
      <c r="D20" s="4">
        <v>11.99689223</v>
      </c>
      <c r="E20" s="4"/>
      <c r="F20" s="4"/>
      <c r="G20" s="4"/>
      <c r="H20" s="4"/>
      <c r="I20" s="4"/>
      <c r="J20" s="4"/>
    </row>
    <row r="24" spans="3:14" x14ac:dyDescent="0.2">
      <c r="C24" t="s">
        <v>3</v>
      </c>
      <c r="D24" s="1">
        <v>1.0000000000000001E-9</v>
      </c>
      <c r="E24" s="1">
        <v>1.0000000000000001E-9</v>
      </c>
      <c r="F24" s="1">
        <v>1.0000000000000001E-9</v>
      </c>
      <c r="G24" s="1">
        <v>1.0000000000000001E-9</v>
      </c>
    </row>
    <row r="25" spans="3:14" x14ac:dyDescent="0.2">
      <c r="C25" t="s">
        <v>17</v>
      </c>
      <c r="D25" t="s">
        <v>11</v>
      </c>
      <c r="E25" t="s">
        <v>11</v>
      </c>
      <c r="F25" t="s">
        <v>11</v>
      </c>
      <c r="G25" t="s">
        <v>11</v>
      </c>
      <c r="K25" t="e" cm="1">
        <f t="array" ref="K25">LINEST(D8:G8,K14:M14,TRUE,TRUE)</f>
        <v>#REF!</v>
      </c>
    </row>
    <row r="26" spans="3:14" x14ac:dyDescent="0.2">
      <c r="C26">
        <v>0</v>
      </c>
      <c r="N26">
        <f>A2*(L25-L19)/2</f>
        <v>0</v>
      </c>
    </row>
    <row r="27" spans="3:14" x14ac:dyDescent="0.2">
      <c r="C27">
        <v>1</v>
      </c>
    </row>
    <row r="28" spans="3:14" x14ac:dyDescent="0.2">
      <c r="C28">
        <v>2</v>
      </c>
    </row>
    <row r="29" spans="3:14" x14ac:dyDescent="0.2">
      <c r="C29">
        <v>3</v>
      </c>
    </row>
    <row r="31" spans="3:14" x14ac:dyDescent="0.2">
      <c r="C31" t="s">
        <v>6</v>
      </c>
      <c r="D31" s="3">
        <f>$A$2*(D26-D27)/$C27/2</f>
        <v>0</v>
      </c>
      <c r="E31" s="3">
        <f t="shared" ref="E31:G33" si="6">$A$2*(E26-E27)/$C27/2</f>
        <v>0</v>
      </c>
      <c r="F31" s="3">
        <f t="shared" si="6"/>
        <v>0</v>
      </c>
      <c r="G31" s="3">
        <f t="shared" si="6"/>
        <v>0</v>
      </c>
    </row>
    <row r="32" spans="3:14" x14ac:dyDescent="0.2">
      <c r="C32" t="s">
        <v>7</v>
      </c>
      <c r="D32" s="3">
        <f>$A$2*(D27-D28)/$C28/2</f>
        <v>0</v>
      </c>
      <c r="E32" s="3">
        <f t="shared" si="6"/>
        <v>0</v>
      </c>
      <c r="F32" s="3">
        <f t="shared" si="6"/>
        <v>0</v>
      </c>
      <c r="G32" s="3">
        <f t="shared" si="6"/>
        <v>0</v>
      </c>
    </row>
    <row r="33" spans="3:7" x14ac:dyDescent="0.2">
      <c r="C33" t="s">
        <v>8</v>
      </c>
      <c r="D33" s="3">
        <f>$A$2*(D28-D29)/$C29/2</f>
        <v>0</v>
      </c>
      <c r="E33" s="3">
        <f t="shared" si="6"/>
        <v>0</v>
      </c>
      <c r="F33" s="3">
        <f t="shared" si="6"/>
        <v>0</v>
      </c>
      <c r="G33" s="3">
        <f t="shared" si="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M100</vt:lpstr>
      <vt:lpstr>BST M100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2023-05-08T23:04:22Z</dcterms:created>
  <dcterms:modified xsi:type="dcterms:W3CDTF">2023-05-09T14:13:28Z</dcterms:modified>
</cp:coreProperties>
</file>