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_morokuma/3d4s_2p_3d4s/"/>
    </mc:Choice>
  </mc:AlternateContent>
  <xr:revisionPtr revIDLastSave="0" documentId="13_ncr:1_{C84F763C-D996-4243-8B13-F7689A6C9F4A}" xr6:coauthVersionLast="47" xr6:coauthVersionMax="47" xr10:uidLastSave="{00000000-0000-0000-0000-000000000000}"/>
  <bookViews>
    <workbookView xWindow="0" yWindow="500" windowWidth="51200" windowHeight="21100" activeTab="1" xr2:uid="{2CDD2A93-E98D-3C42-95C0-96E067990117}"/>
  </bookViews>
  <sheets>
    <sheet name="M90" sheetId="1" r:id="rId1"/>
    <sheet name="26" sheetId="2" r:id="rId2"/>
  </sheets>
  <definedNames>
    <definedName name="_xlchart.v1.0" hidden="1">'M90'!$M$3</definedName>
    <definedName name="_xlchart.v1.1" hidden="1">'M90'!$M$4</definedName>
    <definedName name="_xlchart.v1.10" hidden="1">'M90'!$N$6:$P$6</definedName>
    <definedName name="_xlchart.v1.11" hidden="1">'M90'!$N$7:$P$7</definedName>
    <definedName name="_xlchart.v1.12" hidden="1">'M90'!$N$8:$P$8</definedName>
    <definedName name="_xlchart.v1.13" hidden="1">'M90'!$M$3</definedName>
    <definedName name="_xlchart.v1.14" hidden="1">'M90'!$M$4</definedName>
    <definedName name="_xlchart.v1.15" hidden="1">'M90'!$M$5</definedName>
    <definedName name="_xlchart.v1.16" hidden="1">'M90'!$M$6</definedName>
    <definedName name="_xlchart.v1.17" hidden="1">'M90'!$M$7</definedName>
    <definedName name="_xlchart.v1.18" hidden="1">'M90'!$M$8</definedName>
    <definedName name="_xlchart.v1.19" hidden="1">'M90'!$N$2:$P$2</definedName>
    <definedName name="_xlchart.v1.2" hidden="1">'M90'!$M$5</definedName>
    <definedName name="_xlchart.v1.20" hidden="1">'M90'!$N$3:$P$3</definedName>
    <definedName name="_xlchart.v1.21" hidden="1">'M90'!$N$4:$P$4</definedName>
    <definedName name="_xlchart.v1.22" hidden="1">'M90'!$N$5:$P$5</definedName>
    <definedName name="_xlchart.v1.23" hidden="1">'M90'!$N$6:$P$6</definedName>
    <definedName name="_xlchart.v1.24" hidden="1">'M90'!$N$7:$P$7</definedName>
    <definedName name="_xlchart.v1.25" hidden="1">'M90'!$N$8:$P$8</definedName>
    <definedName name="_xlchart.v1.26" hidden="1">'M90'!$M$3</definedName>
    <definedName name="_xlchart.v1.27" hidden="1">'M90'!$M$4</definedName>
    <definedName name="_xlchart.v1.28" hidden="1">'M90'!$M$5</definedName>
    <definedName name="_xlchart.v1.29" hidden="1">'M90'!$M$6</definedName>
    <definedName name="_xlchart.v1.3" hidden="1">'M90'!$M$6</definedName>
    <definedName name="_xlchart.v1.30" hidden="1">'M90'!$M$7</definedName>
    <definedName name="_xlchart.v1.31" hidden="1">'M90'!$M$8</definedName>
    <definedName name="_xlchart.v1.32" hidden="1">'M90'!$N$2:$P$2</definedName>
    <definedName name="_xlchart.v1.33" hidden="1">'M90'!$N$3:$P$3</definedName>
    <definedName name="_xlchart.v1.34" hidden="1">'M90'!$N$4:$P$4</definedName>
    <definedName name="_xlchart.v1.35" hidden="1">'M90'!$N$5:$P$5</definedName>
    <definedName name="_xlchart.v1.36" hidden="1">'M90'!$N$6:$P$6</definedName>
    <definedName name="_xlchart.v1.37" hidden="1">'M90'!$N$7:$P$7</definedName>
    <definedName name="_xlchart.v1.38" hidden="1">'M90'!$N$8:$P$8</definedName>
    <definedName name="_xlchart.v1.4" hidden="1">'M90'!$M$7</definedName>
    <definedName name="_xlchart.v1.5" hidden="1">'M90'!$M$8</definedName>
    <definedName name="_xlchart.v1.6" hidden="1">'M90'!$N$2:$P$2</definedName>
    <definedName name="_xlchart.v1.7" hidden="1">'M90'!$N$3:$P$3</definedName>
    <definedName name="_xlchart.v1.8" hidden="1">'M90'!$N$4:$P$4</definedName>
    <definedName name="_xlchart.v1.9" hidden="1">'M90'!$N$5:$P$5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2" l="1"/>
  <c r="D27" i="2"/>
  <c r="D28" i="2"/>
  <c r="E25" i="2"/>
  <c r="E26" i="2"/>
  <c r="E27" i="2"/>
  <c r="E28" i="2"/>
  <c r="F25" i="2"/>
  <c r="F26" i="2"/>
  <c r="F27" i="2"/>
  <c r="F28" i="2"/>
  <c r="G25" i="2"/>
  <c r="G26" i="2"/>
  <c r="G27" i="2"/>
  <c r="G28" i="2"/>
  <c r="D25" i="2"/>
  <c r="I3" i="1"/>
  <c r="J3" i="1"/>
  <c r="I4" i="1"/>
  <c r="J4" i="1"/>
  <c r="I5" i="1"/>
  <c r="J5" i="1"/>
  <c r="I6" i="1"/>
  <c r="J6" i="1"/>
  <c r="J13" i="1" s="1"/>
  <c r="I7" i="1"/>
  <c r="J7" i="1"/>
  <c r="I8" i="1"/>
  <c r="J8" i="1"/>
  <c r="K4" i="1"/>
  <c r="I13" i="1"/>
  <c r="J12" i="1"/>
  <c r="N4" i="1"/>
  <c r="O4" i="1"/>
  <c r="N5" i="1"/>
  <c r="N6" i="1"/>
  <c r="P4" i="1"/>
  <c r="P5" i="1"/>
  <c r="P6" i="1"/>
  <c r="P7" i="1"/>
  <c r="N8" i="1"/>
  <c r="P8" i="1"/>
  <c r="P3" i="1"/>
  <c r="N3" i="1"/>
  <c r="M4" i="1"/>
  <c r="M5" i="1"/>
  <c r="M6" i="1"/>
  <c r="M7" i="1"/>
  <c r="M8" i="1"/>
  <c r="O2" i="1"/>
  <c r="P2" i="1"/>
  <c r="N2" i="1"/>
  <c r="M3" i="1"/>
  <c r="J10" i="1"/>
  <c r="I10" i="1"/>
  <c r="I11" i="1"/>
  <c r="J11" i="1"/>
  <c r="I12" i="1"/>
  <c r="H8" i="1"/>
  <c r="H7" i="1"/>
  <c r="H6" i="1"/>
  <c r="H5" i="1"/>
  <c r="H4" i="1"/>
  <c r="H3" i="1"/>
  <c r="K2" i="1"/>
  <c r="K10" i="1" s="1"/>
  <c r="B32" i="1"/>
  <c r="B39" i="1" s="1"/>
  <c r="B33" i="1"/>
  <c r="B40" i="1" s="1"/>
  <c r="C33" i="1" a="1"/>
  <c r="C33" i="1" s="1"/>
  <c r="B34" i="1"/>
  <c r="B41" i="1" s="1"/>
  <c r="B35" i="1"/>
  <c r="B42" i="1" s="1"/>
  <c r="B36" i="1"/>
  <c r="B43" i="1" s="1"/>
  <c r="C36" i="1" a="1"/>
  <c r="C36" i="1" s="1"/>
  <c r="C26" i="1" a="1"/>
  <c r="C26" i="1" s="1"/>
  <c r="C25" i="1" a="1"/>
  <c r="C25" i="1" s="1"/>
  <c r="C18" i="1"/>
  <c r="D18" i="1"/>
  <c r="C32" i="1" s="1" a="1"/>
  <c r="C32" i="1" s="1"/>
  <c r="E18" i="1"/>
  <c r="C39" i="1" s="1" a="1"/>
  <c r="C39" i="1" s="1"/>
  <c r="F18" i="1"/>
  <c r="C19" i="1"/>
  <c r="D19" i="1"/>
  <c r="E19" i="1"/>
  <c r="C40" i="1" s="1" a="1"/>
  <c r="C40" i="1" s="1"/>
  <c r="F19" i="1"/>
  <c r="C20" i="1"/>
  <c r="C27" i="1" s="1" a="1"/>
  <c r="C27" i="1" s="1"/>
  <c r="D20" i="1"/>
  <c r="E20" i="1"/>
  <c r="C34" i="1" s="1" a="1"/>
  <c r="C34" i="1" s="1"/>
  <c r="F20" i="1"/>
  <c r="C21" i="1"/>
  <c r="C28" i="1" s="1" a="1"/>
  <c r="C28" i="1" s="1"/>
  <c r="D21" i="1"/>
  <c r="E21" i="1"/>
  <c r="C42" i="1" s="1" a="1"/>
  <c r="C42" i="1" s="1"/>
  <c r="F21" i="1"/>
  <c r="C22" i="1"/>
  <c r="D22" i="1"/>
  <c r="C29" i="1" s="1" a="1"/>
  <c r="C29" i="1" s="1"/>
  <c r="E22" i="1"/>
  <c r="C43" i="1" s="1" a="1"/>
  <c r="C43" i="1" s="1"/>
  <c r="F22" i="1"/>
  <c r="D17" i="1"/>
  <c r="C31" i="1" s="1" a="1"/>
  <c r="C31" i="1" s="1"/>
  <c r="E17" i="1"/>
  <c r="C38" i="1" s="1" a="1"/>
  <c r="C38" i="1" s="1"/>
  <c r="F17" i="1"/>
  <c r="C17" i="1"/>
  <c r="C24" i="1" s="1" a="1"/>
  <c r="C24" i="1" s="1"/>
  <c r="B17" i="1"/>
  <c r="B24" i="1" s="1"/>
  <c r="B31" i="1" s="1"/>
  <c r="B38" i="1" s="1"/>
  <c r="O3" i="1" l="1"/>
  <c r="J15" i="1"/>
  <c r="O5" i="1"/>
  <c r="O8" i="1"/>
  <c r="O7" i="1"/>
  <c r="N7" i="1"/>
  <c r="O6" i="1"/>
  <c r="I15" i="1"/>
  <c r="J14" i="1"/>
  <c r="K8" i="1"/>
  <c r="K15" i="1" s="1"/>
  <c r="K5" i="1"/>
  <c r="I14" i="1"/>
  <c r="K7" i="1"/>
  <c r="K3" i="1"/>
  <c r="C35" i="1" a="1"/>
  <c r="C35" i="1" s="1"/>
  <c r="C41" i="1" a="1"/>
  <c r="C41" i="1" l="1"/>
  <c r="K6" i="1"/>
  <c r="K13" i="1" s="1"/>
  <c r="K11" i="1"/>
  <c r="K14" i="1"/>
  <c r="K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<sst xmlns="http://schemas.openxmlformats.org/spreadsheetml/2006/main" count="9" uniqueCount="9">
  <si>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PT2</t>
  </si>
  <si>
    <t>Var</t>
  </si>
  <si>
    <t>Extrapolation (4)</t>
  </si>
  <si>
    <t>Extrapolation (3)</t>
  </si>
  <si>
    <t>Extrapolation(2)</t>
  </si>
  <si>
    <t>M80</t>
  </si>
  <si>
    <t>M60</t>
  </si>
  <si>
    <t>M100</t>
  </si>
  <si>
    <t>M120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</si>
</sst>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 vs Energy Gap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'M90'!$I$10</c:f>
              <c:strCache>
                <c:ptCount val="1"/>
                <c:pt idx="0">
                  <c:v>Var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'M90'!$H$11:$H$15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'M90'!$I$11:$I$15</c:f>
              <c:numCache>
                <c:formatCode>General</c:formatCode>
                <c:ptCount val="5"/>
                <c:pt idx="0">
                  <c:v>-60.603529959011695</c:v>
                </c:pt>
                <c:pt idx="1">
                  <c:v>-78.25532587188674</c:v>
                </c:pt>
                <c:pt idx="2">
                  <c:v>-78.175766318322403</c:v>
                </c:pt>
                <c:pt idx="3">
                  <c:v>-76.884158112834868</c:v>
                </c:pt>
                <c:pt idx="4">
                  <c:v>-77.333203208720931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F-A040-819F-3BA8F9E54C56}"/>
            </c:ext>
          </c:extLst>
        </c:ser>
        <c:ser>
          <c:idx val="1"/>
          <c:order val="1"/>
          <c:tx>
            <c:strRef>
              <c:f>'M90'!$J$10</c:f>
              <c:strCache>
                <c:ptCount val="1"/>
                <c:pt idx="0">
                  <c:v>PT2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'M90'!$H$11:$H$15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'M90'!$J$11:$J$15</c:f>
              <c:numCache>
                <c:formatCode>General</c:formatCode>
                <c:ptCount val="5"/>
                <c:pt idx="0">
                  <c:v>-71.538853466208721</c:v>
                </c:pt>
                <c:pt idx="1">
                  <c:v>-77.499784453673442</c:v>
                </c:pt>
                <c:pt idx="2">
                  <c:v>-78.83528758581663</c:v>
                </c:pt>
                <c:pt idx="3">
                  <c:v>-79.371628716207852</c:v>
                </c:pt>
                <c:pt idx="4">
                  <c:v>-80.98855319382865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F-A040-819F-3BA8F9E54C56}"/>
            </c:ext>
          </c:extLst>
        </c:ser>
        <c:ser>
          <c:idx val="2"/>
          <c:order val="2"/>
          <c:tx>
            <c:strRef>
              <c:f>'M90'!$K$10</c:f>
              <c:strCache>
                <c:ptCount val="1"/>
                <c:pt idx="0">
                  <c:v>Extrapolation(2)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'M90'!$H$11:$H$15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'M90'!$K$11:$K$15</c:f>
              <c:numCache>
                <c:formatCode>General</c:formatCode>
                <c:ptCount val="5"/>
                <c:pt idx="0">
                  <c:v>-84.665184274018173</c:v>
                </c:pt>
                <c:pt idx="1">
                  <c:v>-86.06065825654494</c:v>
                </c:pt>
                <c:pt idx="2">
                  <c:v>-76.926087838384362</c:v>
                </c:pt>
                <c:pt idx="3">
                  <c:v>-79.83240435647572</c:v>
                </c:pt>
                <c:pt idx="4">
                  <c:v>-82.652082583019848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CF-A040-819F-3BA8F9E54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2381920"/>
        <c:axId val="1942781504"/>
      </c:barChart>
      <c:catAx>
        <c:axId val="19423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781504"/>
        <c:crosses val="autoZero"/>
        <c:auto val="1"/>
        <c:lblAlgn val="ctr"/>
        <c:lblOffset val="100"/>
        <c:noMultiLvlLbl val="0"/>
      </c:catAx>
      <c:valAx>
        <c:axId val="194278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r>
              <a:rPr lang="en-US" baseline="0"/>
              <a:t> Levels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'M90'!$M$3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'M90'!$N$2:$P$2</c:f>
              <c:strCache>
                <c:ptCount val="3"/>
                <c:pt idx="0">
                  <c:v>Var</c:v>
                </c:pt>
                <c:pt idx="1">
                  <c:v>PT2</c:v>
                </c:pt>
                <c:pt idx="2">
                  <c:v>Extrapolation(2)</c:v>
                </c:pt>
              </c:strCache>
            </c:strRef>
          </c:cat>
          <c:val>
            <c:numRef>
              <c:f>'M90'!$N$3:$P$3</c:f>
              <c:numCache>
                <c:formatCode>0</c:formatCode>
                <c:ptCount val="3"/>
                <c:pt idx="0">
                  <c:v>-2291.688258305393</c:v>
                </c:pt>
                <c:pt idx="1">
                  <c:v>-2370.9471319299605</c:v>
                </c:pt>
                <c:pt idx="2">
                  <c:v>-2440.3095892865263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7-564D-8A4B-56AF63392EA2}"/>
            </c:ext>
          </c:extLst>
        </c:ser>
        <c:ser>
          <c:idx val="1"/>
          <c:order val="1"/>
          <c:tx>
            <c:strRef>
              <c:f>'M90'!$M$4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'M90'!$N$2:$P$2</c:f>
              <c:strCache>
                <c:ptCount val="3"/>
                <c:pt idx="0">
                  <c:v>Var</c:v>
                </c:pt>
                <c:pt idx="1">
                  <c:v>PT2</c:v>
                </c:pt>
                <c:pt idx="2">
                  <c:v>Extrapolation(2)</c:v>
                </c:pt>
              </c:strCache>
            </c:strRef>
          </c:cat>
          <c:val>
            <c:numRef>
              <c:f>'M90'!$N$4:$P$4</c:f>
              <c:numCache>
                <c:formatCode>0</c:formatCode>
                <c:ptCount val="3"/>
                <c:pt idx="0">
                  <c:v>-2170.4811983873697</c:v>
                </c:pt>
                <c:pt idx="1">
                  <c:v>-2227.8694249975429</c:v>
                </c:pt>
                <c:pt idx="2">
                  <c:v>-2270.9792207384903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7-564D-8A4B-56AF63392EA2}"/>
            </c:ext>
          </c:extLst>
        </c:ser>
        <c:ser>
          <c:idx val="2"/>
          <c:order val="2"/>
          <c:tx>
            <c:strRef>
              <c:f>'M90'!$M$5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'M90'!$N$2:$P$2</c:f>
              <c:strCache>
                <c:ptCount val="3"/>
                <c:pt idx="0">
                  <c:v>Var</c:v>
                </c:pt>
                <c:pt idx="1">
                  <c:v>PT2</c:v>
                </c:pt>
                <c:pt idx="2">
                  <c:v>Extrapolation(2)</c:v>
                </c:pt>
              </c:strCache>
            </c:strRef>
          </c:cat>
          <c:val>
            <c:numRef>
              <c:f>'M90'!$N$5:$P$5</c:f>
              <c:numCache>
                <c:formatCode>0</c:formatCode>
                <c:ptCount val="3"/>
                <c:pt idx="0">
                  <c:v>-1857.4598948998228</c:v>
                </c:pt>
                <c:pt idx="1">
                  <c:v>-1917.8702871828491</c:v>
                </c:pt>
                <c:pt idx="2">
                  <c:v>-1926.7365877123102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7-564D-8A4B-56AF63392EA2}"/>
            </c:ext>
          </c:extLst>
        </c:ser>
        <c:ser>
          <c:idx val="3"/>
          <c:order val="3"/>
          <c:tx>
            <c:strRef>
              <c:f>'M90'!$M$6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'M90'!$N$2:$P$2</c:f>
              <c:strCache>
                <c:ptCount val="3"/>
                <c:pt idx="0">
                  <c:v>Var</c:v>
                </c:pt>
                <c:pt idx="1">
                  <c:v>PT2</c:v>
                </c:pt>
                <c:pt idx="2">
                  <c:v>Extrapolation(2)</c:v>
                </c:pt>
              </c:strCache>
            </c:strRef>
          </c:cat>
          <c:val>
            <c:numRef>
              <c:f>'M90'!$N$6:$P$6</c:f>
              <c:numCache>
                <c:formatCode>0</c:formatCode>
                <c:ptCount val="3"/>
                <c:pt idx="0">
                  <c:v>-1388.4052969898883</c:v>
                </c:pt>
                <c:pt idx="1">
                  <c:v>-1444.8585616679493</c:v>
                </c:pt>
                <c:pt idx="2">
                  <c:v>-1465.1800606820041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27-564D-8A4B-56AF63392EA2}"/>
            </c:ext>
          </c:extLst>
        </c:ser>
        <c:ser>
          <c:idx val="4"/>
          <c:order val="4"/>
          <c:tx>
            <c:strRef>
              <c:f>'M90'!$M$7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'M90'!$N$2:$P$2</c:f>
              <c:strCache>
                <c:ptCount val="3"/>
                <c:pt idx="0">
                  <c:v>Var</c:v>
                </c:pt>
                <c:pt idx="1">
                  <c:v>PT2</c:v>
                </c:pt>
                <c:pt idx="2">
                  <c:v>Extrapolation(2)</c:v>
                </c:pt>
              </c:strCache>
            </c:strRef>
          </c:cat>
          <c:val>
            <c:numRef>
              <c:f>'M90'!$N$7:$P$7</c:f>
              <c:numCache>
                <c:formatCode>0</c:formatCode>
                <c:ptCount val="3"/>
                <c:pt idx="0">
                  <c:v>-773.33203208720931</c:v>
                </c:pt>
                <c:pt idx="1">
                  <c:v>-809.88553193828648</c:v>
                </c:pt>
                <c:pt idx="2">
                  <c:v>-826.52082583019842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27-564D-8A4B-56AF63392EA2}"/>
            </c:ext>
          </c:extLst>
        </c:ser>
        <c:ser>
          <c:idx val="5"/>
          <c:order val="5"/>
          <c:tx>
            <c:strRef>
              <c:f>'M90'!$M$8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'M90'!$N$2:$P$2</c:f>
              <c:strCache>
                <c:ptCount val="3"/>
                <c:pt idx="0">
                  <c:v>Var</c:v>
                </c:pt>
                <c:pt idx="1">
                  <c:v>PT2</c:v>
                </c:pt>
                <c:pt idx="2">
                  <c:v>Extrapolation(2)</c:v>
                </c:pt>
              </c:strCache>
            </c:strRef>
          </c:cat>
          <c:val>
            <c:numRef>
              <c:f>'M90'!$N$8:$P$8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27-564D-8A4B-56AF63392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237984"/>
        <c:axId val="2114900144"/>
      </c:lineChart>
      <c:catAx>
        <c:axId val="211423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00144"/>
        <c:crosses val="autoZero"/>
        <c:auto val="1"/>
        <c:lblAlgn val="ctr"/>
        <c:lblOffset val="100"/>
        <c:noMultiLvlLbl val="0"/>
      </c:catAx>
      <c:valAx>
        <c:axId val="211490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23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'26'!$D$24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'26'!$C$25:$C$28</c:f>
              <c:numCache>
                <c:formatCode>0.00E+00</c:formatCode>
                <c:ptCount val="4"/>
                <c:pt idx="0">
                  <c:v>5.0000000000000001E-3</c:v>
                </c:pt>
                <c:pt idx="1">
                  <c:v>1E-3</c:v>
                </c:pt>
                <c:pt idx="2">
                  <c:v>5.0000000000000001E-4</c:v>
                </c:pt>
                <c:pt idx="3">
                  <c:v>1E-4</c:v>
                </c:pt>
              </c:numCache>
            </c:numRef>
          </c:xVal>
          <c:yVal>
            <c:numRef>
              <c:f>'26'!$D$25:$D$28</c:f>
              <c:numCache>
                <c:formatCode>General</c:formatCode>
                <c:ptCount val="4"/>
                <c:pt idx="0">
                  <c:v>-0.91191709391232423</c:v>
                </c:pt>
                <c:pt idx="1">
                  <c:v>-19.239146184942474</c:v>
                </c:pt>
                <c:pt idx="2">
                  <c:v>-39.242064087845193</c:v>
                </c:pt>
                <c:pt idx="3">
                  <c:v>-64.856948314321727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3-914C-98B1-7644C6ABAD9C}"/>
            </c:ext>
          </c:extLst>
        </c:ser>
        <c:ser>
          <c:idx val="1"/>
          <c:order val="1"/>
          <c:tx>
            <c:strRef>
              <c:f>'26'!$E$24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'26'!$C$25:$C$28</c:f>
              <c:numCache>
                <c:formatCode>0.00E+00</c:formatCode>
                <c:ptCount val="4"/>
                <c:pt idx="0">
                  <c:v>5.0000000000000001E-3</c:v>
                </c:pt>
                <c:pt idx="1">
                  <c:v>1E-3</c:v>
                </c:pt>
                <c:pt idx="2">
                  <c:v>5.0000000000000001E-4</c:v>
                </c:pt>
                <c:pt idx="3">
                  <c:v>1E-4</c:v>
                </c:pt>
              </c:numCache>
            </c:numRef>
          </c:xVal>
          <c:yVal>
            <c:numRef>
              <c:f>'26'!$E$25:$E$28</c:f>
              <c:numCache>
                <c:formatCode>General</c:formatCode>
                <c:ptCount val="4"/>
                <c:pt idx="0">
                  <c:v>-0.91191709391232423</c:v>
                </c:pt>
                <c:pt idx="1">
                  <c:v>-20.715113081344079</c:v>
                </c:pt>
                <c:pt idx="2">
                  <c:v>-40.331755632276227</c:v>
                </c:pt>
                <c:pt idx="3">
                  <c:v>-67.479670159351855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F3-914C-98B1-7644C6ABAD9C}"/>
            </c:ext>
          </c:extLst>
        </c:ser>
        <c:ser>
          <c:idx val="2"/>
          <c:order val="2"/>
          <c:tx>
            <c:strRef>
              <c:f>'26'!$F$24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'26'!$C$25:$C$28</c:f>
              <c:numCache>
                <c:formatCode>0.00E+00</c:formatCode>
                <c:ptCount val="4"/>
                <c:pt idx="0">
                  <c:v>5.0000000000000001E-3</c:v>
                </c:pt>
                <c:pt idx="1">
                  <c:v>1E-3</c:v>
                </c:pt>
                <c:pt idx="2">
                  <c:v>5.0000000000000001E-4</c:v>
                </c:pt>
                <c:pt idx="3">
                  <c:v>1E-4</c:v>
                </c:pt>
              </c:numCache>
            </c:numRef>
          </c:xVal>
          <c:yVal>
            <c:numRef>
              <c:f>'26'!$F$25:$F$28</c:f>
              <c:numCache>
                <c:formatCode>General</c:formatCode>
                <c:ptCount val="4"/>
                <c:pt idx="0">
                  <c:v>-0.90423548117903274</c:v>
                </c:pt>
                <c:pt idx="1">
                  <c:v>-20.679997140539385</c:v>
                </c:pt>
                <c:pt idx="2">
                  <c:v>-39.864274666999854</c:v>
                </c:pt>
                <c:pt idx="3">
                  <c:v>-67.249221795286914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F3-914C-98B1-7644C6ABAD9C}"/>
            </c:ext>
          </c:extLst>
        </c:ser>
        <c:ser>
          <c:idx val="3"/>
          <c:order val="3"/>
          <c:tx>
            <c:strRef>
              <c:f>'26'!$G$24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'26'!$C$25:$C$28</c:f>
              <c:numCache>
                <c:formatCode>0.00E+00</c:formatCode>
                <c:ptCount val="4"/>
                <c:pt idx="0">
                  <c:v>5.0000000000000001E-3</c:v>
                </c:pt>
                <c:pt idx="1">
                  <c:v>1E-3</c:v>
                </c:pt>
                <c:pt idx="2">
                  <c:v>5.0000000000000001E-4</c:v>
                </c:pt>
                <c:pt idx="3">
                  <c:v>1E-4</c:v>
                </c:pt>
              </c:numCache>
            </c:numRef>
          </c:xVal>
          <c:yVal>
            <c:numRef>
              <c:f>'26'!$G$25:$G$28</c:f>
              <c:numCache>
                <c:formatCode>General</c:formatCode>
                <c:ptCount val="4"/>
                <c:pt idx="0">
                  <c:v>-4.011996261108151</c:v>
                </c:pt>
                <c:pt idx="1">
                  <c:v>-12.460672195062836</c:v>
                </c:pt>
                <c:pt idx="2">
                  <c:v>-41.483997447142812</c:v>
                </c:pt>
                <c:pt idx="3">
                  <c:v>-65.08849405085455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F3-914C-98B1-7644C6ABA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528384"/>
        <c:axId val="2081918048"/>
      </c:scatterChart>
      <c:valAx>
        <c:axId val="209052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18048"/>
        <c:crosses val="autoZero"/>
        <c:crossBetween val="midCat"/>
      </c:valAx>
      <c:valAx>
        <c:axId val="20819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579437</xdr:colOff>
      <xdr:row>17</xdr:row>
      <xdr:rowOff>80962</xdr:rowOff>
    </xdr:from>
    <xdr:to>
      <xdr:col>12</xdr:col>
      <xdr:colOff>1095374</xdr:colOff>
      <xdr:row>31</xdr:row>
      <xdr:rowOff>134937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6708CC1-81BA-D9E3-CB5E-EA4EFD9F9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1071562</xdr:colOff>
      <xdr:row>8</xdr:row>
      <xdr:rowOff>49213</xdr:rowOff>
    </xdr:from>
    <xdr:to>
      <xdr:col>16</xdr:col>
      <xdr:colOff>15875</xdr:colOff>
      <xdr:row>22</xdr:row>
      <xdr:rowOff>55563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96E03-3911-7E49-AE5B-69B78ECA9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19</xdr:row>
      <xdr:rowOff>196850</xdr:rowOff>
    </xdr:from>
    <xdr:to>
      <xdr:col>14</xdr:col>
      <xdr:colOff>127000</xdr:colOff>
      <xdr:row>36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B4C592-45B0-0845-B0B0-FB94DCACE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A600-242D-D944-9BB5-5F4372C1ADCA}">
  <dimension ref="B1:T43"/>
  <sheetViews>
    <sheetView zoomScale="160" zoomScaleNormal="160" workbookViewId="0">
      <selection activeCell="M1" sqref="M1"/>
    </sheetView>
  </sheetViews>
  <sheetFormatPr baseColWidth="10" defaultRowHeight="16" x14ac:dyDescent="0.2"/>
  <cols>
    <col min="8" max="8" width="2.1640625" bestFit="1" customWidth="1"/>
    <col min="9" max="10" width="13.1640625" bestFit="1" customWidth="1"/>
    <col min="11" max="12" width="14.83203125" bestFit="1" customWidth="1"/>
    <col min="13" max="13" width="14.33203125" bestFit="1" customWidth="1"/>
  </cols>
  <sheetData>
    <row r="1" spans="2:20" x14ac:dyDescent="0.2">
      <c r="M1">
        <v>219474.63136319999</v>
      </c>
    </row>
    <row r="2" spans="2:20" x14ac:dyDescent="0.2">
      <c r="I2" t="s">
        <v>1</v>
      </c>
      <c r="J2" t="s">
        <v>0</v>
      </c>
      <c r="K2" t="str">
        <f t="shared" ref="K2:K8" si="0">D37</f>
        <v>Extrapolation(2)</v>
      </c>
      <c r="N2" t="str">
        <f>I2</f>
        <v>Var</v>
      </c>
      <c r="O2" t="str">
        <f t="shared" ref="O2:P2" si="1">J2</f>
        <v>PT2</v>
      </c>
      <c r="P2" t="str">
        <f t="shared" si="1"/>
        <v>Extrapolation(2)</v>
      </c>
    </row>
    <row r="3" spans="2:20" x14ac:dyDescent="0.2">
      <c r="B3">
        <v>1</v>
      </c>
      <c r="C3">
        <v>-103.51724139</v>
      </c>
      <c r="D3">
        <v>-103.53415182000001</v>
      </c>
      <c r="E3">
        <v>-103.53608033</v>
      </c>
      <c r="F3">
        <v>-103.53819699</v>
      </c>
      <c r="H3">
        <f>B3</f>
        <v>1</v>
      </c>
      <c r="I3">
        <f>F3</f>
        <v>-103.53819699</v>
      </c>
      <c r="J3">
        <f>F10</f>
        <v>-103.53888883</v>
      </c>
      <c r="K3">
        <f t="shared" si="0"/>
        <v>-103.53932876322216</v>
      </c>
      <c r="M3">
        <f>H3</f>
        <v>1</v>
      </c>
      <c r="N3" s="1">
        <f>(I3-I$8)*$M$1</f>
        <v>-2291.688258305393</v>
      </c>
      <c r="O3" s="1">
        <f t="shared" ref="O3:P3" si="2">(J3-J$8)*$M$1</f>
        <v>-2370.9471319299605</v>
      </c>
      <c r="P3" s="1">
        <f t="shared" si="2"/>
        <v>-2440.3095892865263</v>
      </c>
      <c r="R3" s="1"/>
      <c r="S3" s="1"/>
      <c r="T3" s="1"/>
    </row>
    <row r="4" spans="2:20" x14ac:dyDescent="0.2">
      <c r="B4">
        <v>2</v>
      </c>
      <c r="C4">
        <v>-103.5172259</v>
      </c>
      <c r="D4">
        <v>-103.53405932</v>
      </c>
      <c r="E4">
        <v>-103.53585416999999</v>
      </c>
      <c r="F4">
        <v>-103.53764473</v>
      </c>
      <c r="H4">
        <f t="shared" ref="H4:H8" si="3">B4</f>
        <v>2</v>
      </c>
      <c r="I4">
        <f t="shared" ref="I4:I8" si="4">F4</f>
        <v>-103.53764473</v>
      </c>
      <c r="J4">
        <f t="shared" ref="J4:J8" si="5">F11</f>
        <v>-103.53823692</v>
      </c>
      <c r="K4">
        <f t="shared" si="0"/>
        <v>-103.53855723729455</v>
      </c>
      <c r="M4">
        <f t="shared" ref="M4:M8" si="6">H4</f>
        <v>2</v>
      </c>
      <c r="N4" s="1">
        <f t="shared" ref="N4:N8" si="7">(I4-I$8)*$M$1</f>
        <v>-2170.4811983873697</v>
      </c>
      <c r="O4" s="1">
        <f t="shared" ref="O4:O8" si="8">(J4-J$8)*$M$1</f>
        <v>-2227.8694249975429</v>
      </c>
      <c r="P4" s="1">
        <f t="shared" ref="P4:P8" si="9">(K4-K$8)*$M$1</f>
        <v>-2270.9792207384903</v>
      </c>
    </row>
    <row r="5" spans="2:20" x14ac:dyDescent="0.2">
      <c r="B5">
        <v>3</v>
      </c>
      <c r="C5">
        <v>-103.51366036</v>
      </c>
      <c r="D5">
        <v>-103.53119584</v>
      </c>
      <c r="E5">
        <v>-103.53406371</v>
      </c>
      <c r="F5">
        <v>-103.5362185</v>
      </c>
      <c r="H5">
        <f t="shared" si="3"/>
        <v>3</v>
      </c>
      <c r="I5">
        <f t="shared" si="4"/>
        <v>-103.5362185</v>
      </c>
      <c r="J5">
        <f t="shared" si="5"/>
        <v>-103.53682446000001</v>
      </c>
      <c r="K5">
        <f t="shared" si="0"/>
        <v>-103.53698875245014</v>
      </c>
      <c r="M5">
        <f t="shared" si="6"/>
        <v>3</v>
      </c>
      <c r="N5" s="1">
        <f t="shared" si="7"/>
        <v>-1857.4598948998228</v>
      </c>
      <c r="O5" s="1">
        <f t="shared" si="8"/>
        <v>-1917.8702871828491</v>
      </c>
      <c r="P5" s="1">
        <f t="shared" si="9"/>
        <v>-1926.7365877123102</v>
      </c>
    </row>
    <row r="6" spans="2:20" x14ac:dyDescent="0.2">
      <c r="B6">
        <v>4</v>
      </c>
      <c r="C6">
        <v>-103.51174880000001</v>
      </c>
      <c r="D6">
        <v>-103.52901052999999</v>
      </c>
      <c r="E6">
        <v>-103.53185498000001</v>
      </c>
      <c r="F6">
        <v>-103.53408133000001</v>
      </c>
      <c r="H6">
        <f t="shared" si="3"/>
        <v>4</v>
      </c>
      <c r="I6">
        <f t="shared" si="4"/>
        <v>-103.53408133000001</v>
      </c>
      <c r="J6">
        <f t="shared" si="5"/>
        <v>-103.53466926</v>
      </c>
      <c r="K6">
        <f t="shared" si="0"/>
        <v>-103.53488574617482</v>
      </c>
      <c r="M6">
        <f t="shared" si="6"/>
        <v>4</v>
      </c>
      <c r="N6" s="1">
        <f t="shared" si="7"/>
        <v>-1388.4052969898883</v>
      </c>
      <c r="O6" s="1">
        <f t="shared" si="8"/>
        <v>-1444.8585616679493</v>
      </c>
      <c r="P6" s="1">
        <f t="shared" si="9"/>
        <v>-1465.1800606820041</v>
      </c>
    </row>
    <row r="7" spans="2:20" x14ac:dyDescent="0.2">
      <c r="B7">
        <v>5</v>
      </c>
      <c r="C7">
        <v>-103.50919648999999</v>
      </c>
      <c r="D7">
        <v>-103.52635016000001</v>
      </c>
      <c r="E7">
        <v>-103.52917893</v>
      </c>
      <c r="F7">
        <v>-103.53127885000001</v>
      </c>
      <c r="H7">
        <f t="shared" si="3"/>
        <v>5</v>
      </c>
      <c r="I7">
        <f t="shared" si="4"/>
        <v>-103.53127885000001</v>
      </c>
      <c r="J7">
        <f t="shared" si="5"/>
        <v>-103.53177611</v>
      </c>
      <c r="K7">
        <f t="shared" si="0"/>
        <v>-103.53197580058847</v>
      </c>
      <c r="M7">
        <f t="shared" si="6"/>
        <v>5</v>
      </c>
      <c r="N7" s="1">
        <f t="shared" si="7"/>
        <v>-773.33203208720931</v>
      </c>
      <c r="O7" s="1">
        <f t="shared" si="8"/>
        <v>-809.88553193828648</v>
      </c>
      <c r="P7" s="1">
        <f t="shared" si="9"/>
        <v>-826.52082583019842</v>
      </c>
    </row>
    <row r="8" spans="2:20" x14ac:dyDescent="0.2">
      <c r="B8">
        <v>6</v>
      </c>
      <c r="C8">
        <v>-103.50654393000001</v>
      </c>
      <c r="D8">
        <v>-103.52321145000001</v>
      </c>
      <c r="E8">
        <v>-103.52595667999999</v>
      </c>
      <c r="F8">
        <v>-103.52775529</v>
      </c>
      <c r="H8">
        <f t="shared" si="3"/>
        <v>6</v>
      </c>
      <c r="I8">
        <f t="shared" si="4"/>
        <v>-103.52775529</v>
      </c>
      <c r="J8">
        <f t="shared" si="5"/>
        <v>-103.528086</v>
      </c>
      <c r="K8">
        <f t="shared" si="0"/>
        <v>-103.52820989461247</v>
      </c>
      <c r="M8">
        <f t="shared" si="6"/>
        <v>6</v>
      </c>
      <c r="N8" s="1">
        <f t="shared" si="7"/>
        <v>0</v>
      </c>
      <c r="O8" s="1">
        <f t="shared" si="8"/>
        <v>0</v>
      </c>
      <c r="P8" s="1">
        <f t="shared" si="9"/>
        <v>0</v>
      </c>
    </row>
    <row r="10" spans="2:20" x14ac:dyDescent="0.2">
      <c r="B10">
        <v>1</v>
      </c>
      <c r="C10">
        <v>-103.53221754</v>
      </c>
      <c r="D10">
        <v>-103.53720704</v>
      </c>
      <c r="E10">
        <v>-103.53806606000001</v>
      </c>
      <c r="F10">
        <v>-103.53888883</v>
      </c>
      <c r="I10" t="str">
        <f>I2</f>
        <v>Var</v>
      </c>
      <c r="J10" t="str">
        <f t="shared" ref="J10:K10" si="10">J2</f>
        <v>PT2</v>
      </c>
      <c r="K10" t="str">
        <f t="shared" si="10"/>
        <v>Extrapolation(2)</v>
      </c>
    </row>
    <row r="11" spans="2:20" x14ac:dyDescent="0.2">
      <c r="B11">
        <v>2</v>
      </c>
      <c r="C11">
        <v>-103.53215409000001</v>
      </c>
      <c r="D11">
        <v>-103.53707455999999</v>
      </c>
      <c r="E11">
        <v>-103.53760837999999</v>
      </c>
      <c r="F11">
        <v>-103.53823692</v>
      </c>
      <c r="H11">
        <v>1</v>
      </c>
      <c r="I11">
        <f>-(I4-I3)/(2*$H11)*$M$1</f>
        <v>-60.603529959011695</v>
      </c>
      <c r="J11">
        <f>-(J4-J3)/(2*$H11)*$M$1</f>
        <v>-71.538853466208721</v>
      </c>
      <c r="K11">
        <f>-(K4-K3)/(2*$H11)*$M$1</f>
        <v>-84.665184274018173</v>
      </c>
    </row>
    <row r="12" spans="2:20" x14ac:dyDescent="0.2">
      <c r="B12">
        <v>3</v>
      </c>
      <c r="C12">
        <v>-103.53096132</v>
      </c>
      <c r="D12">
        <v>-103.53595303</v>
      </c>
      <c r="E12">
        <v>-103.53636485</v>
      </c>
      <c r="F12">
        <v>-103.53682446000001</v>
      </c>
      <c r="H12">
        <v>2</v>
      </c>
      <c r="I12">
        <f t="shared" ref="I12:J15" si="11">-(I5-I4)/(2*$H12)*$M$1</f>
        <v>-78.25532587188674</v>
      </c>
      <c r="J12">
        <f t="shared" si="11"/>
        <v>-77.499784453673442</v>
      </c>
      <c r="K12">
        <f t="shared" ref="K12" si="12">-(K5-K4)/(2*$H12)*$M$1</f>
        <v>-86.06065825654494</v>
      </c>
    </row>
    <row r="13" spans="2:20" x14ac:dyDescent="0.2">
      <c r="B13">
        <v>4</v>
      </c>
      <c r="C13">
        <v>-103.52848616</v>
      </c>
      <c r="D13">
        <v>-103.53343929</v>
      </c>
      <c r="E13">
        <v>-103.53407009999999</v>
      </c>
      <c r="F13">
        <v>-103.53466926</v>
      </c>
      <c r="H13">
        <v>3</v>
      </c>
      <c r="I13">
        <f t="shared" si="11"/>
        <v>-78.175766318322403</v>
      </c>
      <c r="J13">
        <f t="shared" si="11"/>
        <v>-78.83528758581663</v>
      </c>
      <c r="K13">
        <f t="shared" ref="K13" si="13">-(K6-K5)/(2*$H13)*$M$1</f>
        <v>-76.926087838384362</v>
      </c>
    </row>
    <row r="14" spans="2:20" x14ac:dyDescent="0.2">
      <c r="B14">
        <v>5</v>
      </c>
      <c r="C14">
        <v>-103.52535211999999</v>
      </c>
      <c r="D14">
        <v>-103.5304486</v>
      </c>
      <c r="E14">
        <v>-103.53117444</v>
      </c>
      <c r="F14">
        <v>-103.53177611</v>
      </c>
      <c r="H14">
        <v>4</v>
      </c>
      <c r="I14">
        <f t="shared" si="11"/>
        <v>-76.884158112834868</v>
      </c>
      <c r="J14">
        <f t="shared" si="11"/>
        <v>-79.371628716207852</v>
      </c>
      <c r="K14">
        <f t="shared" ref="K14" si="14">-(K7-K6)/(2*$H14)*$M$1</f>
        <v>-79.83240435647572</v>
      </c>
    </row>
    <row r="15" spans="2:20" x14ac:dyDescent="0.2">
      <c r="B15">
        <v>6</v>
      </c>
      <c r="C15">
        <v>-103.52169214</v>
      </c>
      <c r="D15">
        <v>-103.52687745</v>
      </c>
      <c r="E15">
        <v>-103.52759582</v>
      </c>
      <c r="F15">
        <v>-103.528086</v>
      </c>
      <c r="H15">
        <v>5</v>
      </c>
      <c r="I15">
        <f t="shared" si="11"/>
        <v>-77.333203208720931</v>
      </c>
      <c r="J15">
        <f t="shared" si="11"/>
        <v>-80.98855319382865</v>
      </c>
      <c r="K15">
        <f t="shared" ref="K15" si="15">-(K8-K7)/(2*$H15)*$M$1</f>
        <v>-82.652082583019848</v>
      </c>
    </row>
    <row r="17" spans="2:6" x14ac:dyDescent="0.2">
      <c r="B17">
        <f>B10</f>
        <v>1</v>
      </c>
      <c r="C17">
        <f>C10-C3</f>
        <v>-1.4976150000009625E-2</v>
      </c>
      <c r="D17">
        <f t="shared" ref="D17:F17" si="16">D10-D3</f>
        <v>-3.0552199999931418E-3</v>
      </c>
      <c r="E17">
        <f t="shared" si="16"/>
        <v>-1.9857300000012401E-3</v>
      </c>
      <c r="F17">
        <f t="shared" si="16"/>
        <v>-6.9184000000177548E-4</v>
      </c>
    </row>
    <row r="18" spans="2:6" x14ac:dyDescent="0.2">
      <c r="B18">
        <v>2</v>
      </c>
      <c r="C18">
        <f t="shared" ref="C18:F18" si="17">C11-C4</f>
        <v>-1.4928190000006225E-2</v>
      </c>
      <c r="D18">
        <f t="shared" si="17"/>
        <v>-3.0152399999963109E-3</v>
      </c>
      <c r="E18">
        <f t="shared" si="17"/>
        <v>-1.7542100000014216E-3</v>
      </c>
      <c r="F18">
        <f t="shared" si="17"/>
        <v>-5.9219000000609867E-4</v>
      </c>
    </row>
    <row r="19" spans="2:6" x14ac:dyDescent="0.2">
      <c r="B19">
        <v>3</v>
      </c>
      <c r="C19">
        <f t="shared" ref="C19:F19" si="18">C12-C5</f>
        <v>-1.7300960000000032E-2</v>
      </c>
      <c r="D19">
        <f t="shared" si="18"/>
        <v>-4.757190000006517E-3</v>
      </c>
      <c r="E19">
        <f t="shared" si="18"/>
        <v>-2.3011400000001458E-3</v>
      </c>
      <c r="F19">
        <f t="shared" si="18"/>
        <v>-6.0596000000145978E-4</v>
      </c>
    </row>
    <row r="20" spans="2:6" x14ac:dyDescent="0.2">
      <c r="B20">
        <v>4</v>
      </c>
      <c r="C20">
        <f t="shared" ref="C20:F20" si="19">C13-C6</f>
        <v>-1.6737359999993373E-2</v>
      </c>
      <c r="D20">
        <f t="shared" si="19"/>
        <v>-4.4287600000103566E-3</v>
      </c>
      <c r="E20">
        <f t="shared" si="19"/>
        <v>-2.2151199999882465E-3</v>
      </c>
      <c r="F20">
        <f t="shared" si="19"/>
        <v>-5.879299999946852E-4</v>
      </c>
    </row>
    <row r="21" spans="2:6" x14ac:dyDescent="0.2">
      <c r="B21">
        <v>5</v>
      </c>
      <c r="C21">
        <f t="shared" ref="C21:F21" si="20">C14-C7</f>
        <v>-1.6155630000000087E-2</v>
      </c>
      <c r="D21">
        <f t="shared" si="20"/>
        <v>-4.09843999999282E-3</v>
      </c>
      <c r="E21">
        <f t="shared" si="20"/>
        <v>-1.9955100000004222E-3</v>
      </c>
      <c r="F21">
        <f t="shared" si="20"/>
        <v>-4.9725999998884163E-4</v>
      </c>
    </row>
    <row r="22" spans="2:6" x14ac:dyDescent="0.2">
      <c r="B22">
        <v>6</v>
      </c>
      <c r="C22">
        <f t="shared" ref="C22:F22" si="21">C15-C8</f>
        <v>-1.5148209999992446E-2</v>
      </c>
      <c r="D22">
        <f t="shared" si="21"/>
        <v>-3.6659999999955062E-3</v>
      </c>
      <c r="E22">
        <f t="shared" si="21"/>
        <v>-1.6391400000088652E-3</v>
      </c>
      <c r="F22">
        <f t="shared" si="21"/>
        <v>-3.3071000000006734E-4</v>
      </c>
    </row>
    <row r="23" spans="2:6" x14ac:dyDescent="0.2">
      <c r="D23" t="s">
        <v>2</v>
      </c>
    </row>
    <row r="24" spans="2:6" x14ac:dyDescent="0.2">
      <c r="B24">
        <f>B17</f>
        <v>1</v>
      </c>
      <c r="C24" cm="1">
        <f t="array" ref="C24:D24">LINEST(C3:F3, C17:F17)</f>
        <v>-1.4523311514814954</v>
      </c>
      <c r="D24">
        <v>-103.53893669216905</v>
      </c>
    </row>
    <row r="25" spans="2:6" x14ac:dyDescent="0.2">
      <c r="B25">
        <v>2</v>
      </c>
      <c r="C25" cm="1">
        <f t="array" ref="C25:D25">LINEST(C4:F4, C18:F18)</f>
        <v>-1.4188250400632714</v>
      </c>
      <c r="D25">
        <v>-103.53839295971567</v>
      </c>
    </row>
    <row r="26" spans="2:6" x14ac:dyDescent="0.2">
      <c r="B26">
        <v>3</v>
      </c>
      <c r="C26" cm="1">
        <f t="array" ref="C26:D26">LINEST(C5:F5, C19:F19)</f>
        <v>-1.3593702084858157</v>
      </c>
      <c r="D26">
        <v>-103.53726885677435</v>
      </c>
    </row>
    <row r="27" spans="2:6" x14ac:dyDescent="0.2">
      <c r="B27">
        <v>4</v>
      </c>
      <c r="C27" cm="1">
        <f t="array" ref="C27:D27">LINEST(C6:F6, C20:F20)</f>
        <v>-1.3857567269194713</v>
      </c>
      <c r="D27">
        <v>-103.53497776964154</v>
      </c>
    </row>
    <row r="28" spans="2:6" x14ac:dyDescent="0.2">
      <c r="B28">
        <v>5</v>
      </c>
      <c r="C28" cm="1">
        <f t="array" ref="C28:D28">LINEST(C7:F7, C21:F21)</f>
        <v>-1.4121329573171788</v>
      </c>
      <c r="D28">
        <v>-103.5320314981097</v>
      </c>
    </row>
    <row r="29" spans="2:6" x14ac:dyDescent="0.2">
      <c r="B29">
        <v>6</v>
      </c>
      <c r="C29" cm="1">
        <f t="array" ref="C29:D29">LINEST(C8:F8, C22:F22)</f>
        <v>-1.4359920906222592</v>
      </c>
      <c r="D29">
        <v>-103.52832827394276</v>
      </c>
    </row>
    <row r="30" spans="2:6" x14ac:dyDescent="0.2">
      <c r="D30" t="s">
        <v>3</v>
      </c>
    </row>
    <row r="31" spans="2:6" x14ac:dyDescent="0.2">
      <c r="B31">
        <f>B24</f>
        <v>1</v>
      </c>
      <c r="C31" cm="1">
        <f t="array" ref="C31:D31">LINEST(D3:F3, D17:F17)</f>
        <v>-1.7089877012057613</v>
      </c>
      <c r="D31">
        <v>-103.53940880253452</v>
      </c>
    </row>
    <row r="32" spans="2:6" x14ac:dyDescent="0.2">
      <c r="B32">
        <f t="shared" ref="B32:B36" si="22">B25</f>
        <v>2</v>
      </c>
      <c r="C32" cm="1">
        <f t="array" ref="C32:D32">LINEST(D4:F4, D18:F18)</f>
        <v>-1.4789104696198871</v>
      </c>
      <c r="D32">
        <v>-103.53849586851011</v>
      </c>
    </row>
    <row r="33" spans="2:4" x14ac:dyDescent="0.2">
      <c r="B33">
        <f t="shared" si="22"/>
        <v>3</v>
      </c>
      <c r="C33" cm="1">
        <f t="array" ref="C33:D33">LINEST(D5:F5, D19:F19)</f>
        <v>-1.2069006596183074</v>
      </c>
      <c r="D33">
        <v>-103.53690936221885</v>
      </c>
    </row>
    <row r="34" spans="2:4" x14ac:dyDescent="0.2">
      <c r="B34">
        <f t="shared" si="22"/>
        <v>4</v>
      </c>
      <c r="C34" cm="1">
        <f t="array" ref="C34:D34">LINEST(D6:F6, D20:F20)</f>
        <v>-1.3181822030228898</v>
      </c>
      <c r="D34">
        <v>-103.53482656107921</v>
      </c>
    </row>
    <row r="35" spans="2:4" x14ac:dyDescent="0.2">
      <c r="B35">
        <f t="shared" si="22"/>
        <v>5</v>
      </c>
      <c r="C35" cm="1">
        <f t="array" ref="C35:D35">LINEST(D7:F7, D21:F21)</f>
        <v>-1.3671116790305664</v>
      </c>
      <c r="D35">
        <v>-103.53193962005662</v>
      </c>
    </row>
    <row r="36" spans="2:4" x14ac:dyDescent="0.2">
      <c r="B36">
        <f t="shared" si="22"/>
        <v>6</v>
      </c>
      <c r="C36" cm="1">
        <f t="array" ref="C36:D36">LINEST(D8:F8, D22:F22)</f>
        <v>-1.3616710505281533</v>
      </c>
      <c r="D36">
        <v>-103.52819919793005</v>
      </c>
    </row>
    <row r="37" spans="2:4" x14ac:dyDescent="0.2">
      <c r="D37" t="s">
        <v>4</v>
      </c>
    </row>
    <row r="38" spans="2:4" x14ac:dyDescent="0.2">
      <c r="B38">
        <f>B31</f>
        <v>1</v>
      </c>
      <c r="C38" cm="1">
        <f t="array" ref="C38:D38">LINEST(E3:F3,E17:F17)</f>
        <v>-1.635888676780511</v>
      </c>
      <c r="D38">
        <v>-103.53932876322216</v>
      </c>
    </row>
    <row r="39" spans="2:4" x14ac:dyDescent="0.2">
      <c r="B39">
        <f t="shared" ref="B39:B43" si="23">B32</f>
        <v>2</v>
      </c>
      <c r="C39" cm="1">
        <f t="array" ref="C39:D39">LINEST(E4:F4,E18:F18)</f>
        <v>-1.5409029104582068</v>
      </c>
      <c r="D39">
        <v>-103.53855723729455</v>
      </c>
    </row>
    <row r="40" spans="2:4" x14ac:dyDescent="0.2">
      <c r="B40">
        <f t="shared" si="23"/>
        <v>3</v>
      </c>
      <c r="C40" cm="1">
        <f t="array" ref="C40:D40">LINEST(E5:F5,E19:F19)</f>
        <v>-1.2711275498811427</v>
      </c>
      <c r="D40">
        <v>-103.53698875245014</v>
      </c>
    </row>
    <row r="41" spans="2:4" x14ac:dyDescent="0.2">
      <c r="B41">
        <f t="shared" si="23"/>
        <v>4</v>
      </c>
      <c r="C41" cm="1">
        <f t="array" ref="C41:D41">LINEST(E6:F6,E20:F20)</f>
        <v>-1.3682176021298256</v>
      </c>
      <c r="D41">
        <v>-103.53488574617482</v>
      </c>
    </row>
    <row r="42" spans="2:4" x14ac:dyDescent="0.2">
      <c r="B42">
        <f t="shared" si="23"/>
        <v>5</v>
      </c>
      <c r="C42" cm="1">
        <f t="array" ref="C42:D42">LINEST(E7:F7,E21:F21)</f>
        <v>-1.4015818454797389</v>
      </c>
      <c r="D42">
        <v>-103.53197580058847</v>
      </c>
    </row>
    <row r="43" spans="2:4" x14ac:dyDescent="0.2">
      <c r="B43">
        <f t="shared" si="23"/>
        <v>6</v>
      </c>
      <c r="C43" cm="1">
        <f t="array" ref="C43:D43">LINEST(E8:F8,E22:F22)</f>
        <v>-1.3746321927780623</v>
      </c>
      <c r="D43">
        <v>-103.52820989461247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AEA8-AA79-BC43-928F-4E5FA09B79FC}">
  <dimension ref="A1:K28"/>
  <sheetViews>
    <sheetView tabSelected="1" workbookViewId="0">
      <selection activeCell="K18" sqref="K18"/>
    </sheetView>
  </sheetViews>
  <sheetFormatPr baseColWidth="10" defaultRowHeight="16" x14ac:dyDescent="0.2"/>
  <sheetData>
    <row r="1" spans="1:11" x14ac:dyDescent="0.2">
      <c r="B1" t="s">
        <v>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K1">
        <v>219474.63136319999</v>
      </c>
    </row>
    <row r="2" spans="1:11" x14ac:dyDescent="0.2">
      <c r="A2">
        <v>498</v>
      </c>
      <c r="C2">
        <v>-57.989146580000003</v>
      </c>
      <c r="D2">
        <v>-57.989138269999998</v>
      </c>
      <c r="E2">
        <v>-57.984453629999997</v>
      </c>
      <c r="F2">
        <v>-57.98274996</v>
      </c>
      <c r="G2">
        <v>-57.980099389999999</v>
      </c>
      <c r="H2">
        <v>-57.9772794</v>
      </c>
    </row>
    <row r="3" spans="1:11" x14ac:dyDescent="0.2">
      <c r="A3">
        <v>5835</v>
      </c>
      <c r="C3">
        <v>-58.001743179999998</v>
      </c>
      <c r="D3">
        <v>-58.001567860000002</v>
      </c>
      <c r="E3">
        <v>-57.999664350000003</v>
      </c>
      <c r="F3">
        <v>-57.997480070000002</v>
      </c>
      <c r="G3">
        <v>-57.994818549999998</v>
      </c>
      <c r="H3">
        <v>-57.991627129999998</v>
      </c>
    </row>
    <row r="4" spans="1:11" x14ac:dyDescent="0.2">
      <c r="A4">
        <v>12355</v>
      </c>
      <c r="C4">
        <v>-58.003938390000002</v>
      </c>
      <c r="D4">
        <v>-58.003580790000001</v>
      </c>
      <c r="E4">
        <v>-58.001998329999999</v>
      </c>
      <c r="F4">
        <v>-57.999776869999998</v>
      </c>
      <c r="G4">
        <v>-57.997045239999999</v>
      </c>
      <c r="H4">
        <v>-57.993720340000003</v>
      </c>
    </row>
    <row r="5" spans="1:11" x14ac:dyDescent="0.2">
      <c r="A5">
        <v>58318</v>
      </c>
      <c r="C5">
        <v>-58.005985930000001</v>
      </c>
      <c r="D5">
        <v>-58.00539491</v>
      </c>
      <c r="E5">
        <v>-58.003922719999998</v>
      </c>
      <c r="F5">
        <v>-58.001726720000001</v>
      </c>
      <c r="G5">
        <v>-57.998824829999997</v>
      </c>
      <c r="H5">
        <v>-57.995176190000002</v>
      </c>
    </row>
    <row r="6" spans="1:11" x14ac:dyDescent="0.2">
      <c r="B6" t="s">
        <v>5</v>
      </c>
    </row>
    <row r="7" spans="1:11" x14ac:dyDescent="0.2">
      <c r="A7">
        <v>498</v>
      </c>
      <c r="C7">
        <v>-57.989146580000003</v>
      </c>
      <c r="D7">
        <v>-57.989138269999998</v>
      </c>
      <c r="E7">
        <v>-57.984453629999997</v>
      </c>
      <c r="F7">
        <v>-57.98274996</v>
      </c>
      <c r="G7">
        <v>-57.980099389999999</v>
      </c>
      <c r="H7">
        <v>-57.9772794</v>
      </c>
    </row>
    <row r="8" spans="1:11" x14ac:dyDescent="0.2">
      <c r="A8">
        <v>5892</v>
      </c>
      <c r="C8">
        <v>-58.002081959999998</v>
      </c>
      <c r="D8">
        <v>-58.001893189999997</v>
      </c>
      <c r="E8">
        <v>-57.999971160000001</v>
      </c>
      <c r="F8">
        <v>-57.997712040000003</v>
      </c>
      <c r="G8">
        <v>-57.994961930000002</v>
      </c>
      <c r="H8">
        <v>-57.991642390000003</v>
      </c>
    </row>
    <row r="9" spans="1:11" x14ac:dyDescent="0.2">
      <c r="A9">
        <v>12431</v>
      </c>
      <c r="C9">
        <v>-58.004366640000001</v>
      </c>
      <c r="D9">
        <v>-58.003999110000002</v>
      </c>
      <c r="E9">
        <v>-58.002364739999997</v>
      </c>
      <c r="F9">
        <v>-58.000062329999999</v>
      </c>
      <c r="G9">
        <v>-57.997213549999998</v>
      </c>
      <c r="H9">
        <v>-57.993733859999999</v>
      </c>
    </row>
    <row r="10" spans="1:11" x14ac:dyDescent="0.2">
      <c r="A10">
        <v>63297</v>
      </c>
      <c r="C10">
        <v>-58.006547410000003</v>
      </c>
      <c r="D10">
        <v>-58.005932489999999</v>
      </c>
      <c r="E10">
        <v>-58.004409269999996</v>
      </c>
      <c r="F10">
        <v>-58.002123670000003</v>
      </c>
      <c r="G10">
        <v>-57.999094530000001</v>
      </c>
      <c r="H10">
        <v>-57.995262629999999</v>
      </c>
    </row>
    <row r="11" spans="1:11" x14ac:dyDescent="0.2">
      <c r="B11" t="s">
        <v>7</v>
      </c>
    </row>
    <row r="12" spans="1:11" x14ac:dyDescent="0.2">
      <c r="A12">
        <v>494</v>
      </c>
      <c r="C12">
        <v>-57.989146179999999</v>
      </c>
      <c r="D12">
        <v>-57.989137939999999</v>
      </c>
      <c r="E12">
        <v>-57.984388260000003</v>
      </c>
      <c r="F12">
        <v>-57.98269767</v>
      </c>
      <c r="G12">
        <v>-57.98006341</v>
      </c>
      <c r="H12">
        <v>-57.97705646</v>
      </c>
    </row>
    <row r="13" spans="1:11" x14ac:dyDescent="0.2">
      <c r="A13">
        <v>5914</v>
      </c>
      <c r="C13">
        <v>-58.002082610000002</v>
      </c>
      <c r="D13">
        <v>-58.001894159999999</v>
      </c>
      <c r="E13">
        <v>-57.999964910000003</v>
      </c>
      <c r="F13">
        <v>-57.997716509999997</v>
      </c>
      <c r="G13">
        <v>-57.994958760000003</v>
      </c>
      <c r="H13">
        <v>-57.99163291</v>
      </c>
    </row>
    <row r="14" spans="1:11" x14ac:dyDescent="0.2">
      <c r="A14">
        <v>12591</v>
      </c>
      <c r="C14">
        <v>-58.004429109999997</v>
      </c>
      <c r="D14">
        <v>-58.004065840000003</v>
      </c>
      <c r="E14">
        <v>-58.002423759999999</v>
      </c>
      <c r="F14">
        <v>-58.000107309999997</v>
      </c>
      <c r="G14">
        <v>-57.997255610000003</v>
      </c>
      <c r="H14">
        <v>-57.993785099999997</v>
      </c>
    </row>
    <row r="15" spans="1:11" x14ac:dyDescent="0.2">
      <c r="A15">
        <v>65309</v>
      </c>
      <c r="C15">
        <v>-58.006648239999997</v>
      </c>
      <c r="D15">
        <v>-58.006035420000003</v>
      </c>
      <c r="E15">
        <v>-58.00450799</v>
      </c>
      <c r="F15">
        <v>-58.002216050000001</v>
      </c>
      <c r="G15">
        <v>-57.999181180000001</v>
      </c>
      <c r="H15">
        <v>-57.995345839999999</v>
      </c>
    </row>
    <row r="16" spans="1:11" x14ac:dyDescent="0.2">
      <c r="B16" t="s">
        <v>8</v>
      </c>
    </row>
    <row r="17" spans="1:8" x14ac:dyDescent="0.2">
      <c r="A17">
        <v>635</v>
      </c>
      <c r="C17">
        <v>-57.993688370000001</v>
      </c>
      <c r="D17">
        <v>-57.993651810000003</v>
      </c>
      <c r="E17">
        <v>-57.985085290000001</v>
      </c>
      <c r="F17">
        <v>-57.983488690000001</v>
      </c>
      <c r="G17">
        <v>-57.980774169999997</v>
      </c>
      <c r="H17">
        <v>-57.977832489999997</v>
      </c>
    </row>
    <row r="18" spans="1:8" x14ac:dyDescent="0.2">
      <c r="A18">
        <v>6744</v>
      </c>
      <c r="C18">
        <v>-58.004299699999997</v>
      </c>
      <c r="D18">
        <v>-58.004186150000002</v>
      </c>
      <c r="E18">
        <v>-58.001665459999998</v>
      </c>
      <c r="F18">
        <v>-57.999314210000001</v>
      </c>
      <c r="G18">
        <v>-57.9964187</v>
      </c>
      <c r="H18">
        <v>-57.99296545</v>
      </c>
    </row>
    <row r="19" spans="1:8" x14ac:dyDescent="0.2">
      <c r="A19">
        <v>13192</v>
      </c>
      <c r="C19">
        <v>-58.006097050000001</v>
      </c>
      <c r="D19">
        <v>-58.005719020000001</v>
      </c>
      <c r="E19">
        <v>-58.004068140000001</v>
      </c>
      <c r="F19">
        <v>-58.001682780000003</v>
      </c>
      <c r="G19">
        <v>-57.998765779999999</v>
      </c>
      <c r="H19">
        <v>-57.995224100000001</v>
      </c>
    </row>
    <row r="20" spans="1:8" x14ac:dyDescent="0.2">
      <c r="A20">
        <v>76525</v>
      </c>
      <c r="C20">
        <v>-58.008760090000003</v>
      </c>
      <c r="D20">
        <v>-58.008166959999997</v>
      </c>
      <c r="E20">
        <v>-58.006600370000001</v>
      </c>
      <c r="F20">
        <v>-58.004259169999997</v>
      </c>
      <c r="G20">
        <v>-58.001170620000003</v>
      </c>
      <c r="H20">
        <v>-57.997289549999998</v>
      </c>
    </row>
    <row r="24" spans="1:8" x14ac:dyDescent="0.2">
      <c r="D24">
        <v>60</v>
      </c>
      <c r="E24">
        <v>80</v>
      </c>
      <c r="F24">
        <v>100</v>
      </c>
      <c r="G24">
        <v>120</v>
      </c>
    </row>
    <row r="25" spans="1:8" x14ac:dyDescent="0.2">
      <c r="C25" s="2">
        <v>5.0000000000000001E-3</v>
      </c>
      <c r="D25">
        <f>$K$1*(C2-D2)/2/D$1</f>
        <v>-0.91191709391232423</v>
      </c>
      <c r="E25">
        <f>$K$1*(C7-D7)/2/D$1</f>
        <v>-0.91191709391232423</v>
      </c>
      <c r="F25">
        <f>$K$1*(C12-D12)/2/D$1</f>
        <v>-0.90423548117903274</v>
      </c>
      <c r="G25">
        <f>$K$1*(C17-D17)/2/D$1</f>
        <v>-4.011996261108151</v>
      </c>
    </row>
    <row r="26" spans="1:8" x14ac:dyDescent="0.2">
      <c r="C26" s="2">
        <v>1E-3</v>
      </c>
      <c r="D26">
        <f t="shared" ref="D26:D44" si="0">$K$1*(C3-D3)/2/D$1</f>
        <v>-19.239146184942474</v>
      </c>
      <c r="E26">
        <f>$K$1*(C8-D8)/2/D$1</f>
        <v>-20.715113081344079</v>
      </c>
      <c r="F26">
        <f>$K$1*(C13-D13)/2/D$1</f>
        <v>-20.679997140539385</v>
      </c>
      <c r="G26">
        <f>$K$1*(C18-D18)/2/D$1</f>
        <v>-12.460672195062836</v>
      </c>
    </row>
    <row r="27" spans="1:8" x14ac:dyDescent="0.2">
      <c r="C27" s="2">
        <v>5.0000000000000001E-4</v>
      </c>
      <c r="D27">
        <f t="shared" si="0"/>
        <v>-39.242064087845193</v>
      </c>
      <c r="E27">
        <f>$K$1*(C9-D9)/2/D$1</f>
        <v>-40.331755632276227</v>
      </c>
      <c r="F27">
        <f>$K$1*(C14-D14)/2/D$1</f>
        <v>-39.864274666999854</v>
      </c>
      <c r="G27">
        <f>$K$1*(C19-D19)/2/D$1</f>
        <v>-41.483997447142812</v>
      </c>
    </row>
    <row r="28" spans="1:8" x14ac:dyDescent="0.2">
      <c r="C28" s="2">
        <v>1E-4</v>
      </c>
      <c r="D28">
        <f t="shared" si="0"/>
        <v>-64.856948314321727</v>
      </c>
      <c r="E28">
        <f>$K$1*(C10-D10)/2/D$1</f>
        <v>-67.479670159351855</v>
      </c>
      <c r="F28">
        <f>$K$1*(C15-D15)/2/D$1</f>
        <v>-67.249221795286914</v>
      </c>
      <c r="G28">
        <f>$K$1*(C20-D20)/2/D$1</f>
        <v>-65.08849405085455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M90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2022-10-06T04:32:56Z</dcterms:created>
  <dcterms:modified xsi:type="dcterms:W3CDTF">2022-10-14T18:02:29Z</dcterms:modified>
</cp:coreProperties>
</file>