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28__3d_3p_3p_3d_3p_3p_3p_3p/"/>
    </mc:Choice>
  </mc:AlternateContent>
  <xr:revisionPtr revIDLastSave="0" documentId="13_ncr:1_{2E8D1769-24F6-5142-A863-17984792F343}" xr6:coauthVersionLast="47" xr6:coauthVersionMax="47" xr10:uidLastSave="{00000000-0000-0000-0000-000000000000}"/>
  <bookViews>
    <workbookView xWindow="0" yWindow="500" windowWidth="51200" windowHeight="28300" activeTab="2" xr2:uid="{39866DF4-5F4A-3A4A-808C-3A40360BBC12}"/>
  </bookViews>
  <sheets>
    <sheet name="m030" sheetId="1" r:id="rId1"/>
    <sheet name="notuck_m030" sheetId="3" r:id="rId2"/>
    <sheet name="nospin_m100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7" i="5" l="1" a="1"/>
  <c r="U17" i="5" s="1"/>
  <c r="R17" i="5" a="1"/>
  <c r="R17" i="5" s="1"/>
  <c r="K13" i="5"/>
  <c r="L13" i="5"/>
  <c r="K14" i="5"/>
  <c r="L14" i="5"/>
  <c r="K15" i="5"/>
  <c r="L15" i="5"/>
  <c r="K16" i="5"/>
  <c r="L16" i="5"/>
  <c r="K17" i="5"/>
  <c r="L17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B14" i="5"/>
  <c r="B15" i="5"/>
  <c r="B16" i="5"/>
  <c r="B17" i="5"/>
  <c r="B18" i="5"/>
  <c r="B19" i="5"/>
  <c r="B20" i="5"/>
  <c r="B13" i="5"/>
  <c r="K19" i="5"/>
  <c r="L19" i="5"/>
  <c r="M19" i="5"/>
  <c r="N19" i="5"/>
  <c r="O19" i="5"/>
  <c r="P19" i="5"/>
  <c r="K20" i="5"/>
  <c r="L20" i="5"/>
  <c r="M20" i="5"/>
  <c r="N20" i="5"/>
  <c r="O20" i="5"/>
  <c r="P20" i="5"/>
  <c r="P18" i="5"/>
  <c r="O18" i="5"/>
  <c r="N18" i="5"/>
  <c r="M18" i="5"/>
  <c r="L18" i="5"/>
  <c r="K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3" i="5"/>
  <c r="O13" i="5"/>
  <c r="N13" i="5"/>
  <c r="M13" i="5"/>
  <c r="P12" i="5"/>
  <c r="O12" i="5"/>
  <c r="N12" i="5"/>
  <c r="M12" i="5"/>
  <c r="L12" i="5"/>
  <c r="K12" i="5"/>
  <c r="K11" i="3"/>
  <c r="C20" i="3" a="1"/>
  <c r="C20" i="3" s="1"/>
  <c r="C21" i="3" a="1"/>
  <c r="C21" i="3" s="1"/>
  <c r="C22" i="3" a="1"/>
  <c r="C22" i="3" s="1"/>
  <c r="C19" i="3" a="1"/>
  <c r="C19" i="3" s="1"/>
  <c r="B15" i="3"/>
  <c r="B14" i="3"/>
  <c r="B13" i="3"/>
  <c r="B12" i="3"/>
  <c r="B11" i="3"/>
  <c r="C11" i="3"/>
  <c r="P15" i="3"/>
  <c r="O15" i="3"/>
  <c r="N15" i="3"/>
  <c r="M15" i="3"/>
  <c r="L15" i="3"/>
  <c r="K15" i="3"/>
  <c r="D15" i="3"/>
  <c r="C15" i="3"/>
  <c r="P14" i="3"/>
  <c r="O14" i="3"/>
  <c r="N14" i="3"/>
  <c r="M14" i="3"/>
  <c r="L14" i="3"/>
  <c r="K14" i="3"/>
  <c r="R15" i="3" s="1" a="1"/>
  <c r="D14" i="3"/>
  <c r="C14" i="3"/>
  <c r="P13" i="3"/>
  <c r="O13" i="3"/>
  <c r="N13" i="3"/>
  <c r="M13" i="3"/>
  <c r="L13" i="3"/>
  <c r="K13" i="3"/>
  <c r="D13" i="3"/>
  <c r="C13" i="3"/>
  <c r="P12" i="3"/>
  <c r="O12" i="3"/>
  <c r="N12" i="3"/>
  <c r="M12" i="3"/>
  <c r="L12" i="3"/>
  <c r="K12" i="3"/>
  <c r="D12" i="3"/>
  <c r="C12" i="3"/>
  <c r="P11" i="3"/>
  <c r="O11" i="3"/>
  <c r="N11" i="3"/>
  <c r="M11" i="3"/>
  <c r="L11" i="3"/>
  <c r="D11" i="3"/>
  <c r="P10" i="3"/>
  <c r="O10" i="3"/>
  <c r="N10" i="3"/>
  <c r="M10" i="3"/>
  <c r="L10" i="3"/>
  <c r="K10" i="3"/>
  <c r="C12" i="1"/>
  <c r="C13" i="1"/>
  <c r="C14" i="1"/>
  <c r="C15" i="1"/>
  <c r="C16" i="1"/>
  <c r="C11" i="1"/>
  <c r="D16" i="1"/>
  <c r="D15" i="1"/>
  <c r="D14" i="1"/>
  <c r="D13" i="1"/>
  <c r="D12" i="1"/>
  <c r="D11" i="1"/>
  <c r="S18" i="1"/>
  <c r="R16" i="1" a="1"/>
  <c r="R16" i="1" s="1"/>
  <c r="R15" i="1" a="1"/>
  <c r="R15" i="1" s="1"/>
  <c r="K11" i="1"/>
  <c r="L11" i="1"/>
  <c r="K12" i="1"/>
  <c r="L12" i="1"/>
  <c r="K13" i="1"/>
  <c r="L13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P12" i="1"/>
  <c r="O12" i="1"/>
  <c r="N12" i="1"/>
  <c r="M12" i="1"/>
  <c r="L10" i="1"/>
  <c r="M10" i="1"/>
  <c r="N10" i="1"/>
  <c r="O10" i="1"/>
  <c r="P10" i="1"/>
  <c r="M11" i="1"/>
  <c r="N11" i="1"/>
  <c r="O11" i="1"/>
  <c r="P11" i="1"/>
  <c r="K10" i="1"/>
  <c r="U23" i="5" l="1"/>
  <c r="R16" i="3" a="1"/>
  <c r="R16" i="3" s="1"/>
  <c r="R15" i="3"/>
  <c r="C21" i="1" a="1"/>
  <c r="C21" i="1" s="1"/>
  <c r="C20" i="1" a="1"/>
  <c r="C19" i="1" a="1"/>
  <c r="C22" i="1" a="1"/>
  <c r="C23" i="1" a="1"/>
  <c r="S18" i="3" l="1"/>
  <c r="C22" i="1"/>
  <c r="C20" i="1"/>
  <c r="C23" i="1"/>
  <c r="C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<sst xmlns="http://schemas.openxmlformats.org/spreadsheetml/2006/main" count="19" uniqueCount="8">
  <si>
    <t>E(Var)</t>
  </si>
  <si>
    <t xml:space="preserve">       E(2)</t>
  </si>
  <si>
    <t>S^2</t>
  </si>
  <si>
    <t>Delta E</t>
  </si>
  <si>
    <t>Gap</t>
  </si>
  <si>
    <t>E(PT2)</t>
  </si>
  <si>
    <t>Gap (Var)</t>
  </si>
  <si>
    <t>Gap (PT2)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</si>
</sst>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8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'm030'!$D$10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'm030'!$C$11:$C$16</c:f>
              <c:numCache>
                <c:formatCode>General</c:formatCode>
                <c:ptCount val="6"/>
                <c:pt idx="0">
                  <c:v>-6.7971292936504861</c:v>
                </c:pt>
                <c:pt idx="1">
                  <c:v>-4.8701420356380281</c:v>
                </c:pt>
                <c:pt idx="2">
                  <c:v>-1.1083468749589866</c:v>
                </c:pt>
                <c:pt idx="3">
                  <c:v>-2.791717300025335</c:v>
                </c:pt>
                <c:pt idx="4">
                  <c:v>-1.7514075394849282</c:v>
                </c:pt>
                <c:pt idx="5">
                  <c:v>-1.0403097355890298</c:v>
                </c:pt>
              </c:numCache>
            </c:numRef>
          </c:xVal>
          <c:yVal>
            <c:numRef>
              <c:f>'m030'!$D$11:$D$16</c:f>
              <c:numCache>
                <c:formatCode>General</c:formatCode>
                <c:ptCount val="6"/>
                <c:pt idx="0">
                  <c:v>-40.247257639107481</c:v>
                </c:pt>
                <c:pt idx="1">
                  <c:v>-42.610999420446333</c:v>
                </c:pt>
                <c:pt idx="2">
                  <c:v>-48.299781826662141</c:v>
                </c:pt>
                <c:pt idx="3">
                  <c:v>-44.985714904563395</c:v>
                </c:pt>
                <c:pt idx="4">
                  <c:v>-47.450415008460965</c:v>
                </c:pt>
                <c:pt idx="5">
                  <c:v>-48.260276399350218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1-7D41-BCFB-E8CD5940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04272"/>
        <c:axId val="480805920"/>
      </c:scatterChart>
      <c:valAx>
        <c:axId val="4808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5920"/>
        <c:crosses val="autoZero"/>
        <c:crossBetween val="midCat"/>
      </c:valAx>
      <c:valAx>
        <c:axId val="480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'm030'!$D$2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63801399825024"/>
                  <c:y val="-0.18645596383785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'm030'!$K$11:$K$16</c:f>
              <c:numCache>
                <c:formatCode>General</c:formatCode>
                <c:ptCount val="6"/>
                <c:pt idx="0">
                  <c:v>-1.9364999999993415E-3</c:v>
                </c:pt>
                <c:pt idx="1">
                  <c:v>-1.179439999987153E-3</c:v>
                </c:pt>
                <c:pt idx="2">
                  <c:v>-3.2532999995282808E-4</c:v>
                </c:pt>
                <c:pt idx="3">
                  <c:v>-2.0406000004413727E-4</c:v>
                </c:pt>
                <c:pt idx="4">
                  <c:v>-8.0729999979212153E-5</c:v>
                </c:pt>
                <c:pt idx="5">
                  <c:v>-4.1369999962626025E-5</c:v>
                </c:pt>
              </c:numCache>
            </c:numRef>
          </c:xVal>
          <c:yVal>
            <c:numRef>
              <c:f>'m030'!$D$3:$D$8</c:f>
              <c:numCache>
                <c:formatCode>General</c:formatCode>
                <c:ptCount val="6"/>
                <c:pt idx="0">
                  <c:v>-263.66190913999998</c:v>
                </c:pt>
                <c:pt idx="1">
                  <c:v>-263.66296158</c:v>
                </c:pt>
                <c:pt idx="2">
                  <c:v>-263.66409700000003</c:v>
                </c:pt>
                <c:pt idx="3">
                  <c:v>-263.66423859999998</c:v>
                </c:pt>
                <c:pt idx="4">
                  <c:v>-263.66438977000001</c:v>
                </c:pt>
                <c:pt idx="5">
                  <c:v>-263.66443728000002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5-D640-A466-735BD2423A59}"/>
            </c:ext>
          </c:extLst>
        </c:ser>
        <c:ser>
          <c:idx val="0"/>
          <c:order val="1"/>
          <c:tx>
            <c:strRef>
              <c:f>'m030'!$E$2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55511811023623"/>
                  <c:y val="-0.49596310877806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'm030'!$L$11:$L$16</c:f>
              <c:numCache>
                <c:formatCode>General</c:formatCode>
                <c:ptCount val="6"/>
                <c:pt idx="0">
                  <c:v>-1.9055299999877207E-3</c:v>
                </c:pt>
                <c:pt idx="1">
                  <c:v>-1.1572500000056607E-3</c:v>
                </c:pt>
                <c:pt idx="2">
                  <c:v>-3.2027999998263113E-4</c:v>
                </c:pt>
                <c:pt idx="3">
                  <c:v>-1.9134000001486129E-4</c:v>
                </c:pt>
                <c:pt idx="4">
                  <c:v>-7.2750000015275873E-5</c:v>
                </c:pt>
                <c:pt idx="5">
                  <c:v>-3.6630000010973163E-5</c:v>
                </c:pt>
              </c:numCache>
            </c:numRef>
          </c:xVal>
          <c:yVal>
            <c:numRef>
              <c:f>'m030'!$E$3:$E$8</c:f>
              <c:numCache>
                <c:formatCode>General</c:formatCode>
                <c:ptCount val="6"/>
                <c:pt idx="0">
                  <c:v>-263.66172576000002</c:v>
                </c:pt>
                <c:pt idx="1">
                  <c:v>-263.66276742999997</c:v>
                </c:pt>
                <c:pt idx="2">
                  <c:v>-263.66387693000001</c:v>
                </c:pt>
                <c:pt idx="3">
                  <c:v>-263.66403363000001</c:v>
                </c:pt>
                <c:pt idx="4">
                  <c:v>-263.66417357</c:v>
                </c:pt>
                <c:pt idx="5">
                  <c:v>-263.66421738999998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5-D640-A466-735BD242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'm030'!$D$2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'm030'!$D$3:$D$8</c:f>
              <c:numCache>
                <c:formatCode>General</c:formatCode>
                <c:ptCount val="6"/>
                <c:pt idx="0">
                  <c:v>-263.66190913999998</c:v>
                </c:pt>
                <c:pt idx="1">
                  <c:v>-263.66296158</c:v>
                </c:pt>
                <c:pt idx="2">
                  <c:v>-263.66409700000003</c:v>
                </c:pt>
                <c:pt idx="3">
                  <c:v>-263.66423859999998</c:v>
                </c:pt>
                <c:pt idx="4">
                  <c:v>-263.66438977000001</c:v>
                </c:pt>
                <c:pt idx="5">
                  <c:v>-263.66443728000002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3-4546-A001-193AA0685EBA}"/>
            </c:ext>
          </c:extLst>
        </c:ser>
        <c:ser>
          <c:idx val="1"/>
          <c:order val="1"/>
          <c:tx>
            <c:strRef>
              <c:f>'m030'!$E$2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'm030'!$E$3:$E$8</c:f>
              <c:numCache>
                <c:formatCode>General</c:formatCode>
                <c:ptCount val="6"/>
                <c:pt idx="0">
                  <c:v>-263.66172576000002</c:v>
                </c:pt>
                <c:pt idx="1">
                  <c:v>-263.66276742999997</c:v>
                </c:pt>
                <c:pt idx="2">
                  <c:v>-263.66387693000001</c:v>
                </c:pt>
                <c:pt idx="3">
                  <c:v>-263.66403363000001</c:v>
                </c:pt>
                <c:pt idx="4">
                  <c:v>-263.66417357</c:v>
                </c:pt>
                <c:pt idx="5">
                  <c:v>-263.66421738999998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3-4546-A001-193AA0685EBA}"/>
            </c:ext>
          </c:extLst>
        </c:ser>
        <c:ser>
          <c:idx val="2"/>
          <c:order val="2"/>
          <c:tx>
            <c:strRef>
              <c:f>'m030'!$F$2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'm030'!$F$3:$F$8</c:f>
              <c:numCache>
                <c:formatCode>General</c:formatCode>
                <c:ptCount val="6"/>
                <c:pt idx="0">
                  <c:v>-263.66135737000002</c:v>
                </c:pt>
                <c:pt idx="1">
                  <c:v>-263.66237898999998</c:v>
                </c:pt>
                <c:pt idx="2">
                  <c:v>-263.66345403999998</c:v>
                </c:pt>
                <c:pt idx="3">
                  <c:v>-263.66358127000001</c:v>
                </c:pt>
                <c:pt idx="4">
                  <c:v>-263.66372047999999</c:v>
                </c:pt>
                <c:pt idx="5">
                  <c:v>-263.66376369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3-4546-A001-193AA0685EBA}"/>
            </c:ext>
          </c:extLst>
        </c:ser>
        <c:ser>
          <c:idx val="3"/>
          <c:order val="3"/>
          <c:tx>
            <c:strRef>
              <c:f>'m030'!$G$2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'm030'!$G$3:$G$8</c:f>
              <c:numCache>
                <c:formatCode>General</c:formatCode>
                <c:ptCount val="6"/>
                <c:pt idx="0">
                  <c:v>-263.66080068999997</c:v>
                </c:pt>
                <c:pt idx="1">
                  <c:v>-263.66179550999999</c:v>
                </c:pt>
                <c:pt idx="2">
                  <c:v>-263.66281163000002</c:v>
                </c:pt>
                <c:pt idx="3">
                  <c:v>-263.66293438999998</c:v>
                </c:pt>
                <c:pt idx="4">
                  <c:v>-263.66305407999999</c:v>
                </c:pt>
                <c:pt idx="5">
                  <c:v>-263.66309203999998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3-4546-A001-193AA0685EBA}"/>
            </c:ext>
          </c:extLst>
        </c:ser>
        <c:ser>
          <c:idx val="4"/>
          <c:order val="4"/>
          <c:tx>
            <c:strRef>
              <c:f>'m030'!$H$2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'm030'!$H$3:$H$8</c:f>
              <c:numCache>
                <c:formatCode>General</c:formatCode>
                <c:ptCount val="6"/>
                <c:pt idx="0">
                  <c:v>-263.66005063</c:v>
                </c:pt>
                <c:pt idx="1">
                  <c:v>-263.66101315999998</c:v>
                </c:pt>
                <c:pt idx="2">
                  <c:v>-263.66195327000003</c:v>
                </c:pt>
                <c:pt idx="3">
                  <c:v>-263.66204742999997</c:v>
                </c:pt>
                <c:pt idx="4">
                  <c:v>-263.66215486999999</c:v>
                </c:pt>
                <c:pt idx="5">
                  <c:v>-263.66218924999998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3-4546-A001-193AA0685EBA}"/>
            </c:ext>
          </c:extLst>
        </c:ser>
        <c:ser>
          <c:idx val="5"/>
          <c:order val="5"/>
          <c:tx>
            <c:strRef>
              <c:f>'m030'!$I$2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'm030'!$I$3:$I$8</c:f>
              <c:numCache>
                <c:formatCode>General</c:formatCode>
                <c:ptCount val="6"/>
                <c:pt idx="0">
                  <c:v>-263.65910009999999</c:v>
                </c:pt>
                <c:pt idx="1">
                  <c:v>-263.66002662</c:v>
                </c:pt>
                <c:pt idx="2">
                  <c:v>-263.66087868</c:v>
                </c:pt>
                <c:pt idx="3">
                  <c:v>-263.66094664000002</c:v>
                </c:pt>
                <c:pt idx="4">
                  <c:v>-263.66103098999997</c:v>
                </c:pt>
                <c:pt idx="5">
                  <c:v>-263.66105694999999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33-4546-A001-193AA0685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'm030'!$K$2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'm030'!$K$3:$K$8</c:f>
              <c:numCache>
                <c:formatCode>General</c:formatCode>
                <c:ptCount val="6"/>
                <c:pt idx="0">
                  <c:v>-263.66384563999998</c:v>
                </c:pt>
                <c:pt idx="1">
                  <c:v>-263.66414101999999</c:v>
                </c:pt>
                <c:pt idx="2">
                  <c:v>-263.66442232999998</c:v>
                </c:pt>
                <c:pt idx="3">
                  <c:v>-263.66444266000002</c:v>
                </c:pt>
                <c:pt idx="4">
                  <c:v>-263.66447049999999</c:v>
                </c:pt>
                <c:pt idx="5">
                  <c:v>-263.66447864999998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1-5C4B-832B-0E4D39E37038}"/>
            </c:ext>
          </c:extLst>
        </c:ser>
        <c:ser>
          <c:idx val="1"/>
          <c:order val="1"/>
          <c:tx>
            <c:strRef>
              <c:f>'m030'!$L$2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'm030'!$L$3:$L$8</c:f>
              <c:numCache>
                <c:formatCode>General</c:formatCode>
                <c:ptCount val="6"/>
                <c:pt idx="0">
                  <c:v>-263.66363129000001</c:v>
                </c:pt>
                <c:pt idx="1">
                  <c:v>-263.66392467999998</c:v>
                </c:pt>
                <c:pt idx="2">
                  <c:v>-263.66419721</c:v>
                </c:pt>
                <c:pt idx="3">
                  <c:v>-263.66422497000002</c:v>
                </c:pt>
                <c:pt idx="4">
                  <c:v>-263.66424632000002</c:v>
                </c:pt>
                <c:pt idx="5">
                  <c:v>-263.66425401999999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31-5C4B-832B-0E4D39E37038}"/>
            </c:ext>
          </c:extLst>
        </c:ser>
        <c:ser>
          <c:idx val="2"/>
          <c:order val="2"/>
          <c:tx>
            <c:strRef>
              <c:f>'m030'!$M$2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'm030'!$M$3:$M$8</c:f>
              <c:numCache>
                <c:formatCode>General</c:formatCode>
                <c:ptCount val="6"/>
                <c:pt idx="0">
                  <c:v>-263.66320239999999</c:v>
                </c:pt>
                <c:pt idx="1">
                  <c:v>-263.66348764000003</c:v>
                </c:pt>
                <c:pt idx="2">
                  <c:v>-263.66375249999999</c:v>
                </c:pt>
                <c:pt idx="3">
                  <c:v>-263.66377216000001</c:v>
                </c:pt>
                <c:pt idx="4">
                  <c:v>-263.66379475999997</c:v>
                </c:pt>
                <c:pt idx="5">
                  <c:v>-263.66380184000002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31-5C4B-832B-0E4D39E37038}"/>
            </c:ext>
          </c:extLst>
        </c:ser>
        <c:ser>
          <c:idx val="3"/>
          <c:order val="3"/>
          <c:tx>
            <c:strRef>
              <c:f>'m030'!$N$2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'm030'!$N$3:$N$8</c:f>
              <c:numCache>
                <c:formatCode>General</c:formatCode>
                <c:ptCount val="6"/>
                <c:pt idx="0">
                  <c:v>-263.66255861000002</c:v>
                </c:pt>
                <c:pt idx="1">
                  <c:v>-263.66283435999998</c:v>
                </c:pt>
                <c:pt idx="2">
                  <c:v>-263.66308320000002</c:v>
                </c:pt>
                <c:pt idx="3">
                  <c:v>-263.66310163000003</c:v>
                </c:pt>
                <c:pt idx="4">
                  <c:v>-263.66311959000001</c:v>
                </c:pt>
                <c:pt idx="5">
                  <c:v>-263.66312498999997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31-5C4B-832B-0E4D39E37038}"/>
            </c:ext>
          </c:extLst>
        </c:ser>
        <c:ser>
          <c:idx val="4"/>
          <c:order val="4"/>
          <c:tx>
            <c:strRef>
              <c:f>'m030'!$O$2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'm030'!$O$3:$O$8</c:f>
              <c:numCache>
                <c:formatCode>General</c:formatCode>
                <c:ptCount val="6"/>
                <c:pt idx="0">
                  <c:v>-263.66169932000003</c:v>
                </c:pt>
                <c:pt idx="1">
                  <c:v>-263.66196142000001</c:v>
                </c:pt>
                <c:pt idx="2">
                  <c:v>-263.66219075999999</c:v>
                </c:pt>
                <c:pt idx="3">
                  <c:v>-263.66220156000003</c:v>
                </c:pt>
                <c:pt idx="4">
                  <c:v>-263.66221590999999</c:v>
                </c:pt>
                <c:pt idx="5">
                  <c:v>-263.66221990999998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31-5C4B-832B-0E4D39E37038}"/>
            </c:ext>
          </c:extLst>
        </c:ser>
        <c:ser>
          <c:idx val="5"/>
          <c:order val="5"/>
          <c:tx>
            <c:strRef>
              <c:f>'m030'!$P$2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'm030'!$P$3:$P$8</c:f>
              <c:numCache>
                <c:formatCode>General</c:formatCode>
                <c:ptCount val="6"/>
                <c:pt idx="0">
                  <c:v>-263.66062368000001</c:v>
                </c:pt>
                <c:pt idx="1">
                  <c:v>-263.66086951</c:v>
                </c:pt>
                <c:pt idx="2">
                  <c:v>-263.66107092999999</c:v>
                </c:pt>
                <c:pt idx="3">
                  <c:v>-263.66107657999999</c:v>
                </c:pt>
                <c:pt idx="4">
                  <c:v>-263.66108414000001</c:v>
                </c:pt>
                <c:pt idx="5">
                  <c:v>-263.66108602999998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31-5C4B-832B-0E4D39E37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notuck_m030!$D$10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notuck_m030!$C$11:$C$16</c:f>
              <c:numCache>
                <c:formatCode>General</c:formatCode>
                <c:ptCount val="6"/>
                <c:pt idx="0">
                  <c:v>-3.3074826654998954</c:v>
                </c:pt>
                <c:pt idx="1">
                  <c:v>-4.7735731966857307</c:v>
                </c:pt>
                <c:pt idx="2">
                  <c:v>-6.2462479595190432</c:v>
                </c:pt>
                <c:pt idx="3">
                  <c:v>-1.8940660623480075</c:v>
                </c:pt>
                <c:pt idx="4">
                  <c:v>-0.67378711214933729</c:v>
                </c:pt>
              </c:numCache>
            </c:numRef>
          </c:xVal>
          <c:yVal>
            <c:numRef>
              <c:f>notuck_m030!$D$11:$D$16</c:f>
              <c:numCache>
                <c:formatCode>General</c:formatCode>
                <c:ptCount val="6"/>
                <c:pt idx="0">
                  <c:v>-43.736904267258076</c:v>
                </c:pt>
                <c:pt idx="1">
                  <c:v>-43.427445042983059</c:v>
                </c:pt>
                <c:pt idx="2">
                  <c:v>-41.781385322138959</c:v>
                </c:pt>
                <c:pt idx="3">
                  <c:v>-45.813134254829713</c:v>
                </c:pt>
                <c:pt idx="4">
                  <c:v>-48.170291792045397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F-9846-ACBC-FD35A821D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04272"/>
        <c:axId val="480805920"/>
      </c:scatterChart>
      <c:valAx>
        <c:axId val="4808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5920"/>
        <c:crosses val="autoZero"/>
        <c:crossBetween val="midCat"/>
      </c:valAx>
      <c:valAx>
        <c:axId val="480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notuck_m030!$D$2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63801399825024"/>
                  <c:y val="-0.18645596383785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notuck_m030!$K$11:$K$16</c:f>
              <c:numCache>
                <c:formatCode>General</c:formatCode>
                <c:ptCount val="6"/>
                <c:pt idx="0">
                  <c:v>-4.6113999997032806E-4</c:v>
                </c:pt>
                <c:pt idx="1">
                  <c:v>-4.026299999964067E-4</c:v>
                </c:pt>
                <c:pt idx="2">
                  <c:v>-1.7523999997592909E-4</c:v>
                </c:pt>
                <c:pt idx="3">
                  <c:v>-6.2060000004748872E-5</c:v>
                </c:pt>
                <c:pt idx="4">
                  <c:v>-3.3079999980145658E-5</c:v>
                </c:pt>
              </c:numCache>
            </c:numRef>
          </c:xVal>
          <c:yVal>
            <c:numRef>
              <c:f>notuck_m030!$D$3:$D$8</c:f>
              <c:numCache>
                <c:formatCode>General</c:formatCode>
                <c:ptCount val="6"/>
                <c:pt idx="0">
                  <c:v>-263.66338450000001</c:v>
                </c:pt>
                <c:pt idx="1">
                  <c:v>-263.66384870000002</c:v>
                </c:pt>
                <c:pt idx="2">
                  <c:v>-263.66419215000002</c:v>
                </c:pt>
                <c:pt idx="3">
                  <c:v>-263.66437251999997</c:v>
                </c:pt>
                <c:pt idx="4">
                  <c:v>-263.66443477000001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5-4144-B155-56E50BBB6E08}"/>
            </c:ext>
          </c:extLst>
        </c:ser>
        <c:ser>
          <c:idx val="0"/>
          <c:order val="1"/>
          <c:tx>
            <c:strRef>
              <c:f>notuck_m030!$E$2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55511811023623"/>
                  <c:y val="-0.49596310877806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notuck_m030!$L$11:$L$16</c:f>
              <c:numCache>
                <c:formatCode>General</c:formatCode>
                <c:ptCount val="6"/>
                <c:pt idx="0">
                  <c:v>-4.4607000000951302E-4</c:v>
                </c:pt>
                <c:pt idx="1">
                  <c:v>-3.8088000002289846E-4</c:v>
                </c:pt>
                <c:pt idx="2">
                  <c:v>-1.4678000002277258E-4</c:v>
                </c:pt>
                <c:pt idx="3">
                  <c:v>-5.3429999979925924E-5</c:v>
                </c:pt>
                <c:pt idx="4">
                  <c:v>-3.0009999989033531E-5</c:v>
                </c:pt>
              </c:numCache>
            </c:numRef>
          </c:xVal>
          <c:yVal>
            <c:numRef>
              <c:f>notuck_m030!$E$3:$E$8</c:f>
              <c:numCache>
                <c:formatCode>General</c:formatCode>
                <c:ptCount val="6"/>
                <c:pt idx="0">
                  <c:v>-263.66318522</c:v>
                </c:pt>
                <c:pt idx="1">
                  <c:v>-263.66365082999999</c:v>
                </c:pt>
                <c:pt idx="2">
                  <c:v>-263.66400177999998</c:v>
                </c:pt>
                <c:pt idx="3">
                  <c:v>-263.66416378000002</c:v>
                </c:pt>
                <c:pt idx="4">
                  <c:v>-263.66421529000002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5-4144-B155-56E50BBB6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notuck_m030!$D$2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notuck_m030!$D$3:$D$7</c:f>
              <c:numCache>
                <c:formatCode>General</c:formatCode>
                <c:ptCount val="5"/>
                <c:pt idx="0">
                  <c:v>-263.66338450000001</c:v>
                </c:pt>
                <c:pt idx="1">
                  <c:v>-263.66384870000002</c:v>
                </c:pt>
                <c:pt idx="2">
                  <c:v>-263.66419215000002</c:v>
                </c:pt>
                <c:pt idx="3">
                  <c:v>-263.66437251999997</c:v>
                </c:pt>
                <c:pt idx="4">
                  <c:v>-263.66443477000001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F-BD4A-B23C-5014FF40E680}"/>
            </c:ext>
          </c:extLst>
        </c:ser>
        <c:ser>
          <c:idx val="1"/>
          <c:order val="1"/>
          <c:tx>
            <c:strRef>
              <c:f>notuck_m030!$E$2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notuck_m030!$E$3:$E$7</c:f>
              <c:numCache>
                <c:formatCode>General</c:formatCode>
                <c:ptCount val="5"/>
                <c:pt idx="0">
                  <c:v>-263.66318522</c:v>
                </c:pt>
                <c:pt idx="1">
                  <c:v>-263.66365082999999</c:v>
                </c:pt>
                <c:pt idx="2">
                  <c:v>-263.66400177999998</c:v>
                </c:pt>
                <c:pt idx="3">
                  <c:v>-263.66416378000002</c:v>
                </c:pt>
                <c:pt idx="4">
                  <c:v>-263.66421529000002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F-BD4A-B23C-5014FF40E680}"/>
            </c:ext>
          </c:extLst>
        </c:ser>
        <c:ser>
          <c:idx val="2"/>
          <c:order val="2"/>
          <c:tx>
            <c:strRef>
              <c:f>notuck_m030!$F$2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notuck_m030!$F$3:$F$7</c:f>
              <c:numCache>
                <c:formatCode>General</c:formatCode>
                <c:ptCount val="5"/>
                <c:pt idx="0">
                  <c:v>-263.66279164000002</c:v>
                </c:pt>
                <c:pt idx="1">
                  <c:v>-263.66323010999997</c:v>
                </c:pt>
                <c:pt idx="2">
                  <c:v>-263.66353867999999</c:v>
                </c:pt>
                <c:pt idx="3">
                  <c:v>-263.66370472</c:v>
                </c:pt>
                <c:pt idx="4">
                  <c:v>-263.66376149000001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F-BD4A-B23C-5014FF40E680}"/>
            </c:ext>
          </c:extLst>
        </c:ser>
        <c:ser>
          <c:idx val="3"/>
          <c:order val="3"/>
          <c:tx>
            <c:strRef>
              <c:f>notuck_m030!$G$2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notuck_m030!$G$3:$G$7</c:f>
              <c:numCache>
                <c:formatCode>General</c:formatCode>
                <c:ptCount val="5"/>
                <c:pt idx="0">
                  <c:v>-263.66219734999999</c:v>
                </c:pt>
                <c:pt idx="1">
                  <c:v>-263.66261818999999</c:v>
                </c:pt>
                <c:pt idx="2">
                  <c:v>-263.66290891</c:v>
                </c:pt>
                <c:pt idx="3">
                  <c:v>-263.66304427</c:v>
                </c:pt>
                <c:pt idx="4">
                  <c:v>-263.66309068999999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2F-BD4A-B23C-5014FF40E680}"/>
            </c:ext>
          </c:extLst>
        </c:ser>
        <c:ser>
          <c:idx val="4"/>
          <c:order val="4"/>
          <c:tx>
            <c:strRef>
              <c:f>notuck_m030!$H$2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notuck_m030!$H$3:$H$7</c:f>
              <c:numCache>
                <c:formatCode>General</c:formatCode>
                <c:ptCount val="5"/>
                <c:pt idx="0">
                  <c:v>-263.66140218999999</c:v>
                </c:pt>
                <c:pt idx="1">
                  <c:v>-263.66178723000002</c:v>
                </c:pt>
                <c:pt idx="2">
                  <c:v>-263.66202175000001</c:v>
                </c:pt>
                <c:pt idx="3">
                  <c:v>-263.66214425999999</c:v>
                </c:pt>
                <c:pt idx="4">
                  <c:v>-263.66218823000003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2F-BD4A-B23C-5014FF40E680}"/>
            </c:ext>
          </c:extLst>
        </c:ser>
        <c:ser>
          <c:idx val="5"/>
          <c:order val="5"/>
          <c:tx>
            <c:strRef>
              <c:f>notuck_m030!$I$2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notuck_m030!$I$3:$I$7</c:f>
              <c:numCache>
                <c:formatCode>General</c:formatCode>
                <c:ptCount val="5"/>
                <c:pt idx="0">
                  <c:v>-263.66040416999999</c:v>
                </c:pt>
                <c:pt idx="1">
                  <c:v>-263.66074378000002</c:v>
                </c:pt>
                <c:pt idx="2">
                  <c:v>-263.66093663999999</c:v>
                </c:pt>
                <c:pt idx="3">
                  <c:v>-263.66102403999997</c:v>
                </c:pt>
                <c:pt idx="4">
                  <c:v>-263.66105752999999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2F-BD4A-B23C-5014FF40E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30271"/>
        <c:axId val="1059190303"/>
      </c:scatterChart>
      <c:valAx>
        <c:axId val="105933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90303"/>
        <c:crosses val="autoZero"/>
        <c:crossBetween val="midCat"/>
      </c:valAx>
      <c:valAx>
        <c:axId val="105919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notuck_m030!$K$2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notuck_m030!$K$3:$K$7</c:f>
              <c:numCache>
                <c:formatCode>General</c:formatCode>
                <c:ptCount val="5"/>
                <c:pt idx="0">
                  <c:v>-263.66384563999998</c:v>
                </c:pt>
                <c:pt idx="1">
                  <c:v>-263.66425133000001</c:v>
                </c:pt>
                <c:pt idx="2">
                  <c:v>-263.66436739</c:v>
                </c:pt>
                <c:pt idx="3">
                  <c:v>-263.66443457999998</c:v>
                </c:pt>
                <c:pt idx="4">
                  <c:v>-263.66446784999999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2-4941-97B9-AE5ABD435244}"/>
            </c:ext>
          </c:extLst>
        </c:ser>
        <c:ser>
          <c:idx val="1"/>
          <c:order val="1"/>
          <c:tx>
            <c:strRef>
              <c:f>notuck_m030!$L$2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notuck_m030!$L$3:$L$7</c:f>
              <c:numCache>
                <c:formatCode>General</c:formatCode>
                <c:ptCount val="5"/>
                <c:pt idx="0">
                  <c:v>-263.66363129000001</c:v>
                </c:pt>
                <c:pt idx="1">
                  <c:v>-263.66403171000002</c:v>
                </c:pt>
                <c:pt idx="2">
                  <c:v>-263.66414856</c:v>
                </c:pt>
                <c:pt idx="3">
                  <c:v>-263.66421721</c:v>
                </c:pt>
                <c:pt idx="4">
                  <c:v>-263.6642453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2-4941-97B9-AE5ABD435244}"/>
            </c:ext>
          </c:extLst>
        </c:ser>
        <c:ser>
          <c:idx val="2"/>
          <c:order val="2"/>
          <c:tx>
            <c:strRef>
              <c:f>notuck_m030!$M$2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notuck_m030!$M$3:$M$7</c:f>
              <c:numCache>
                <c:formatCode>General</c:formatCode>
                <c:ptCount val="5"/>
                <c:pt idx="0">
                  <c:v>-263.66320239999999</c:v>
                </c:pt>
                <c:pt idx="1">
                  <c:v>-263.66359388000001</c:v>
                </c:pt>
                <c:pt idx="2">
                  <c:v>-263.66370388000001</c:v>
                </c:pt>
                <c:pt idx="3">
                  <c:v>-263.66376423999998</c:v>
                </c:pt>
                <c:pt idx="4">
                  <c:v>-263.66379293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92-4941-97B9-AE5ABD435244}"/>
            </c:ext>
          </c:extLst>
        </c:ser>
        <c:ser>
          <c:idx val="3"/>
          <c:order val="3"/>
          <c:tx>
            <c:strRef>
              <c:f>notuck_m030!$N$2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notuck_m030!$N$3:$N$7</c:f>
              <c:numCache>
                <c:formatCode>General</c:formatCode>
                <c:ptCount val="5"/>
                <c:pt idx="0">
                  <c:v>-263.66255861000002</c:v>
                </c:pt>
                <c:pt idx="1">
                  <c:v>-263.66293629</c:v>
                </c:pt>
                <c:pt idx="2">
                  <c:v>-263.66304088999999</c:v>
                </c:pt>
                <c:pt idx="3">
                  <c:v>-263.66309713999999</c:v>
                </c:pt>
                <c:pt idx="4">
                  <c:v>-263.66311881000001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2-4941-97B9-AE5ABD435244}"/>
            </c:ext>
          </c:extLst>
        </c:ser>
        <c:ser>
          <c:idx val="4"/>
          <c:order val="4"/>
          <c:tx>
            <c:strRef>
              <c:f>notuck_m030!$O$2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notuck_m030!$O$3:$O$7</c:f>
              <c:numCache>
                <c:formatCode>General</c:formatCode>
                <c:ptCount val="5"/>
                <c:pt idx="0">
                  <c:v>-263.66169932000003</c:v>
                </c:pt>
                <c:pt idx="1">
                  <c:v>-263.66205905999999</c:v>
                </c:pt>
                <c:pt idx="2">
                  <c:v>-263.66215398999998</c:v>
                </c:pt>
                <c:pt idx="3">
                  <c:v>-263.66219710000001</c:v>
                </c:pt>
                <c:pt idx="4">
                  <c:v>-263.66221535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92-4941-97B9-AE5ABD435244}"/>
            </c:ext>
          </c:extLst>
        </c:ser>
        <c:ser>
          <c:idx val="5"/>
          <c:order val="5"/>
          <c:tx>
            <c:strRef>
              <c:f>notuck_m030!$P$2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notuck_m030!$P$3:$P$7</c:f>
              <c:numCache>
                <c:formatCode>General</c:formatCode>
                <c:ptCount val="5"/>
                <c:pt idx="0">
                  <c:v>-263.66062368000001</c:v>
                </c:pt>
                <c:pt idx="1">
                  <c:v>-263.66096217</c:v>
                </c:pt>
                <c:pt idx="2">
                  <c:v>-263.66104258000001</c:v>
                </c:pt>
                <c:pt idx="3">
                  <c:v>-263.66107441000003</c:v>
                </c:pt>
                <c:pt idx="4">
                  <c:v>-263.66108439999999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92-4941-97B9-AE5ABD43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30271"/>
        <c:axId val="1059190303"/>
      </c:scatterChart>
      <c:valAx>
        <c:axId val="105933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90303"/>
        <c:crosses val="autoZero"/>
        <c:crossBetween val="midCat"/>
      </c:valAx>
      <c:valAx>
        <c:axId val="105919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nospin_m100!$D$2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nospin_m100!$K$13:$K$20</c:f>
              <c:numCache>
                <c:formatCode>General</c:formatCode>
                <c:ptCount val="8"/>
                <c:pt idx="0">
                  <c:v>-2.0053199999665594E-3</c:v>
                </c:pt>
                <c:pt idx="1">
                  <c:v>-1.2976200000025528E-3</c:v>
                </c:pt>
                <c:pt idx="2">
                  <c:v>-4.3694999999388529E-4</c:v>
                </c:pt>
                <c:pt idx="3">
                  <c:v>-3.0519000000595042E-4</c:v>
                </c:pt>
                <c:pt idx="4">
                  <c:v>-1.410899999996218E-4</c:v>
                </c:pt>
                <c:pt idx="5">
                  <c:v>-6.6109999977470579E-5</c:v>
                </c:pt>
                <c:pt idx="6">
                  <c:v>-3.3680000001368171E-5</c:v>
                </c:pt>
                <c:pt idx="7">
                  <c:v>-1.7210000009981741E-5</c:v>
                </c:pt>
              </c:numCache>
            </c:numRef>
          </c:xVal>
          <c:yVal>
            <c:numRef>
              <c:f>nospin_m100!$D$3:$D$10</c:f>
              <c:numCache>
                <c:formatCode>General</c:formatCode>
                <c:ptCount val="8"/>
                <c:pt idx="0">
                  <c:v>-263.66174538000001</c:v>
                </c:pt>
                <c:pt idx="1">
                  <c:v>-263.66267123</c:v>
                </c:pt>
                <c:pt idx="2">
                  <c:v>-263.66380745999999</c:v>
                </c:pt>
                <c:pt idx="3">
                  <c:v>-263.66413928999998</c:v>
                </c:pt>
                <c:pt idx="4">
                  <c:v>-263.66437795000002</c:v>
                </c:pt>
                <c:pt idx="5">
                  <c:v>-263.66447201</c:v>
                </c:pt>
                <c:pt idx="6">
                  <c:v>-263.66451274999997</c:v>
                </c:pt>
                <c:pt idx="7">
                  <c:v>-263.66453154999999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93-7542-A59F-EC3EB462E6AA}"/>
            </c:ext>
          </c:extLst>
        </c:ser>
        <c:ser>
          <c:idx val="0"/>
          <c:order val="1"/>
          <c:tx>
            <c:strRef>
              <c:f>nospin_m100!$E$2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nospin_m100!$L$13:$L$20</c:f>
              <c:numCache>
                <c:formatCode>General</c:formatCode>
                <c:ptCount val="8"/>
                <c:pt idx="0">
                  <c:v>-1.9370800000046984E-3</c:v>
                </c:pt>
                <c:pt idx="1">
                  <c:v>-1.2561199999936434E-3</c:v>
                </c:pt>
                <c:pt idx="2">
                  <c:v>-4.025599999977203E-4</c:v>
                </c:pt>
                <c:pt idx="3">
                  <c:v>-2.5012000003243884E-4</c:v>
                </c:pt>
                <c:pt idx="4">
                  <c:v>-1.056799999901159E-4</c:v>
                </c:pt>
                <c:pt idx="5">
                  <c:v>-5.1050000024588371E-5</c:v>
                </c:pt>
                <c:pt idx="6">
                  <c:v>-2.5730000004386966E-5</c:v>
                </c:pt>
                <c:pt idx="7">
                  <c:v>-1.4050000004317553E-5</c:v>
                </c:pt>
              </c:numCache>
            </c:numRef>
          </c:xVal>
          <c:yVal>
            <c:numRef>
              <c:f>nospin_m100!$E$3:$E$10</c:f>
              <c:numCache>
                <c:formatCode>General</c:formatCode>
                <c:ptCount val="8"/>
                <c:pt idx="0">
                  <c:v>-263.66169872</c:v>
                </c:pt>
                <c:pt idx="1">
                  <c:v>-263.66263270000002</c:v>
                </c:pt>
                <c:pt idx="2">
                  <c:v>-263.66377426000003</c:v>
                </c:pt>
                <c:pt idx="3">
                  <c:v>-263.66401513</c:v>
                </c:pt>
                <c:pt idx="4">
                  <c:v>-263.66419165000002</c:v>
                </c:pt>
                <c:pt idx="5">
                  <c:v>-263.66425876</c:v>
                </c:pt>
                <c:pt idx="6">
                  <c:v>-263.66429039000002</c:v>
                </c:pt>
                <c:pt idx="7">
                  <c:v>-263.66430516999998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93-7542-A59F-EC3EB462E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nospin_m100!$D$2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nospin_m100!$D$3:$D$10</c:f>
              <c:numCache>
                <c:formatCode>General</c:formatCode>
                <c:ptCount val="8"/>
                <c:pt idx="0">
                  <c:v>-263.66174538000001</c:v>
                </c:pt>
                <c:pt idx="1">
                  <c:v>-263.66267123</c:v>
                </c:pt>
                <c:pt idx="2">
                  <c:v>-263.66380745999999</c:v>
                </c:pt>
                <c:pt idx="3">
                  <c:v>-263.66413928999998</c:v>
                </c:pt>
                <c:pt idx="4">
                  <c:v>-263.66437795000002</c:v>
                </c:pt>
                <c:pt idx="5">
                  <c:v>-263.66447201</c:v>
                </c:pt>
                <c:pt idx="6">
                  <c:v>-263.66451274999997</c:v>
                </c:pt>
                <c:pt idx="7">
                  <c:v>-263.66453154999999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0-5B4C-ABF7-CF4A535CCBF4}"/>
            </c:ext>
          </c:extLst>
        </c:ser>
        <c:ser>
          <c:idx val="1"/>
          <c:order val="1"/>
          <c:tx>
            <c:strRef>
              <c:f>nospin_m100!$E$2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nospin_m100!$E$3:$E$10</c:f>
              <c:numCache>
                <c:formatCode>General</c:formatCode>
                <c:ptCount val="8"/>
                <c:pt idx="0">
                  <c:v>-263.66169872</c:v>
                </c:pt>
                <c:pt idx="1">
                  <c:v>-263.66263270000002</c:v>
                </c:pt>
                <c:pt idx="2">
                  <c:v>-263.66377426000003</c:v>
                </c:pt>
                <c:pt idx="3">
                  <c:v>-263.66401513</c:v>
                </c:pt>
                <c:pt idx="4">
                  <c:v>-263.66419165000002</c:v>
                </c:pt>
                <c:pt idx="5">
                  <c:v>-263.66425876</c:v>
                </c:pt>
                <c:pt idx="6">
                  <c:v>-263.66429039000002</c:v>
                </c:pt>
                <c:pt idx="7">
                  <c:v>-263.66430516999998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0-5B4C-ABF7-CF4A535CCBF4}"/>
            </c:ext>
          </c:extLst>
        </c:ser>
        <c:ser>
          <c:idx val="2"/>
          <c:order val="2"/>
          <c:tx>
            <c:strRef>
              <c:f>nospin_m100!$F$2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nospin_m100!$F$3:$F$10</c:f>
              <c:numCache>
                <c:formatCode>General</c:formatCode>
                <c:ptCount val="8"/>
                <c:pt idx="0">
                  <c:v>-263.66110055000001</c:v>
                </c:pt>
                <c:pt idx="1">
                  <c:v>-263.66188934000002</c:v>
                </c:pt>
                <c:pt idx="2">
                  <c:v>-263.66286922</c:v>
                </c:pt>
                <c:pt idx="3">
                  <c:v>-263.66348606999998</c:v>
                </c:pt>
                <c:pt idx="4">
                  <c:v>-263.66371452999999</c:v>
                </c:pt>
                <c:pt idx="5">
                  <c:v>-263.66379174000002</c:v>
                </c:pt>
                <c:pt idx="6">
                  <c:v>-263.66382543999998</c:v>
                </c:pt>
                <c:pt idx="7">
                  <c:v>-263.66384041999999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0-5B4C-ABF7-CF4A535CCBF4}"/>
            </c:ext>
          </c:extLst>
        </c:ser>
        <c:ser>
          <c:idx val="3"/>
          <c:order val="3"/>
          <c:tx>
            <c:strRef>
              <c:f>nospin_m100!$G$2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nospin_m100!$G$3:$G$10</c:f>
              <c:numCache>
                <c:formatCode>General</c:formatCode>
                <c:ptCount val="8"/>
                <c:pt idx="0">
                  <c:v>-263.66047034000002</c:v>
                </c:pt>
                <c:pt idx="1">
                  <c:v>-263.66120033999999</c:v>
                </c:pt>
                <c:pt idx="2">
                  <c:v>-263.66217605000003</c:v>
                </c:pt>
                <c:pt idx="3">
                  <c:v>-263.66276182000001</c:v>
                </c:pt>
                <c:pt idx="4">
                  <c:v>-263.66300868000002</c:v>
                </c:pt>
                <c:pt idx="5">
                  <c:v>-263.66309539999997</c:v>
                </c:pt>
                <c:pt idx="6">
                  <c:v>-263.66313031999999</c:v>
                </c:pt>
                <c:pt idx="7">
                  <c:v>-263.66314629999999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0-5B4C-ABF7-CF4A535CCBF4}"/>
            </c:ext>
          </c:extLst>
        </c:ser>
        <c:ser>
          <c:idx val="4"/>
          <c:order val="4"/>
          <c:tx>
            <c:strRef>
              <c:f>nospin_m100!$H$2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nospin_m100!$H$3:$H$10</c:f>
              <c:numCache>
                <c:formatCode>General</c:formatCode>
                <c:ptCount val="8"/>
                <c:pt idx="0">
                  <c:v>-263.65966157999998</c:v>
                </c:pt>
                <c:pt idx="1">
                  <c:v>-263.66034608000001</c:v>
                </c:pt>
                <c:pt idx="2">
                  <c:v>-263.66125706000003</c:v>
                </c:pt>
                <c:pt idx="3">
                  <c:v>-263.66184801000003</c:v>
                </c:pt>
                <c:pt idx="4">
                  <c:v>-263.66209388999999</c:v>
                </c:pt>
                <c:pt idx="5">
                  <c:v>-263.66217648000003</c:v>
                </c:pt>
                <c:pt idx="6">
                  <c:v>-263.66220959999998</c:v>
                </c:pt>
                <c:pt idx="7">
                  <c:v>-263.66222486999999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0-5B4C-ABF7-CF4A535CCBF4}"/>
            </c:ext>
          </c:extLst>
        </c:ser>
        <c:ser>
          <c:idx val="5"/>
          <c:order val="5"/>
          <c:tx>
            <c:strRef>
              <c:f>nospin_m100!$I$2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nospin_m100!$I$3:$I$10</c:f>
              <c:numCache>
                <c:formatCode>General</c:formatCode>
                <c:ptCount val="8"/>
                <c:pt idx="0">
                  <c:v>-263.65867050999998</c:v>
                </c:pt>
                <c:pt idx="1">
                  <c:v>-263.65932880000003</c:v>
                </c:pt>
                <c:pt idx="2">
                  <c:v>-263.66014543</c:v>
                </c:pt>
                <c:pt idx="3">
                  <c:v>-263.66074394999998</c:v>
                </c:pt>
                <c:pt idx="4">
                  <c:v>-263.66096977000001</c:v>
                </c:pt>
                <c:pt idx="5">
                  <c:v>-263.66103630999999</c:v>
                </c:pt>
                <c:pt idx="6">
                  <c:v>-263.66106530000002</c:v>
                </c:pt>
                <c:pt idx="7">
                  <c:v>-263.66107885000002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0-5B4C-ABF7-CF4A535CC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nospin_m100!$K$2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nospin_m100!$K$3:$K$10</c:f>
              <c:numCache>
                <c:formatCode>General</c:formatCode>
                <c:ptCount val="8"/>
                <c:pt idx="0">
                  <c:v>-263.66375069999998</c:v>
                </c:pt>
                <c:pt idx="1">
                  <c:v>-263.66396885</c:v>
                </c:pt>
                <c:pt idx="2">
                  <c:v>-263.66424440999998</c:v>
                </c:pt>
                <c:pt idx="3">
                  <c:v>-263.66444447999999</c:v>
                </c:pt>
                <c:pt idx="4">
                  <c:v>-263.66451904000002</c:v>
                </c:pt>
                <c:pt idx="5">
                  <c:v>-263.66453811999997</c:v>
                </c:pt>
                <c:pt idx="6">
                  <c:v>-263.66454642999997</c:v>
                </c:pt>
                <c:pt idx="7">
                  <c:v>-263.66454876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7-5F42-B1E5-82674A7B7A64}"/>
            </c:ext>
          </c:extLst>
        </c:ser>
        <c:ser>
          <c:idx val="1"/>
          <c:order val="1"/>
          <c:tx>
            <c:strRef>
              <c:f>nospin_m100!$L$2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nospin_m100!$L$3:$L$10</c:f>
              <c:numCache>
                <c:formatCode>General</c:formatCode>
                <c:ptCount val="8"/>
                <c:pt idx="0">
                  <c:v>-263.66363580000001</c:v>
                </c:pt>
                <c:pt idx="1">
                  <c:v>-263.66388882000001</c:v>
                </c:pt>
                <c:pt idx="2">
                  <c:v>-263.66417682000002</c:v>
                </c:pt>
                <c:pt idx="3">
                  <c:v>-263.66426525000003</c:v>
                </c:pt>
                <c:pt idx="4">
                  <c:v>-263.66429733000001</c:v>
                </c:pt>
                <c:pt idx="5">
                  <c:v>-263.66430981000002</c:v>
                </c:pt>
                <c:pt idx="6">
                  <c:v>-263.66431612000002</c:v>
                </c:pt>
                <c:pt idx="7">
                  <c:v>-263.66431921999998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7-5F42-B1E5-82674A7B7A64}"/>
            </c:ext>
          </c:extLst>
        </c:ser>
        <c:ser>
          <c:idx val="2"/>
          <c:order val="2"/>
          <c:tx>
            <c:strRef>
              <c:f>nospin_m100!$M$2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nospin_m100!$M$3:$M$10</c:f>
              <c:numCache>
                <c:formatCode>General</c:formatCode>
                <c:ptCount val="8"/>
                <c:pt idx="0">
                  <c:v>-263.66324216999999</c:v>
                </c:pt>
                <c:pt idx="1">
                  <c:v>-263.66350806999998</c:v>
                </c:pt>
                <c:pt idx="2">
                  <c:v>-263.66378458999998</c:v>
                </c:pt>
                <c:pt idx="3">
                  <c:v>-263.66381419999999</c:v>
                </c:pt>
                <c:pt idx="4">
                  <c:v>-263.66383579000001</c:v>
                </c:pt>
                <c:pt idx="5">
                  <c:v>-263.66384612000002</c:v>
                </c:pt>
                <c:pt idx="6">
                  <c:v>-263.66385224999999</c:v>
                </c:pt>
                <c:pt idx="7">
                  <c:v>-263.66385443000001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27-5F42-B1E5-82674A7B7A64}"/>
            </c:ext>
          </c:extLst>
        </c:ser>
        <c:ser>
          <c:idx val="3"/>
          <c:order val="3"/>
          <c:tx>
            <c:strRef>
              <c:f>nospin_m100!$N$2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nospin_m100!$N$3:$N$10</c:f>
              <c:numCache>
                <c:formatCode>General</c:formatCode>
                <c:ptCount val="8"/>
                <c:pt idx="0">
                  <c:v>-263.66251022</c:v>
                </c:pt>
                <c:pt idx="1">
                  <c:v>-263.66273827999999</c:v>
                </c:pt>
                <c:pt idx="2">
                  <c:v>-263.66299723999998</c:v>
                </c:pt>
                <c:pt idx="3">
                  <c:v>-263.66309918000002</c:v>
                </c:pt>
                <c:pt idx="4">
                  <c:v>-263.66313847999999</c:v>
                </c:pt>
                <c:pt idx="5">
                  <c:v>-263.66315164000002</c:v>
                </c:pt>
                <c:pt idx="6">
                  <c:v>-263.66315773000002</c:v>
                </c:pt>
                <c:pt idx="7">
                  <c:v>-263.66316002000002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7-5F42-B1E5-82674A7B7A64}"/>
            </c:ext>
          </c:extLst>
        </c:ser>
        <c:ser>
          <c:idx val="4"/>
          <c:order val="4"/>
          <c:tx>
            <c:strRef>
              <c:f>nospin_m100!$O$2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nospin_m100!$O$3:$O$10</c:f>
              <c:numCache>
                <c:formatCode>General</c:formatCode>
                <c:ptCount val="8"/>
                <c:pt idx="0">
                  <c:v>-263.66160058000003</c:v>
                </c:pt>
                <c:pt idx="1">
                  <c:v>-263.66180265999998</c:v>
                </c:pt>
                <c:pt idx="2">
                  <c:v>-263.66204848000001</c:v>
                </c:pt>
                <c:pt idx="3">
                  <c:v>-263.66217351</c:v>
                </c:pt>
                <c:pt idx="4">
                  <c:v>-263.66221717000002</c:v>
                </c:pt>
                <c:pt idx="5">
                  <c:v>-263.66222979999998</c:v>
                </c:pt>
                <c:pt idx="6">
                  <c:v>-263.66223504999999</c:v>
                </c:pt>
                <c:pt idx="7">
                  <c:v>-263.66223708000001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27-5F42-B1E5-82674A7B7A64}"/>
            </c:ext>
          </c:extLst>
        </c:ser>
        <c:ser>
          <c:idx val="5"/>
          <c:order val="5"/>
          <c:tx>
            <c:strRef>
              <c:f>nospin_m100!$P$2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nospin_m100!$P$3:$P$10</c:f>
              <c:numCache>
                <c:formatCode>General</c:formatCode>
                <c:ptCount val="8"/>
                <c:pt idx="0">
                  <c:v>-263.66049784</c:v>
                </c:pt>
                <c:pt idx="1">
                  <c:v>-263.66068290999999</c:v>
                </c:pt>
                <c:pt idx="2">
                  <c:v>-263.66090206000001</c:v>
                </c:pt>
                <c:pt idx="3">
                  <c:v>-263.66103407999998</c:v>
                </c:pt>
                <c:pt idx="4">
                  <c:v>-263.66107362000002</c:v>
                </c:pt>
                <c:pt idx="5">
                  <c:v>-263.66108283</c:v>
                </c:pt>
                <c:pt idx="6">
                  <c:v>-263.66108688999998</c:v>
                </c:pt>
                <c:pt idx="7">
                  <c:v>-263.66108860999998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7-5F42-B1E5-82674A7B7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nospin_m100!$C$12</c:f>
              <c:strCache>
                <c:ptCount val="1"/>
                <c:pt idx="0">
                  <c:v>Gap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nospin_m100!$B$13:$B$20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nospin_m100!$C$13:$C$20</c:f>
              <c:numCache>
                <c:formatCode>General</c:formatCode>
                <c:ptCount val="8"/>
                <c:pt idx="0">
                  <c:v>-10.240686237890294</c:v>
                </c:pt>
                <c:pt idx="1">
                  <c:v>-8.4563574902652281</c:v>
                </c:pt>
                <c:pt idx="2">
                  <c:v>-7.2865577075837606</c:v>
                </c:pt>
                <c:pt idx="3">
                  <c:v>-27.249970057373048</c:v>
                </c:pt>
                <c:pt idx="4">
                  <c:v>-40.88812356806806</c:v>
                </c:pt>
                <c:pt idx="5">
                  <c:v>-46.802964847852913</c:v>
                </c:pt>
                <c:pt idx="6">
                  <c:v>-48.802378716366064</c:v>
                </c:pt>
                <c:pt idx="7">
                  <c:v>-49.684666742707378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D-5340-BFB2-01AC6E440B70}"/>
            </c:ext>
          </c:extLst>
        </c:ser>
        <c:ser>
          <c:idx val="1"/>
          <c:order val="1"/>
          <c:tx>
            <c:strRef>
              <c:f>nospin_m100!$D$12</c:f>
              <c:strCache>
                <c:ptCount val="1"/>
                <c:pt idx="0">
                  <c:v>Gap (PT2)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nospin_m100!$B$13:$B$20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nospin_m100!$D$13:$D$20</c:f>
              <c:numCache>
                <c:formatCode>General</c:formatCode>
                <c:ptCount val="8"/>
                <c:pt idx="0">
                  <c:v>-25.217634980719758</c:v>
                </c:pt>
                <c:pt idx="1">
                  <c:v>-17.564554637220617</c:v>
                </c:pt>
                <c:pt idx="2">
                  <c:v>-14.834290232442074</c:v>
                </c:pt>
                <c:pt idx="3">
                  <c:v>-39.33643792565951</c:v>
                </c:pt>
                <c:pt idx="4">
                  <c:v>-48.65972021845436</c:v>
                </c:pt>
                <c:pt idx="5">
                  <c:v>-50.108252765311754</c:v>
                </c:pt>
                <c:pt idx="6">
                  <c:v>-50.547202024203514</c:v>
                </c:pt>
                <c:pt idx="7">
                  <c:v>-50.378206574750529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D-5340-BFB2-01AC6E440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479663"/>
        <c:axId val="209556079"/>
      </c:scatterChart>
      <c:valAx>
        <c:axId val="106147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56079"/>
        <c:crosses val="autoZero"/>
        <c:crossBetween val="midCat"/>
      </c:valAx>
      <c:valAx>
        <c:axId val="2095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75320</xdr:colOff>
      <xdr:row>9</xdr:row>
      <xdr:rowOff>143054</xdr:rowOff>
    </xdr:from>
    <xdr:to>
      <xdr:col>9</xdr:col>
      <xdr:colOff>709221</xdr:colOff>
      <xdr:row>23</xdr:row>
      <xdr:rowOff>38375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C0FA82-8D93-2732-CACF-15C9B6F61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105558</xdr:colOff>
      <xdr:row>16</xdr:row>
      <xdr:rowOff>198031</xdr:rowOff>
    </xdr:from>
    <xdr:to>
      <xdr:col>15</xdr:col>
      <xdr:colOff>554181</xdr:colOff>
      <xdr:row>30</xdr:row>
      <xdr:rowOff>93353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669FFF-98D0-5EDF-7C45-11F2C3283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25</xdr:row>
      <xdr:rowOff>0</xdr:rowOff>
    </xdr:from>
    <xdr:to>
      <xdr:col>6</xdr:col>
      <xdr:colOff>448623</xdr:colOff>
      <xdr:row>38</xdr:row>
      <xdr:rowOff>98741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157E1D-A1FD-134E-B721-EFA104897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824675</xdr:colOff>
      <xdr:row>39</xdr:row>
      <xdr:rowOff>0</xdr:rowOff>
    </xdr:from>
    <xdr:to>
      <xdr:col>6</xdr:col>
      <xdr:colOff>448623</xdr:colOff>
      <xdr:row>52</xdr:row>
      <xdr:rowOff>98742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A14EE1-6B98-504F-A4C6-6A96C57A7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75320</xdr:colOff>
      <xdr:row>9</xdr:row>
      <xdr:rowOff>143054</xdr:rowOff>
    </xdr:from>
    <xdr:to>
      <xdr:col>9</xdr:col>
      <xdr:colOff>709221</xdr:colOff>
      <xdr:row>23</xdr:row>
      <xdr:rowOff>38375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573E1-12EA-154A-8A36-251634873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105558</xdr:colOff>
      <xdr:row>16</xdr:row>
      <xdr:rowOff>198031</xdr:rowOff>
    </xdr:from>
    <xdr:to>
      <xdr:col>15</xdr:col>
      <xdr:colOff>554181</xdr:colOff>
      <xdr:row>30</xdr:row>
      <xdr:rowOff>93353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1CBB4-3CCB-974B-BF8E-37B9C919A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24</xdr:row>
      <xdr:rowOff>0</xdr:rowOff>
    </xdr:from>
    <xdr:to>
      <xdr:col>6</xdr:col>
      <xdr:colOff>448623</xdr:colOff>
      <xdr:row>37</xdr:row>
      <xdr:rowOff>98741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D56B88-C455-1B48-9D2A-FBD83688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824675</xdr:colOff>
      <xdr:row>38</xdr:row>
      <xdr:rowOff>0</xdr:rowOff>
    </xdr:from>
    <xdr:to>
      <xdr:col>6</xdr:col>
      <xdr:colOff>448623</xdr:colOff>
      <xdr:row>51</xdr:row>
      <xdr:rowOff>98741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87C1F9-BADB-2F46-846F-5D5A36A1D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149541</xdr:colOff>
      <xdr:row>21</xdr:row>
      <xdr:rowOff>22100</xdr:rowOff>
    </xdr:from>
    <xdr:to>
      <xdr:col>15</xdr:col>
      <xdr:colOff>598164</xdr:colOff>
      <xdr:row>34</xdr:row>
      <xdr:rowOff>120842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773DB4-BAD6-7D45-B60A-7D906AAAE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824675</xdr:colOff>
      <xdr:row>27</xdr:row>
      <xdr:rowOff>0</xdr:rowOff>
    </xdr:from>
    <xdr:to>
      <xdr:col>6</xdr:col>
      <xdr:colOff>448623</xdr:colOff>
      <xdr:row>40</xdr:row>
      <xdr:rowOff>98741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B783D-1F06-6A4D-9D21-853227BB6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40</xdr:row>
      <xdr:rowOff>203419</xdr:rowOff>
    </xdr:from>
    <xdr:to>
      <xdr:col>6</xdr:col>
      <xdr:colOff>448623</xdr:colOff>
      <xdr:row>54</xdr:row>
      <xdr:rowOff>98741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773406-8C70-9447-BA66-EEDA77A39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484909</xdr:colOff>
      <xdr:row>8</xdr:row>
      <xdr:rowOff>159547</xdr:rowOff>
    </xdr:from>
    <xdr:to>
      <xdr:col>10</xdr:col>
      <xdr:colOff>108857</xdr:colOff>
      <xdr:row>22</xdr:row>
      <xdr:rowOff>54868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1EFB02-476D-A627-A75F-532E215F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6EF3-A721-024A-AE1C-FE10F9E1F0BC}">
  <dimension ref="A1:W24"/>
  <sheetViews>
    <sheetView topLeftCell="A20" zoomScale="231" workbookViewId="0">
      <selection activeCell="H37" sqref="H37"/>
    </sheetView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0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464</v>
      </c>
      <c r="D3">
        <v>-263.66190913999998</v>
      </c>
      <c r="E3">
        <v>-263.66172576000002</v>
      </c>
      <c r="F3">
        <v>-263.66135737000002</v>
      </c>
      <c r="G3">
        <v>-263.66080068999997</v>
      </c>
      <c r="H3">
        <v>-263.66005063</v>
      </c>
      <c r="I3">
        <v>-263.65910009999999</v>
      </c>
      <c r="K3">
        <v>-263.66384563999998</v>
      </c>
      <c r="L3">
        <v>-263.66363129000001</v>
      </c>
      <c r="M3">
        <v>-263.66320239999999</v>
      </c>
      <c r="N3">
        <v>-263.66255861000002</v>
      </c>
      <c r="O3">
        <v>-263.66169932000003</v>
      </c>
      <c r="P3">
        <v>-263.66062368000001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1904</v>
      </c>
      <c r="D4">
        <v>-263.66296158</v>
      </c>
      <c r="E4">
        <v>-263.66276742999997</v>
      </c>
      <c r="F4">
        <v>-263.66237898999998</v>
      </c>
      <c r="G4">
        <v>-263.66179550999999</v>
      </c>
      <c r="H4">
        <v>-263.66101315999998</v>
      </c>
      <c r="I4">
        <v>-263.66002662</v>
      </c>
      <c r="K4">
        <v>-263.66414101999999</v>
      </c>
      <c r="L4">
        <v>-263.66392467999998</v>
      </c>
      <c r="M4">
        <v>-263.66348764000003</v>
      </c>
      <c r="N4">
        <v>-263.66283435999998</v>
      </c>
      <c r="O4">
        <v>-263.66196142000001</v>
      </c>
      <c r="P4">
        <v>-263.66086951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10870</v>
      </c>
      <c r="D5">
        <v>-263.66409700000003</v>
      </c>
      <c r="E5">
        <v>-263.66387693000001</v>
      </c>
      <c r="F5">
        <v>-263.66345403999998</v>
      </c>
      <c r="G5">
        <v>-263.66281163000002</v>
      </c>
      <c r="H5">
        <v>-263.66195327000003</v>
      </c>
      <c r="I5">
        <v>-263.66087868</v>
      </c>
      <c r="K5">
        <v>-263.66442232999998</v>
      </c>
      <c r="L5">
        <v>-263.66419721</v>
      </c>
      <c r="M5">
        <v>-263.66375249999999</v>
      </c>
      <c r="N5">
        <v>-263.66308320000002</v>
      </c>
      <c r="O5">
        <v>-263.66219075999999</v>
      </c>
      <c r="P5">
        <v>-263.66107092999999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14574</v>
      </c>
      <c r="D6">
        <v>-263.66423859999998</v>
      </c>
      <c r="E6">
        <v>-263.66403363000001</v>
      </c>
      <c r="F6">
        <v>-263.66358127000001</v>
      </c>
      <c r="G6">
        <v>-263.66293438999998</v>
      </c>
      <c r="H6">
        <v>-263.66204742999997</v>
      </c>
      <c r="I6">
        <v>-263.66094664000002</v>
      </c>
      <c r="K6">
        <v>-263.66444266000002</v>
      </c>
      <c r="L6">
        <v>-263.66422497000002</v>
      </c>
      <c r="M6">
        <v>-263.66377216000001</v>
      </c>
      <c r="N6">
        <v>-263.66310163000003</v>
      </c>
      <c r="O6">
        <v>-263.66220156000003</v>
      </c>
      <c r="P6">
        <v>-263.66107657999999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28644</v>
      </c>
      <c r="D7">
        <v>-263.66438977000001</v>
      </c>
      <c r="E7">
        <v>-263.66417357</v>
      </c>
      <c r="F7">
        <v>-263.66372047999999</v>
      </c>
      <c r="G7">
        <v>-263.66305407999999</v>
      </c>
      <c r="H7">
        <v>-263.66215486999999</v>
      </c>
      <c r="I7">
        <v>-263.66103098999997</v>
      </c>
      <c r="K7">
        <v>-263.66447049999999</v>
      </c>
      <c r="L7">
        <v>-263.66424632000002</v>
      </c>
      <c r="M7">
        <v>-263.66379475999997</v>
      </c>
      <c r="N7">
        <v>-263.66311959000001</v>
      </c>
      <c r="O7">
        <v>-263.66221590999999</v>
      </c>
      <c r="P7">
        <v>-263.66108414000001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8" spans="1:23" x14ac:dyDescent="0.2">
      <c r="C8">
        <v>40922</v>
      </c>
      <c r="D8">
        <v>-263.66443728000002</v>
      </c>
      <c r="E8">
        <v>-263.66421738999998</v>
      </c>
      <c r="F8">
        <v>-263.66376369</v>
      </c>
      <c r="G8">
        <v>-263.66309203999998</v>
      </c>
      <c r="H8">
        <v>-263.66218924999998</v>
      </c>
      <c r="I8">
        <v>-263.66105694999999</v>
      </c>
      <c r="K8">
        <v>-263.66447864999998</v>
      </c>
      <c r="L8">
        <v>-263.66425401999999</v>
      </c>
      <c r="M8">
        <v>-263.66380184000002</v>
      </c>
      <c r="N8">
        <v>-263.66312498999997</v>
      </c>
      <c r="O8">
        <v>-263.66221990999998</v>
      </c>
      <c r="P8">
        <v>-263.66108602999998</v>
      </c>
      <c r="R8">
        <v>5.1946999999999996E-4</v>
      </c>
      <c r="S8">
        <v>1.9998948400000001</v>
      </c>
      <c r="T8">
        <v>5.99987738</v>
      </c>
      <c r="U8">
        <v>12.000064890000001</v>
      </c>
      <c r="V8">
        <v>19.999726580000001</v>
      </c>
      <c r="W8">
        <v>29.999921050000001</v>
      </c>
    </row>
    <row r="10" spans="1:23" x14ac:dyDescent="0.2">
      <c r="C10" t="s">
        <v>3</v>
      </c>
      <c r="D10" t="s">
        <v>4</v>
      </c>
      <c r="K10">
        <f>K2</f>
        <v>1</v>
      </c>
      <c r="L10">
        <f t="shared" ref="L10:P10" si="0">L2</f>
        <v>2</v>
      </c>
      <c r="M10">
        <f t="shared" si="0"/>
        <v>3</v>
      </c>
      <c r="N10">
        <f t="shared" si="0"/>
        <v>4</v>
      </c>
      <c r="O10">
        <f t="shared" si="0"/>
        <v>5</v>
      </c>
      <c r="P10">
        <f t="shared" si="0"/>
        <v>6</v>
      </c>
    </row>
    <row r="11" spans="1:23" x14ac:dyDescent="0.2">
      <c r="B11">
        <v>464</v>
      </c>
      <c r="C11">
        <f>$A$1*(K3-L3 - (D3-E3))</f>
        <v>-6.7971292936504861</v>
      </c>
      <c r="D11">
        <f>(D3-E3)*$A$1</f>
        <v>-40.247257639107481</v>
      </c>
      <c r="K11">
        <f>K3-D3</f>
        <v>-1.9364999999993415E-3</v>
      </c>
      <c r="L11">
        <f>L3-E3</f>
        <v>-1.9055299999877207E-3</v>
      </c>
      <c r="M11">
        <f>M3-F3</f>
        <v>-1.8450299999699382E-3</v>
      </c>
      <c r="N11">
        <f>N3-G3</f>
        <v>-1.7579200000454875E-3</v>
      </c>
      <c r="O11">
        <f>O3-H3</f>
        <v>-1.6486900000245441E-3</v>
      </c>
      <c r="P11">
        <f>P3-I3</f>
        <v>-1.523580000025504E-3</v>
      </c>
    </row>
    <row r="12" spans="1:23" x14ac:dyDescent="0.2">
      <c r="B12">
        <v>1904</v>
      </c>
      <c r="C12">
        <f t="shared" ref="C12:C16" si="1">$A$1*(K4-L4 - (D4-E4))</f>
        <v>-4.8701420356380281</v>
      </c>
      <c r="D12">
        <f t="shared" ref="D12:D16" si="2">(D4-E4)*$A$1</f>
        <v>-42.610999420446333</v>
      </c>
      <c r="K12">
        <f t="shared" ref="K12:P12" si="3">K4-D4</f>
        <v>-1.179439999987153E-3</v>
      </c>
      <c r="L12">
        <f t="shared" si="3"/>
        <v>-1.1572500000056607E-3</v>
      </c>
      <c r="M12">
        <f t="shared" si="3"/>
        <v>-1.1086500000487831E-3</v>
      </c>
      <c r="N12">
        <f t="shared" si="3"/>
        <v>-1.0388499999862688E-3</v>
      </c>
      <c r="O12">
        <f t="shared" si="3"/>
        <v>-9.4826000002967703E-4</v>
      </c>
      <c r="P12">
        <f t="shared" si="3"/>
        <v>-8.428900000012618E-4</v>
      </c>
    </row>
    <row r="13" spans="1:23" x14ac:dyDescent="0.2">
      <c r="B13">
        <v>10870</v>
      </c>
      <c r="C13">
        <f t="shared" si="1"/>
        <v>-1.1083468749589866</v>
      </c>
      <c r="D13">
        <f t="shared" si="2"/>
        <v>-48.299781826662141</v>
      </c>
      <c r="K13">
        <f t="shared" ref="K13:P13" si="4">K5-D5</f>
        <v>-3.2532999995282808E-4</v>
      </c>
      <c r="L13">
        <f t="shared" si="4"/>
        <v>-3.2027999998263113E-4</v>
      </c>
      <c r="M13">
        <f t="shared" si="4"/>
        <v>-2.9846000001043649E-4</v>
      </c>
      <c r="N13">
        <f t="shared" si="4"/>
        <v>-2.7156999999533582E-4</v>
      </c>
      <c r="O13">
        <f t="shared" si="4"/>
        <v>-2.374899999608715E-4</v>
      </c>
      <c r="P13">
        <f t="shared" si="4"/>
        <v>-1.9224999999778447E-4</v>
      </c>
    </row>
    <row r="14" spans="1:23" x14ac:dyDescent="0.2">
      <c r="B14">
        <v>14574</v>
      </c>
      <c r="C14">
        <f t="shared" si="1"/>
        <v>-2.791717300025335</v>
      </c>
      <c r="D14">
        <f t="shared" si="2"/>
        <v>-44.985714904563395</v>
      </c>
      <c r="K14">
        <f t="shared" ref="K14:P14" si="5">K6-D6</f>
        <v>-2.0406000004413727E-4</v>
      </c>
      <c r="L14">
        <f t="shared" si="5"/>
        <v>-1.9134000001486129E-4</v>
      </c>
      <c r="M14">
        <f t="shared" si="5"/>
        <v>-1.908899999989444E-4</v>
      </c>
      <c r="N14">
        <f t="shared" si="5"/>
        <v>-1.6724000005297057E-4</v>
      </c>
      <c r="O14">
        <f t="shared" si="5"/>
        <v>-1.5413000005537469E-4</v>
      </c>
      <c r="P14">
        <f t="shared" si="5"/>
        <v>-1.2993999996524508E-4</v>
      </c>
    </row>
    <row r="15" spans="1:23" x14ac:dyDescent="0.2">
      <c r="B15">
        <v>28644</v>
      </c>
      <c r="C15">
        <f t="shared" si="1"/>
        <v>-1.7514075394849282</v>
      </c>
      <c r="D15">
        <f t="shared" si="2"/>
        <v>-47.450415008460965</v>
      </c>
      <c r="K15">
        <f t="shared" ref="K15:P15" si="6">K7-D7</f>
        <v>-8.0729999979212153E-5</v>
      </c>
      <c r="L15">
        <f t="shared" si="6"/>
        <v>-7.2750000015275873E-5</v>
      </c>
      <c r="M15">
        <f t="shared" si="6"/>
        <v>-7.4279999978443811E-5</v>
      </c>
      <c r="N15">
        <f t="shared" si="6"/>
        <v>-6.5510000013091485E-5</v>
      </c>
      <c r="O15">
        <f t="shared" si="6"/>
        <v>-6.1039999991407967E-5</v>
      </c>
      <c r="P15">
        <f t="shared" si="6"/>
        <v>-5.3150000042023748E-5</v>
      </c>
      <c r="R15" cm="1">
        <f t="array" ref="R15:S15">LINEST(D5:D8,K13:K16)</f>
        <v>-1.2008601707848923</v>
      </c>
      <c r="S15">
        <v>-263.66448624959816</v>
      </c>
    </row>
    <row r="16" spans="1:23" x14ac:dyDescent="0.2">
      <c r="B16">
        <v>40922</v>
      </c>
      <c r="C16">
        <f t="shared" si="1"/>
        <v>-1.0403097355890298</v>
      </c>
      <c r="D16">
        <f t="shared" si="2"/>
        <v>-48.260276399350218</v>
      </c>
      <c r="K16">
        <f t="shared" ref="K16:P16" si="7">K8-D8</f>
        <v>-4.1369999962626025E-5</v>
      </c>
      <c r="L16">
        <f t="shared" si="7"/>
        <v>-3.6630000010973163E-5</v>
      </c>
      <c r="M16">
        <f t="shared" si="7"/>
        <v>-3.8150000023051689E-5</v>
      </c>
      <c r="N16">
        <f t="shared" si="7"/>
        <v>-3.2949999990705692E-5</v>
      </c>
      <c r="O16">
        <f t="shared" si="7"/>
        <v>-3.0659999993076781E-5</v>
      </c>
      <c r="P16">
        <f t="shared" si="7"/>
        <v>-2.9079999990244687E-5</v>
      </c>
      <c r="R16" cm="1">
        <f t="array" ref="R16:S16">LINEST(E5:E8,L13:L16)</f>
        <v>-1.1980906377996505</v>
      </c>
      <c r="S16">
        <v>-263.6642613835715</v>
      </c>
    </row>
    <row r="18" spans="3:19" x14ac:dyDescent="0.2">
      <c r="S18" s="3">
        <f>A1*(S15-S16)</f>
        <v>-49.352387999883767</v>
      </c>
    </row>
    <row r="19" spans="3:19" x14ac:dyDescent="0.2">
      <c r="C19" cm="1">
        <f t="array" ref="C19:D19">LINEST(D11:D$16,C11:C$16)</f>
        <v>-1.4234795400963656</v>
      </c>
      <c r="D19" s="4">
        <v>-49.664696867589996</v>
      </c>
      <c r="E19" s="3"/>
    </row>
    <row r="20" spans="3:19" x14ac:dyDescent="0.2">
      <c r="C20" cm="1">
        <f t="array" ref="C20:D20">LINEST(D12:D$16,C12:C$16)</f>
        <v>-1.5374856748471744</v>
      </c>
      <c r="D20" s="4">
        <v>-49.876695858484048</v>
      </c>
      <c r="E20" s="3"/>
    </row>
    <row r="21" spans="3:19" x14ac:dyDescent="0.2">
      <c r="C21" cm="1">
        <f t="array" ref="C21:D21">LINEST(D13:D$16,C13:C$16)</f>
        <v>-1.8966632164071835</v>
      </c>
      <c r="D21" s="4">
        <v>-50.422060966899551</v>
      </c>
      <c r="E21" s="3"/>
    </row>
    <row r="22" spans="3:19" x14ac:dyDescent="0.2">
      <c r="C22" cm="1">
        <f t="array" ref="C22:D22">LINEST(D14:D$16,C14:C$16)</f>
        <v>-1.9064230454431532</v>
      </c>
      <c r="D22" s="4">
        <v>-50.446931553022651</v>
      </c>
      <c r="E22" s="3"/>
    </row>
    <row r="23" spans="3:19" x14ac:dyDescent="0.2">
      <c r="C23" cm="1">
        <f t="array" ref="C23:D23">LINEST(D15:D$16,C15:C$16)</f>
        <v>-1.1388888932749581</v>
      </c>
      <c r="D23" s="4">
        <v>-49.445073602778372</v>
      </c>
      <c r="E23" s="3"/>
    </row>
    <row r="24" spans="3:19" x14ac:dyDescent="0.2">
      <c r="D24" s="2"/>
      <c r="E24" s="3"/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18AA-A774-E043-8892-82638EA4B000}">
  <dimension ref="A1:W54"/>
  <sheetViews>
    <sheetView zoomScale="231" workbookViewId="0">
      <selection activeCell="I31" sqref="I31"/>
    </sheetView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0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3602</v>
      </c>
      <c r="D3">
        <v>-263.66338450000001</v>
      </c>
      <c r="E3">
        <v>-263.66318522</v>
      </c>
      <c r="F3">
        <v>-263.66279164000002</v>
      </c>
      <c r="G3">
        <v>-263.66219734999999</v>
      </c>
      <c r="H3">
        <v>-263.66140218999999</v>
      </c>
      <c r="I3">
        <v>-263.66040416999999</v>
      </c>
      <c r="K3">
        <v>-263.66384563999998</v>
      </c>
      <c r="L3">
        <v>-263.66363129000001</v>
      </c>
      <c r="M3">
        <v>-263.66320239999999</v>
      </c>
      <c r="N3">
        <v>-263.66255861000002</v>
      </c>
      <c r="O3">
        <v>-263.66169932000003</v>
      </c>
      <c r="P3">
        <v>-263.66062368000001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7261</v>
      </c>
      <c r="D4">
        <v>-263.66384870000002</v>
      </c>
      <c r="E4">
        <v>-263.66365082999999</v>
      </c>
      <c r="F4">
        <v>-263.66323010999997</v>
      </c>
      <c r="G4">
        <v>-263.66261818999999</v>
      </c>
      <c r="H4">
        <v>-263.66178723000002</v>
      </c>
      <c r="I4">
        <v>-263.66074378000002</v>
      </c>
      <c r="K4">
        <v>-263.66425133000001</v>
      </c>
      <c r="L4">
        <v>-263.66403171000002</v>
      </c>
      <c r="M4">
        <v>-263.66359388000001</v>
      </c>
      <c r="N4">
        <v>-263.66293629</v>
      </c>
      <c r="O4">
        <v>-263.66205905999999</v>
      </c>
      <c r="P4">
        <v>-263.66096217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14209</v>
      </c>
      <c r="D5">
        <v>-263.66419215000002</v>
      </c>
      <c r="E5">
        <v>-263.66400177999998</v>
      </c>
      <c r="F5">
        <v>-263.66353867999999</v>
      </c>
      <c r="G5">
        <v>-263.66290891</v>
      </c>
      <c r="H5">
        <v>-263.66202175000001</v>
      </c>
      <c r="I5">
        <v>-263.66093663999999</v>
      </c>
      <c r="K5">
        <v>-263.66436739</v>
      </c>
      <c r="L5">
        <v>-263.66414856</v>
      </c>
      <c r="M5">
        <v>-263.66370388000001</v>
      </c>
      <c r="N5">
        <v>-263.66304088999999</v>
      </c>
      <c r="O5">
        <v>-263.66215398999998</v>
      </c>
      <c r="P5">
        <v>-263.66104258000001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27488</v>
      </c>
      <c r="D6">
        <v>-263.66437251999997</v>
      </c>
      <c r="E6">
        <v>-263.66416378000002</v>
      </c>
      <c r="F6">
        <v>-263.66370472</v>
      </c>
      <c r="G6">
        <v>-263.66304427</v>
      </c>
      <c r="H6">
        <v>-263.66214425999999</v>
      </c>
      <c r="I6">
        <v>-263.66102403999997</v>
      </c>
      <c r="K6">
        <v>-263.66443457999998</v>
      </c>
      <c r="L6">
        <v>-263.66421721</v>
      </c>
      <c r="M6">
        <v>-263.66376423999998</v>
      </c>
      <c r="N6">
        <v>-263.66309713999999</v>
      </c>
      <c r="O6">
        <v>-263.66219710000001</v>
      </c>
      <c r="P6">
        <v>-263.66107441000003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44440</v>
      </c>
      <c r="D7">
        <v>-263.66443477000001</v>
      </c>
      <c r="E7">
        <v>-263.66421529000002</v>
      </c>
      <c r="F7">
        <v>-263.66376149000001</v>
      </c>
      <c r="G7">
        <v>-263.66309068999999</v>
      </c>
      <c r="H7">
        <v>-263.66218823000003</v>
      </c>
      <c r="I7">
        <v>-263.66105752999999</v>
      </c>
      <c r="K7">
        <v>-263.66446784999999</v>
      </c>
      <c r="L7">
        <v>-263.6642453</v>
      </c>
      <c r="M7">
        <v>-263.66379293</v>
      </c>
      <c r="N7">
        <v>-263.66311881000001</v>
      </c>
      <c r="O7">
        <v>-263.66221535</v>
      </c>
      <c r="P7">
        <v>-263.66108439999999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10" spans="1:23" x14ac:dyDescent="0.2">
      <c r="C10" t="s">
        <v>3</v>
      </c>
      <c r="D10" t="s">
        <v>4</v>
      </c>
      <c r="K10">
        <f>K2</f>
        <v>1</v>
      </c>
      <c r="L10">
        <f t="shared" ref="L10:P10" si="0">L2</f>
        <v>2</v>
      </c>
      <c r="M10">
        <f t="shared" si="0"/>
        <v>3</v>
      </c>
      <c r="N10">
        <f t="shared" si="0"/>
        <v>4</v>
      </c>
      <c r="O10">
        <f t="shared" si="0"/>
        <v>5</v>
      </c>
      <c r="P10">
        <f t="shared" si="0"/>
        <v>6</v>
      </c>
    </row>
    <row r="11" spans="1:23" x14ac:dyDescent="0.2">
      <c r="B11">
        <f>C3</f>
        <v>3602</v>
      </c>
      <c r="C11">
        <f>$A$1*(K3-L3 - (D3-E3))</f>
        <v>-3.3074826654998954</v>
      </c>
      <c r="D11">
        <f>(D3-E3)*$A$1</f>
        <v>-43.736904267258076</v>
      </c>
      <c r="K11">
        <f>K3-D3</f>
        <v>-4.6113999997032806E-4</v>
      </c>
      <c r="L11">
        <f>L3-E3</f>
        <v>-4.4607000000951302E-4</v>
      </c>
      <c r="M11">
        <f>M3-F3</f>
        <v>-4.107599999656486E-4</v>
      </c>
      <c r="N11">
        <f>N3-G3</f>
        <v>-3.6126000003378067E-4</v>
      </c>
      <c r="O11">
        <f>O3-H3</f>
        <v>-2.9713000003539491E-4</v>
      </c>
      <c r="P11">
        <f>P3-I3</f>
        <v>-2.1951000002218279E-4</v>
      </c>
    </row>
    <row r="12" spans="1:23" x14ac:dyDescent="0.2">
      <c r="B12">
        <f>C4</f>
        <v>7261</v>
      </c>
      <c r="C12">
        <f t="shared" ref="C12:C16" si="1">$A$1*(K4-L4 - (D4-E4))</f>
        <v>-4.7735731966857307</v>
      </c>
      <c r="D12">
        <f t="shared" ref="D12:D16" si="2">(D4-E4)*$A$1</f>
        <v>-43.427445042983059</v>
      </c>
      <c r="K12">
        <f t="shared" ref="K12:P16" si="3">K4-D4</f>
        <v>-4.026299999964067E-4</v>
      </c>
      <c r="L12">
        <f t="shared" si="3"/>
        <v>-3.8088000002289846E-4</v>
      </c>
      <c r="M12">
        <f t="shared" si="3"/>
        <v>-3.6377000003540161E-4</v>
      </c>
      <c r="N12">
        <f t="shared" si="3"/>
        <v>-3.1810000001541994E-4</v>
      </c>
      <c r="O12">
        <f t="shared" si="3"/>
        <v>-2.7182999997421575E-4</v>
      </c>
      <c r="P12">
        <f t="shared" si="3"/>
        <v>-2.18389999986357E-4</v>
      </c>
    </row>
    <row r="13" spans="1:23" x14ac:dyDescent="0.2">
      <c r="B13">
        <f>C5</f>
        <v>14209</v>
      </c>
      <c r="C13">
        <f t="shared" si="1"/>
        <v>-6.2462479595190432</v>
      </c>
      <c r="D13">
        <f t="shared" si="2"/>
        <v>-41.781385322138959</v>
      </c>
      <c r="K13">
        <f t="shared" si="3"/>
        <v>-1.7523999997592909E-4</v>
      </c>
      <c r="L13">
        <f t="shared" si="3"/>
        <v>-1.4678000002277258E-4</v>
      </c>
      <c r="M13">
        <f t="shared" si="3"/>
        <v>-1.6520000002628876E-4</v>
      </c>
      <c r="N13">
        <f t="shared" si="3"/>
        <v>-1.3197999999192689E-4</v>
      </c>
      <c r="O13">
        <f t="shared" si="3"/>
        <v>-1.3223999997080682E-4</v>
      </c>
      <c r="P13">
        <f t="shared" si="3"/>
        <v>-1.0594000002583925E-4</v>
      </c>
    </row>
    <row r="14" spans="1:23" x14ac:dyDescent="0.2">
      <c r="B14">
        <f>C6</f>
        <v>27488</v>
      </c>
      <c r="C14">
        <f t="shared" si="1"/>
        <v>-1.8940660623480075</v>
      </c>
      <c r="D14">
        <f t="shared" si="2"/>
        <v>-45.813134254829713</v>
      </c>
      <c r="K14">
        <f t="shared" si="3"/>
        <v>-6.2060000004748872E-5</v>
      </c>
      <c r="L14">
        <f t="shared" si="3"/>
        <v>-5.3429999979925924E-5</v>
      </c>
      <c r="M14">
        <f t="shared" si="3"/>
        <v>-5.9519999979329441E-5</v>
      </c>
      <c r="N14">
        <f t="shared" si="3"/>
        <v>-5.2869999990434735E-5</v>
      </c>
      <c r="O14">
        <f t="shared" si="3"/>
        <v>-5.2840000023479661E-5</v>
      </c>
      <c r="P14">
        <f t="shared" si="3"/>
        <v>-5.0370000053590047E-5</v>
      </c>
    </row>
    <row r="15" spans="1:23" x14ac:dyDescent="0.2">
      <c r="B15">
        <f>C7</f>
        <v>44440</v>
      </c>
      <c r="C15">
        <f t="shared" si="1"/>
        <v>-0.67378711214933729</v>
      </c>
      <c r="D15">
        <f t="shared" si="2"/>
        <v>-48.170291792045397</v>
      </c>
      <c r="K15">
        <f t="shared" si="3"/>
        <v>-3.3079999980145658E-5</v>
      </c>
      <c r="L15">
        <f t="shared" si="3"/>
        <v>-3.0009999989033531E-5</v>
      </c>
      <c r="M15">
        <f t="shared" si="3"/>
        <v>-3.1439999986559997E-5</v>
      </c>
      <c r="N15">
        <f t="shared" si="3"/>
        <v>-2.8120000024500769E-5</v>
      </c>
      <c r="O15">
        <f t="shared" si="3"/>
        <v>-2.7119999970182107E-5</v>
      </c>
      <c r="P15">
        <f t="shared" si="3"/>
        <v>-2.6869999999235006E-5</v>
      </c>
      <c r="R15" t="e" cm="1">
        <f t="array" ref="R15">LINEST(D5:D8,K13:K16)</f>
        <v>#VALUE!</v>
      </c>
    </row>
    <row r="16" spans="1:23" x14ac:dyDescent="0.2">
      <c r="R16" t="e" cm="1">
        <f t="array" ref="R16">LINEST(E5:E8,L13:L16)</f>
        <v>#VALUE!</v>
      </c>
    </row>
    <row r="18" spans="3:22" x14ac:dyDescent="0.2">
      <c r="S18" s="3">
        <f>A1*(S15-S16)</f>
        <v>0</v>
      </c>
    </row>
    <row r="19" spans="3:22" x14ac:dyDescent="0.2">
      <c r="C19" cm="1">
        <f t="array" ref="C19:D19">LINEST(D11:D$15,C11:C$15)</f>
        <v>-1.0721382782673026</v>
      </c>
      <c r="D19" s="3">
        <v>-48.208621042443802</v>
      </c>
      <c r="E19" s="3"/>
    </row>
    <row r="20" spans="3:22" x14ac:dyDescent="0.2">
      <c r="C20" cm="1">
        <f t="array" ref="C20:D20">LINEST(D12:D$15,C12:C$15)</f>
        <v>-1.0763431667866077</v>
      </c>
      <c r="D20" s="3">
        <v>-48.454314207592539</v>
      </c>
      <c r="E20" s="3"/>
    </row>
    <row r="21" spans="3:22" x14ac:dyDescent="0.2">
      <c r="C21" cm="1">
        <f t="array" ref="C21:D21">LINEST(D13:D$15,C13:C$15)</f>
        <v>-1.0882300491334509</v>
      </c>
      <c r="D21" s="3">
        <v>-48.452193693050639</v>
      </c>
      <c r="E21" s="3"/>
    </row>
    <row r="22" spans="3:22" x14ac:dyDescent="0.2">
      <c r="C22" cm="1">
        <f t="array" ref="C22:D22">LINEST(D14:D$15,C14:C$15)</f>
        <v>-1.9316546735743676</v>
      </c>
      <c r="D22" s="3">
        <v>-49.471815816222843</v>
      </c>
      <c r="E22" s="3"/>
    </row>
    <row r="23" spans="3:22" x14ac:dyDescent="0.2">
      <c r="D23" s="3"/>
      <c r="E23" s="3"/>
      <c r="R23">
        <v>-263.66384563999998</v>
      </c>
      <c r="S23">
        <v>-263.66425133000001</v>
      </c>
      <c r="T23">
        <v>-263.66436739</v>
      </c>
      <c r="U23">
        <v>-263.66443457999998</v>
      </c>
      <c r="V23">
        <v>-263.66446784999999</v>
      </c>
    </row>
    <row r="24" spans="3:22" x14ac:dyDescent="0.2">
      <c r="D24" s="2"/>
      <c r="E24" s="3"/>
      <c r="R24">
        <v>-263.66363129000001</v>
      </c>
      <c r="S24">
        <v>-263.66403171000002</v>
      </c>
      <c r="T24">
        <v>-263.66414856</v>
      </c>
      <c r="U24">
        <v>-263.66421721</v>
      </c>
      <c r="V24">
        <v>-263.6642453</v>
      </c>
    </row>
    <row r="25" spans="3:22" x14ac:dyDescent="0.2">
      <c r="R25">
        <v>-263.66320239999999</v>
      </c>
      <c r="S25">
        <v>-263.66359388000001</v>
      </c>
      <c r="T25">
        <v>-263.66370388000001</v>
      </c>
      <c r="U25">
        <v>-263.66376423999998</v>
      </c>
      <c r="V25">
        <v>-263.66379293</v>
      </c>
    </row>
    <row r="26" spans="3:22" x14ac:dyDescent="0.2">
      <c r="R26">
        <v>-263.66255861000002</v>
      </c>
      <c r="S26">
        <v>-263.66293629</v>
      </c>
      <c r="T26">
        <v>-263.66304088999999</v>
      </c>
      <c r="U26">
        <v>-263.66309713999999</v>
      </c>
      <c r="V26">
        <v>-263.66311881000001</v>
      </c>
    </row>
    <row r="27" spans="3:22" x14ac:dyDescent="0.2">
      <c r="R27">
        <v>-263.66169932000003</v>
      </c>
      <c r="S27">
        <v>-263.66205905999999</v>
      </c>
      <c r="T27">
        <v>-263.66215398999998</v>
      </c>
      <c r="U27">
        <v>-263.66219710000001</v>
      </c>
      <c r="V27">
        <v>-263.66221535</v>
      </c>
    </row>
    <row r="28" spans="3:22" x14ac:dyDescent="0.2">
      <c r="R28">
        <v>-263.66062368000001</v>
      </c>
      <c r="S28">
        <v>-263.66096217</v>
      </c>
      <c r="T28">
        <v>-263.66104258000001</v>
      </c>
      <c r="U28">
        <v>-263.66107441000003</v>
      </c>
      <c r="V28">
        <v>-263.66108439999999</v>
      </c>
    </row>
    <row r="30" spans="3:22" x14ac:dyDescent="0.2">
      <c r="R30" t="s">
        <v>1</v>
      </c>
    </row>
    <row r="38" spans="18:18" x14ac:dyDescent="0.2">
      <c r="R38" t="s">
        <v>1</v>
      </c>
    </row>
    <row r="46" spans="18:18" x14ac:dyDescent="0.2">
      <c r="R46" t="s">
        <v>1</v>
      </c>
    </row>
    <row r="54" spans="18:18" x14ac:dyDescent="0.2">
      <c r="R54" t="s">
        <v>1</v>
      </c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2AA8-6650-864E-8F2D-16C2B95AF095}">
  <dimension ref="A1:W32"/>
  <sheetViews>
    <sheetView tabSelected="1" topLeftCell="H10" zoomScale="231" workbookViewId="0">
      <selection activeCell="S23" sqref="S23"/>
    </sheetView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5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254</v>
      </c>
      <c r="D3">
        <v>-263.66174538000001</v>
      </c>
      <c r="E3">
        <v>-263.66169872</v>
      </c>
      <c r="F3">
        <v>-263.66110055000001</v>
      </c>
      <c r="G3">
        <v>-263.66047034000002</v>
      </c>
      <c r="H3">
        <v>-263.65966157999998</v>
      </c>
      <c r="I3">
        <v>-263.65867050999998</v>
      </c>
      <c r="K3">
        <v>-263.66375069999998</v>
      </c>
      <c r="L3">
        <v>-263.66363580000001</v>
      </c>
      <c r="M3">
        <v>-263.66324216999999</v>
      </c>
      <c r="N3">
        <v>-263.66251022</v>
      </c>
      <c r="O3">
        <v>-263.66160058000003</v>
      </c>
      <c r="P3">
        <v>-263.66049784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832</v>
      </c>
      <c r="D4">
        <v>-263.66267123</v>
      </c>
      <c r="E4">
        <v>-263.66263270000002</v>
      </c>
      <c r="F4">
        <v>-263.66188934000002</v>
      </c>
      <c r="G4">
        <v>-263.66120033999999</v>
      </c>
      <c r="H4">
        <v>-263.66034608000001</v>
      </c>
      <c r="I4">
        <v>-263.65932880000003</v>
      </c>
      <c r="K4">
        <v>-263.66396885</v>
      </c>
      <c r="L4">
        <v>-263.66388882000001</v>
      </c>
      <c r="M4">
        <v>-263.66350806999998</v>
      </c>
      <c r="N4">
        <v>-263.66273827999999</v>
      </c>
      <c r="O4">
        <v>-263.66180265999998</v>
      </c>
      <c r="P4">
        <v>-263.66068290999999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4184</v>
      </c>
      <c r="D5">
        <v>-263.66380745999999</v>
      </c>
      <c r="E5">
        <v>-263.66377426000003</v>
      </c>
      <c r="F5">
        <v>-263.66286922</v>
      </c>
      <c r="G5">
        <v>-263.66217605000003</v>
      </c>
      <c r="H5">
        <v>-263.66125706000003</v>
      </c>
      <c r="I5">
        <v>-263.66014543</v>
      </c>
      <c r="K5">
        <v>-263.66424440999998</v>
      </c>
      <c r="L5">
        <v>-263.66417682000002</v>
      </c>
      <c r="M5">
        <v>-263.66378458999998</v>
      </c>
      <c r="N5">
        <v>-263.66299723999998</v>
      </c>
      <c r="O5">
        <v>-263.66204848000001</v>
      </c>
      <c r="P5">
        <v>-263.66090206000001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9174</v>
      </c>
      <c r="D6">
        <v>-263.66413928999998</v>
      </c>
      <c r="E6">
        <v>-263.66401513</v>
      </c>
      <c r="F6">
        <v>-263.66348606999998</v>
      </c>
      <c r="G6">
        <v>-263.66276182000001</v>
      </c>
      <c r="H6">
        <v>-263.66184801000003</v>
      </c>
      <c r="I6">
        <v>-263.66074394999998</v>
      </c>
      <c r="K6">
        <v>-263.66444447999999</v>
      </c>
      <c r="L6">
        <v>-263.66426525000003</v>
      </c>
      <c r="M6">
        <v>-263.66381419999999</v>
      </c>
      <c r="N6">
        <v>-263.66309918000002</v>
      </c>
      <c r="O6">
        <v>-263.66217351</v>
      </c>
      <c r="P6">
        <v>-263.66103407999998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19050</v>
      </c>
      <c r="D7">
        <v>-263.66437795000002</v>
      </c>
      <c r="E7">
        <v>-263.66419165000002</v>
      </c>
      <c r="F7">
        <v>-263.66371452999999</v>
      </c>
      <c r="G7">
        <v>-263.66300868000002</v>
      </c>
      <c r="H7">
        <v>-263.66209388999999</v>
      </c>
      <c r="I7">
        <v>-263.66096977000001</v>
      </c>
      <c r="K7">
        <v>-263.66451904000002</v>
      </c>
      <c r="L7">
        <v>-263.66429733000001</v>
      </c>
      <c r="M7">
        <v>-263.66383579000001</v>
      </c>
      <c r="N7">
        <v>-263.66313847999999</v>
      </c>
      <c r="O7">
        <v>-263.66221717000002</v>
      </c>
      <c r="P7">
        <v>-263.66107362000002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8" spans="1:23" x14ac:dyDescent="0.2">
      <c r="C8">
        <v>32619</v>
      </c>
      <c r="D8">
        <v>-263.66447201</v>
      </c>
      <c r="E8">
        <v>-263.66425876</v>
      </c>
      <c r="F8">
        <v>-263.66379174000002</v>
      </c>
      <c r="G8">
        <v>-263.66309539999997</v>
      </c>
      <c r="H8">
        <v>-263.66217648000003</v>
      </c>
      <c r="I8">
        <v>-263.66103630999999</v>
      </c>
      <c r="K8">
        <v>-263.66453811999997</v>
      </c>
      <c r="L8">
        <v>-263.66430981000002</v>
      </c>
      <c r="M8">
        <v>-263.66384612000002</v>
      </c>
      <c r="N8">
        <v>-263.66315164000002</v>
      </c>
      <c r="O8">
        <v>-263.66222979999998</v>
      </c>
      <c r="P8">
        <v>-263.66108283</v>
      </c>
      <c r="R8">
        <v>5.1946999999999996E-4</v>
      </c>
      <c r="S8">
        <v>1.9998948400000001</v>
      </c>
      <c r="T8">
        <v>5.99987738</v>
      </c>
      <c r="U8">
        <v>12.000064890000001</v>
      </c>
      <c r="V8">
        <v>19.999726580000001</v>
      </c>
      <c r="W8">
        <v>29.999921050000001</v>
      </c>
    </row>
    <row r="9" spans="1:23" x14ac:dyDescent="0.2">
      <c r="C9">
        <v>55365</v>
      </c>
      <c r="D9">
        <v>-263.66451274999997</v>
      </c>
      <c r="E9">
        <v>-263.66429039000002</v>
      </c>
      <c r="F9">
        <v>-263.66382543999998</v>
      </c>
      <c r="G9">
        <v>-263.66313031999999</v>
      </c>
      <c r="H9">
        <v>-263.66220959999998</v>
      </c>
      <c r="I9">
        <v>-263.66106530000002</v>
      </c>
      <c r="K9">
        <v>-263.66454642999997</v>
      </c>
      <c r="L9">
        <v>-263.66431612000002</v>
      </c>
      <c r="M9">
        <v>-263.66385224999999</v>
      </c>
      <c r="N9">
        <v>-263.66315773000002</v>
      </c>
      <c r="O9">
        <v>-263.66223504999999</v>
      </c>
      <c r="P9">
        <v>-263.66108688999998</v>
      </c>
    </row>
    <row r="10" spans="1:23" x14ac:dyDescent="0.2">
      <c r="C10">
        <v>93920</v>
      </c>
      <c r="D10">
        <v>-263.66453154999999</v>
      </c>
      <c r="E10">
        <v>-263.66430516999998</v>
      </c>
      <c r="F10">
        <v>-263.66384041999999</v>
      </c>
      <c r="G10">
        <v>-263.66314629999999</v>
      </c>
      <c r="H10">
        <v>-263.66222486999999</v>
      </c>
      <c r="I10">
        <v>-263.66107885000002</v>
      </c>
      <c r="K10">
        <v>-263.66454876</v>
      </c>
      <c r="L10">
        <v>-263.66431921999998</v>
      </c>
      <c r="M10">
        <v>-263.66385443000001</v>
      </c>
      <c r="N10">
        <v>-263.66316002000002</v>
      </c>
      <c r="O10">
        <v>-263.66223708000001</v>
      </c>
      <c r="P10">
        <v>-263.66108860999998</v>
      </c>
    </row>
    <row r="12" spans="1:23" x14ac:dyDescent="0.2">
      <c r="C12" t="s">
        <v>6</v>
      </c>
      <c r="D12" t="s">
        <v>7</v>
      </c>
      <c r="K12">
        <f>K2</f>
        <v>1</v>
      </c>
      <c r="L12">
        <f t="shared" ref="L12:P12" si="0">L2</f>
        <v>2</v>
      </c>
      <c r="M12">
        <f t="shared" si="0"/>
        <v>3</v>
      </c>
      <c r="N12">
        <f t="shared" si="0"/>
        <v>4</v>
      </c>
      <c r="O12">
        <f t="shared" si="0"/>
        <v>5</v>
      </c>
      <c r="P12">
        <f t="shared" si="0"/>
        <v>6</v>
      </c>
    </row>
    <row r="13" spans="1:23" x14ac:dyDescent="0.2">
      <c r="B13">
        <f>C3</f>
        <v>254</v>
      </c>
      <c r="C13">
        <f>(D3-E3)*$A$1</f>
        <v>-10.240686237890294</v>
      </c>
      <c r="D13">
        <f>(K3-L3)*$A$1</f>
        <v>-25.217634980719758</v>
      </c>
      <c r="K13">
        <f>K3-D3</f>
        <v>-2.0053199999665594E-3</v>
      </c>
      <c r="L13">
        <f>L3-E3</f>
        <v>-1.9370800000046984E-3</v>
      </c>
      <c r="M13">
        <f>M3-F3</f>
        <v>-2.1416199999748642E-3</v>
      </c>
      <c r="N13">
        <f>N3-G3</f>
        <v>-2.0398799999838957E-3</v>
      </c>
      <c r="O13">
        <f>O3-H3</f>
        <v>-1.9390000000498731E-3</v>
      </c>
      <c r="P13">
        <f>P3-I3</f>
        <v>-1.8273300000259951E-3</v>
      </c>
    </row>
    <row r="14" spans="1:23" x14ac:dyDescent="0.2">
      <c r="B14">
        <f t="shared" ref="B14:B21" si="1">C4</f>
        <v>832</v>
      </c>
      <c r="C14">
        <f t="shared" ref="C14:C20" si="2">(D4-E4)*$A$1</f>
        <v>-8.4563574902652281</v>
      </c>
      <c r="D14">
        <f t="shared" ref="D14:D20" si="3">(K4-L4)*$A$1</f>
        <v>-17.564554637220617</v>
      </c>
      <c r="K14">
        <f t="shared" ref="K14:P18" si="4">K4-D4</f>
        <v>-1.2976200000025528E-3</v>
      </c>
      <c r="L14">
        <f t="shared" si="4"/>
        <v>-1.2561199999936434E-3</v>
      </c>
      <c r="M14">
        <f t="shared" si="4"/>
        <v>-1.6187299999614879E-3</v>
      </c>
      <c r="N14">
        <f t="shared" si="4"/>
        <v>-1.5379399999915222E-3</v>
      </c>
      <c r="O14">
        <f t="shared" si="4"/>
        <v>-1.456579999967289E-3</v>
      </c>
      <c r="P14">
        <f t="shared" si="4"/>
        <v>-1.3541099999656581E-3</v>
      </c>
    </row>
    <row r="15" spans="1:23" x14ac:dyDescent="0.2">
      <c r="B15">
        <f t="shared" si="1"/>
        <v>4184</v>
      </c>
      <c r="C15">
        <f t="shared" si="2"/>
        <v>-7.2865577075837606</v>
      </c>
      <c r="D15">
        <f t="shared" si="3"/>
        <v>-14.834290232442074</v>
      </c>
      <c r="K15">
        <f t="shared" si="4"/>
        <v>-4.3694999999388529E-4</v>
      </c>
      <c r="L15">
        <f t="shared" si="4"/>
        <v>-4.025599999977203E-4</v>
      </c>
      <c r="M15">
        <f t="shared" si="4"/>
        <v>-9.1536999997288149E-4</v>
      </c>
      <c r="N15">
        <f t="shared" si="4"/>
        <v>-8.2118999995373088E-4</v>
      </c>
      <c r="O15">
        <f t="shared" si="4"/>
        <v>-7.9141999998455503E-4</v>
      </c>
      <c r="P15">
        <f t="shared" si="4"/>
        <v>-7.5663000001213732E-4</v>
      </c>
    </row>
    <row r="16" spans="1:23" x14ac:dyDescent="0.2">
      <c r="B16">
        <f t="shared" si="1"/>
        <v>9174</v>
      </c>
      <c r="C16">
        <f t="shared" si="2"/>
        <v>-27.249970057373048</v>
      </c>
      <c r="D16">
        <f t="shared" si="3"/>
        <v>-39.33643792565951</v>
      </c>
      <c r="K16">
        <f t="shared" si="4"/>
        <v>-3.0519000000595042E-4</v>
      </c>
      <c r="L16">
        <f t="shared" si="4"/>
        <v>-2.5012000003243884E-4</v>
      </c>
      <c r="M16">
        <f t="shared" si="4"/>
        <v>-3.2813000001397086E-4</v>
      </c>
      <c r="N16">
        <f t="shared" si="4"/>
        <v>-3.373600000031729E-4</v>
      </c>
      <c r="O16">
        <f t="shared" si="4"/>
        <v>-3.2549999997399937E-4</v>
      </c>
      <c r="P16">
        <f t="shared" si="4"/>
        <v>-2.901299999962248E-4</v>
      </c>
    </row>
    <row r="17" spans="2:22" x14ac:dyDescent="0.2">
      <c r="B17">
        <f t="shared" si="1"/>
        <v>19050</v>
      </c>
      <c r="C17">
        <f t="shared" si="2"/>
        <v>-40.88812356806806</v>
      </c>
      <c r="D17">
        <f t="shared" si="3"/>
        <v>-48.65972021845436</v>
      </c>
      <c r="K17">
        <f t="shared" si="4"/>
        <v>-1.410899999996218E-4</v>
      </c>
      <c r="L17">
        <f t="shared" si="4"/>
        <v>-1.056799999901159E-4</v>
      </c>
      <c r="M17">
        <f t="shared" si="4"/>
        <v>-1.2126000001444481E-4</v>
      </c>
      <c r="N17">
        <f t="shared" si="4"/>
        <v>-1.2979999996787228E-4</v>
      </c>
      <c r="O17">
        <f t="shared" si="4"/>
        <v>-1.2328000002526096E-4</v>
      </c>
      <c r="P17">
        <f t="shared" si="4"/>
        <v>-1.0385000001633671E-4</v>
      </c>
      <c r="R17" cm="1">
        <f t="array" ref="R17:S21">LINEST(D6:D10,K16:K20, TRUE, TRUE)</f>
        <v>-1.3654574513235591</v>
      </c>
      <c r="S17" s="5">
        <v>-263.66456053697459</v>
      </c>
      <c r="U17" cm="1">
        <f t="array" ref="U17:V21">LINEST(E6:E10,L16:L20, TRUE, TRUE)</f>
        <v>-1.2273227490883529</v>
      </c>
      <c r="V17" s="5">
        <v>-263.66432185183191</v>
      </c>
    </row>
    <row r="18" spans="2:22" x14ac:dyDescent="0.2">
      <c r="B18">
        <f t="shared" si="1"/>
        <v>32619</v>
      </c>
      <c r="C18">
        <f t="shared" si="2"/>
        <v>-46.802964847852913</v>
      </c>
      <c r="D18">
        <f t="shared" si="3"/>
        <v>-50.108252765311754</v>
      </c>
      <c r="K18">
        <f t="shared" si="4"/>
        <v>-6.6109999977470579E-5</v>
      </c>
      <c r="L18">
        <f t="shared" si="4"/>
        <v>-5.1050000024588371E-5</v>
      </c>
      <c r="M18">
        <f t="shared" si="4"/>
        <v>-5.437999999458043E-5</v>
      </c>
      <c r="N18">
        <f t="shared" si="4"/>
        <v>-5.6240000049001537E-5</v>
      </c>
      <c r="O18">
        <f t="shared" si="4"/>
        <v>-5.3319999949508201E-5</v>
      </c>
      <c r="P18">
        <f t="shared" si="4"/>
        <v>-4.6520000012151286E-5</v>
      </c>
      <c r="R18">
        <v>3.0850390640018752E-2</v>
      </c>
      <c r="S18">
        <v>4.7563335576955023E-6</v>
      </c>
      <c r="U18">
        <v>2.7310505573302341E-3</v>
      </c>
      <c r="V18">
        <v>3.3934072963414844E-7</v>
      </c>
    </row>
    <row r="19" spans="2:22" x14ac:dyDescent="0.2">
      <c r="B19">
        <f t="shared" si="1"/>
        <v>55365</v>
      </c>
      <c r="C19">
        <f t="shared" si="2"/>
        <v>-48.802378716366064</v>
      </c>
      <c r="D19">
        <f t="shared" si="3"/>
        <v>-50.547202024203514</v>
      </c>
      <c r="K19">
        <f t="shared" ref="K19:K20" si="5">K9-D9</f>
        <v>-3.3680000001368171E-5</v>
      </c>
      <c r="L19">
        <f t="shared" ref="L19:L20" si="6">L9-E9</f>
        <v>-2.5730000004386966E-5</v>
      </c>
      <c r="M19">
        <f t="shared" ref="M19:M20" si="7">M9-F9</f>
        <v>-2.6810000008481438E-5</v>
      </c>
      <c r="N19">
        <f t="shared" ref="N19:N20" si="8">N9-G9</f>
        <v>-2.7410000029703951E-5</v>
      </c>
      <c r="O19">
        <f t="shared" ref="O19:O20" si="9">O9-H9</f>
        <v>-2.5450000009641371E-5</v>
      </c>
      <c r="P19">
        <f t="shared" ref="P19:P20" si="10">P9-I9</f>
        <v>-2.1589999960269779E-5</v>
      </c>
      <c r="R19">
        <v>0.99847095002396902</v>
      </c>
      <c r="S19">
        <v>7.260763219234621E-6</v>
      </c>
      <c r="U19">
        <v>0.99998514554525852</v>
      </c>
      <c r="V19">
        <v>5.2744034479892417E-7</v>
      </c>
    </row>
    <row r="20" spans="2:22" x14ac:dyDescent="0.2">
      <c r="B20">
        <f t="shared" si="1"/>
        <v>93920</v>
      </c>
      <c r="C20">
        <f t="shared" si="2"/>
        <v>-49.684666742707378</v>
      </c>
      <c r="D20">
        <f t="shared" si="3"/>
        <v>-50.378206574750529</v>
      </c>
      <c r="K20">
        <f t="shared" si="5"/>
        <v>-1.7210000009981741E-5</v>
      </c>
      <c r="L20">
        <f t="shared" si="6"/>
        <v>-1.4050000004317553E-5</v>
      </c>
      <c r="M20">
        <f t="shared" si="7"/>
        <v>-1.4010000029429648E-5</v>
      </c>
      <c r="N20">
        <f t="shared" si="8"/>
        <v>-1.3720000026751222E-5</v>
      </c>
      <c r="O20">
        <f t="shared" si="9"/>
        <v>-1.2210000022605527E-5</v>
      </c>
      <c r="P20">
        <f t="shared" si="10"/>
        <v>-9.759999954894738E-6</v>
      </c>
      <c r="R20">
        <v>1959.0025813591792</v>
      </c>
      <c r="S20" s="3">
        <v>3</v>
      </c>
      <c r="U20">
        <v>201956.61765065289</v>
      </c>
      <c r="V20" s="3">
        <v>3</v>
      </c>
    </row>
    <row r="21" spans="2:22" x14ac:dyDescent="0.2">
      <c r="E21" s="3"/>
      <c r="R21">
        <v>1.0327603515387825E-7</v>
      </c>
      <c r="S21">
        <v>1.581560475773709E-10</v>
      </c>
      <c r="U21">
        <v>5.618298141928674E-8</v>
      </c>
      <c r="V21">
        <v>8.34579951964824E-13</v>
      </c>
    </row>
    <row r="22" spans="2:22" x14ac:dyDescent="0.2">
      <c r="E22" s="3"/>
    </row>
    <row r="23" spans="2:22" x14ac:dyDescent="0.2">
      <c r="E23" s="3"/>
      <c r="U23" s="6">
        <f>$A$1*(S17-V17)</f>
        <v>-52.385333375385059</v>
      </c>
    </row>
    <row r="24" spans="2:22" x14ac:dyDescent="0.2">
      <c r="E24" s="3"/>
    </row>
    <row r="25" spans="2:22" x14ac:dyDescent="0.2">
      <c r="E25" s="3"/>
      <c r="I25" s="4"/>
    </row>
    <row r="26" spans="2:22" x14ac:dyDescent="0.2">
      <c r="E26" s="3"/>
      <c r="I26" s="4"/>
    </row>
    <row r="27" spans="2:22" x14ac:dyDescent="0.2">
      <c r="I27" s="4"/>
    </row>
    <row r="28" spans="2:22" x14ac:dyDescent="0.2">
      <c r="I28" s="4"/>
    </row>
    <row r="29" spans="2:22" x14ac:dyDescent="0.2">
      <c r="I29" s="4"/>
    </row>
    <row r="30" spans="2:22" x14ac:dyDescent="0.2">
      <c r="I30" s="4"/>
    </row>
    <row r="31" spans="2:22" x14ac:dyDescent="0.2">
      <c r="I31" s="4"/>
    </row>
    <row r="32" spans="2:22" x14ac:dyDescent="0.2">
      <c r="I32" s="4"/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m030</vt:lpstr>
      <vt:lpstr>notuck_m030</vt:lpstr>
      <vt:lpstr>nospin_m100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2023-05-16T12:40:19Z</dcterms:created>
  <dcterms:modified xsi:type="dcterms:W3CDTF">2023-05-16T15:10:42Z</dcterms:modified>
</cp:coreProperties>
</file>